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Investice mimo program\Program_133 220\Blok A2 Vinarska\VZ vyber zhotovitele\PD_VIN_A2_PDF_VZ\F_VÝKAZY VÝMĚR\D.1.1_ARCHITEKTONICKO-STAVEBNÍ ŘEŠENÍ\"/>
    </mc:Choice>
  </mc:AlternateContent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04 04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'04 04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'04 04 Pol'!$A$1:$W$866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56" i="12" l="1"/>
  <c r="E852" i="12"/>
  <c r="E851" i="12"/>
  <c r="E850" i="12"/>
  <c r="E848" i="12"/>
  <c r="E457" i="12" l="1"/>
  <c r="BA511" i="12" l="1"/>
  <c r="BA507" i="12"/>
  <c r="BA506" i="12"/>
  <c r="BA504" i="12"/>
  <c r="BA501" i="12"/>
  <c r="BA494" i="12"/>
  <c r="BA490" i="12"/>
  <c r="BA489" i="12"/>
  <c r="BA487" i="12"/>
  <c r="BA484" i="12"/>
  <c r="BA471" i="12"/>
  <c r="BA467" i="12"/>
  <c r="BA466" i="12"/>
  <c r="BA464" i="12"/>
  <c r="BA461" i="12"/>
  <c r="BA455" i="12"/>
  <c r="BA452" i="12"/>
  <c r="BA451" i="12"/>
  <c r="BA450" i="12"/>
  <c r="BA449" i="12"/>
  <c r="BA84" i="12"/>
  <c r="G9" i="12"/>
  <c r="M9" i="12" s="1"/>
  <c r="I9" i="12"/>
  <c r="K9" i="12"/>
  <c r="O9" i="12"/>
  <c r="Q9" i="12"/>
  <c r="Q8" i="12" s="1"/>
  <c r="V9" i="12"/>
  <c r="G11" i="12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V8" i="12" s="1"/>
  <c r="Q18" i="12"/>
  <c r="G19" i="12"/>
  <c r="G18" i="12" s="1"/>
  <c r="I50" i="1" s="1"/>
  <c r="I19" i="12"/>
  <c r="I18" i="12" s="1"/>
  <c r="K19" i="12"/>
  <c r="K18" i="12" s="1"/>
  <c r="O19" i="12"/>
  <c r="O18" i="12" s="1"/>
  <c r="Q19" i="12"/>
  <c r="V19" i="12"/>
  <c r="V18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31" i="12"/>
  <c r="M31" i="12" s="1"/>
  <c r="I31" i="12"/>
  <c r="K31" i="12"/>
  <c r="O31" i="12"/>
  <c r="Q31" i="12"/>
  <c r="V31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53" i="12"/>
  <c r="I53" i="12"/>
  <c r="K53" i="12"/>
  <c r="M53" i="12"/>
  <c r="O53" i="12"/>
  <c r="Q53" i="12"/>
  <c r="V53" i="12"/>
  <c r="G64" i="12"/>
  <c r="G52" i="12" s="1"/>
  <c r="I52" i="1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4" i="12"/>
  <c r="M74" i="12" s="1"/>
  <c r="I74" i="12"/>
  <c r="K74" i="12"/>
  <c r="O74" i="12"/>
  <c r="Q74" i="12"/>
  <c r="V74" i="12"/>
  <c r="G83" i="12"/>
  <c r="M83" i="12" s="1"/>
  <c r="I83" i="12"/>
  <c r="K83" i="12"/>
  <c r="O83" i="12"/>
  <c r="Q83" i="12"/>
  <c r="V83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7" i="12"/>
  <c r="M97" i="12" s="1"/>
  <c r="I97" i="12"/>
  <c r="K97" i="12"/>
  <c r="O97" i="12"/>
  <c r="Q97" i="12"/>
  <c r="V97" i="12"/>
  <c r="G103" i="12"/>
  <c r="I103" i="12"/>
  <c r="K103" i="12"/>
  <c r="M103" i="12"/>
  <c r="O103" i="12"/>
  <c r="Q103" i="12"/>
  <c r="V103" i="12"/>
  <c r="G112" i="12"/>
  <c r="G111" i="12" s="1"/>
  <c r="I53" i="1" s="1"/>
  <c r="I112" i="12"/>
  <c r="I111" i="12" s="1"/>
  <c r="K112" i="12"/>
  <c r="K111" i="12" s="1"/>
  <c r="O112" i="12"/>
  <c r="O111" i="12" s="1"/>
  <c r="Q112" i="12"/>
  <c r="Q111" i="12" s="1"/>
  <c r="V112" i="12"/>
  <c r="V111" i="12" s="1"/>
  <c r="V121" i="12"/>
  <c r="G122" i="12"/>
  <c r="I122" i="12"/>
  <c r="I121" i="12" s="1"/>
  <c r="K122" i="12"/>
  <c r="K121" i="12" s="1"/>
  <c r="M122" i="12"/>
  <c r="O122" i="12"/>
  <c r="Q122" i="12"/>
  <c r="V122" i="12"/>
  <c r="G131" i="12"/>
  <c r="G121" i="12" s="1"/>
  <c r="I54" i="1" s="1"/>
  <c r="I131" i="12"/>
  <c r="K131" i="12"/>
  <c r="O131" i="12"/>
  <c r="O121" i="12" s="1"/>
  <c r="Q131" i="12"/>
  <c r="V131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50" i="12"/>
  <c r="I150" i="12"/>
  <c r="K150" i="12"/>
  <c r="M150" i="12"/>
  <c r="O150" i="12"/>
  <c r="Q150" i="12"/>
  <c r="V150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K169" i="12"/>
  <c r="O169" i="12"/>
  <c r="V169" i="12"/>
  <c r="G170" i="12"/>
  <c r="G169" i="12" s="1"/>
  <c r="I56" i="1" s="1"/>
  <c r="I170" i="12"/>
  <c r="I169" i="12" s="1"/>
  <c r="K170" i="12"/>
  <c r="M170" i="12"/>
  <c r="M169" i="12" s="1"/>
  <c r="O170" i="12"/>
  <c r="Q170" i="12"/>
  <c r="Q169" i="12" s="1"/>
  <c r="V170" i="12"/>
  <c r="G172" i="12"/>
  <c r="M172" i="12" s="1"/>
  <c r="I172" i="12"/>
  <c r="K172" i="12"/>
  <c r="K171" i="12" s="1"/>
  <c r="O172" i="12"/>
  <c r="Q172" i="12"/>
  <c r="Q171" i="12" s="1"/>
  <c r="V172" i="12"/>
  <c r="V171" i="12" s="1"/>
  <c r="G177" i="12"/>
  <c r="I177" i="12"/>
  <c r="K177" i="12"/>
  <c r="O177" i="12"/>
  <c r="O171" i="12" s="1"/>
  <c r="Q177" i="12"/>
  <c r="V177" i="12"/>
  <c r="G179" i="12"/>
  <c r="M179" i="12" s="1"/>
  <c r="I179" i="12"/>
  <c r="I178" i="12" s="1"/>
  <c r="K179" i="12"/>
  <c r="K178" i="12" s="1"/>
  <c r="O179" i="12"/>
  <c r="O178" i="12" s="1"/>
  <c r="Q179" i="12"/>
  <c r="V179" i="12"/>
  <c r="V178" i="12" s="1"/>
  <c r="G188" i="12"/>
  <c r="I188" i="12"/>
  <c r="K188" i="12"/>
  <c r="M188" i="12"/>
  <c r="O188" i="12"/>
  <c r="Q188" i="12"/>
  <c r="Q178" i="12" s="1"/>
  <c r="V188" i="12"/>
  <c r="G190" i="12"/>
  <c r="M190" i="12" s="1"/>
  <c r="I190" i="12"/>
  <c r="K190" i="12"/>
  <c r="O190" i="12"/>
  <c r="Q190" i="12"/>
  <c r="V190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7" i="12"/>
  <c r="M277" i="12" s="1"/>
  <c r="I277" i="12"/>
  <c r="K277" i="12"/>
  <c r="O277" i="12"/>
  <c r="Q277" i="12"/>
  <c r="V277" i="12"/>
  <c r="G286" i="12"/>
  <c r="M286" i="12" s="1"/>
  <c r="I286" i="12"/>
  <c r="K286" i="12"/>
  <c r="O286" i="12"/>
  <c r="Q286" i="12"/>
  <c r="V286" i="12"/>
  <c r="G298" i="12"/>
  <c r="M298" i="12" s="1"/>
  <c r="I298" i="12"/>
  <c r="K298" i="12"/>
  <c r="O298" i="12"/>
  <c r="Q298" i="12"/>
  <c r="V298" i="12"/>
  <c r="G307" i="12"/>
  <c r="M307" i="12" s="1"/>
  <c r="I307" i="12"/>
  <c r="K307" i="12"/>
  <c r="O307" i="12"/>
  <c r="Q307" i="12"/>
  <c r="V307" i="12"/>
  <c r="G309" i="12"/>
  <c r="I309" i="12"/>
  <c r="K309" i="12"/>
  <c r="M309" i="12"/>
  <c r="O309" i="12"/>
  <c r="Q309" i="12"/>
  <c r="V309" i="12"/>
  <c r="G336" i="12"/>
  <c r="M336" i="12" s="1"/>
  <c r="I336" i="12"/>
  <c r="K336" i="12"/>
  <c r="O336" i="12"/>
  <c r="Q336" i="12"/>
  <c r="V336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8" i="12"/>
  <c r="I408" i="12"/>
  <c r="K408" i="12"/>
  <c r="M408" i="12"/>
  <c r="O408" i="12"/>
  <c r="Q408" i="12"/>
  <c r="V408" i="12"/>
  <c r="G411" i="12"/>
  <c r="M411" i="12" s="1"/>
  <c r="I411" i="12"/>
  <c r="K411" i="12"/>
  <c r="O411" i="12"/>
  <c r="Q411" i="12"/>
  <c r="V411" i="12"/>
  <c r="G415" i="12"/>
  <c r="M415" i="12" s="1"/>
  <c r="I415" i="12"/>
  <c r="K415" i="12"/>
  <c r="O415" i="12"/>
  <c r="Q415" i="12"/>
  <c r="V415" i="12"/>
  <c r="G423" i="12"/>
  <c r="M423" i="12" s="1"/>
  <c r="I423" i="12"/>
  <c r="K423" i="12"/>
  <c r="O423" i="12"/>
  <c r="Q423" i="12"/>
  <c r="V423" i="12"/>
  <c r="G424" i="12"/>
  <c r="I424" i="12"/>
  <c r="K424" i="12"/>
  <c r="M424" i="12"/>
  <c r="O424" i="12"/>
  <c r="Q424" i="12"/>
  <c r="V424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35" i="12"/>
  <c r="M435" i="12" s="1"/>
  <c r="I435" i="12"/>
  <c r="K435" i="12"/>
  <c r="O435" i="12"/>
  <c r="Q435" i="12"/>
  <c r="V435" i="12"/>
  <c r="G443" i="12"/>
  <c r="I443" i="12"/>
  <c r="K443" i="12"/>
  <c r="M443" i="12"/>
  <c r="O443" i="12"/>
  <c r="Q443" i="12"/>
  <c r="V443" i="12"/>
  <c r="G445" i="12"/>
  <c r="M445" i="12" s="1"/>
  <c r="I445" i="12"/>
  <c r="K445" i="12"/>
  <c r="O445" i="12"/>
  <c r="Q445" i="12"/>
  <c r="V445" i="12"/>
  <c r="G457" i="12"/>
  <c r="I457" i="12"/>
  <c r="K457" i="12"/>
  <c r="O457" i="12"/>
  <c r="Q457" i="12"/>
  <c r="V457" i="12"/>
  <c r="G480" i="12"/>
  <c r="I480" i="12"/>
  <c r="K480" i="12"/>
  <c r="M480" i="12"/>
  <c r="O480" i="12"/>
  <c r="Q480" i="12"/>
  <c r="V480" i="12"/>
  <c r="G497" i="12"/>
  <c r="M497" i="12" s="1"/>
  <c r="I497" i="12"/>
  <c r="K497" i="12"/>
  <c r="O497" i="12"/>
  <c r="Q497" i="12"/>
  <c r="V497" i="12"/>
  <c r="G516" i="12"/>
  <c r="M516" i="12" s="1"/>
  <c r="I516" i="12"/>
  <c r="K516" i="12"/>
  <c r="O516" i="12"/>
  <c r="Q516" i="12"/>
  <c r="V516" i="12"/>
  <c r="O517" i="12"/>
  <c r="G518" i="12"/>
  <c r="G517" i="12" s="1"/>
  <c r="I62" i="1" s="1"/>
  <c r="I518" i="12"/>
  <c r="I517" i="12" s="1"/>
  <c r="K518" i="12"/>
  <c r="M518" i="12"/>
  <c r="O518" i="12"/>
  <c r="Q518" i="12"/>
  <c r="Q517" i="12" s="1"/>
  <c r="V518" i="12"/>
  <c r="G581" i="12"/>
  <c r="M581" i="12" s="1"/>
  <c r="I581" i="12"/>
  <c r="K581" i="12"/>
  <c r="K517" i="12" s="1"/>
  <c r="O581" i="12"/>
  <c r="Q581" i="12"/>
  <c r="V581" i="12"/>
  <c r="V517" i="12" s="1"/>
  <c r="G583" i="12"/>
  <c r="G582" i="12" s="1"/>
  <c r="I63" i="1" s="1"/>
  <c r="I583" i="12"/>
  <c r="K583" i="12"/>
  <c r="O583" i="12"/>
  <c r="Q583" i="12"/>
  <c r="V583" i="12"/>
  <c r="G591" i="12"/>
  <c r="M591" i="12" s="1"/>
  <c r="I591" i="12"/>
  <c r="I582" i="12" s="1"/>
  <c r="K591" i="12"/>
  <c r="O591" i="12"/>
  <c r="Q591" i="12"/>
  <c r="V591" i="12"/>
  <c r="G600" i="12"/>
  <c r="I600" i="12"/>
  <c r="K600" i="12"/>
  <c r="M600" i="12"/>
  <c r="O600" i="12"/>
  <c r="Q600" i="12"/>
  <c r="V600" i="12"/>
  <c r="G609" i="12"/>
  <c r="G599" i="12" s="1"/>
  <c r="I64" i="1" s="1"/>
  <c r="I609" i="12"/>
  <c r="K609" i="12"/>
  <c r="O609" i="12"/>
  <c r="Q609" i="12"/>
  <c r="V609" i="12"/>
  <c r="G611" i="12"/>
  <c r="M611" i="12" s="1"/>
  <c r="I611" i="12"/>
  <c r="K611" i="12"/>
  <c r="O611" i="12"/>
  <c r="Q611" i="12"/>
  <c r="V611" i="12"/>
  <c r="G617" i="12"/>
  <c r="M617" i="12" s="1"/>
  <c r="I617" i="12"/>
  <c r="K617" i="12"/>
  <c r="O617" i="12"/>
  <c r="Q617" i="12"/>
  <c r="V617" i="12"/>
  <c r="G618" i="12"/>
  <c r="I618" i="12"/>
  <c r="K618" i="12"/>
  <c r="M618" i="12"/>
  <c r="O618" i="12"/>
  <c r="Q618" i="12"/>
  <c r="V618" i="12"/>
  <c r="G625" i="12"/>
  <c r="M625" i="12" s="1"/>
  <c r="I625" i="12"/>
  <c r="K625" i="12"/>
  <c r="O625" i="12"/>
  <c r="Q625" i="12"/>
  <c r="V625" i="12"/>
  <c r="G635" i="12"/>
  <c r="M635" i="12" s="1"/>
  <c r="I635" i="12"/>
  <c r="K635" i="12"/>
  <c r="O635" i="12"/>
  <c r="Q635" i="12"/>
  <c r="V635" i="12"/>
  <c r="G644" i="12"/>
  <c r="M644" i="12" s="1"/>
  <c r="I644" i="12"/>
  <c r="K644" i="12"/>
  <c r="O644" i="12"/>
  <c r="Q644" i="12"/>
  <c r="V644" i="12"/>
  <c r="G646" i="12"/>
  <c r="I646" i="12"/>
  <c r="K646" i="12"/>
  <c r="O646" i="12"/>
  <c r="Q646" i="12"/>
  <c r="V646" i="12"/>
  <c r="G654" i="12"/>
  <c r="I654" i="12"/>
  <c r="K654" i="12"/>
  <c r="M654" i="12"/>
  <c r="O654" i="12"/>
  <c r="Q654" i="12"/>
  <c r="V654" i="12"/>
  <c r="G722" i="12"/>
  <c r="M722" i="12" s="1"/>
  <c r="I722" i="12"/>
  <c r="K722" i="12"/>
  <c r="O722" i="12"/>
  <c r="Q722" i="12"/>
  <c r="V722" i="12"/>
  <c r="G724" i="12"/>
  <c r="M724" i="12" s="1"/>
  <c r="I724" i="12"/>
  <c r="K724" i="12"/>
  <c r="O724" i="12"/>
  <c r="Q724" i="12"/>
  <c r="V724" i="12"/>
  <c r="G732" i="12"/>
  <c r="M732" i="12" s="1"/>
  <c r="I732" i="12"/>
  <c r="K732" i="12"/>
  <c r="O732" i="12"/>
  <c r="Q732" i="12"/>
  <c r="V732" i="12"/>
  <c r="G740" i="12"/>
  <c r="I740" i="12"/>
  <c r="K740" i="12"/>
  <c r="M740" i="12"/>
  <c r="O740" i="12"/>
  <c r="Q740" i="12"/>
  <c r="V740" i="12"/>
  <c r="G742" i="12"/>
  <c r="M742" i="12" s="1"/>
  <c r="I742" i="12"/>
  <c r="K742" i="12"/>
  <c r="O742" i="12"/>
  <c r="Q742" i="12"/>
  <c r="V742" i="12"/>
  <c r="G754" i="12"/>
  <c r="M754" i="12" s="1"/>
  <c r="I754" i="12"/>
  <c r="K754" i="12"/>
  <c r="O754" i="12"/>
  <c r="Q754" i="12"/>
  <c r="V754" i="12"/>
  <c r="G764" i="12"/>
  <c r="M764" i="12" s="1"/>
  <c r="I764" i="12"/>
  <c r="K764" i="12"/>
  <c r="O764" i="12"/>
  <c r="Q764" i="12"/>
  <c r="V764" i="12"/>
  <c r="G775" i="12"/>
  <c r="I775" i="12"/>
  <c r="K775" i="12"/>
  <c r="M775" i="12"/>
  <c r="O775" i="12"/>
  <c r="Q775" i="12"/>
  <c r="V775" i="12"/>
  <c r="G786" i="12"/>
  <c r="M786" i="12" s="1"/>
  <c r="I786" i="12"/>
  <c r="K786" i="12"/>
  <c r="O786" i="12"/>
  <c r="Q786" i="12"/>
  <c r="V786" i="12"/>
  <c r="G788" i="12"/>
  <c r="G787" i="12" s="1"/>
  <c r="I66" i="1" s="1"/>
  <c r="I788" i="12"/>
  <c r="K788" i="12"/>
  <c r="O788" i="12"/>
  <c r="Q788" i="12"/>
  <c r="V788" i="12"/>
  <c r="G794" i="12"/>
  <c r="M794" i="12" s="1"/>
  <c r="I794" i="12"/>
  <c r="K794" i="12"/>
  <c r="O794" i="12"/>
  <c r="Q794" i="12"/>
  <c r="V794" i="12"/>
  <c r="G800" i="12"/>
  <c r="M800" i="12" s="1"/>
  <c r="I800" i="12"/>
  <c r="K800" i="12"/>
  <c r="O800" i="12"/>
  <c r="Q800" i="12"/>
  <c r="V800" i="12"/>
  <c r="G802" i="12"/>
  <c r="I802" i="12"/>
  <c r="K802" i="12"/>
  <c r="M802" i="12"/>
  <c r="O802" i="12"/>
  <c r="Q802" i="12"/>
  <c r="V802" i="12"/>
  <c r="G809" i="12"/>
  <c r="G808" i="12" s="1"/>
  <c r="I67" i="1" s="1"/>
  <c r="I809" i="12"/>
  <c r="K809" i="12"/>
  <c r="O809" i="12"/>
  <c r="O808" i="12" s="1"/>
  <c r="Q809" i="12"/>
  <c r="Q808" i="12" s="1"/>
  <c r="V809" i="12"/>
  <c r="G810" i="12"/>
  <c r="M810" i="12" s="1"/>
  <c r="I810" i="12"/>
  <c r="K810" i="12"/>
  <c r="K808" i="12" s="1"/>
  <c r="O810" i="12"/>
  <c r="Q810" i="12"/>
  <c r="V810" i="12"/>
  <c r="V808" i="12" s="1"/>
  <c r="G825" i="12"/>
  <c r="I825" i="12"/>
  <c r="K825" i="12"/>
  <c r="O825" i="12"/>
  <c r="Q825" i="12"/>
  <c r="V825" i="12"/>
  <c r="G826" i="12"/>
  <c r="I826" i="12"/>
  <c r="K826" i="12"/>
  <c r="M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I830" i="12"/>
  <c r="K830" i="12"/>
  <c r="M830" i="12"/>
  <c r="O830" i="12"/>
  <c r="Q830" i="12"/>
  <c r="V830" i="12"/>
  <c r="G831" i="12"/>
  <c r="M831" i="12" s="1"/>
  <c r="I831" i="12"/>
  <c r="K831" i="12"/>
  <c r="O831" i="12"/>
  <c r="Q831" i="12"/>
  <c r="V831" i="12"/>
  <c r="G832" i="12"/>
  <c r="I832" i="12"/>
  <c r="K832" i="12"/>
  <c r="M832" i="12"/>
  <c r="O832" i="12"/>
  <c r="Q832" i="12"/>
  <c r="V832" i="12"/>
  <c r="G833" i="12"/>
  <c r="M833" i="12" s="1"/>
  <c r="I833" i="12"/>
  <c r="K833" i="12"/>
  <c r="O833" i="12"/>
  <c r="Q833" i="12"/>
  <c r="V833" i="12"/>
  <c r="G834" i="12"/>
  <c r="M834" i="12" s="1"/>
  <c r="I834" i="12"/>
  <c r="K834" i="12"/>
  <c r="O834" i="12"/>
  <c r="Q834" i="12"/>
  <c r="V834" i="12"/>
  <c r="G835" i="12"/>
  <c r="M835" i="12" s="1"/>
  <c r="I835" i="12"/>
  <c r="K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M839" i="12" s="1"/>
  <c r="I839" i="12"/>
  <c r="K839" i="12"/>
  <c r="O839" i="12"/>
  <c r="Q839" i="12"/>
  <c r="V839" i="12"/>
  <c r="G844" i="12"/>
  <c r="I844" i="12"/>
  <c r="K844" i="12"/>
  <c r="M844" i="12"/>
  <c r="O844" i="12"/>
  <c r="Q844" i="12"/>
  <c r="V844" i="12"/>
  <c r="G846" i="12"/>
  <c r="M846" i="12" s="1"/>
  <c r="I846" i="12"/>
  <c r="K846" i="12"/>
  <c r="O846" i="12"/>
  <c r="Q846" i="12"/>
  <c r="V846" i="12"/>
  <c r="G847" i="12"/>
  <c r="M847" i="12" s="1"/>
  <c r="I847" i="12"/>
  <c r="K847" i="12"/>
  <c r="O847" i="12"/>
  <c r="Q847" i="12"/>
  <c r="V847" i="12"/>
  <c r="G848" i="12"/>
  <c r="M848" i="12" s="1"/>
  <c r="I848" i="12"/>
  <c r="K848" i="12"/>
  <c r="O848" i="12"/>
  <c r="Q848" i="12"/>
  <c r="V848" i="12"/>
  <c r="G849" i="12"/>
  <c r="M849" i="12" s="1"/>
  <c r="I849" i="12"/>
  <c r="K849" i="12"/>
  <c r="O849" i="12"/>
  <c r="Q849" i="12"/>
  <c r="V849" i="12"/>
  <c r="G850" i="12"/>
  <c r="I850" i="12"/>
  <c r="K850" i="12"/>
  <c r="M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K853" i="12"/>
  <c r="V853" i="12"/>
  <c r="G854" i="12"/>
  <c r="G853" i="12" s="1"/>
  <c r="I70" i="1" s="1"/>
  <c r="I19" i="1" s="1"/>
  <c r="I854" i="12"/>
  <c r="I853" i="12" s="1"/>
  <c r="K854" i="12"/>
  <c r="M854" i="12"/>
  <c r="M853" i="12" s="1"/>
  <c r="O854" i="12"/>
  <c r="O853" i="12" s="1"/>
  <c r="Q854" i="12"/>
  <c r="Q853" i="12" s="1"/>
  <c r="V854" i="12"/>
  <c r="AE856" i="12"/>
  <c r="F41" i="1" s="1"/>
  <c r="I20" i="1"/>
  <c r="I18" i="1"/>
  <c r="O824" i="12" l="1"/>
  <c r="Q308" i="12"/>
  <c r="I8" i="12"/>
  <c r="K824" i="12"/>
  <c r="M809" i="12"/>
  <c r="Q787" i="12"/>
  <c r="I787" i="12"/>
  <c r="O787" i="12"/>
  <c r="K645" i="12"/>
  <c r="K599" i="12"/>
  <c r="O599" i="12"/>
  <c r="Q582" i="12"/>
  <c r="O582" i="12"/>
  <c r="G444" i="12"/>
  <c r="I61" i="1" s="1"/>
  <c r="V308" i="12"/>
  <c r="K189" i="12"/>
  <c r="Q189" i="12"/>
  <c r="I189" i="12"/>
  <c r="I171" i="12"/>
  <c r="V133" i="12"/>
  <c r="M112" i="12"/>
  <c r="M111" i="12" s="1"/>
  <c r="K52" i="12"/>
  <c r="O52" i="12"/>
  <c r="K21" i="12"/>
  <c r="Q824" i="12"/>
  <c r="I824" i="12"/>
  <c r="I645" i="12"/>
  <c r="O645" i="12"/>
  <c r="K845" i="12"/>
  <c r="Q845" i="12"/>
  <c r="I845" i="12"/>
  <c r="V824" i="12"/>
  <c r="K787" i="12"/>
  <c r="V645" i="12"/>
  <c r="V599" i="12"/>
  <c r="Q599" i="12"/>
  <c r="I599" i="12"/>
  <c r="K582" i="12"/>
  <c r="K444" i="12"/>
  <c r="O444" i="12"/>
  <c r="O308" i="12"/>
  <c r="G308" i="12"/>
  <c r="I60" i="1" s="1"/>
  <c r="V189" i="12"/>
  <c r="Q133" i="12"/>
  <c r="I133" i="12"/>
  <c r="Q121" i="12"/>
  <c r="V52" i="12"/>
  <c r="Q52" i="12"/>
  <c r="I52" i="12"/>
  <c r="V21" i="12"/>
  <c r="G8" i="12"/>
  <c r="F40" i="1"/>
  <c r="O845" i="12"/>
  <c r="Q645" i="12"/>
  <c r="K308" i="12"/>
  <c r="I308" i="12"/>
  <c r="K133" i="12"/>
  <c r="O21" i="12"/>
  <c r="F39" i="1"/>
  <c r="V845" i="12"/>
  <c r="G824" i="12"/>
  <c r="I68" i="1" s="1"/>
  <c r="I808" i="12"/>
  <c r="V787" i="12"/>
  <c r="G645" i="12"/>
  <c r="I65" i="1" s="1"/>
  <c r="V582" i="12"/>
  <c r="V444" i="12"/>
  <c r="Q444" i="12"/>
  <c r="I444" i="12"/>
  <c r="O189" i="12"/>
  <c r="M178" i="12"/>
  <c r="G171" i="12"/>
  <c r="I57" i="1" s="1"/>
  <c r="O133" i="12"/>
  <c r="Q21" i="12"/>
  <c r="I21" i="12"/>
  <c r="M21" i="12"/>
  <c r="K8" i="12"/>
  <c r="O8" i="12"/>
  <c r="M845" i="12"/>
  <c r="M189" i="12"/>
  <c r="M808" i="12"/>
  <c r="M517" i="12"/>
  <c r="M308" i="12"/>
  <c r="M133" i="12"/>
  <c r="M8" i="12"/>
  <c r="G845" i="12"/>
  <c r="I69" i="1" s="1"/>
  <c r="G189" i="12"/>
  <c r="I59" i="1" s="1"/>
  <c r="AF856" i="12"/>
  <c r="M825" i="12"/>
  <c r="M824" i="12" s="1"/>
  <c r="M788" i="12"/>
  <c r="M787" i="12" s="1"/>
  <c r="M646" i="12"/>
  <c r="M645" i="12" s="1"/>
  <c r="M609" i="12"/>
  <c r="M599" i="12" s="1"/>
  <c r="M583" i="12"/>
  <c r="M582" i="12" s="1"/>
  <c r="M457" i="12"/>
  <c r="M444" i="12" s="1"/>
  <c r="G178" i="12"/>
  <c r="I58" i="1" s="1"/>
  <c r="M177" i="12"/>
  <c r="M171" i="12" s="1"/>
  <c r="G133" i="12"/>
  <c r="I55" i="1" s="1"/>
  <c r="M131" i="12"/>
  <c r="M121" i="12" s="1"/>
  <c r="M64" i="12"/>
  <c r="M52" i="12" s="1"/>
  <c r="G21" i="12"/>
  <c r="I51" i="1" s="1"/>
  <c r="M19" i="12"/>
  <c r="M18" i="12" s="1"/>
  <c r="M11" i="12"/>
  <c r="J28" i="1"/>
  <c r="J26" i="1"/>
  <c r="G38" i="1"/>
  <c r="F38" i="1"/>
  <c r="H32" i="1"/>
  <c r="J23" i="1"/>
  <c r="J24" i="1"/>
  <c r="J25" i="1"/>
  <c r="J27" i="1"/>
  <c r="E24" i="1"/>
  <c r="E26" i="1"/>
  <c r="I17" i="1" l="1"/>
  <c r="F42" i="1"/>
  <c r="G40" i="1"/>
  <c r="H40" i="1" s="1"/>
  <c r="I40" i="1" s="1"/>
  <c r="G41" i="1"/>
  <c r="H41" i="1" s="1"/>
  <c r="I41" i="1" s="1"/>
  <c r="G39" i="1"/>
  <c r="G42" i="1" s="1"/>
  <c r="G25" i="1" s="1"/>
  <c r="A25" i="1" s="1"/>
  <c r="A26" i="1" s="1"/>
  <c r="G26" i="1" s="1"/>
  <c r="I49" i="1"/>
  <c r="H39" i="1" l="1"/>
  <c r="H42" i="1" s="1"/>
  <c r="G23" i="1"/>
  <c r="A23" i="1" s="1"/>
  <c r="A24" i="1" s="1"/>
  <c r="G24" i="1" s="1"/>
  <c r="A27" i="1" s="1"/>
  <c r="A29" i="1" s="1"/>
  <c r="G29" i="1" s="1"/>
  <c r="G27" i="1" s="1"/>
  <c r="G28" i="1"/>
  <c r="I16" i="1"/>
  <c r="I21" i="1" s="1"/>
  <c r="I71" i="1"/>
  <c r="I39" i="1" l="1"/>
  <c r="I42" i="1" s="1"/>
  <c r="J40" i="1" s="1"/>
  <c r="J69" i="1"/>
  <c r="J50" i="1"/>
  <c r="J58" i="1"/>
  <c r="J66" i="1"/>
  <c r="J57" i="1"/>
  <c r="J65" i="1"/>
  <c r="J62" i="1"/>
  <c r="J68" i="1"/>
  <c r="J56" i="1"/>
  <c r="J64" i="1"/>
  <c r="J55" i="1"/>
  <c r="J63" i="1"/>
  <c r="J52" i="1"/>
  <c r="J60" i="1"/>
  <c r="J51" i="1"/>
  <c r="J59" i="1"/>
  <c r="J70" i="1"/>
  <c r="J49" i="1"/>
  <c r="J54" i="1"/>
  <c r="J53" i="1"/>
  <c r="J61" i="1"/>
  <c r="J67" i="1"/>
  <c r="J39" i="1" l="1"/>
  <c r="J42" i="1" s="1"/>
  <c r="J41" i="1"/>
  <c r="J7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<sst xmlns="http://schemas.openxmlformats.org/spreadsheetml/2006/main" count="2399" uniqueCount="851">
  <si>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</si>
  <si>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</si>
  <si>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</si>
  <si>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</si>
  <si>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</si>
  <si>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</si>
  <si>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</si>
  <si>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</si>
  <si>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</si>
  <si>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</si>
  <si>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</si>
  <si>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</si>
  <si>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</si>
  <si>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</si>
  <si>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</si>
  <si>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</si>
  <si>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</si>
  <si>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</si>
  <si>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</si>
  <si>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</si>
  <si>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</si>
  <si>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</si>
  <si>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</si>
  <si>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</si>
  <si>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</si>
  <si>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</si>
  <si>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</si>
  <si>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</si>
  <si>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</si>
  <si>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</si>
  <si>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</si>
  <si>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</si>
  <si>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</si>
  <si>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</si>
  <si>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</si>
  <si>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</si>
  <si>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</si>
  <si>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</si>
  <si>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</si>
  <si>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</si>
  <si>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</si>
  <si>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04</t>
  </si>
  <si>
    <t>Rozpočet</t>
  </si>
  <si>
    <t>Chodby</t>
  </si>
  <si>
    <t>Objekt:</t>
  </si>
  <si>
    <t>Rozpočet:</t>
  </si>
  <si>
    <t>08/01</t>
  </si>
  <si>
    <t>Rekonstrukce bloku A2 kolejí, Vinařská 5, Brno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</si>
  <si>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</si>
  <si>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</si>
  <si>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</si>
  <si>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</si>
  <si>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</si>
  <si>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</si>
  <si>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</si>
  <si>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5</t>
  </si>
  <si>
    <t>Komunikace</t>
  </si>
  <si>
    <t>61</t>
  </si>
  <si>
    <t>Úpravy povrchů vnitřní</t>
  </si>
  <si>
    <t>63</t>
  </si>
  <si>
    <t>Podlahové konstrukce</t>
  </si>
  <si>
    <t>94</t>
  </si>
  <si>
    <t>Lešení a stavební výtahy</t>
  </si>
  <si>
    <t>95</t>
  </si>
  <si>
    <t>Dokončovací 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</si>
  <si>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</si>
  <si>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</si>
  <si>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</si>
  <si>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</si>
  <si>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</si>
  <si>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</si>
  <si>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725</t>
  </si>
  <si>
    <t>Zařizovací předměty</t>
  </si>
  <si>
    <t>766</t>
  </si>
  <si>
    <t>Konstrukce truhlářské</t>
  </si>
  <si>
    <t>767</t>
  </si>
  <si>
    <t>Konstrukce zámečnické</t>
  </si>
  <si>
    <t>767-1</t>
  </si>
  <si>
    <t>Hliníkové výplně otvorů</t>
  </si>
  <si>
    <t>767-2</t>
  </si>
  <si>
    <t>Podhledy</t>
  </si>
  <si>
    <t>769</t>
  </si>
  <si>
    <t>Otvorové prvky z plastu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</si>
  <si>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</si>
  <si>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</si>
  <si>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</si>
  <si>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</si>
  <si>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</si>
  <si>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</si>
  <si>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</si>
  <si>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</si>
  <si>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788</t>
  </si>
  <si>
    <t>Požární zabezpečení stavby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</si>
  <si>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</si>
  <si>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</si>
  <si>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</si>
  <si>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</si>
  <si>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</si>
  <si>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</si>
  <si>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</si>
  <si>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</si>
  <si>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</si>
  <si>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</si>
  <si>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</si>
  <si>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</si>
  <si>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</si>
  <si>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</si>
  <si>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</si>
  <si>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</si>
  <si>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</si>
  <si>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</si>
  <si>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</si>
  <si>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</si>
  <si>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</si>
  <si>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</si>
  <si>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</si>
  <si>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</si>
  <si>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</si>
  <si>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</si>
  <si>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</si>
  <si>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</si>
  <si>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</si>
  <si>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</si>
  <si>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</si>
  <si>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342012221R00</t>
  </si>
  <si>
    <t>Příčka SDK tl.100 mm, RB 12,5mm, čelo podhledů u chodba/studovna</t>
  </si>
  <si>
    <t>m2</t>
  </si>
  <si>
    <t>RTS 18/ I</t>
  </si>
  <si>
    <t>POL1_</t>
  </si>
  <si>
    <t>3,46*0,2*10</t>
  </si>
  <si>
    <t>VV</t>
  </si>
  <si>
    <t>342013122R00</t>
  </si>
  <si>
    <t>Příčka SDK tl.100 mm,ocel.kce,2x oplášť.,RF 12,5mm, izolace 40 mm, EI 60 DP1</t>
  </si>
  <si>
    <t>2.PP : 3,46*2,6</t>
  </si>
  <si>
    <t>-0,9*1,97</t>
  </si>
  <si>
    <t>3-01</t>
  </si>
  <si>
    <t>Nadpodhled.ocel.rám+výplň pro kotvení hliník.stěny AL/02 do stropu např.sdk příčka s, požár.odoln.EI30</t>
  </si>
  <si>
    <t>Vlastní</t>
  </si>
  <si>
    <t>Indiv</t>
  </si>
  <si>
    <t>POL3_0</t>
  </si>
  <si>
    <t>0,15*2,26*21</t>
  </si>
  <si>
    <t>3-02</t>
  </si>
  <si>
    <t>Nadpodhled.ocel.rám+výplň pro kotvení hliník.stěny AL/03 do stropu např.sdk příčka s, požár.odoln.EI45</t>
  </si>
  <si>
    <t>0,15*2,26*3</t>
  </si>
  <si>
    <t>564251111R00</t>
  </si>
  <si>
    <t>Podklad ze štěrkopísku po zhutnění tloušťky 15 cm</t>
  </si>
  <si>
    <t>P04 : 5+5</t>
  </si>
  <si>
    <t>601011193R00</t>
  </si>
  <si>
    <t>Kontaktní nátěr pod omítky</t>
  </si>
  <si>
    <t>POL1_1</t>
  </si>
  <si>
    <t>602011141RT1</t>
  </si>
  <si>
    <t>Štuk na stěnách vnitřní  ručně tloušťka vrstvy 2,5 mm</t>
  </si>
  <si>
    <t>602015213R00</t>
  </si>
  <si>
    <t>Omítka stěn jádrová lehčená, strojně</t>
  </si>
  <si>
    <t>612481211RT8</t>
  </si>
  <si>
    <t>Montáž výztužné sítě (perlinky) do stěrky-stěny včetně výztužné sítě a stěrkového tmelu</t>
  </si>
  <si>
    <t>Začátek provozního součtu</t>
  </si>
  <si>
    <t xml:space="preserve">  v ploše demontovaných obkladů stěn : 2369,52</t>
  </si>
  <si>
    <t xml:space="preserve">  + příčky a dozdívky : 18,98</t>
  </si>
  <si>
    <t>Konec provozního součtu</t>
  </si>
  <si>
    <t>2388,5*1,05</t>
  </si>
  <si>
    <t>61-01</t>
  </si>
  <si>
    <t>Úprava ostění dveří s ocel.rámem - plentování perlinka + omítka,dilat.profil PVC</t>
  </si>
  <si>
    <t>kus</t>
  </si>
  <si>
    <t xml:space="preserve">viz výkres - Schéma ostění dveřního otvoru : </t>
  </si>
  <si>
    <t>1.PP : 1</t>
  </si>
  <si>
    <t>1.NP : 1</t>
  </si>
  <si>
    <t>2.NP : 1</t>
  </si>
  <si>
    <t>3.NP : 1</t>
  </si>
  <si>
    <t>4.NP : 1</t>
  </si>
  <si>
    <t>5.NP : 1</t>
  </si>
  <si>
    <t>61-02</t>
  </si>
  <si>
    <t>Úprava ostění dveří s ocel.rámem - přířez z minerální vaty pro dotěsnění dilatace</t>
  </si>
  <si>
    <t>612421331a</t>
  </si>
  <si>
    <t>Oprava hl. omítek stěn do 25 % plochy</t>
  </si>
  <si>
    <t>55392550R</t>
  </si>
  <si>
    <t>D+M Lišta omítková rohová AL s tkaninou 2,5 m, 100x100 mm</t>
  </si>
  <si>
    <t>m</t>
  </si>
  <si>
    <t>SPCM</t>
  </si>
  <si>
    <t>POL3_</t>
  </si>
  <si>
    <t xml:space="preserve">  1.PP : 5</t>
  </si>
  <si>
    <t xml:space="preserve">  1.NP : 5</t>
  </si>
  <si>
    <t xml:space="preserve">  2.NP : 5</t>
  </si>
  <si>
    <t xml:space="preserve">  3.NP : 4</t>
  </si>
  <si>
    <t xml:space="preserve">  4.NP : 4</t>
  </si>
  <si>
    <t xml:space="preserve">  5.NP : 4</t>
  </si>
  <si>
    <t xml:space="preserve">  6.NP : 2</t>
  </si>
  <si>
    <t>29*2,5</t>
  </si>
  <si>
    <t>631312611R00</t>
  </si>
  <si>
    <t>Mazanina betonová tl. 5 - 8 cm C 16/20, pod P02, P04 pod dlažbu</t>
  </si>
  <si>
    <t>m3</t>
  </si>
  <si>
    <t xml:space="preserve">  1.PP : 10,21+5</t>
  </si>
  <si>
    <t xml:space="preserve">  1.NP : 10+5</t>
  </si>
  <si>
    <t xml:space="preserve">  2.NP : 0</t>
  </si>
  <si>
    <t xml:space="preserve">  3.NP : 0</t>
  </si>
  <si>
    <t xml:space="preserve">  4.NP : 0</t>
  </si>
  <si>
    <t xml:space="preserve">  5.NP : 0</t>
  </si>
  <si>
    <t xml:space="preserve">  6.NP : 6,6</t>
  </si>
  <si>
    <t>36,81*0,07</t>
  </si>
  <si>
    <t>631361921RT3</t>
  </si>
  <si>
    <t>Výztuž mazanin svařovanou sítí, průměr drátu  5,0, oka 150/150 mm KD37</t>
  </si>
  <si>
    <t>t</t>
  </si>
  <si>
    <t>2,58*0,001*2,099*1,08</t>
  </si>
  <si>
    <t>632411110RT1</t>
  </si>
  <si>
    <t>Samonivelační stěrka tl.10 mm, pod P01 PVC</t>
  </si>
  <si>
    <t>1.PP : 30,41+9,49+30,99+27,47+39,12+39,08+19,7+39,59+4,76</t>
  </si>
  <si>
    <t>1.NP : 13,75+29,49+20,16+38,94+38,99+19,51+39,65+17,8+27,26+27,26+4,62+4,7</t>
  </si>
  <si>
    <t>2.NP : 20,68+29,47+20,12+38,94+38,99+19,88+39,60+18,1+27,26+27,26+18,1</t>
  </si>
  <si>
    <t>3.NP : 39,39+20,12+38,96+39,01+19,9+39,46+18,1+27,26+27,26+18,1</t>
  </si>
  <si>
    <t>4.NP : 39,52+20,12+38,96+39,01+19,86+39,54+18,1+27,26+27,26+18,1</t>
  </si>
  <si>
    <t>5.NP : 39,38+20,07+38,99+39,01+19,81+39,68+18,1+18,1+27,26+27,26</t>
  </si>
  <si>
    <t>6.NP : 39,43+18,43+16,79</t>
  </si>
  <si>
    <t>93990121aT00</t>
  </si>
  <si>
    <t>Broušení betonové podlahy 2x včetně očištění</t>
  </si>
  <si>
    <t>2.PP : 0</t>
  </si>
  <si>
    <t>1.PP : 255,54</t>
  </si>
  <si>
    <t>1.NP : 260,10</t>
  </si>
  <si>
    <t>2.NP : 296,95</t>
  </si>
  <si>
    <t>3.NP : 286,01</t>
  </si>
  <si>
    <t>4.NP : 286,18</t>
  </si>
  <si>
    <t>5.NP : 286,07</t>
  </si>
  <si>
    <t>6.NP : 74,27</t>
  </si>
  <si>
    <t>630900030RAA</t>
  </si>
  <si>
    <t>Vybourání dlažby a podkladního betonu, tloušťka 15 cm</t>
  </si>
  <si>
    <t>Součtová</t>
  </si>
  <si>
    <t>POL2_</t>
  </si>
  <si>
    <t>Vybourání dlažeb z dlaždic kameninových, cementových, teracových, čedičových nebo keramických tloušťky do 10 mm s jakoukoliv výplní spár, odstranění podkladů pod dlažbou</t>
  </si>
  <si>
    <t>POP</t>
  </si>
  <si>
    <t>1.PP : 4,52+4,368</t>
  </si>
  <si>
    <t>1.NP : 10+4,992</t>
  </si>
  <si>
    <t>6.NP : 6,60</t>
  </si>
  <si>
    <t>24551401R</t>
  </si>
  <si>
    <t>Penetrace podkladu</t>
  </si>
  <si>
    <t>l</t>
  </si>
  <si>
    <t>pod PVC : (1760)*0,2</t>
  </si>
  <si>
    <t>pod dlažbu : (10,21+10+6,6)*0,2</t>
  </si>
  <si>
    <t>63-01</t>
  </si>
  <si>
    <t>Ocelové spony, na sešívání trhlin v podlahách</t>
  </si>
  <si>
    <t xml:space="preserve">ks    </t>
  </si>
  <si>
    <t>po 20 cm od sebe</t>
  </si>
  <si>
    <t xml:space="preserve">  560/0,2</t>
  </si>
  <si>
    <t>2800</t>
  </si>
  <si>
    <t>63-02</t>
  </si>
  <si>
    <t>Zálivková pryskyřice, na sešívání trhlin v podlahách</t>
  </si>
  <si>
    <t>kg</t>
  </si>
  <si>
    <t>1 kg na 0,5 - 1 m</t>
  </si>
  <si>
    <t xml:space="preserve">  560/0,75</t>
  </si>
  <si>
    <t>750</t>
  </si>
  <si>
    <t>63-03</t>
  </si>
  <si>
    <t>Proříznutí trhlin + kolmé řezy po 20 cm od sebe</t>
  </si>
  <si>
    <t xml:space="preserve">m     </t>
  </si>
  <si>
    <t>1.PP : 80</t>
  </si>
  <si>
    <t>1.NP : 80</t>
  </si>
  <si>
    <t>2.NP : 80</t>
  </si>
  <si>
    <t>3.NP : 80</t>
  </si>
  <si>
    <t>4.NP : 80</t>
  </si>
  <si>
    <t>5.NP : 80</t>
  </si>
  <si>
    <t>6.NP : 80</t>
  </si>
  <si>
    <t>941955001R00</t>
  </si>
  <si>
    <t>Lešení lehké pomocné, výška podlahy do 1,2 m, pro montáž podhledů</t>
  </si>
  <si>
    <t>1.PP : 226,36</t>
  </si>
  <si>
    <t>1.NP : 200,88</t>
  </si>
  <si>
    <t>2.NP : 220,136</t>
  </si>
  <si>
    <t>3.NP : 196,84</t>
  </si>
  <si>
    <t>4.NP : 197,01</t>
  </si>
  <si>
    <t>5.NP : 196,94</t>
  </si>
  <si>
    <t>6.NP : 57,96</t>
  </si>
  <si>
    <t>952901111R00</t>
  </si>
  <si>
    <t>Vyčištění budov o výšce podlaží do 4 m</t>
  </si>
  <si>
    <t>6.NP : 39,43+6,60+18,43+16,79+8,81</t>
  </si>
  <si>
    <t>5.NP : 39,38+20,07+38,99+39,01+19,81+39,68+18,10+27,26+27,26+18,10</t>
  </si>
  <si>
    <t>4.NP : 39,52+20,12+38,96+39,01+19,86+39,54+18,10+27,26+27,26+18,10</t>
  </si>
  <si>
    <t>3.NP : 39,39+20,12+38,96+39,014+19,9+39,46+18,1+27,26+27,26+18,1</t>
  </si>
  <si>
    <t>1.NP : 13,75+29,49+20,16+38,94+39,1+19,51+39,65+17,8+27,26+27,26+4,62+10+4,7+5</t>
  </si>
  <si>
    <t>1.PP : 30,41+9,49+30,99+27,47+39,12+39,08+19,7+39,59+4,76+10,21+9,79+5</t>
  </si>
  <si>
    <t>2.PP : 23,91</t>
  </si>
  <si>
    <t>952902110R00</t>
  </si>
  <si>
    <t>Čištění zametáním v místnostech a chodbách 3x</t>
  </si>
  <si>
    <t>1838,17*3</t>
  </si>
  <si>
    <t>968061125R00</t>
  </si>
  <si>
    <t>Vyvěšení dřevěných dveřních křídel pl. do 2 m2</t>
  </si>
  <si>
    <t>2.PP : 1</t>
  </si>
  <si>
    <t>1.PP : 2</t>
  </si>
  <si>
    <t>971052631R00</t>
  </si>
  <si>
    <t>Vybourání otvorů zdi želbet. pl. 4 m2, tl. 15 cm</t>
  </si>
  <si>
    <t>3.NP : 1,15*2,2*2</t>
  </si>
  <si>
    <t>4.NP : 1,15*2,2*2</t>
  </si>
  <si>
    <t>5.NP : 1,15*2,2*2</t>
  </si>
  <si>
    <t>976084111R00</t>
  </si>
  <si>
    <t>Vybourání ochranných úhelníků z jakéhokoliv zdiva</t>
  </si>
  <si>
    <t>1.PP : 4*2,5</t>
  </si>
  <si>
    <t>1.NP : 4*2,5</t>
  </si>
  <si>
    <t>2.NP : 4*2,5</t>
  </si>
  <si>
    <t>3.NP : 4*2,5</t>
  </si>
  <si>
    <t>4.NP : 4*2,5</t>
  </si>
  <si>
    <t>5.NP : 4*2,5</t>
  </si>
  <si>
    <t>6.NP : 2*2,5</t>
  </si>
  <si>
    <t>96-01</t>
  </si>
  <si>
    <t>Demontáž a zpětná montáž hasicího přístroje</t>
  </si>
  <si>
    <t>1.NP : 2</t>
  </si>
  <si>
    <t>2.NP : 2</t>
  </si>
  <si>
    <t>3.NP : 2</t>
  </si>
  <si>
    <t>4.NP : 2</t>
  </si>
  <si>
    <t>5.NP : 2</t>
  </si>
  <si>
    <t>6.NP : 2</t>
  </si>
  <si>
    <t>96-03</t>
  </si>
  <si>
    <t>96-04</t>
  </si>
  <si>
    <t>Vysazení dvířek rozvaděčů</t>
  </si>
  <si>
    <t>6.NP : 1</t>
  </si>
  <si>
    <t>999281111R00</t>
  </si>
  <si>
    <t>Přesun hmot pro opravy a údržbu do výšky 25 m</t>
  </si>
  <si>
    <t>POL7_</t>
  </si>
  <si>
    <t>711212002RT1</t>
  </si>
  <si>
    <t>Hydroizolační nátěr</t>
  </si>
  <si>
    <t>dvouvrstvá</t>
  </si>
  <si>
    <t>1.PP : 10,21+5</t>
  </si>
  <si>
    <t>1.NP : 10+5</t>
  </si>
  <si>
    <t>6.NP : 6,6</t>
  </si>
  <si>
    <t>998711203R00</t>
  </si>
  <si>
    <t>Přesun hmot pro izolace proti vodě, výšky do 60 m</t>
  </si>
  <si>
    <t>725-01</t>
  </si>
  <si>
    <t>Rám A2 - pro informační systém - požární poplach, plán evakuace, ...</t>
  </si>
  <si>
    <t>1.PP : 3</t>
  </si>
  <si>
    <t>1.NP : 3</t>
  </si>
  <si>
    <t>2.NP : 3</t>
  </si>
  <si>
    <t>998725203R00</t>
  </si>
  <si>
    <t>Přesun hmot pro zařizovací předměty, výšky do 24 m</t>
  </si>
  <si>
    <t>766411811R00</t>
  </si>
  <si>
    <t>Demontáž obložení stěn panely velikosti do 1,5 m2</t>
  </si>
  <si>
    <t>POL1_7</t>
  </si>
  <si>
    <t>1.PP : 333,306</t>
  </si>
  <si>
    <t xml:space="preserve">  P01057 : ((17,3*2+2,33-3,3)*2,6)-9*0,8*1,97</t>
  </si>
  <si>
    <t xml:space="preserve">  P01028 : ((17,29*2)*2,6)-8*0,8*1,97</t>
  </si>
  <si>
    <t xml:space="preserve">  P01015 : ((17,23*2)*2,6)-10*0,8*1,97</t>
  </si>
  <si>
    <t xml:space="preserve">  P01006 : ((13,07*2)*2,6)-8*0,8*1,97</t>
  </si>
  <si>
    <t xml:space="preserve">  P01001 + schodiště : ((3,3+1,88+8,97+4,83+2*0,81)*2,6)</t>
  </si>
  <si>
    <t>1.NP : 412,185</t>
  </si>
  <si>
    <t xml:space="preserve">  N01107 : ((17,31+2,4+(17,31-3,3))*2,6)-9*0,8*1,97</t>
  </si>
  <si>
    <t xml:space="preserve">  N01078 + N01152 stud. : ((17,3+2,26+7,88*2+17,3-3,46)*2,6)-9*0,8*1,97+1,25*1,97</t>
  </si>
  <si>
    <t xml:space="preserve">  NO1052 + NO1153 stud. : 116,09450</t>
  </si>
  <si>
    <t xml:space="preserve">  N01019 : ((13,17*2)*2,6)-8*0,8*1,97</t>
  </si>
  <si>
    <t xml:space="preserve">  N01002 + schodiště : ((3,46+3,58+3,51+4,08+0,62+4,83)*2,6)-0,8*1,97</t>
  </si>
  <si>
    <t>2.NP : 431,404</t>
  </si>
  <si>
    <t xml:space="preserve">  N02125 : ((17,26*2+2,5-3,3)*2,6)-9*0,8*1,97</t>
  </si>
  <si>
    <t xml:space="preserve">  N02090 : ((17,23*2-3,46+2,26)*2,6)-9*0,8*1,97</t>
  </si>
  <si>
    <t xml:space="preserve">  N02178 : ((7,88*2+3,46)*2,6)</t>
  </si>
  <si>
    <t xml:space="preserve">  N02180 : 49,972</t>
  </si>
  <si>
    <t xml:space="preserve">  N02059 : 72,292</t>
  </si>
  <si>
    <t xml:space="preserve">  N02020 : ((13*2)*2,6)-8*0,8*1,97</t>
  </si>
  <si>
    <t xml:space="preserve">  N02001 + schodiště : (3,58+5,82+3,46+4,8+0,7+1+2,5+0,6)*2,6</t>
  </si>
  <si>
    <t>3.NP : 367,958</t>
  </si>
  <si>
    <t xml:space="preserve">  N03129 : ((17,24*2+2,42-3,3)*2,6)-9*0,8*1,97</t>
  </si>
  <si>
    <t xml:space="preserve">  N03094 : ((17,26*2-3,46)*2,6)-9*0,8*1,97</t>
  </si>
  <si>
    <t xml:space="preserve">  N03182 : ((10,14+7,88)*2,6)-1,15*2,2</t>
  </si>
  <si>
    <t xml:space="preserve">  N03184 : ((7,88+8,51+1+0,63)*2,6)-1,15*2,2</t>
  </si>
  <si>
    <t xml:space="preserve">  N03063 : ((17,24*2-3,46)*2,6)-9*0,8*1,97</t>
  </si>
  <si>
    <t xml:space="preserve">  N03024 : ((2,39+17,24*2-3,3)*2,6)-9*0,8*1,97</t>
  </si>
  <si>
    <t>4.NP : 367,958</t>
  </si>
  <si>
    <t xml:space="preserve">  N04129 : ((17,24*2-3,3+2,42)*2,6)-9*0,8*1,97</t>
  </si>
  <si>
    <t xml:space="preserve">  N04094 : ((17,26*2-3,46)*2,6)-9*0,8*1,97</t>
  </si>
  <si>
    <t xml:space="preserve">  N04182 : ((7,88*2+2,26)*2,6)-1,15*2,2</t>
  </si>
  <si>
    <t xml:space="preserve">  N04184 : 44,322</t>
  </si>
  <si>
    <t xml:space="preserve">  N04063 : ((17,24*2-3,46)*2,6)-9*0,8*1,97</t>
  </si>
  <si>
    <t xml:space="preserve">  N04024 : ((17,24*2+2,39-3,3)*2,6)-9*0,8*1,97</t>
  </si>
  <si>
    <t>5.NP : 367,958</t>
  </si>
  <si>
    <t xml:space="preserve">  05129 : ((17,24*2-3,3+2,42)*2,6)-9*0,8*1,97</t>
  </si>
  <si>
    <t xml:space="preserve">  05094 : ((17,26*2-3,46)*2,6)-9*0,8*1,97</t>
  </si>
  <si>
    <t xml:space="preserve">  05181 : 44,322</t>
  </si>
  <si>
    <t xml:space="preserve">  05183 : 44,322</t>
  </si>
  <si>
    <t xml:space="preserve">  05063 : ((17,24*2-3,46)*2,6)-9*0,8*1,97</t>
  </si>
  <si>
    <t xml:space="preserve">  05024 : ((17,24*2+2,39-3,3)*2,6)-9*0,8*1,97</t>
  </si>
  <si>
    <t>6.NP : 88,7552</t>
  </si>
  <si>
    <t xml:space="preserve">  N06022 : ((6,022+2,41+17,23*2-3,3)*2,6)-9*0,8*1,97</t>
  </si>
  <si>
    <t xml:space="preserve">  0</t>
  </si>
  <si>
    <t>766411822R00</t>
  </si>
  <si>
    <t>Demontáž podkladových roštů obložení stěn</t>
  </si>
  <si>
    <t>766662811R00</t>
  </si>
  <si>
    <t>Demontáž prahů dveří 1křídlových</t>
  </si>
  <si>
    <t>1.PP : 36</t>
  </si>
  <si>
    <t>1.NP : 38</t>
  </si>
  <si>
    <t>2.NP : 37</t>
  </si>
  <si>
    <t>3.NP : 38</t>
  </si>
  <si>
    <t>4.NP : 38</t>
  </si>
  <si>
    <t>5.NP : 38</t>
  </si>
  <si>
    <t>6.NP : 10</t>
  </si>
  <si>
    <t>766695212R00</t>
  </si>
  <si>
    <t>Montáž prahů dveří jednokřídlových š. do 10 cm</t>
  </si>
  <si>
    <t>766-01</t>
  </si>
  <si>
    <t>1.PP : 0</t>
  </si>
  <si>
    <t>6.NP : 0</t>
  </si>
  <si>
    <t>766-02</t>
  </si>
  <si>
    <t>Demontáž a zpětná montáž nástěnek a info tabulí</t>
  </si>
  <si>
    <t>soubor</t>
  </si>
  <si>
    <t>766-03</t>
  </si>
  <si>
    <t>D+M Dveře vnitřní, protipožární, EI 30-C DP3, 900x1970, dřevěné, OZN T/01</t>
  </si>
  <si>
    <t xml:space="preserve">dveře 1kř, hladké, plné, otočné, s polodrážkou : </t>
  </si>
  <si>
    <t xml:space="preserve">dodávka včetně protipožární ocelové zárubně do SDK š. 100 mm + nátěr zárubně : </t>
  </si>
  <si>
    <t xml:space="preserve">kování klika/klika, štítek, matná nerez, vložkový zámek, samozavírač s ramínkem : </t>
  </si>
  <si>
    <t xml:space="preserve">lamino CPL - bílá : </t>
  </si>
  <si>
    <t>2.PP - levé : 1</t>
  </si>
  <si>
    <t>766-04</t>
  </si>
  <si>
    <t>D+M Dveře vnitřní, protipožární, EI 30-C DP3, 800x1970, dřevěné, OZN T/02</t>
  </si>
  <si>
    <t xml:space="preserve">dveře osadit do stávající ocelové zárubně, včetně nátěru zárubně nátěrovým systémem : </t>
  </si>
  <si>
    <t xml:space="preserve">zámek vložkový : </t>
  </si>
  <si>
    <t xml:space="preserve">kování klika/klika, štítek, matná nerez, samozavírač s ramínkem : </t>
  </si>
  <si>
    <t xml:space="preserve">lamino CPL - bílá, : </t>
  </si>
  <si>
    <t xml:space="preserve">1.PP : </t>
  </si>
  <si>
    <t>levé : 1</t>
  </si>
  <si>
    <t>pravé : 1</t>
  </si>
  <si>
    <t>766-05</t>
  </si>
  <si>
    <t>D+M Dveře vnitřní protipožární, EW 30-C DP3, 900x1970, dřevěné, OZN T/03</t>
  </si>
  <si>
    <t xml:space="preserve">dveře osadit do nové požární ocelové zárubně, dodávka včetně zárubně : </t>
  </si>
  <si>
    <t xml:space="preserve">lamino CPL - imitace dřeva, dle stávajících dveří do pokojů : </t>
  </si>
  <si>
    <t xml:space="preserve">vybavení: přídržný dveřní magnet (udržuje požární dveře v otevřeném stavu), detektor kouře 2 ks (instalovány na obou stranách dveří) : </t>
  </si>
  <si>
    <t xml:space="preserve">! všechny prvky (čidla, magnety, tlačítka) a kabely pro ovládání jsou řešeny a specifikovány v části D.1.4.4. - elektroinstalace ! : </t>
  </si>
  <si>
    <t xml:space="preserve">levé : </t>
  </si>
  <si>
    <t>766-06</t>
  </si>
  <si>
    <t>D+M Dveře vnitřní protipožární, EW 30 DP3, 800x1970, dřevěné, OZN T/04</t>
  </si>
  <si>
    <t xml:space="preserve">dveře osadit do stávající ocelové zárubně, vč. nátěru : </t>
  </si>
  <si>
    <t xml:space="preserve">kování klika/klika, štítek, matná nerez : </t>
  </si>
  <si>
    <t xml:space="preserve">lamino CPL-bílá : </t>
  </si>
  <si>
    <t xml:space="preserve">pravé : </t>
  </si>
  <si>
    <t>998766203R00</t>
  </si>
  <si>
    <t>Přesun hmot pro truhlářské konstr., výšky do 24 m</t>
  </si>
  <si>
    <t>767112812R00</t>
  </si>
  <si>
    <t>Demontáž stěn pro zasklení svařovaných</t>
  </si>
  <si>
    <t>06 : 2,26*2,6*5</t>
  </si>
  <si>
    <t>14 : 3,12*2,6*1</t>
  </si>
  <si>
    <t xml:space="preserve">1.NP : </t>
  </si>
  <si>
    <t>05 : 3,46*2,6*1</t>
  </si>
  <si>
    <t xml:space="preserve">2.NP : </t>
  </si>
  <si>
    <t>04 : 2,52*2,68*1</t>
  </si>
  <si>
    <t>05 : 3,46*2,6*2</t>
  </si>
  <si>
    <t xml:space="preserve">3.NP : </t>
  </si>
  <si>
    <t>06 : 2,26*2,6*4</t>
  </si>
  <si>
    <t xml:space="preserve">4.NP : </t>
  </si>
  <si>
    <t xml:space="preserve">5.NP : </t>
  </si>
  <si>
    <t>20 : 3,46*4*1</t>
  </si>
  <si>
    <t xml:space="preserve">6.NP : </t>
  </si>
  <si>
    <t>06 : 2,26*2,6*1</t>
  </si>
  <si>
    <t>21 : 2,45*2,25*3</t>
  </si>
  <si>
    <t>767581802R00</t>
  </si>
  <si>
    <t>Demontáž podhledů - lamel</t>
  </si>
  <si>
    <t xml:space="preserve">  P01057 : 39,59</t>
  </si>
  <si>
    <t xml:space="preserve">  P01035 : 19,70</t>
  </si>
  <si>
    <t xml:space="preserve">  P01028 : 39,08</t>
  </si>
  <si>
    <t xml:space="preserve">  P01015 : 39,12</t>
  </si>
  <si>
    <t xml:space="preserve">  P01009 : 27,47</t>
  </si>
  <si>
    <t xml:space="preserve">  P01006 : 30,99</t>
  </si>
  <si>
    <t xml:space="preserve">  P01001 : 30,41</t>
  </si>
  <si>
    <t xml:space="preserve">  N01107 : 39,65</t>
  </si>
  <si>
    <t xml:space="preserve">  N01085 : 19,9</t>
  </si>
  <si>
    <t xml:space="preserve">  N01078 : 38,99</t>
  </si>
  <si>
    <t xml:space="preserve">  N01052 : 38,94</t>
  </si>
  <si>
    <t xml:space="preserve">  N01026 : 20,16</t>
  </si>
  <si>
    <t xml:space="preserve">  N01019 : 29,49</t>
  </si>
  <si>
    <t xml:space="preserve">  N01002 : 13,75</t>
  </si>
  <si>
    <t xml:space="preserve">  N02125 : 39,6</t>
  </si>
  <si>
    <t xml:space="preserve">  N02098 : 19,88</t>
  </si>
  <si>
    <t xml:space="preserve">  N02090 : 38,99</t>
  </si>
  <si>
    <t xml:space="preserve">  N02059 : 38,94</t>
  </si>
  <si>
    <t xml:space="preserve">  N02028 : 20,12</t>
  </si>
  <si>
    <t xml:space="preserve">  N02020 : 29,47</t>
  </si>
  <si>
    <t xml:space="preserve">  N02001 + schodiště : 20,68+(3,46*3,6)</t>
  </si>
  <si>
    <t xml:space="preserve">  N03129 : 39,46</t>
  </si>
  <si>
    <t xml:space="preserve">  N03102 : 19,9</t>
  </si>
  <si>
    <t xml:space="preserve">  N03094 : 39,01</t>
  </si>
  <si>
    <t xml:space="preserve">  N03063 : 38,96</t>
  </si>
  <si>
    <t xml:space="preserve">  N03032 : 20,12</t>
  </si>
  <si>
    <t xml:space="preserve">  N03024 : 39,39</t>
  </si>
  <si>
    <t xml:space="preserve">  N04129 : 39,54</t>
  </si>
  <si>
    <t xml:space="preserve">  N04102 : 19,86</t>
  </si>
  <si>
    <t xml:space="preserve">  N04094 : 39,01</t>
  </si>
  <si>
    <t xml:space="preserve">  N04063 : 38,96</t>
  </si>
  <si>
    <t xml:space="preserve">  N04032 : 20,12</t>
  </si>
  <si>
    <t xml:space="preserve">  N04024 : 39,52</t>
  </si>
  <si>
    <t xml:space="preserve">  N05129 : 39,68</t>
  </si>
  <si>
    <t xml:space="preserve">  N05102 : 19,81</t>
  </si>
  <si>
    <t xml:space="preserve">  N05094 : 39,01</t>
  </si>
  <si>
    <t xml:space="preserve">  N05063 : 38,99</t>
  </si>
  <si>
    <t xml:space="preserve">  N05032 : 20,07</t>
  </si>
  <si>
    <t xml:space="preserve">  N05024 : 39,38</t>
  </si>
  <si>
    <t xml:space="preserve">  N06033 : 18,43</t>
  </si>
  <si>
    <t xml:space="preserve">  N06022 : 39,53</t>
  </si>
  <si>
    <t>767582800R00</t>
  </si>
  <si>
    <t>Demontáž podhledů - roštů</t>
  </si>
  <si>
    <t>767-03</t>
  </si>
  <si>
    <t>D+M Dilatační lišta k přemostění spáry, podlahová š.50-100mm, nerezová ocel, OZN Z/03</t>
  </si>
  <si>
    <t>1.PP : 7</t>
  </si>
  <si>
    <t>1.NP : 1,5</t>
  </si>
  <si>
    <t>2.NP : 1,5</t>
  </si>
  <si>
    <t>3.NP : 6</t>
  </si>
  <si>
    <t>4.NP : 6</t>
  </si>
  <si>
    <t>5.NP : 6</t>
  </si>
  <si>
    <t>767-04</t>
  </si>
  <si>
    <t>D+M Podlahová dělící lišta k dlažbě, OZN Z/04</t>
  </si>
  <si>
    <t>1.PP : 3,5</t>
  </si>
  <si>
    <t>3,5 : 1,5</t>
  </si>
  <si>
    <t>767-05</t>
  </si>
  <si>
    <t>D+M Ocel. ztužující rám-svařenec z nosníků U160 hmotnost 138,5 kg , vč. nátěru, OZN Z/05</t>
  </si>
  <si>
    <t>767-06</t>
  </si>
  <si>
    <t>D+M přístupová rampa pro bezbariérový vstup, OZN Z/06</t>
  </si>
  <si>
    <t xml:space="preserve">ve spádu 1:16 : </t>
  </si>
  <si>
    <t xml:space="preserve">podkladní vrstva z dřevotřískových OSB desek tl. 18 mm a dřevěných hranolů 150x150 mm, : </t>
  </si>
  <si>
    <t xml:space="preserve">opláštěno PVC, v odstínu tmavě šedém, : </t>
  </si>
  <si>
    <t xml:space="preserve">nástupní a výstupní části budou opatřeny nerezovými lištami, : </t>
  </si>
  <si>
    <t xml:space="preserve">dřevotřísková konstrukce opláštěna PVC na všech pohledových částech rampy, vč. boků, : </t>
  </si>
  <si>
    <t xml:space="preserve">vodící tyče vč. sloupků a spojovacího materiálu budou z nerezové oceli s kartáčovým povrchem, : </t>
  </si>
  <si>
    <t>ks: : 1</t>
  </si>
  <si>
    <t>767-07</t>
  </si>
  <si>
    <t>D+M Systém pro odvod kouře-okno v Al rámu výklopné 870x1200mm včetně vybavení, OZN Z/07</t>
  </si>
  <si>
    <t>767-10</t>
  </si>
  <si>
    <t>D+M Podlahová přechodová lišta PVC/KD, š.42mm, dl. 0,8 m,elox hliník, OZN Z/10</t>
  </si>
  <si>
    <t>1.NP, u bezbariérových pokojů : 8</t>
  </si>
  <si>
    <t>61187156R</t>
  </si>
  <si>
    <t>Prah dubový délka 80 cm šířka 10 cm tl. 2 cm</t>
  </si>
  <si>
    <t>767-01</t>
  </si>
  <si>
    <t>Nový nátěr dvířek EL. rozvaděčů 650+650mm x 650+940mm vč.úpravy zámku, OZN Z/01</t>
  </si>
  <si>
    <t>2.np : 2</t>
  </si>
  <si>
    <t>767-02</t>
  </si>
  <si>
    <t>Nový nátěr dvířek hydrantů 650x650mm vč.úpravy zámku, OZN Z/02</t>
  </si>
  <si>
    <t>998767203R00</t>
  </si>
  <si>
    <t>Přesun hmot pro zámečnické konstr., výšky do 24 m</t>
  </si>
  <si>
    <t>767-1-01</t>
  </si>
  <si>
    <t>D+M Hliníková interiérová prosklená stěna, 2-kř. posuvné prosklené dveře, 2520x2600 mm,  OZN AL/01</t>
  </si>
  <si>
    <t>- rozměr stěny 2520x2600 mm (stavební otvor)</t>
  </si>
  <si>
    <t>- rozměr dveří 1600x2350 mm</t>
  </si>
  <si>
    <t>- rám stěny: systémové dveřní hliníkové profily s přerušovaným tepelným mostem</t>
  </si>
  <si>
    <t>- dveře: dvoukřídlé, posuvné, automatické, včetně těsnících profilů, zesílený spodní rám - okopný sokl, zalištování nosné ocelové konstrukce al-profily</t>
  </si>
  <si>
    <t>- zasklení: čiré, bezpečnostní, ve výšce 800-1000 mm + 1400-1600 mm opatřit pruhem značek 50x50 mm (max. 150 mm od sebe) - stříbrná fólie nebo vypískovat</t>
  </si>
  <si>
    <t>- vybavení: 2 ks pohybový senzor oboustranný, 1 ks posuvný elektromechanický dveřní pohon, 1 ks akumulátorový nouzový zdroj s automatickým dobíjením, 1 ks tlačítka nouzového otevírání pro manipulaci s dveřmi, 1 ks propojovacího kabelu - 15 m</t>
  </si>
  <si>
    <t>- zámek: elektromagnetický zámek k automatickému zajištění dveří programovým přepínačem + externí táhlo elektrozámku</t>
  </si>
  <si>
    <t>- barva: RAL 9006 bílá</t>
  </si>
  <si>
    <t/>
  </si>
  <si>
    <t>! všechny prvky (čidla, magnety, tlačítka, ...) a kabely pro ovládání jsou řešeny a specifikovány v části D.1.4.4. - elektroinstalace !</t>
  </si>
  <si>
    <t>767-1-02</t>
  </si>
  <si>
    <t>D+M Hliníková interiérová prosklená stěna, 1-kř., 2260x2450 mm,  OZN AL/02</t>
  </si>
  <si>
    <t>- rozměr stěny 2260x2450 mm (stavební otvor)</t>
  </si>
  <si>
    <t>- rozměr dveří 1100x2350 mm</t>
  </si>
  <si>
    <t>- požární odolnost stěny EW15, požární odolnost dveří EW-15C-DP1</t>
  </si>
  <si>
    <t>- nadpohledový ocel. rám pro kotvení do ŽB stropu 2260/150 mm, včetně protipožární výplně v odolnosti EI 30</t>
  </si>
  <si>
    <t>- rám stěny: systémové dveřní hliníkové profily</t>
  </si>
  <si>
    <t>- dveře: jednokřídlé, otevíravé, levé nebo pravé</t>
  </si>
  <si>
    <t>- zasklení: čiré, bezpečnostní, s předepsanou požární odolností, ve výšce 800-1000 mm + 1400-1600 mm opatřit pruhem značek 50x50 mm (max. 150 mm od sebe) - stříbrná fólie nebo vypískovat</t>
  </si>
  <si>
    <t>- kování: klika-klika, štítek, matná nerez, dorazové těsnění, zesílený spodní rám - okopný sokl</t>
  </si>
  <si>
    <t>- vybavení: dveřní zavírač s kluznou vodící lištou, s horní montáží pro 1-kř. dveře, standardní montáž na křídlo dveří na straně závěsů, dveře za provozu otevřené</t>
  </si>
  <si>
    <t>- barva samozavírače: bílá, dveře budou vybaveny přídržným dveřním magnetem ve spojení s detektorem kouře a tlačítkem k ručnímu zavření dveří,</t>
  </si>
  <si>
    <t>- zámek: bez zámku</t>
  </si>
  <si>
    <t>5.NP : 4</t>
  </si>
  <si>
    <t>4.NP : 4</t>
  </si>
  <si>
    <t>3.NP : 4</t>
  </si>
  <si>
    <t>2.NP : 4</t>
  </si>
  <si>
    <t>1.NP : 4</t>
  </si>
  <si>
    <t xml:space="preserve">11 ks pravých, 11 ks levých : </t>
  </si>
  <si>
    <t>767-1-03</t>
  </si>
  <si>
    <t>D+M Hliníková interiérová prosklená stěna, 1-kř., 2260x2450 mm,  OZN AL/03</t>
  </si>
  <si>
    <t>- požární odolnost stěny EI 30 DP1, požární odolnost dveří EI 30C - DP1</t>
  </si>
  <si>
    <t>- nadpohledový ocel. rám pro kotvení do ŽB stropu 2260/150 mm, včetně protipožární výplně v odolnosti EI 45</t>
  </si>
  <si>
    <t xml:space="preserve">2 ks pravé, 1 ks levé : </t>
  </si>
  <si>
    <t>767-1-04</t>
  </si>
  <si>
    <t>D+M Hliníková interiérová prosklená stěna, 1-kř., 2260x2450 mm, AL/04</t>
  </si>
  <si>
    <t>- nadpohledový ocel. rám pro kotvení do ŽB stropu 2260/150 mm, včetně protipožární výplně v odolnosti EI 45 DP1</t>
  </si>
  <si>
    <t xml:space="preserve">3 ks levé : </t>
  </si>
  <si>
    <t>998767203aa</t>
  </si>
  <si>
    <t>Přesun hmot pro hliníkové výplně, výšky do 24 m</t>
  </si>
  <si>
    <t>767587001aa</t>
  </si>
  <si>
    <t>Podhledy minerální, rošt, kazety 600x600 mm včetně dodávky roštu i kazet</t>
  </si>
  <si>
    <t xml:space="preserve">  P01035 : 19,7</t>
  </si>
  <si>
    <t>1.NP : 200,6</t>
  </si>
  <si>
    <t xml:space="preserve">  N01085 : 19,51</t>
  </si>
  <si>
    <t xml:space="preserve">  N01078 : 39,10</t>
  </si>
  <si>
    <t>2.NP : 220,712</t>
  </si>
  <si>
    <t xml:space="preserve">  N02001 : 20,68+(3,6*3,62)</t>
  </si>
  <si>
    <t>6.NP : 64,56</t>
  </si>
  <si>
    <t xml:space="preserve">  N06022 : 39,53+6,60</t>
  </si>
  <si>
    <t>998767203a</t>
  </si>
  <si>
    <t>Přesun hmot pro podhledy, výšky do 24 m</t>
  </si>
  <si>
    <t>769-01</t>
  </si>
  <si>
    <t>D+M Prosklená stěna s dveřmi na střechu, 2400x2100 mm, dveře 1100x2200 mm, OZN P/01</t>
  </si>
  <si>
    <t xml:space="preserve">Prosklená stěna s dveřmi z plastových profilů : </t>
  </si>
  <si>
    <t xml:space="preserve">min. 5ti komorový systém, dveřní křídlo otočné, otevíravé dovnitř, levé : </t>
  </si>
  <si>
    <t xml:space="preserve">boční díly fixní s okopovým zvýšeným prahem, : </t>
  </si>
  <si>
    <t xml:space="preserve">izolační dvojkslo/trojsklo, čiré sklo, : </t>
  </si>
  <si>
    <t xml:space="preserve">kování standardní, klika-klika, zámek vložkový : </t>
  </si>
  <si>
    <t xml:space="preserve">skla opatřit pruhem značek 50x50 mm, vzdálených od sebe max. 150 mm - stříbrná folie nebo vypískovat do skla : </t>
  </si>
  <si>
    <t>6.NP - levé : 1</t>
  </si>
  <si>
    <t>769-02</t>
  </si>
  <si>
    <t>D+M Prosklená stěna s dveřmi na střechu, 2430x2100 mm, dveře 800x2000 mm, OZN P/02</t>
  </si>
  <si>
    <t xml:space="preserve">min. 5ti komorový systém, dveřní křídlo otočné, otevíravé dovnitř, pravé : </t>
  </si>
  <si>
    <t>6.NP - pravé : 1</t>
  </si>
  <si>
    <t>771475014R00</t>
  </si>
  <si>
    <t>Obklad soklíků keramických a teracových, tmel,výška do 10 cm</t>
  </si>
  <si>
    <t>závětří : 1,6*2+3,12</t>
  </si>
  <si>
    <t>1081 : 1,56*2</t>
  </si>
  <si>
    <t>1176 : 1,52*2</t>
  </si>
  <si>
    <t>zádvěří : 1,37*2</t>
  </si>
  <si>
    <t>771578011R00</t>
  </si>
  <si>
    <t>Spára podlaha - stěna, silikonem</t>
  </si>
  <si>
    <t>vč. dodávky a montáže silikonu.</t>
  </si>
  <si>
    <t>771550014RA0</t>
  </si>
  <si>
    <t>Dlažba z dlaždic teracových 30 x 30 cm</t>
  </si>
  <si>
    <t xml:space="preserve">  N.NP : 5</t>
  </si>
  <si>
    <t>10*1,05</t>
  </si>
  <si>
    <t>771550014RAI</t>
  </si>
  <si>
    <t>Dlažba z dlaždic teracových 30 x 30 cm, pouze montáž, dlažba ve specifikaci</t>
  </si>
  <si>
    <t>771570014RA0</t>
  </si>
  <si>
    <t>Dlažba z dlaždic keramických 30 x 30 cm, včetně pokládky</t>
  </si>
  <si>
    <t xml:space="preserve">  1.PP : 10,21</t>
  </si>
  <si>
    <t xml:space="preserve">  1.NP : 10</t>
  </si>
  <si>
    <t>26,81*1,05</t>
  </si>
  <si>
    <t>597623171R</t>
  </si>
  <si>
    <t>Keramický a teracový sokl - 100x100x9 mm</t>
  </si>
  <si>
    <t xml:space="preserve">  (21,6/0,1)*1,05</t>
  </si>
  <si>
    <t>227</t>
  </si>
  <si>
    <t xml:space="preserve">  (21,67/0,1)*1,05</t>
  </si>
  <si>
    <t xml:space="preserve">  (228/100)*70</t>
  </si>
  <si>
    <t>160</t>
  </si>
  <si>
    <t>771-01</t>
  </si>
  <si>
    <t>Očištění kachliček - schodiště</t>
  </si>
  <si>
    <t xml:space="preserve">  (2,23*2+1,5+1+3,46)+(2,29*2+4,74+3,7+5,24*2)</t>
  </si>
  <si>
    <t xml:space="preserve">  (2,27*2+1,5+1+3,45+3,5+4)*2</t>
  </si>
  <si>
    <t xml:space="preserve">  (2,27*2+1,5+1+3,46+2+6)*2</t>
  </si>
  <si>
    <t xml:space="preserve">  ((2,27*2+1,5+1+3,46)*2)*3</t>
  </si>
  <si>
    <t xml:space="preserve">  (2,27*2+1,5+1+3,46+2,6)*2</t>
  </si>
  <si>
    <t>197</t>
  </si>
  <si>
    <t>998771203R00</t>
  </si>
  <si>
    <t>Přesun hmot pro podlahy z dlaždic, výšky do 24 m</t>
  </si>
  <si>
    <t>776210300R00</t>
  </si>
  <si>
    <t>Lepení hran pryžových na stupně</t>
  </si>
  <si>
    <t>6.NP : 1,10*8*2*1</t>
  </si>
  <si>
    <t>5.NP : 1,10*8*2*2</t>
  </si>
  <si>
    <t>4.NP : 1,10*8*2*2</t>
  </si>
  <si>
    <t>3.NP : 1,10*8*2*2</t>
  </si>
  <si>
    <t>2.NP : 1,10*8*2*3</t>
  </si>
  <si>
    <t>1.NP : 1,10*8*2*3</t>
  </si>
  <si>
    <t>1.PP : 1,10*8*2*2</t>
  </si>
  <si>
    <t>776401800RT1</t>
  </si>
  <si>
    <t>Demontáž soklíků nebo lišt, pryžových nebo z PVC, odstranění a uložení na hromady</t>
  </si>
  <si>
    <t>1.PP : 155,42</t>
  </si>
  <si>
    <t xml:space="preserve">  P01001 : (0,81*2+1,88*2+2,26+1,25*2)</t>
  </si>
  <si>
    <t xml:space="preserve">  P01104 : (1,5*3,46)</t>
  </si>
  <si>
    <t xml:space="preserve">  P01006 : ((13,07)*2)-(8*0,8)</t>
  </si>
  <si>
    <t xml:space="preserve">  P01009 : (2,27*2+3*0,7+1,1+1,7+1,3+2)-2*0,8</t>
  </si>
  <si>
    <t xml:space="preserve">  P01015 : ((17,23*2)+1,1)-10*0,8</t>
  </si>
  <si>
    <t xml:space="preserve">  P01028 : ((17,29*2)+1,1)-8*0,8</t>
  </si>
  <si>
    <t xml:space="preserve">  P01035 : (2,27*2+2*0,65+2*0,66+2*0,38)</t>
  </si>
  <si>
    <t xml:space="preserve">  P01057 : (2,33+17,3*2)-10*0,8</t>
  </si>
  <si>
    <t xml:space="preserve">  P01080 : (((3,46+1,5)*2)+(2*8*0,175))</t>
  </si>
  <si>
    <t xml:space="preserve">  P01097 : 2*8*0,175</t>
  </si>
  <si>
    <t>1.NP : 217,85</t>
  </si>
  <si>
    <t xml:space="preserve">  N01002 : (4,08+3,51+3,46+1,17+0,81)-0,8</t>
  </si>
  <si>
    <t xml:space="preserve">  N01019 : (2*13,17)-8*0,8</t>
  </si>
  <si>
    <t xml:space="preserve">  N01026 : (4,91*2+4,76+2*0,65)-0,8</t>
  </si>
  <si>
    <t xml:space="preserve">  N01052 : ((2*17,3)-3,46+2,26)-9*0,8-1,25</t>
  </si>
  <si>
    <t xml:space="preserve">  N01078 : 24,95</t>
  </si>
  <si>
    <t xml:space="preserve">  N01085 : 15,08</t>
  </si>
  <si>
    <t xml:space="preserve">  N01107 : ((2*17,31)+2,46-3,3)-9*0,8</t>
  </si>
  <si>
    <t xml:space="preserve">  N01130 : (1,5*2+3,46)+(2*8*0,175)</t>
  </si>
  <si>
    <t xml:space="preserve">  N01131 : ((3,44+2,16+2*0,65)*2)-1,1</t>
  </si>
  <si>
    <t xml:space="preserve">  N01152 : (7,88*2+3,46)</t>
  </si>
  <si>
    <t xml:space="preserve">  N01153 : 19,22</t>
  </si>
  <si>
    <t xml:space="preserve">  N01175 : (1,5*2+3,46)+(2*8*0,175)</t>
  </si>
  <si>
    <t xml:space="preserve">  N01198 : (1,56*2+3,46)+(2*8*0,175)</t>
  </si>
  <si>
    <t>2.NP : 193,28</t>
  </si>
  <si>
    <t xml:space="preserve">  N02001 : ((5,82*2)-2,26)+(3,46+1,5+(2*8*0,175))</t>
  </si>
  <si>
    <t xml:space="preserve">  N02020 : (2*13)-8*0,8</t>
  </si>
  <si>
    <t xml:space="preserve">  N02028 : ((3,46+2,26+2,27+2*0,72)*2)-0,8</t>
  </si>
  <si>
    <t xml:space="preserve">  N02059 : ((3,46+2,26+2,27+2*0,65)*2)</t>
  </si>
  <si>
    <t xml:space="preserve">  N02090 : ((2*17,3)+2,46-3,3)-9*0,8</t>
  </si>
  <si>
    <t xml:space="preserve">  N02098 : ((3,46+2,26+2,27+2*0,65)*2)-0,8</t>
  </si>
  <si>
    <t xml:space="preserve">  N02125 : ((2*17,26)+2,5-3,3)-9*0,8</t>
  </si>
  <si>
    <t xml:space="preserve">  N02178 : (7,88*2+3,46)</t>
  </si>
  <si>
    <t xml:space="preserve">  N02180 : (7,88*2+3,46)</t>
  </si>
  <si>
    <t xml:space="preserve">  N02208 : ((2,39+3,46)*2)-1,1</t>
  </si>
  <si>
    <t>3.NP : 191,75</t>
  </si>
  <si>
    <t xml:space="preserve">  N03024 : ((17,24*2+2,39)-3,3)-9*0,8</t>
  </si>
  <si>
    <t xml:space="preserve">  N03032 : (3,46+2*0,38+4*0,71+2,27*2)</t>
  </si>
  <si>
    <t xml:space="preserve">  N03063 : (17,24*2+2,26-3,46)-9*0,8</t>
  </si>
  <si>
    <t xml:space="preserve">  N03094 : (17,26*2+2,26-3,46)-9*0,8</t>
  </si>
  <si>
    <t xml:space="preserve">  N03102 : (3,46+2*0,38+2*0,69+2*0,71+2,27*2)-0,8</t>
  </si>
  <si>
    <t xml:space="preserve">  N03129 : (17,24*2+2,42-3,3)-9*0,8</t>
  </si>
  <si>
    <t xml:space="preserve">  N03156 : 1,5*2+8*2*0,175</t>
  </si>
  <si>
    <t xml:space="preserve">  N03157 : 2*2,23+3,46</t>
  </si>
  <si>
    <t xml:space="preserve">  N03182 : 2*7,88+3,46</t>
  </si>
  <si>
    <t xml:space="preserve">  N03184 : 2*7,88+3,46</t>
  </si>
  <si>
    <t xml:space="preserve">  N03211 : 1,5+2*8*0,175</t>
  </si>
  <si>
    <t xml:space="preserve">  N03212 : 3,46+2*2,25</t>
  </si>
  <si>
    <t>4.NP - cca jako 3. NP : 191,75</t>
  </si>
  <si>
    <t>5.NP - cca jako 3. NP : 191,75</t>
  </si>
  <si>
    <t>6.NP : 52,84</t>
  </si>
  <si>
    <t xml:space="preserve">  N06022 : (17,23*2)-3,3-9*0,8</t>
  </si>
  <si>
    <t xml:space="preserve">  N06033 : (3,46+2*0,38+1,1+0,72+2,27*2)-0,8</t>
  </si>
  <si>
    <t xml:space="preserve">  N06360 : (3,46+2*1,51)+(2*8*0,175)</t>
  </si>
  <si>
    <t xml:space="preserve">  N06361 : (2+3,46)*2-1,1</t>
  </si>
  <si>
    <t>776421100RU1</t>
  </si>
  <si>
    <t>Lepení podlahových soklíků z PVC, včetně dodávky soklíku PVC 25x48,5</t>
  </si>
  <si>
    <t>1200*1,05</t>
  </si>
  <si>
    <t>776511810R00</t>
  </si>
  <si>
    <t>Odstranění PVC a koberců lepených bez podložky</t>
  </si>
  <si>
    <t>1.PP : 39,59+19,7+9,9+39,08+39,12+27,47+9,79+30,99+30,41+9,49</t>
  </si>
  <si>
    <t>2.NP : 20,68+29,47+20,12+38,94+27,26+27,26+38,99+19,88+39,6+9,9+7,54+9,87+7,44</t>
  </si>
  <si>
    <t>3.NP : 39,39+20,12+9,9+7,34+38,96+27,26+27,26+39,01+19,9+10,11+7,3+39,46</t>
  </si>
  <si>
    <t>4.NP : 39,52+20,12+9,9+7,34+38,96+27,26+27,26+39,01+19,86+9,97+7,44+39,54</t>
  </si>
  <si>
    <t>5.NP : 39,38+20,07+9,9+7,27+38,99+27,26+27,26+39,01+19,81+9,97+7,47+39,68</t>
  </si>
  <si>
    <t>6.NP : 39,53+18,43+9,87+6,44</t>
  </si>
  <si>
    <t>776521100R00</t>
  </si>
  <si>
    <t>Lepení povlakových podlah z pásů PVC na lepidlo</t>
  </si>
  <si>
    <t>1.PP : 240,61</t>
  </si>
  <si>
    <t>1.NP : 282,13</t>
  </si>
  <si>
    <t>2.NP : 298,4</t>
  </si>
  <si>
    <t>3.NP : 287,56</t>
  </si>
  <si>
    <t>4.NP : 287,73</t>
  </si>
  <si>
    <t>5.NP : 287,66</t>
  </si>
  <si>
    <t>6.NP : 74,65</t>
  </si>
  <si>
    <t>776-03</t>
  </si>
  <si>
    <t>Odstranění zátěžového koberce - 1. NP</t>
  </si>
  <si>
    <t>1.NP : 39,65+19,9+38,99+27,26+27,26+38,94+20,16+4,70+29,49+13,75</t>
  </si>
  <si>
    <t>28412285R</t>
  </si>
  <si>
    <t>Podlahovina PVC 1500x2,0 mm, barva 2 - prostřední pruhy na chodbách</t>
  </si>
  <si>
    <t xml:space="preserve">  1.PP : 30,41+9,49+30,99+27,47+39,12+39,08+19,7+39,59+4,76</t>
  </si>
  <si>
    <t xml:space="preserve">  1.NP : 13,75+29,49+20,16+38,94+38,99+19,51+39,65+17,8+27,26+27,26+4,62+4,7</t>
  </si>
  <si>
    <t xml:space="preserve">  2.NP : 20,68+29,47+20,12+38,94+38,99+19,88+39,60+18,1+27,26+27,26+18,1</t>
  </si>
  <si>
    <t xml:space="preserve">  3.NP : 39,39+20,12+38,96+39,01+19,9+39,46+18,1+27,26+27,26+18,1</t>
  </si>
  <si>
    <t xml:space="preserve">  4.NP : 39,52+20,12+38,96+39,01+19,86+39,54+18,1+27,26+27,26+18,1</t>
  </si>
  <si>
    <t xml:space="preserve">  5.NP : 39,38+20,07+38,99+39,01+19,81+39,68+18,1+18,1+27,26+27,26</t>
  </si>
  <si>
    <t xml:space="preserve">  6.NP : 39,43+18,43+16,79</t>
  </si>
  <si>
    <t xml:space="preserve">  1758,74*1,05</t>
  </si>
  <si>
    <t>1846,68-1186,5</t>
  </si>
  <si>
    <t>28412285Ra</t>
  </si>
  <si>
    <t>Podlahovina PVC 1500x2,0 mm, barva 1</t>
  </si>
  <si>
    <t xml:space="preserve">  1758</t>
  </si>
  <si>
    <t xml:space="preserve">  1.PP : -((13,67+17,29+17,23+17,21)*1,5)</t>
  </si>
  <si>
    <t xml:space="preserve">  1.NP : -((13,17+17,3+17,3+17,31)*1,5)</t>
  </si>
  <si>
    <t xml:space="preserve">  2.NP : -((13+17,23+17,16+17,17)*1,5)</t>
  </si>
  <si>
    <t xml:space="preserve">  3.-5.NP : -(((17,24+17,24+17,26+17,26)*3)*1,5)</t>
  </si>
  <si>
    <t xml:space="preserve">  6.NP : -17,23*1,5</t>
  </si>
  <si>
    <t>1130*1,05</t>
  </si>
  <si>
    <t>776-01</t>
  </si>
  <si>
    <t>Dod-Hrana na schody PVC šedá š.65+33mm</t>
  </si>
  <si>
    <t xml:space="preserve">  6.NP : 1,10*6*2*1</t>
  </si>
  <si>
    <t xml:space="preserve">  5.NP : 1,10*6*2*2</t>
  </si>
  <si>
    <t xml:space="preserve">  4.NP : 1,10*6*2*2</t>
  </si>
  <si>
    <t xml:space="preserve">  3.NP : 1,10*6*2*2</t>
  </si>
  <si>
    <t xml:space="preserve">  2.NP : 1,10*6*2*3</t>
  </si>
  <si>
    <t xml:space="preserve">  1.NP : 1,10*6*2*3</t>
  </si>
  <si>
    <t xml:space="preserve">  1.PP : 1,10*6*2*2</t>
  </si>
  <si>
    <t>198,00*1,05</t>
  </si>
  <si>
    <t>776-02</t>
  </si>
  <si>
    <t>Dod-Hrana na schody PVC žlutá š.65+33mm</t>
  </si>
  <si>
    <t xml:space="preserve">  6.NP : 1,10*2*2*1</t>
  </si>
  <si>
    <t xml:space="preserve">  5.NP : 1,10*2*2*2</t>
  </si>
  <si>
    <t xml:space="preserve">  4.NP : 1,10*2*2*2</t>
  </si>
  <si>
    <t xml:space="preserve">  3.NP : 1,10*2*2*2</t>
  </si>
  <si>
    <t xml:space="preserve">  2.NP : 1,10*2*2*3</t>
  </si>
  <si>
    <t xml:space="preserve">  1.NP : 1,10*2*2*3</t>
  </si>
  <si>
    <t xml:space="preserve">  1.PP : 1,10*2*2*2</t>
  </si>
  <si>
    <t>66,00*1,05</t>
  </si>
  <si>
    <t>998776203R00</t>
  </si>
  <si>
    <t>Přesun hmot pro podlahy povlakové, výšky do 24 m</t>
  </si>
  <si>
    <t>783222100R00</t>
  </si>
  <si>
    <t>Nátěr syntetický kovových konstrukcí dvojnásobný, OZN Z/09</t>
  </si>
  <si>
    <t>včetně pomocného lešení.</t>
  </si>
  <si>
    <t xml:space="preserve">  (0,8+2*2,05)*(0,1+2*0,05)*237</t>
  </si>
  <si>
    <t>235</t>
  </si>
  <si>
    <t>783224900R00</t>
  </si>
  <si>
    <t>Údržba, nátěr syntetický kov. konstr.1x + 1x email, OZN Z/08</t>
  </si>
  <si>
    <t xml:space="preserve">  ((3,46*2+2,6*3+1)*0,15)*5</t>
  </si>
  <si>
    <t>(3,86*2+2,6*3+1)*0,15</t>
  </si>
  <si>
    <t>14,5</t>
  </si>
  <si>
    <t>783626010R00</t>
  </si>
  <si>
    <t>Nátěr syntetický truhlářských výrobků 1x lakování</t>
  </si>
  <si>
    <t>0,8*0,2*237</t>
  </si>
  <si>
    <t>783222100-01</t>
  </si>
  <si>
    <t>Nátěr ocelové konstrukce výtahové šachty, dvojnásobný</t>
  </si>
  <si>
    <t xml:space="preserve">  (24*2+0,5*2)*0,25</t>
  </si>
  <si>
    <t>13</t>
  </si>
  <si>
    <t>784131101R00</t>
  </si>
  <si>
    <t>Penetrace podkladu nátěrem 1 x</t>
  </si>
  <si>
    <t>784135212R00</t>
  </si>
  <si>
    <t>Malba tekutá  bílá, bez penetrace, 2 x</t>
  </si>
  <si>
    <t xml:space="preserve">  dle demontovaných stěn : 2369,52</t>
  </si>
  <si>
    <t xml:space="preserve">  + příčky z dozdění : </t>
  </si>
  <si>
    <t xml:space="preserve">  2.PP : (3,46*2,6)-(0,9*1,97)</t>
  </si>
  <si>
    <t xml:space="preserve">  1.PP : 1,5*0,83</t>
  </si>
  <si>
    <t xml:space="preserve">  1.NP : 1,5*0,77</t>
  </si>
  <si>
    <t xml:space="preserve">  2.NP : 1,5*0,8</t>
  </si>
  <si>
    <t xml:space="preserve">  3.NP : 1,5*0,75+1,5*0,77</t>
  </si>
  <si>
    <t xml:space="preserve">  4.NP : 1,5*0,75+1,5*0,77</t>
  </si>
  <si>
    <t xml:space="preserve">  5.NP : 1,5*0,75+1,5*0,77</t>
  </si>
  <si>
    <t xml:space="preserve">  6.NP : 1,5*0,79</t>
  </si>
  <si>
    <t>2388,5</t>
  </si>
  <si>
    <t>788-01</t>
  </si>
  <si>
    <t>D+M Požární značka NE.01 (hydrant) fotoluminiscenční, provedení "antivandal"</t>
  </si>
  <si>
    <t>788-02</t>
  </si>
  <si>
    <t>D+M Požární značka NE.05 (hasicí přístroj) fotoluminiscenční, provedení "antivandal"</t>
  </si>
  <si>
    <t>788-03</t>
  </si>
  <si>
    <t>D+M Požární značka NE.06 (hlásič požáru) fotoluminiscenční, provedení "antivandal"</t>
  </si>
  <si>
    <t>788-04</t>
  </si>
  <si>
    <t>D+M Požární značka NE.24, N.25 (otvírání dveří- táhnout,tlačit), fotolumin.,provedení "antivandal"</t>
  </si>
  <si>
    <t>788-05</t>
  </si>
  <si>
    <t>D+M Požární značka NE.10a (únikový východ-vpravo) fotoluminiscenční, provedení "antivandal"</t>
  </si>
  <si>
    <t>788-06</t>
  </si>
  <si>
    <t>D+M Požární značka NE.10b (únikový východ-vlevo) fotoluminiscenční, provedení "antivandal"</t>
  </si>
  <si>
    <t>788-07</t>
  </si>
  <si>
    <t>D+M Požární značka Únikový východ (panáček,šipka dolů,dveře), fotolumin., provedení "antivandal"</t>
  </si>
  <si>
    <t>788-08</t>
  </si>
  <si>
    <t>D+M Požární značka NE.12a (únikové schodiště- vpravo nahoru), fotolumin., provedení "antivandal"</t>
  </si>
  <si>
    <t>788-09</t>
  </si>
  <si>
    <t>D+M Požární značka NE.12d (únikové schodiště- vlevo dolů), fotolumin., provedení "antivandal"</t>
  </si>
  <si>
    <t>788-10</t>
  </si>
  <si>
    <t>D+M Bezpečnostní značka B1.1 (zákaz kouření) provedení "antivandal"</t>
  </si>
  <si>
    <t>788-11</t>
  </si>
  <si>
    <t>D+M Bezpečnostní značka B1.2 (zákaz výskytu otevřeného ohně), provedení "antivandal"</t>
  </si>
  <si>
    <t>788-12</t>
  </si>
  <si>
    <t>D+M Bezpečnostní značka NB 1.53 (zákaz vstupu nepovol.osob), provedení "antivandal"</t>
  </si>
  <si>
    <t>788-13</t>
  </si>
  <si>
    <t>D+M Bezpečnostní značka NB 4.78 (šipka-určení směru s nápisem) provedení"antivandal</t>
  </si>
  <si>
    <t>788-14</t>
  </si>
  <si>
    <t>D+M Bezpečnostní značka v provedení "antivandal" "Tento výtah neslouží k evakuaci"</t>
  </si>
  <si>
    <t>788-15</t>
  </si>
  <si>
    <t>Protipožární zpěňující páska, výměna za novou</t>
  </si>
  <si>
    <t>bm</t>
  </si>
  <si>
    <t xml:space="preserve">  70% : (237/100)*70</t>
  </si>
  <si>
    <t>6*166</t>
  </si>
  <si>
    <t>998788</t>
  </si>
  <si>
    <t>Přesun hmot pro požární zabezpečení, výšky do 24 m</t>
  </si>
  <si>
    <t>979013312R00</t>
  </si>
  <si>
    <t>Svislá doprava vybouraných hmot na výšku do 3,5 m</t>
  </si>
  <si>
    <t>POL8_</t>
  </si>
  <si>
    <t>979013319R00</t>
  </si>
  <si>
    <t>Příplatek k přesunu hmot za dalších 3,5 m výšky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</si>
  <si>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</si>
  <si>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</si>
  <si>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</si>
  <si>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</si>
  <si>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</si>
  <si>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</si>
  <si>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</si>
  <si>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</si>
  <si>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</si>
  <si>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 xml:space="preserve">Poplatek za skládku 10 % příměsí </t>
  </si>
  <si>
    <t>005121 R</t>
  </si>
  <si>
    <t>Zařízení staveniště</t>
  </si>
  <si>
    <t>Soubor</t>
  </si>
  <si>
    <t>POL99_2</t>
  </si>
  <si>
    <t>SUM</t>
  </si>
  <si>
    <t>Poznámky uchazeče k zadání</t>
  </si>
  <si>
    <t>POPUZIV</t>
  </si>
  <si>
    <t>END</t>
  </si>
  <si>
    <t>Demontáž nábytku ve studovnách - zavěšená police 2000x600x300mm, včetně přesunu hmot (vodorovného a svislého) a  likvidace</t>
  </si>
  <si>
    <t>Demontáž kouřové klapky 1200x900mm ze stropu,  včetně přesunu hmot (vodorovného a svislého) a 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</si>
</sst>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5" borderId="44" xfId="0" applyFont="1" applyFill="1" applyBorder="1" applyAlignment="1">
      <alignment vertical="top"/>
    </xf>
    <xf numFmtId="0" fontId="16" fillId="5" borderId="41" xfId="0" applyFont="1" applyFill="1" applyBorder="1" applyAlignment="1">
      <alignment vertical="top"/>
    </xf>
    <xf numFmtId="0" fontId="16" fillId="0" borderId="41" xfId="0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8" t="s">
        <v>24</v>
      </c>
      <c r="C2" s="79"/>
      <c r="D2" s="80" t="s">
        <v>46</v>
      </c>
      <c r="E2" s="219" t="s">
        <v>47</v>
      </c>
      <c r="F2" s="220"/>
      <c r="G2" s="220"/>
      <c r="H2" s="220"/>
      <c r="I2" s="220"/>
      <c r="J2" s="221"/>
      <c r="O2" s="2"/>
    </row>
    <row r="3" spans="1:15" ht="27" customHeight="1" x14ac:dyDescent="0.2">
      <c r="A3" s="3"/>
      <c r="B3" s="81" t="s">
        <v>44</v>
      </c>
      <c r="C3" s="79"/>
      <c r="D3" s="82" t="s">
        <v>41</v>
      </c>
      <c r="E3" s="222" t="s">
        <v>43</v>
      </c>
      <c r="F3" s="223"/>
      <c r="G3" s="223"/>
      <c r="H3" s="223"/>
      <c r="I3" s="223"/>
      <c r="J3" s="224"/>
    </row>
    <row r="4" spans="1:15" ht="23.25" customHeight="1" x14ac:dyDescent="0.2">
      <c r="A4" s="77">
        <v>209</v>
      </c>
      <c r="B4" s="83" t="s">
        <v>45</v>
      </c>
      <c r="C4" s="84"/>
      <c r="D4" s="85" t="s">
        <v>41</v>
      </c>
      <c r="E4" s="232" t="s">
        <v>42</v>
      </c>
      <c r="F4" s="233"/>
      <c r="G4" s="233"/>
      <c r="H4" s="233"/>
      <c r="I4" s="233"/>
      <c r="J4" s="234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26"/>
      <c r="E11" s="226"/>
      <c r="F11" s="226"/>
      <c r="G11" s="226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31"/>
      <c r="E12" s="231"/>
      <c r="F12" s="231"/>
      <c r="G12" s="231"/>
      <c r="H12" s="26" t="s">
        <v>36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35"/>
      <c r="F13" s="236"/>
      <c r="G13" s="236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">
      <c r="A16" s="139" t="s">
        <v>26</v>
      </c>
      <c r="B16" s="55" t="s">
        <v>26</v>
      </c>
      <c r="C16" s="56"/>
      <c r="D16" s="57"/>
      <c r="E16" s="216"/>
      <c r="F16" s="217"/>
      <c r="G16" s="216"/>
      <c r="H16" s="217"/>
      <c r="I16" s="216">
        <f>SUMIF(F49:F70,A16,I49:I70)+SUMIF(F49:F70,"PSU",I49:I70)</f>
        <v>0</v>
      </c>
      <c r="J16" s="218"/>
    </row>
    <row r="17" spans="1:10" ht="23.25" customHeight="1" x14ac:dyDescent="0.2">
      <c r="A17" s="139" t="s">
        <v>27</v>
      </c>
      <c r="B17" s="55" t="s">
        <v>27</v>
      </c>
      <c r="C17" s="56"/>
      <c r="D17" s="57"/>
      <c r="E17" s="216"/>
      <c r="F17" s="217"/>
      <c r="G17" s="216"/>
      <c r="H17" s="217"/>
      <c r="I17" s="216">
        <f>SUMIF(F49:F70,A17,I49:I70)</f>
        <v>0</v>
      </c>
      <c r="J17" s="218"/>
    </row>
    <row r="18" spans="1:10" ht="23.25" customHeight="1" x14ac:dyDescent="0.2">
      <c r="A18" s="139" t="s">
        <v>28</v>
      </c>
      <c r="B18" s="55" t="s">
        <v>28</v>
      </c>
      <c r="C18" s="56"/>
      <c r="D18" s="57"/>
      <c r="E18" s="216"/>
      <c r="F18" s="217"/>
      <c r="G18" s="216"/>
      <c r="H18" s="217"/>
      <c r="I18" s="216">
        <f>SUMIF(F49:F70,A18,I49:I70)</f>
        <v>0</v>
      </c>
      <c r="J18" s="218"/>
    </row>
    <row r="19" spans="1:10" ht="23.25" customHeight="1" x14ac:dyDescent="0.2">
      <c r="A19" s="139" t="s">
        <v>96</v>
      </c>
      <c r="B19" s="55" t="s">
        <v>29</v>
      </c>
      <c r="C19" s="56"/>
      <c r="D19" s="57"/>
      <c r="E19" s="216"/>
      <c r="F19" s="217"/>
      <c r="G19" s="216"/>
      <c r="H19" s="217"/>
      <c r="I19" s="216">
        <f>SUMIF(F49:F70,A19,I49:I70)</f>
        <v>0</v>
      </c>
      <c r="J19" s="218"/>
    </row>
    <row r="20" spans="1:10" ht="23.25" customHeight="1" x14ac:dyDescent="0.2">
      <c r="A20" s="139" t="s">
        <v>97</v>
      </c>
      <c r="B20" s="55" t="s">
        <v>30</v>
      </c>
      <c r="C20" s="56"/>
      <c r="D20" s="57"/>
      <c r="E20" s="216"/>
      <c r="F20" s="217"/>
      <c r="G20" s="216"/>
      <c r="H20" s="217"/>
      <c r="I20" s="216">
        <f>SUMIF(F49:F70,A20,I49:I70)</f>
        <v>0</v>
      </c>
      <c r="J20" s="218"/>
    </row>
    <row r="21" spans="1:10" ht="23.25" customHeight="1" x14ac:dyDescent="0.2">
      <c r="A21" s="3"/>
      <c r="B21" s="72" t="s">
        <v>31</v>
      </c>
      <c r="C21" s="73"/>
      <c r="D21" s="74"/>
      <c r="E21" s="229"/>
      <c r="F21" s="230"/>
      <c r="G21" s="229"/>
      <c r="H21" s="230"/>
      <c r="I21" s="229">
        <f>SUM(I16:J20)</f>
        <v>0</v>
      </c>
      <c r="J21" s="242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40">
        <f>ZakladDPHSniVypocet</f>
        <v>0</v>
      </c>
      <c r="H23" s="241"/>
      <c r="I23" s="241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38">
        <f>IF(A24&gt;50, ROUNDUP(A23, 0), ROUNDDOWN(A23, 0))</f>
        <v>0</v>
      </c>
      <c r="H24" s="239"/>
      <c r="I24" s="239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40">
        <f>ZakladDPHZaklVypocet</f>
        <v>0</v>
      </c>
      <c r="H25" s="241"/>
      <c r="I25" s="241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13">
        <f>IF(A26&gt;50, ROUNDUP(A25, 0), ROUNDDOWN(A25, 0))</f>
        <v>0</v>
      </c>
      <c r="H26" s="214"/>
      <c r="I26" s="21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15">
        <f>CenaCelkem-(ZakladDPHSni+DPHSni+ZakladDPHZakl+DPHZakl)</f>
        <v>0</v>
      </c>
      <c r="H27" s="215"/>
      <c r="I27" s="215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44">
        <f>ZakladDPHSniVypocet+ZakladDPHZaklVypocet</f>
        <v>0</v>
      </c>
      <c r="H28" s="244"/>
      <c r="I28" s="244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37</v>
      </c>
      <c r="C29" s="121"/>
      <c r="D29" s="121"/>
      <c r="E29" s="121"/>
      <c r="F29" s="121"/>
      <c r="G29" s="243">
        <f>IF(A29&gt;50, ROUNDUP(A27, 0), ROUNDDOWN(A27, 0))</f>
        <v>0</v>
      </c>
      <c r="H29" s="243"/>
      <c r="I29" s="243"/>
      <c r="J29" s="122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43761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5"/>
      <c r="E34" s="246"/>
      <c r="F34" s="29"/>
      <c r="G34" s="245"/>
      <c r="H34" s="246"/>
      <c r="I34" s="246"/>
      <c r="J34" s="36"/>
    </row>
    <row r="35" spans="1:10" ht="12.75" customHeight="1" x14ac:dyDescent="0.2">
      <c r="A35" s="3"/>
      <c r="B35" s="3"/>
      <c r="C35" s="4"/>
      <c r="D35" s="237" t="s">
        <v>2</v>
      </c>
      <c r="E35" s="237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48</v>
      </c>
      <c r="C39" s="203"/>
      <c r="D39" s="204"/>
      <c r="E39" s="204"/>
      <c r="F39" s="103">
        <f>'04 04 Pol'!AE856</f>
        <v>0</v>
      </c>
      <c r="G39" s="104">
        <f>'04 04 Pol'!AF856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41</v>
      </c>
      <c r="C40" s="205" t="s">
        <v>43</v>
      </c>
      <c r="D40" s="206"/>
      <c r="E40" s="206"/>
      <c r="F40" s="108">
        <f>'04 04 Pol'!AE856</f>
        <v>0</v>
      </c>
      <c r="G40" s="109">
        <f>'04 04 Pol'!AF856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41</v>
      </c>
      <c r="C41" s="203" t="s">
        <v>42</v>
      </c>
      <c r="D41" s="204"/>
      <c r="E41" s="204"/>
      <c r="F41" s="112">
        <f>'04 04 Pol'!AE856</f>
        <v>0</v>
      </c>
      <c r="G41" s="105">
        <f>'04 04 Pol'!AF856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07" t="s">
        <v>49</v>
      </c>
      <c r="C42" s="208"/>
      <c r="D42" s="208"/>
      <c r="E42" s="209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51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52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53</v>
      </c>
      <c r="C49" s="201" t="s">
        <v>54</v>
      </c>
      <c r="D49" s="202"/>
      <c r="E49" s="202"/>
      <c r="F49" s="135" t="s">
        <v>26</v>
      </c>
      <c r="G49" s="136"/>
      <c r="H49" s="136"/>
      <c r="I49" s="136">
        <f>'04 04 Pol'!G8</f>
        <v>0</v>
      </c>
      <c r="J49" s="133" t="str">
        <f>IF(I71=0,"",I49/I71*100)</f>
        <v/>
      </c>
    </row>
    <row r="50" spans="1:10" ht="25.5" customHeight="1" x14ac:dyDescent="0.2">
      <c r="A50" s="125"/>
      <c r="B50" s="130" t="s">
        <v>55</v>
      </c>
      <c r="C50" s="201" t="s">
        <v>56</v>
      </c>
      <c r="D50" s="202"/>
      <c r="E50" s="202"/>
      <c r="F50" s="135" t="s">
        <v>26</v>
      </c>
      <c r="G50" s="136"/>
      <c r="H50" s="136"/>
      <c r="I50" s="136">
        <f>'04 04 Pol'!G18</f>
        <v>0</v>
      </c>
      <c r="J50" s="133" t="str">
        <f>IF(I71=0,"",I50/I71*100)</f>
        <v/>
      </c>
    </row>
    <row r="51" spans="1:10" ht="25.5" customHeight="1" x14ac:dyDescent="0.2">
      <c r="A51" s="125"/>
      <c r="B51" s="130" t="s">
        <v>57</v>
      </c>
      <c r="C51" s="201" t="s">
        <v>58</v>
      </c>
      <c r="D51" s="202"/>
      <c r="E51" s="202"/>
      <c r="F51" s="135" t="s">
        <v>26</v>
      </c>
      <c r="G51" s="136"/>
      <c r="H51" s="136"/>
      <c r="I51" s="136">
        <f>'04 04 Pol'!G21</f>
        <v>0</v>
      </c>
      <c r="J51" s="133" t="str">
        <f>IF(I71=0,"",I51/I71*100)</f>
        <v/>
      </c>
    </row>
    <row r="52" spans="1:10" ht="25.5" customHeight="1" x14ac:dyDescent="0.2">
      <c r="A52" s="125"/>
      <c r="B52" s="130" t="s">
        <v>59</v>
      </c>
      <c r="C52" s="201" t="s">
        <v>60</v>
      </c>
      <c r="D52" s="202"/>
      <c r="E52" s="202"/>
      <c r="F52" s="135" t="s">
        <v>26</v>
      </c>
      <c r="G52" s="136"/>
      <c r="H52" s="136"/>
      <c r="I52" s="136">
        <f>'04 04 Pol'!G52</f>
        <v>0</v>
      </c>
      <c r="J52" s="133" t="str">
        <f>IF(I71=0,"",I52/I71*100)</f>
        <v/>
      </c>
    </row>
    <row r="53" spans="1:10" ht="25.5" customHeight="1" x14ac:dyDescent="0.2">
      <c r="A53" s="125"/>
      <c r="B53" s="130" t="s">
        <v>61</v>
      </c>
      <c r="C53" s="201" t="s">
        <v>62</v>
      </c>
      <c r="D53" s="202"/>
      <c r="E53" s="202"/>
      <c r="F53" s="135" t="s">
        <v>26</v>
      </c>
      <c r="G53" s="136"/>
      <c r="H53" s="136"/>
      <c r="I53" s="136">
        <f>'04 04 Pol'!G111</f>
        <v>0</v>
      </c>
      <c r="J53" s="133" t="str">
        <f>IF(I71=0,"",I53/I71*100)</f>
        <v/>
      </c>
    </row>
    <row r="54" spans="1:10" ht="25.5" customHeight="1" x14ac:dyDescent="0.2">
      <c r="A54" s="125"/>
      <c r="B54" s="130" t="s">
        <v>63</v>
      </c>
      <c r="C54" s="201" t="s">
        <v>64</v>
      </c>
      <c r="D54" s="202"/>
      <c r="E54" s="202"/>
      <c r="F54" s="135" t="s">
        <v>26</v>
      </c>
      <c r="G54" s="136"/>
      <c r="H54" s="136"/>
      <c r="I54" s="136">
        <f>'04 04 Pol'!G121</f>
        <v>0</v>
      </c>
      <c r="J54" s="133" t="str">
        <f>IF(I71=0,"",I54/I71*100)</f>
        <v/>
      </c>
    </row>
    <row r="55" spans="1:10" ht="25.5" customHeight="1" x14ac:dyDescent="0.2">
      <c r="A55" s="125"/>
      <c r="B55" s="130" t="s">
        <v>65</v>
      </c>
      <c r="C55" s="201" t="s">
        <v>66</v>
      </c>
      <c r="D55" s="202"/>
      <c r="E55" s="202"/>
      <c r="F55" s="135" t="s">
        <v>26</v>
      </c>
      <c r="G55" s="136"/>
      <c r="H55" s="136"/>
      <c r="I55" s="136">
        <f>'04 04 Pol'!G133</f>
        <v>0</v>
      </c>
      <c r="J55" s="133" t="str">
        <f>IF(I71=0,"",I55/I71*100)</f>
        <v/>
      </c>
    </row>
    <row r="56" spans="1:10" ht="25.5" customHeight="1" x14ac:dyDescent="0.2">
      <c r="A56" s="125"/>
      <c r="B56" s="130" t="s">
        <v>67</v>
      </c>
      <c r="C56" s="201" t="s">
        <v>68</v>
      </c>
      <c r="D56" s="202"/>
      <c r="E56" s="202"/>
      <c r="F56" s="135" t="s">
        <v>26</v>
      </c>
      <c r="G56" s="136"/>
      <c r="H56" s="136"/>
      <c r="I56" s="136">
        <f>'04 04 Pol'!G169</f>
        <v>0</v>
      </c>
      <c r="J56" s="133" t="str">
        <f>IF(I71=0,"",I56/I71*100)</f>
        <v/>
      </c>
    </row>
    <row r="57" spans="1:10" ht="25.5" customHeight="1" x14ac:dyDescent="0.2">
      <c r="A57" s="125"/>
      <c r="B57" s="130" t="s">
        <v>69</v>
      </c>
      <c r="C57" s="201" t="s">
        <v>70</v>
      </c>
      <c r="D57" s="202"/>
      <c r="E57" s="202"/>
      <c r="F57" s="135" t="s">
        <v>27</v>
      </c>
      <c r="G57" s="136"/>
      <c r="H57" s="136"/>
      <c r="I57" s="136">
        <f>'04 04 Pol'!G171</f>
        <v>0</v>
      </c>
      <c r="J57" s="133" t="str">
        <f>IF(I71=0,"",I57/I71*100)</f>
        <v/>
      </c>
    </row>
    <row r="58" spans="1:10" ht="25.5" customHeight="1" x14ac:dyDescent="0.2">
      <c r="A58" s="125"/>
      <c r="B58" s="130" t="s">
        <v>71</v>
      </c>
      <c r="C58" s="201" t="s">
        <v>72</v>
      </c>
      <c r="D58" s="202"/>
      <c r="E58" s="202"/>
      <c r="F58" s="135" t="s">
        <v>27</v>
      </c>
      <c r="G58" s="136"/>
      <c r="H58" s="136"/>
      <c r="I58" s="136">
        <f>'04 04 Pol'!G178</f>
        <v>0</v>
      </c>
      <c r="J58" s="133" t="str">
        <f>IF(I71=0,"",I58/I71*100)</f>
        <v/>
      </c>
    </row>
    <row r="59" spans="1:10" ht="25.5" customHeight="1" x14ac:dyDescent="0.2">
      <c r="A59" s="125"/>
      <c r="B59" s="130" t="s">
        <v>73</v>
      </c>
      <c r="C59" s="201" t="s">
        <v>74</v>
      </c>
      <c r="D59" s="202"/>
      <c r="E59" s="202"/>
      <c r="F59" s="135" t="s">
        <v>27</v>
      </c>
      <c r="G59" s="136"/>
      <c r="H59" s="136"/>
      <c r="I59" s="136">
        <f>'04 04 Pol'!G189</f>
        <v>0</v>
      </c>
      <c r="J59" s="133" t="str">
        <f>IF(I71=0,"",I59/I71*100)</f>
        <v/>
      </c>
    </row>
    <row r="60" spans="1:10" ht="25.5" customHeight="1" x14ac:dyDescent="0.2">
      <c r="A60" s="125"/>
      <c r="B60" s="130" t="s">
        <v>75</v>
      </c>
      <c r="C60" s="201" t="s">
        <v>76</v>
      </c>
      <c r="D60" s="202"/>
      <c r="E60" s="202"/>
      <c r="F60" s="135" t="s">
        <v>27</v>
      </c>
      <c r="G60" s="136"/>
      <c r="H60" s="136"/>
      <c r="I60" s="136">
        <f>'04 04 Pol'!G308</f>
        <v>0</v>
      </c>
      <c r="J60" s="133" t="str">
        <f>IF(I71=0,"",I60/I71*100)</f>
        <v/>
      </c>
    </row>
    <row r="61" spans="1:10" ht="25.5" customHeight="1" x14ac:dyDescent="0.2">
      <c r="A61" s="125"/>
      <c r="B61" s="130" t="s">
        <v>77</v>
      </c>
      <c r="C61" s="201" t="s">
        <v>78</v>
      </c>
      <c r="D61" s="202"/>
      <c r="E61" s="202"/>
      <c r="F61" s="135" t="s">
        <v>27</v>
      </c>
      <c r="G61" s="136"/>
      <c r="H61" s="136"/>
      <c r="I61" s="136">
        <f>'04 04 Pol'!G444</f>
        <v>0</v>
      </c>
      <c r="J61" s="133" t="str">
        <f>IF(I71=0,"",I61/I71*100)</f>
        <v/>
      </c>
    </row>
    <row r="62" spans="1:10" ht="25.5" customHeight="1" x14ac:dyDescent="0.2">
      <c r="A62" s="125"/>
      <c r="B62" s="130" t="s">
        <v>79</v>
      </c>
      <c r="C62" s="201" t="s">
        <v>80</v>
      </c>
      <c r="D62" s="202"/>
      <c r="E62" s="202"/>
      <c r="F62" s="135" t="s">
        <v>27</v>
      </c>
      <c r="G62" s="136"/>
      <c r="H62" s="136"/>
      <c r="I62" s="136">
        <f>'04 04 Pol'!G517</f>
        <v>0</v>
      </c>
      <c r="J62" s="133" t="str">
        <f>IF(I71=0,"",I62/I71*100)</f>
        <v/>
      </c>
    </row>
    <row r="63" spans="1:10" ht="25.5" customHeight="1" x14ac:dyDescent="0.2">
      <c r="A63" s="125"/>
      <c r="B63" s="130" t="s">
        <v>81</v>
      </c>
      <c r="C63" s="201" t="s">
        <v>82</v>
      </c>
      <c r="D63" s="202"/>
      <c r="E63" s="202"/>
      <c r="F63" s="135" t="s">
        <v>27</v>
      </c>
      <c r="G63" s="136"/>
      <c r="H63" s="136"/>
      <c r="I63" s="136">
        <f>'04 04 Pol'!G582</f>
        <v>0</v>
      </c>
      <c r="J63" s="133" t="str">
        <f>IF(I71=0,"",I63/I71*100)</f>
        <v/>
      </c>
    </row>
    <row r="64" spans="1:10" ht="25.5" customHeight="1" x14ac:dyDescent="0.2">
      <c r="A64" s="125"/>
      <c r="B64" s="130" t="s">
        <v>83</v>
      </c>
      <c r="C64" s="201" t="s">
        <v>84</v>
      </c>
      <c r="D64" s="202"/>
      <c r="E64" s="202"/>
      <c r="F64" s="135" t="s">
        <v>27</v>
      </c>
      <c r="G64" s="136"/>
      <c r="H64" s="136"/>
      <c r="I64" s="136">
        <f>'04 04 Pol'!G599</f>
        <v>0</v>
      </c>
      <c r="J64" s="133" t="str">
        <f>IF(I71=0,"",I64/I71*100)</f>
        <v/>
      </c>
    </row>
    <row r="65" spans="1:10" ht="25.5" customHeight="1" x14ac:dyDescent="0.2">
      <c r="A65" s="125"/>
      <c r="B65" s="130" t="s">
        <v>85</v>
      </c>
      <c r="C65" s="201" t="s">
        <v>86</v>
      </c>
      <c r="D65" s="202"/>
      <c r="E65" s="202"/>
      <c r="F65" s="135" t="s">
        <v>27</v>
      </c>
      <c r="G65" s="136"/>
      <c r="H65" s="136"/>
      <c r="I65" s="136">
        <f>'04 04 Pol'!G645</f>
        <v>0</v>
      </c>
      <c r="J65" s="133" t="str">
        <f>IF(I71=0,"",I65/I71*100)</f>
        <v/>
      </c>
    </row>
    <row r="66" spans="1:10" ht="25.5" customHeight="1" x14ac:dyDescent="0.2">
      <c r="A66" s="125"/>
      <c r="B66" s="130" t="s">
        <v>87</v>
      </c>
      <c r="C66" s="201" t="s">
        <v>88</v>
      </c>
      <c r="D66" s="202"/>
      <c r="E66" s="202"/>
      <c r="F66" s="135" t="s">
        <v>27</v>
      </c>
      <c r="G66" s="136"/>
      <c r="H66" s="136"/>
      <c r="I66" s="136">
        <f>'04 04 Pol'!G787</f>
        <v>0</v>
      </c>
      <c r="J66" s="133" t="str">
        <f>IF(I71=0,"",I66/I71*100)</f>
        <v/>
      </c>
    </row>
    <row r="67" spans="1:10" ht="25.5" customHeight="1" x14ac:dyDescent="0.2">
      <c r="A67" s="125"/>
      <c r="B67" s="130" t="s">
        <v>89</v>
      </c>
      <c r="C67" s="201" t="s">
        <v>90</v>
      </c>
      <c r="D67" s="202"/>
      <c r="E67" s="202"/>
      <c r="F67" s="135" t="s">
        <v>27</v>
      </c>
      <c r="G67" s="136"/>
      <c r="H67" s="136"/>
      <c r="I67" s="136">
        <f>'04 04 Pol'!G808</f>
        <v>0</v>
      </c>
      <c r="J67" s="133" t="str">
        <f>IF(I71=0,"",I67/I71*100)</f>
        <v/>
      </c>
    </row>
    <row r="68" spans="1:10" ht="25.5" customHeight="1" x14ac:dyDescent="0.2">
      <c r="A68" s="125"/>
      <c r="B68" s="130" t="s">
        <v>91</v>
      </c>
      <c r="C68" s="201" t="s">
        <v>92</v>
      </c>
      <c r="D68" s="202"/>
      <c r="E68" s="202"/>
      <c r="F68" s="135" t="s">
        <v>27</v>
      </c>
      <c r="G68" s="136"/>
      <c r="H68" s="136"/>
      <c r="I68" s="136">
        <f>'04 04 Pol'!G824</f>
        <v>0</v>
      </c>
      <c r="J68" s="133" t="str">
        <f>IF(I71=0,"",I68/I71*100)</f>
        <v/>
      </c>
    </row>
    <row r="69" spans="1:10" ht="25.5" customHeight="1" x14ac:dyDescent="0.2">
      <c r="A69" s="125"/>
      <c r="B69" s="130" t="s">
        <v>93</v>
      </c>
      <c r="C69" s="201" t="s">
        <v>94</v>
      </c>
      <c r="D69" s="202"/>
      <c r="E69" s="202"/>
      <c r="F69" s="135" t="s">
        <v>95</v>
      </c>
      <c r="G69" s="136"/>
      <c r="H69" s="136"/>
      <c r="I69" s="136">
        <f>'04 04 Pol'!G845</f>
        <v>0</v>
      </c>
      <c r="J69" s="133" t="str">
        <f>IF(I71=0,"",I69/I71*100)</f>
        <v/>
      </c>
    </row>
    <row r="70" spans="1:10" ht="25.5" customHeight="1" x14ac:dyDescent="0.2">
      <c r="A70" s="125"/>
      <c r="B70" s="130" t="s">
        <v>96</v>
      </c>
      <c r="C70" s="201" t="s">
        <v>29</v>
      </c>
      <c r="D70" s="202"/>
      <c r="E70" s="202"/>
      <c r="F70" s="135" t="s">
        <v>96</v>
      </c>
      <c r="G70" s="136"/>
      <c r="H70" s="136"/>
      <c r="I70" s="136">
        <f>'04 04 Pol'!G853</f>
        <v>0</v>
      </c>
      <c r="J70" s="133" t="str">
        <f>IF(I71=0,"",I70/I71*100)</f>
        <v/>
      </c>
    </row>
    <row r="71" spans="1:10" ht="25.5" customHeight="1" x14ac:dyDescent="0.2">
      <c r="A71" s="126"/>
      <c r="B71" s="131" t="s">
        <v>1</v>
      </c>
      <c r="C71" s="131"/>
      <c r="D71" s="132"/>
      <c r="E71" s="132"/>
      <c r="F71" s="137"/>
      <c r="G71" s="138"/>
      <c r="H71" s="138"/>
      <c r="I71" s="138">
        <f>SUM(I49:I70)</f>
        <v>0</v>
      </c>
      <c r="J71" s="134">
        <f>SUM(J49:J70)</f>
        <v>0</v>
      </c>
    </row>
    <row r="72" spans="1:10" x14ac:dyDescent="0.2">
      <c r="F72" s="90"/>
      <c r="G72" s="89"/>
      <c r="H72" s="90"/>
      <c r="I72" s="89"/>
      <c r="J72" s="91"/>
    </row>
    <row r="73" spans="1:10" x14ac:dyDescent="0.2">
      <c r="F73" s="90"/>
      <c r="G73" s="89"/>
      <c r="H73" s="90"/>
      <c r="I73" s="89"/>
      <c r="J73" s="91"/>
    </row>
    <row r="74" spans="1:10" x14ac:dyDescent="0.2">
      <c r="F74" s="90"/>
      <c r="G74" s="89"/>
      <c r="H74" s="90"/>
      <c r="I74" s="89"/>
      <c r="J74" s="91"/>
    </row>
  </sheetData>
  <sheetProtection password="C4C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6" t="s">
        <v>8</v>
      </c>
      <c r="B2" s="75"/>
      <c r="C2" s="249"/>
      <c r="D2" s="249"/>
      <c r="E2" s="249"/>
      <c r="F2" s="249"/>
      <c r="G2" s="250"/>
    </row>
    <row r="3" spans="1:7" ht="24.95" customHeight="1" x14ac:dyDescent="0.2">
      <c r="A3" s="76" t="s">
        <v>9</v>
      </c>
      <c r="B3" s="75"/>
      <c r="C3" s="249"/>
      <c r="D3" s="249"/>
      <c r="E3" s="249"/>
      <c r="F3" s="249"/>
      <c r="G3" s="250"/>
    </row>
    <row r="4" spans="1:7" ht="24.95" customHeight="1" x14ac:dyDescent="0.2">
      <c r="A4" s="76" t="s">
        <v>10</v>
      </c>
      <c r="B4" s="75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password="C4C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39" activePane="bottomLeft" state="frozen"/>
      <selection pane="bottomLeft" activeCell="G857" sqref="G857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98</v>
      </c>
    </row>
    <row r="2" spans="1:60" ht="24.95" customHeight="1" x14ac:dyDescent="0.2">
      <c r="A2" s="141" t="s">
        <v>8</v>
      </c>
      <c r="B2" s="75" t="s">
        <v>46</v>
      </c>
      <c r="C2" s="256" t="s">
        <v>47</v>
      </c>
      <c r="D2" s="257"/>
      <c r="E2" s="257"/>
      <c r="F2" s="257"/>
      <c r="G2" s="258"/>
      <c r="AG2" t="s">
        <v>99</v>
      </c>
    </row>
    <row r="3" spans="1:60" ht="24.95" customHeight="1" x14ac:dyDescent="0.2">
      <c r="A3" s="141" t="s">
        <v>9</v>
      </c>
      <c r="B3" s="75" t="s">
        <v>41</v>
      </c>
      <c r="C3" s="256" t="s">
        <v>43</v>
      </c>
      <c r="D3" s="257"/>
      <c r="E3" s="257"/>
      <c r="F3" s="257"/>
      <c r="G3" s="258"/>
      <c r="AC3" s="88" t="s">
        <v>99</v>
      </c>
      <c r="AG3" t="s">
        <v>100</v>
      </c>
    </row>
    <row r="4" spans="1:60" ht="24.95" customHeight="1" x14ac:dyDescent="0.2">
      <c r="A4" s="142" t="s">
        <v>10</v>
      </c>
      <c r="B4" s="143" t="s">
        <v>41</v>
      </c>
      <c r="C4" s="259" t="s">
        <v>42</v>
      </c>
      <c r="D4" s="260"/>
      <c r="E4" s="260"/>
      <c r="F4" s="260"/>
      <c r="G4" s="261"/>
      <c r="AG4" t="s">
        <v>101</v>
      </c>
    </row>
    <row r="5" spans="1:60" x14ac:dyDescent="0.2">
      <c r="D5" s="140"/>
    </row>
    <row r="6" spans="1:60" ht="38.25" x14ac:dyDescent="0.2">
      <c r="A6" s="145" t="s">
        <v>102</v>
      </c>
      <c r="B6" s="147" t="s">
        <v>103</v>
      </c>
      <c r="C6" s="147" t="s">
        <v>104</v>
      </c>
      <c r="D6" s="146" t="s">
        <v>105</v>
      </c>
      <c r="E6" s="145" t="s">
        <v>106</v>
      </c>
      <c r="F6" s="144" t="s">
        <v>107</v>
      </c>
      <c r="G6" s="145" t="s">
        <v>31</v>
      </c>
      <c r="H6" s="148" t="s">
        <v>32</v>
      </c>
      <c r="I6" s="148" t="s">
        <v>108</v>
      </c>
      <c r="J6" s="148" t="s">
        <v>33</v>
      </c>
      <c r="K6" s="148" t="s">
        <v>109</v>
      </c>
      <c r="L6" s="148" t="s">
        <v>110</v>
      </c>
      <c r="M6" s="148" t="s">
        <v>111</v>
      </c>
      <c r="N6" s="148" t="s">
        <v>112</v>
      </c>
      <c r="O6" s="148" t="s">
        <v>113</v>
      </c>
      <c r="P6" s="148" t="s">
        <v>114</v>
      </c>
      <c r="Q6" s="148" t="s">
        <v>115</v>
      </c>
      <c r="R6" s="148" t="s">
        <v>116</v>
      </c>
      <c r="S6" s="148" t="s">
        <v>117</v>
      </c>
      <c r="T6" s="148" t="s">
        <v>118</v>
      </c>
      <c r="U6" s="148" t="s">
        <v>119</v>
      </c>
      <c r="V6" s="148" t="s">
        <v>120</v>
      </c>
      <c r="W6" s="148" t="s">
        <v>121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9" t="s">
        <v>122</v>
      </c>
      <c r="B8" s="170" t="s">
        <v>53</v>
      </c>
      <c r="C8" s="190" t="s">
        <v>54</v>
      </c>
      <c r="D8" s="171"/>
      <c r="E8" s="172"/>
      <c r="F8" s="173"/>
      <c r="G8" s="174">
        <f>SUMIF(AG9:AG17,"&lt;&gt;NOR",G9:G17)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8"/>
      <c r="O8" s="168">
        <f>SUM(O9:O17)</f>
        <v>0.55000000000000004</v>
      </c>
      <c r="P8" s="168"/>
      <c r="Q8" s="168">
        <f>SUM(Q9:Q17)</f>
        <v>0</v>
      </c>
      <c r="R8" s="168"/>
      <c r="S8" s="168"/>
      <c r="T8" s="168"/>
      <c r="U8" s="168"/>
      <c r="V8" s="168">
        <f>SUM(V9:V17)</f>
        <v>16.149999999999999</v>
      </c>
      <c r="W8" s="168"/>
      <c r="AG8" t="s">
        <v>123</v>
      </c>
    </row>
    <row r="9" spans="1:60" ht="22.5" outlineLevel="1" x14ac:dyDescent="0.2">
      <c r="A9" s="175">
        <v>1</v>
      </c>
      <c r="B9" s="176" t="s">
        <v>124</v>
      </c>
      <c r="C9" s="191" t="s">
        <v>125</v>
      </c>
      <c r="D9" s="177" t="s">
        <v>126</v>
      </c>
      <c r="E9" s="178">
        <v>6.9200000000000008</v>
      </c>
      <c r="F9" s="179"/>
      <c r="G9" s="180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2.5700000000000001E-2</v>
      </c>
      <c r="O9" s="159">
        <f>ROUND(E9*N9,2)</f>
        <v>0.18</v>
      </c>
      <c r="P9" s="159">
        <v>0</v>
      </c>
      <c r="Q9" s="159">
        <f>ROUND(E9*P9,2)</f>
        <v>0</v>
      </c>
      <c r="R9" s="159"/>
      <c r="S9" s="159" t="s">
        <v>127</v>
      </c>
      <c r="T9" s="159" t="s">
        <v>127</v>
      </c>
      <c r="U9" s="159">
        <v>0.9900000000000001</v>
      </c>
      <c r="V9" s="159">
        <f>ROUND(E9*U9,2)</f>
        <v>6.85</v>
      </c>
      <c r="W9" s="159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128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2" t="s">
        <v>129</v>
      </c>
      <c r="D10" s="161"/>
      <c r="E10" s="162">
        <v>6.9200000000000008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130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2</v>
      </c>
      <c r="B11" s="176" t="s">
        <v>131</v>
      </c>
      <c r="C11" s="191" t="s">
        <v>132</v>
      </c>
      <c r="D11" s="177" t="s">
        <v>126</v>
      </c>
      <c r="E11" s="178">
        <v>7.2230000000000008</v>
      </c>
      <c r="F11" s="179"/>
      <c r="G11" s="180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5.1750000000000004E-2</v>
      </c>
      <c r="O11" s="159">
        <f>ROUND(E11*N11,2)</f>
        <v>0.37</v>
      </c>
      <c r="P11" s="159">
        <v>0</v>
      </c>
      <c r="Q11" s="159">
        <f>ROUND(E11*P11,2)</f>
        <v>0</v>
      </c>
      <c r="R11" s="159"/>
      <c r="S11" s="159" t="s">
        <v>127</v>
      </c>
      <c r="T11" s="159" t="s">
        <v>127</v>
      </c>
      <c r="U11" s="159">
        <v>1.2870000000000001</v>
      </c>
      <c r="V11" s="159">
        <f>ROUND(E11*U11,2)</f>
        <v>9.3000000000000007</v>
      </c>
      <c r="W11" s="159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128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2" t="s">
        <v>133</v>
      </c>
      <c r="D12" s="161"/>
      <c r="E12" s="162">
        <v>8.9960000000000004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130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2" t="s">
        <v>134</v>
      </c>
      <c r="D13" s="161"/>
      <c r="E13" s="162">
        <v>-1.7729999999999999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130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5">
        <v>3</v>
      </c>
      <c r="B14" s="176" t="s">
        <v>135</v>
      </c>
      <c r="C14" s="191" t="s">
        <v>136</v>
      </c>
      <c r="D14" s="177" t="s">
        <v>126</v>
      </c>
      <c r="E14" s="178">
        <v>7.1190000000000007</v>
      </c>
      <c r="F14" s="179"/>
      <c r="G14" s="180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137</v>
      </c>
      <c r="T14" s="159" t="s">
        <v>138</v>
      </c>
      <c r="U14" s="159">
        <v>0</v>
      </c>
      <c r="V14" s="159">
        <f>ROUND(E14*U14,2)</f>
        <v>0</v>
      </c>
      <c r="W14" s="159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2" t="s">
        <v>140</v>
      </c>
      <c r="D15" s="161"/>
      <c r="E15" s="162">
        <v>7.1190000000000007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130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5">
        <v>4</v>
      </c>
      <c r="B16" s="176" t="s">
        <v>141</v>
      </c>
      <c r="C16" s="191" t="s">
        <v>142</v>
      </c>
      <c r="D16" s="177" t="s">
        <v>126</v>
      </c>
      <c r="E16" s="178">
        <v>1.0170000000000001</v>
      </c>
      <c r="F16" s="179"/>
      <c r="G16" s="180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137</v>
      </c>
      <c r="T16" s="159" t="s">
        <v>138</v>
      </c>
      <c r="U16" s="159">
        <v>0</v>
      </c>
      <c r="V16" s="159">
        <f>ROUND(E16*U16,2)</f>
        <v>0</v>
      </c>
      <c r="W16" s="159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143</v>
      </c>
      <c r="D17" s="161"/>
      <c r="E17" s="162">
        <v>1.0170000000000001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130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9" t="s">
        <v>122</v>
      </c>
      <c r="B18" s="170" t="s">
        <v>55</v>
      </c>
      <c r="C18" s="190" t="s">
        <v>56</v>
      </c>
      <c r="D18" s="171"/>
      <c r="E18" s="172"/>
      <c r="F18" s="173"/>
      <c r="G18" s="174">
        <f>SUMIF(AG19:AG20,"&lt;&gt;NOR",G19:G20)</f>
        <v>0</v>
      </c>
      <c r="H18" s="168"/>
      <c r="I18" s="168">
        <f>SUM(I19:I20)</f>
        <v>0</v>
      </c>
      <c r="J18" s="168"/>
      <c r="K18" s="168">
        <f>SUM(K19:K20)</f>
        <v>0</v>
      </c>
      <c r="L18" s="168"/>
      <c r="M18" s="168">
        <f>SUM(M19:M20)</f>
        <v>0</v>
      </c>
      <c r="N18" s="168"/>
      <c r="O18" s="168">
        <f>SUM(O19:O20)</f>
        <v>3.04</v>
      </c>
      <c r="P18" s="168"/>
      <c r="Q18" s="168">
        <f>SUM(Q19:Q20)</f>
        <v>0</v>
      </c>
      <c r="R18" s="168"/>
      <c r="S18" s="168"/>
      <c r="T18" s="168"/>
      <c r="U18" s="168"/>
      <c r="V18" s="168">
        <f>SUM(V19:V20)</f>
        <v>0.16</v>
      </c>
      <c r="W18" s="168"/>
      <c r="AG18" t="s">
        <v>123</v>
      </c>
    </row>
    <row r="19" spans="1:60" outlineLevel="1" x14ac:dyDescent="0.2">
      <c r="A19" s="175">
        <v>5</v>
      </c>
      <c r="B19" s="176" t="s">
        <v>144</v>
      </c>
      <c r="C19" s="191" t="s">
        <v>145</v>
      </c>
      <c r="D19" s="177" t="s">
        <v>126</v>
      </c>
      <c r="E19" s="178">
        <v>10</v>
      </c>
      <c r="F19" s="179"/>
      <c r="G19" s="180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0.30361000000000005</v>
      </c>
      <c r="O19" s="159">
        <f>ROUND(E19*N19,2)</f>
        <v>3.04</v>
      </c>
      <c r="P19" s="159">
        <v>0</v>
      </c>
      <c r="Q19" s="159">
        <f>ROUND(E19*P19,2)</f>
        <v>0</v>
      </c>
      <c r="R19" s="159"/>
      <c r="S19" s="159" t="s">
        <v>127</v>
      </c>
      <c r="T19" s="159" t="s">
        <v>127</v>
      </c>
      <c r="U19" s="159">
        <v>1.6E-2</v>
      </c>
      <c r="V19" s="159">
        <f>ROUND(E19*U19,2)</f>
        <v>0.16</v>
      </c>
      <c r="W19" s="159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128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146</v>
      </c>
      <c r="D20" s="161"/>
      <c r="E20" s="162">
        <v>10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130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9" t="s">
        <v>122</v>
      </c>
      <c r="B21" s="170" t="s">
        <v>57</v>
      </c>
      <c r="C21" s="190" t="s">
        <v>58</v>
      </c>
      <c r="D21" s="171"/>
      <c r="E21" s="172"/>
      <c r="F21" s="173"/>
      <c r="G21" s="174">
        <f>SUMIF(AG22:AG51,"&lt;&gt;NOR",G22:G51)</f>
        <v>0</v>
      </c>
      <c r="H21" s="168"/>
      <c r="I21" s="168">
        <f>SUM(I22:I51)</f>
        <v>0</v>
      </c>
      <c r="J21" s="168"/>
      <c r="K21" s="168">
        <f>SUM(K22:K51)</f>
        <v>0</v>
      </c>
      <c r="L21" s="168"/>
      <c r="M21" s="168">
        <f>SUM(M22:M51)</f>
        <v>0</v>
      </c>
      <c r="N21" s="168"/>
      <c r="O21" s="168">
        <f>SUM(O22:O51)</f>
        <v>49.879999999999995</v>
      </c>
      <c r="P21" s="168"/>
      <c r="Q21" s="168">
        <f>SUM(Q22:Q51)</f>
        <v>0</v>
      </c>
      <c r="R21" s="168"/>
      <c r="S21" s="168"/>
      <c r="T21" s="168"/>
      <c r="U21" s="168"/>
      <c r="V21" s="168">
        <f>SUM(V22:V51)</f>
        <v>3167.1099999999997</v>
      </c>
      <c r="W21" s="168"/>
      <c r="AG21" t="s">
        <v>123</v>
      </c>
    </row>
    <row r="22" spans="1:60" outlineLevel="1" x14ac:dyDescent="0.2">
      <c r="A22" s="181">
        <v>6</v>
      </c>
      <c r="B22" s="182" t="s">
        <v>147</v>
      </c>
      <c r="C22" s="193" t="s">
        <v>148</v>
      </c>
      <c r="D22" s="183" t="s">
        <v>126</v>
      </c>
      <c r="E22" s="184">
        <v>2388.5</v>
      </c>
      <c r="F22" s="185"/>
      <c r="G22" s="186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127</v>
      </c>
      <c r="T22" s="159" t="s">
        <v>127</v>
      </c>
      <c r="U22" s="159">
        <v>8.900000000000001E-2</v>
      </c>
      <c r="V22" s="159">
        <f>ROUND(E22*U22,2)</f>
        <v>212.58</v>
      </c>
      <c r="W22" s="159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81">
        <v>7</v>
      </c>
      <c r="B23" s="182" t="s">
        <v>150</v>
      </c>
      <c r="C23" s="193" t="s">
        <v>151</v>
      </c>
      <c r="D23" s="183" t="s">
        <v>126</v>
      </c>
      <c r="E23" s="184">
        <v>2388.5</v>
      </c>
      <c r="F23" s="185"/>
      <c r="G23" s="186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127</v>
      </c>
      <c r="T23" s="159" t="s">
        <v>127</v>
      </c>
      <c r="U23" s="159">
        <v>0.24000000000000002</v>
      </c>
      <c r="V23" s="159">
        <f>ROUND(E23*U23,2)</f>
        <v>573.24</v>
      </c>
      <c r="W23" s="159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149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1">
        <v>8</v>
      </c>
      <c r="B24" s="182" t="s">
        <v>152</v>
      </c>
      <c r="C24" s="193" t="s">
        <v>153</v>
      </c>
      <c r="D24" s="183" t="s">
        <v>126</v>
      </c>
      <c r="E24" s="184">
        <v>2388.5</v>
      </c>
      <c r="F24" s="185"/>
      <c r="G24" s="186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1.0500000000000001E-2</v>
      </c>
      <c r="O24" s="159">
        <f>ROUND(E24*N24,2)</f>
        <v>25.08</v>
      </c>
      <c r="P24" s="159">
        <v>0</v>
      </c>
      <c r="Q24" s="159">
        <f>ROUND(E24*P24,2)</f>
        <v>0</v>
      </c>
      <c r="R24" s="159"/>
      <c r="S24" s="159" t="s">
        <v>127</v>
      </c>
      <c r="T24" s="159" t="s">
        <v>127</v>
      </c>
      <c r="U24" s="159">
        <v>0.28000000000000003</v>
      </c>
      <c r="V24" s="159">
        <f>ROUND(E24*U24,2)</f>
        <v>668.78</v>
      </c>
      <c r="W24" s="159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128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5">
        <v>9</v>
      </c>
      <c r="B25" s="176" t="s">
        <v>154</v>
      </c>
      <c r="C25" s="191" t="s">
        <v>155</v>
      </c>
      <c r="D25" s="177" t="s">
        <v>126</v>
      </c>
      <c r="E25" s="178">
        <v>2507.9250000000002</v>
      </c>
      <c r="F25" s="179"/>
      <c r="G25" s="180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127</v>
      </c>
      <c r="T25" s="159" t="s">
        <v>127</v>
      </c>
      <c r="U25" s="159">
        <v>0.36200000000000004</v>
      </c>
      <c r="V25" s="159">
        <f>ROUND(E25*U25,2)</f>
        <v>907.87</v>
      </c>
      <c r="W25" s="159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4" t="s">
        <v>156</v>
      </c>
      <c r="D26" s="163"/>
      <c r="E26" s="164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130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5" t="s">
        <v>157</v>
      </c>
      <c r="D27" s="163"/>
      <c r="E27" s="164">
        <v>2369.5200000000004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130</v>
      </c>
      <c r="AH27" s="149">
        <v>2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5" t="s">
        <v>158</v>
      </c>
      <c r="D28" s="163"/>
      <c r="E28" s="164">
        <v>18.98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130</v>
      </c>
      <c r="AH28" s="149">
        <v>2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4" t="s">
        <v>159</v>
      </c>
      <c r="D29" s="163"/>
      <c r="E29" s="164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130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160</v>
      </c>
      <c r="D30" s="161"/>
      <c r="E30" s="162">
        <v>2507.9250000000002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130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5">
        <v>10</v>
      </c>
      <c r="B31" s="176" t="s">
        <v>161</v>
      </c>
      <c r="C31" s="191" t="s">
        <v>162</v>
      </c>
      <c r="D31" s="177" t="s">
        <v>163</v>
      </c>
      <c r="E31" s="178">
        <v>6</v>
      </c>
      <c r="F31" s="179"/>
      <c r="G31" s="180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137</v>
      </c>
      <c r="T31" s="159" t="s">
        <v>138</v>
      </c>
      <c r="U31" s="159">
        <v>0</v>
      </c>
      <c r="V31" s="159">
        <f>ROUND(E31*U31,2)</f>
        <v>0</v>
      </c>
      <c r="W31" s="159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2" t="s">
        <v>164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130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2" t="s">
        <v>165</v>
      </c>
      <c r="D33" s="161"/>
      <c r="E33" s="162">
        <v>1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130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166</v>
      </c>
      <c r="D34" s="161"/>
      <c r="E34" s="162">
        <v>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130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167</v>
      </c>
      <c r="D35" s="161"/>
      <c r="E35" s="162">
        <v>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130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168</v>
      </c>
      <c r="D36" s="161"/>
      <c r="E36" s="162">
        <v>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130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169</v>
      </c>
      <c r="D37" s="161"/>
      <c r="E37" s="162">
        <v>1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130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2" t="s">
        <v>170</v>
      </c>
      <c r="D38" s="161"/>
      <c r="E38" s="162">
        <v>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130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1">
        <v>11</v>
      </c>
      <c r="B39" s="182" t="s">
        <v>171</v>
      </c>
      <c r="C39" s="193" t="s">
        <v>172</v>
      </c>
      <c r="D39" s="183" t="s">
        <v>163</v>
      </c>
      <c r="E39" s="184">
        <v>6</v>
      </c>
      <c r="F39" s="185"/>
      <c r="G39" s="186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137</v>
      </c>
      <c r="T39" s="159" t="s">
        <v>138</v>
      </c>
      <c r="U39" s="159">
        <v>0</v>
      </c>
      <c r="V39" s="159">
        <f>ROUND(E39*U39,2)</f>
        <v>0</v>
      </c>
      <c r="W39" s="159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1">
        <v>12</v>
      </c>
      <c r="B40" s="182" t="s">
        <v>173</v>
      </c>
      <c r="C40" s="193" t="s">
        <v>174</v>
      </c>
      <c r="D40" s="183" t="s">
        <v>126</v>
      </c>
      <c r="E40" s="184">
        <v>2388.5</v>
      </c>
      <c r="F40" s="185"/>
      <c r="G40" s="186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9">
        <v>1.038E-2</v>
      </c>
      <c r="O40" s="159">
        <f>ROUND(E40*N40,2)</f>
        <v>24.79</v>
      </c>
      <c r="P40" s="159">
        <v>0</v>
      </c>
      <c r="Q40" s="159">
        <f>ROUND(E40*P40,2)</f>
        <v>0</v>
      </c>
      <c r="R40" s="159"/>
      <c r="S40" s="159" t="s">
        <v>137</v>
      </c>
      <c r="T40" s="159" t="s">
        <v>138</v>
      </c>
      <c r="U40" s="159">
        <v>0.33688000000000001</v>
      </c>
      <c r="V40" s="159">
        <f>ROUND(E40*U40,2)</f>
        <v>804.64</v>
      </c>
      <c r="W40" s="159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128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5">
        <v>13</v>
      </c>
      <c r="B41" s="176" t="s">
        <v>175</v>
      </c>
      <c r="C41" s="191" t="s">
        <v>176</v>
      </c>
      <c r="D41" s="177" t="s">
        <v>177</v>
      </c>
      <c r="E41" s="178">
        <v>72.5</v>
      </c>
      <c r="F41" s="179"/>
      <c r="G41" s="180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2.0000000000000001E-4</v>
      </c>
      <c r="O41" s="159">
        <f>ROUND(E41*N41,2)</f>
        <v>0.01</v>
      </c>
      <c r="P41" s="159">
        <v>0</v>
      </c>
      <c r="Q41" s="159">
        <f>ROUND(E41*P41,2)</f>
        <v>0</v>
      </c>
      <c r="R41" s="159" t="s">
        <v>178</v>
      </c>
      <c r="S41" s="159" t="s">
        <v>127</v>
      </c>
      <c r="T41" s="159" t="s">
        <v>127</v>
      </c>
      <c r="U41" s="159">
        <v>0</v>
      </c>
      <c r="V41" s="159">
        <f>ROUND(E41*U41,2)</f>
        <v>0</v>
      </c>
      <c r="W41" s="159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179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156</v>
      </c>
      <c r="D42" s="163"/>
      <c r="E42" s="164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130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5" t="s">
        <v>180</v>
      </c>
      <c r="D43" s="163"/>
      <c r="E43" s="164">
        <v>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130</v>
      </c>
      <c r="AH43" s="149">
        <v>2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5" t="s">
        <v>181</v>
      </c>
      <c r="D44" s="163"/>
      <c r="E44" s="164">
        <v>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130</v>
      </c>
      <c r="AH44" s="149">
        <v>2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5" t="s">
        <v>182</v>
      </c>
      <c r="D45" s="163"/>
      <c r="E45" s="164">
        <v>5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130</v>
      </c>
      <c r="AH45" s="149">
        <v>2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5" t="s">
        <v>183</v>
      </c>
      <c r="D46" s="163"/>
      <c r="E46" s="164">
        <v>4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130</v>
      </c>
      <c r="AH46" s="149">
        <v>2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5" t="s">
        <v>184</v>
      </c>
      <c r="D47" s="163"/>
      <c r="E47" s="164">
        <v>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130</v>
      </c>
      <c r="AH47" s="149">
        <v>2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5" t="s">
        <v>185</v>
      </c>
      <c r="D48" s="163"/>
      <c r="E48" s="164">
        <v>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130</v>
      </c>
      <c r="AH48" s="149">
        <v>2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5" t="s">
        <v>186</v>
      </c>
      <c r="D49" s="163"/>
      <c r="E49" s="164">
        <v>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130</v>
      </c>
      <c r="AH49" s="149">
        <v>2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4" t="s">
        <v>159</v>
      </c>
      <c r="D50" s="163"/>
      <c r="E50" s="164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130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2" t="s">
        <v>187</v>
      </c>
      <c r="D51" s="161"/>
      <c r="E51" s="162">
        <v>72.5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130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9" t="s">
        <v>122</v>
      </c>
      <c r="B52" s="170" t="s">
        <v>59</v>
      </c>
      <c r="C52" s="190" t="s">
        <v>60</v>
      </c>
      <c r="D52" s="171"/>
      <c r="E52" s="172"/>
      <c r="F52" s="173"/>
      <c r="G52" s="174">
        <f>SUMIF(AG53:AG110,"&lt;&gt;NOR",G53:G110)</f>
        <v>0</v>
      </c>
      <c r="H52" s="168"/>
      <c r="I52" s="168">
        <f>SUM(I53:I110)</f>
        <v>0</v>
      </c>
      <c r="J52" s="168"/>
      <c r="K52" s="168">
        <f>SUM(K53:K110)</f>
        <v>0</v>
      </c>
      <c r="L52" s="168"/>
      <c r="M52" s="168">
        <f>SUM(M53:M110)</f>
        <v>0</v>
      </c>
      <c r="N52" s="168"/>
      <c r="O52" s="168">
        <f>SUM(O53:O110)</f>
        <v>42.379999999999995</v>
      </c>
      <c r="P52" s="168"/>
      <c r="Q52" s="168">
        <f>SUM(Q53:Q110)</f>
        <v>12.71</v>
      </c>
      <c r="R52" s="168"/>
      <c r="S52" s="168"/>
      <c r="T52" s="168"/>
      <c r="U52" s="168"/>
      <c r="V52" s="168">
        <f>SUM(V53:V110)</f>
        <v>504.33</v>
      </c>
      <c r="W52" s="168"/>
      <c r="AG52" t="s">
        <v>123</v>
      </c>
    </row>
    <row r="53" spans="1:60" ht="22.5" outlineLevel="1" x14ac:dyDescent="0.2">
      <c r="A53" s="175">
        <v>14</v>
      </c>
      <c r="B53" s="176" t="s">
        <v>188</v>
      </c>
      <c r="C53" s="191" t="s">
        <v>189</v>
      </c>
      <c r="D53" s="177" t="s">
        <v>190</v>
      </c>
      <c r="E53" s="178">
        <v>2.5767000000000002</v>
      </c>
      <c r="F53" s="179"/>
      <c r="G53" s="180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9">
        <v>2.5250000000000004</v>
      </c>
      <c r="O53" s="159">
        <f>ROUND(E53*N53,2)</f>
        <v>6.51</v>
      </c>
      <c r="P53" s="159">
        <v>0</v>
      </c>
      <c r="Q53" s="159">
        <f>ROUND(E53*P53,2)</f>
        <v>0</v>
      </c>
      <c r="R53" s="159"/>
      <c r="S53" s="159" t="s">
        <v>127</v>
      </c>
      <c r="T53" s="159" t="s">
        <v>127</v>
      </c>
      <c r="U53" s="159">
        <v>3.2130000000000001</v>
      </c>
      <c r="V53" s="159">
        <f>ROUND(E53*U53,2)</f>
        <v>8.2799999999999994</v>
      </c>
      <c r="W53" s="159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128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4" t="s">
        <v>156</v>
      </c>
      <c r="D54" s="163"/>
      <c r="E54" s="164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130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5" t="s">
        <v>191</v>
      </c>
      <c r="D55" s="163"/>
      <c r="E55" s="164">
        <v>15.21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130</v>
      </c>
      <c r="AH55" s="149">
        <v>2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5" t="s">
        <v>192</v>
      </c>
      <c r="D56" s="163"/>
      <c r="E56" s="164">
        <v>15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130</v>
      </c>
      <c r="AH56" s="149">
        <v>2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5" t="s">
        <v>193</v>
      </c>
      <c r="D57" s="163"/>
      <c r="E57" s="164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130</v>
      </c>
      <c r="AH57" s="149">
        <v>2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5" t="s">
        <v>194</v>
      </c>
      <c r="D58" s="163"/>
      <c r="E58" s="164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130</v>
      </c>
      <c r="AH58" s="149">
        <v>2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5" t="s">
        <v>195</v>
      </c>
      <c r="D59" s="163"/>
      <c r="E59" s="164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130</v>
      </c>
      <c r="AH59" s="149">
        <v>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5" t="s">
        <v>196</v>
      </c>
      <c r="D60" s="163"/>
      <c r="E60" s="164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130</v>
      </c>
      <c r="AH60" s="149">
        <v>2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5" t="s">
        <v>197</v>
      </c>
      <c r="D61" s="163"/>
      <c r="E61" s="164">
        <v>6.6000000000000005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130</v>
      </c>
      <c r="AH61" s="149">
        <v>2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4" t="s">
        <v>159</v>
      </c>
      <c r="D62" s="163"/>
      <c r="E62" s="164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130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2" t="s">
        <v>198</v>
      </c>
      <c r="D63" s="161"/>
      <c r="E63" s="162">
        <v>2.5767000000000002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130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5">
        <v>15</v>
      </c>
      <c r="B64" s="176" t="s">
        <v>199</v>
      </c>
      <c r="C64" s="191" t="s">
        <v>200</v>
      </c>
      <c r="D64" s="177" t="s">
        <v>201</v>
      </c>
      <c r="E64" s="178">
        <v>5.8500000000000002E-3</v>
      </c>
      <c r="F64" s="179"/>
      <c r="G64" s="180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9">
        <v>1.0662500000000001</v>
      </c>
      <c r="O64" s="159">
        <f>ROUND(E64*N64,2)</f>
        <v>0.01</v>
      </c>
      <c r="P64" s="159">
        <v>0</v>
      </c>
      <c r="Q64" s="159">
        <f>ROUND(E64*P64,2)</f>
        <v>0</v>
      </c>
      <c r="R64" s="159"/>
      <c r="S64" s="159" t="s">
        <v>127</v>
      </c>
      <c r="T64" s="159" t="s">
        <v>127</v>
      </c>
      <c r="U64" s="159">
        <v>15.231000000000002</v>
      </c>
      <c r="V64" s="159">
        <f>ROUND(E64*U64,2)</f>
        <v>0.09</v>
      </c>
      <c r="W64" s="159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128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2" t="s">
        <v>202</v>
      </c>
      <c r="D65" s="161"/>
      <c r="E65" s="162">
        <v>5.8500000000000002E-3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130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5">
        <v>16</v>
      </c>
      <c r="B66" s="176" t="s">
        <v>203</v>
      </c>
      <c r="C66" s="191" t="s">
        <v>204</v>
      </c>
      <c r="D66" s="177" t="s">
        <v>126</v>
      </c>
      <c r="E66" s="178">
        <v>1758.74</v>
      </c>
      <c r="F66" s="179"/>
      <c r="G66" s="180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9">
        <v>1.7850000000000001E-2</v>
      </c>
      <c r="O66" s="159">
        <f>ROUND(E66*N66,2)</f>
        <v>31.39</v>
      </c>
      <c r="P66" s="159">
        <v>0</v>
      </c>
      <c r="Q66" s="159">
        <f>ROUND(E66*P66,2)</f>
        <v>0</v>
      </c>
      <c r="R66" s="159"/>
      <c r="S66" s="159" t="s">
        <v>127</v>
      </c>
      <c r="T66" s="159" t="s">
        <v>127</v>
      </c>
      <c r="U66" s="159">
        <v>0.28200000000000003</v>
      </c>
      <c r="V66" s="159">
        <f>ROUND(E66*U66,2)</f>
        <v>495.96</v>
      </c>
      <c r="W66" s="159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128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33.75" outlineLevel="1" x14ac:dyDescent="0.2">
      <c r="A67" s="156"/>
      <c r="B67" s="157"/>
      <c r="C67" s="192" t="s">
        <v>205</v>
      </c>
      <c r="D67" s="161"/>
      <c r="E67" s="162">
        <v>240.61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130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33.75" outlineLevel="1" x14ac:dyDescent="0.2">
      <c r="A68" s="156"/>
      <c r="B68" s="157"/>
      <c r="C68" s="192" t="s">
        <v>206</v>
      </c>
      <c r="D68" s="161"/>
      <c r="E68" s="162">
        <v>282.13000000000005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130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33.75" outlineLevel="1" x14ac:dyDescent="0.2">
      <c r="A69" s="156"/>
      <c r="B69" s="157"/>
      <c r="C69" s="192" t="s">
        <v>207</v>
      </c>
      <c r="D69" s="161"/>
      <c r="E69" s="162">
        <v>298.40000000000003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130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56"/>
      <c r="B70" s="157"/>
      <c r="C70" s="192" t="s">
        <v>208</v>
      </c>
      <c r="D70" s="161"/>
      <c r="E70" s="162">
        <v>287.56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130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56"/>
      <c r="B71" s="157"/>
      <c r="C71" s="192" t="s">
        <v>209</v>
      </c>
      <c r="D71" s="161"/>
      <c r="E71" s="162">
        <v>287.73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130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3.75" outlineLevel="1" x14ac:dyDescent="0.2">
      <c r="A72" s="156"/>
      <c r="B72" s="157"/>
      <c r="C72" s="192" t="s">
        <v>210</v>
      </c>
      <c r="D72" s="161"/>
      <c r="E72" s="162">
        <v>287.66000000000003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130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2" t="s">
        <v>211</v>
      </c>
      <c r="D73" s="161"/>
      <c r="E73" s="162">
        <v>74.650000000000006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130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5">
        <v>17</v>
      </c>
      <c r="B74" s="176" t="s">
        <v>212</v>
      </c>
      <c r="C74" s="191" t="s">
        <v>213</v>
      </c>
      <c r="D74" s="177" t="s">
        <v>126</v>
      </c>
      <c r="E74" s="178">
        <v>1745.1200000000001</v>
      </c>
      <c r="F74" s="179"/>
      <c r="G74" s="180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137</v>
      </c>
      <c r="T74" s="159" t="s">
        <v>138</v>
      </c>
      <c r="U74" s="159">
        <v>0</v>
      </c>
      <c r="V74" s="159">
        <f>ROUND(E74*U74,2)</f>
        <v>0</v>
      </c>
      <c r="W74" s="159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149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214</v>
      </c>
      <c r="D75" s="161"/>
      <c r="E75" s="16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130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2" t="s">
        <v>215</v>
      </c>
      <c r="D76" s="161"/>
      <c r="E76" s="162">
        <v>255.54000000000002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130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2" t="s">
        <v>216</v>
      </c>
      <c r="D77" s="161"/>
      <c r="E77" s="162">
        <v>260.10000000000002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130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2" t="s">
        <v>217</v>
      </c>
      <c r="D78" s="161"/>
      <c r="E78" s="162">
        <v>296.95000000000005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130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2" t="s">
        <v>218</v>
      </c>
      <c r="D79" s="161"/>
      <c r="E79" s="162">
        <v>286.01000000000005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130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2" t="s">
        <v>219</v>
      </c>
      <c r="D80" s="161"/>
      <c r="E80" s="162">
        <v>286.18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130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2" t="s">
        <v>220</v>
      </c>
      <c r="D81" s="161"/>
      <c r="E81" s="162">
        <v>286.07000000000005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130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2" t="s">
        <v>221</v>
      </c>
      <c r="D82" s="161"/>
      <c r="E82" s="162">
        <v>74.27000000000001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130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5">
        <v>18</v>
      </c>
      <c r="B83" s="176" t="s">
        <v>222</v>
      </c>
      <c r="C83" s="191" t="s">
        <v>223</v>
      </c>
      <c r="D83" s="177" t="s">
        <v>126</v>
      </c>
      <c r="E83" s="178">
        <v>30.48</v>
      </c>
      <c r="F83" s="179"/>
      <c r="G83" s="180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9">
        <v>0</v>
      </c>
      <c r="O83" s="159">
        <f>ROUND(E83*N83,2)</f>
        <v>0</v>
      </c>
      <c r="P83" s="159">
        <v>0.41700000000000004</v>
      </c>
      <c r="Q83" s="159">
        <f>ROUND(E83*P83,2)</f>
        <v>12.71</v>
      </c>
      <c r="R83" s="159"/>
      <c r="S83" s="159" t="s">
        <v>127</v>
      </c>
      <c r="T83" s="159" t="s">
        <v>224</v>
      </c>
      <c r="U83" s="159">
        <v>0</v>
      </c>
      <c r="V83" s="159">
        <f>ROUND(E83*U83,2)</f>
        <v>0</v>
      </c>
      <c r="W83" s="159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225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251" t="s">
        <v>226</v>
      </c>
      <c r="D84" s="252"/>
      <c r="E84" s="252"/>
      <c r="F84" s="252"/>
      <c r="G84" s="252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227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87" t="str">
        <f>C84</f>
        <v>Vybourání dlažeb z dlaždic kameninových, cementových, teracových, čedičových nebo keramických tloušťky do 10 mm s jakoukoliv výplní spár, odstranění podkladů pod dlažbou</v>
      </c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2" t="s">
        <v>228</v>
      </c>
      <c r="D85" s="161"/>
      <c r="E85" s="162">
        <v>8.8880000000000017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130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2" t="s">
        <v>229</v>
      </c>
      <c r="D86" s="161"/>
      <c r="E86" s="162">
        <v>14.992000000000001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130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2" t="s">
        <v>230</v>
      </c>
      <c r="D87" s="161"/>
      <c r="E87" s="162">
        <v>6.6000000000000005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130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5">
        <v>19</v>
      </c>
      <c r="B88" s="176" t="s">
        <v>231</v>
      </c>
      <c r="C88" s="191" t="s">
        <v>232</v>
      </c>
      <c r="D88" s="177" t="s">
        <v>233</v>
      </c>
      <c r="E88" s="178">
        <v>357.36200000000002</v>
      </c>
      <c r="F88" s="179"/>
      <c r="G88" s="180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9">
        <v>1E-3</v>
      </c>
      <c r="O88" s="159">
        <f>ROUND(E88*N88,2)</f>
        <v>0.36</v>
      </c>
      <c r="P88" s="159">
        <v>0</v>
      </c>
      <c r="Q88" s="159">
        <f>ROUND(E88*P88,2)</f>
        <v>0</v>
      </c>
      <c r="R88" s="159" t="s">
        <v>178</v>
      </c>
      <c r="S88" s="159" t="s">
        <v>127</v>
      </c>
      <c r="T88" s="159" t="s">
        <v>127</v>
      </c>
      <c r="U88" s="159">
        <v>0</v>
      </c>
      <c r="V88" s="159">
        <f>ROUND(E88*U88,2)</f>
        <v>0</v>
      </c>
      <c r="W88" s="159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179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2" t="s">
        <v>234</v>
      </c>
      <c r="D89" s="161"/>
      <c r="E89" s="162">
        <v>352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130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2" t="s">
        <v>235</v>
      </c>
      <c r="D90" s="161"/>
      <c r="E90" s="162">
        <v>5.3620000000000001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130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5">
        <v>20</v>
      </c>
      <c r="B91" s="176" t="s">
        <v>236</v>
      </c>
      <c r="C91" s="191" t="s">
        <v>237</v>
      </c>
      <c r="D91" s="177" t="s">
        <v>238</v>
      </c>
      <c r="E91" s="178">
        <v>2800</v>
      </c>
      <c r="F91" s="179"/>
      <c r="G91" s="180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9">
        <v>1E-3</v>
      </c>
      <c r="O91" s="159">
        <f>ROUND(E91*N91,2)</f>
        <v>2.8</v>
      </c>
      <c r="P91" s="159">
        <v>0</v>
      </c>
      <c r="Q91" s="159">
        <f>ROUND(E91*P91,2)</f>
        <v>0</v>
      </c>
      <c r="R91" s="159"/>
      <c r="S91" s="159" t="s">
        <v>137</v>
      </c>
      <c r="T91" s="159" t="s">
        <v>138</v>
      </c>
      <c r="U91" s="159">
        <v>0</v>
      </c>
      <c r="V91" s="159">
        <f>ROUND(E91*U91,2)</f>
        <v>0</v>
      </c>
      <c r="W91" s="159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179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251" t="s">
        <v>239</v>
      </c>
      <c r="D92" s="252"/>
      <c r="E92" s="252"/>
      <c r="F92" s="252"/>
      <c r="G92" s="252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227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4" t="s">
        <v>156</v>
      </c>
      <c r="D93" s="163"/>
      <c r="E93" s="164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130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5" t="s">
        <v>240</v>
      </c>
      <c r="D94" s="163"/>
      <c r="E94" s="164">
        <v>2800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130</v>
      </c>
      <c r="AH94" s="149">
        <v>2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4" t="s">
        <v>159</v>
      </c>
      <c r="D95" s="163"/>
      <c r="E95" s="164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130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2" t="s">
        <v>241</v>
      </c>
      <c r="D96" s="161"/>
      <c r="E96" s="162">
        <v>2800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130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5">
        <v>21</v>
      </c>
      <c r="B97" s="176" t="s">
        <v>242</v>
      </c>
      <c r="C97" s="191" t="s">
        <v>243</v>
      </c>
      <c r="D97" s="177" t="s">
        <v>244</v>
      </c>
      <c r="E97" s="178">
        <v>750</v>
      </c>
      <c r="F97" s="179"/>
      <c r="G97" s="180">
        <f>ROUND(E97*F97,2)</f>
        <v>0</v>
      </c>
      <c r="H97" s="160"/>
      <c r="I97" s="159">
        <f>ROUND(E97*H97,2)</f>
        <v>0</v>
      </c>
      <c r="J97" s="160"/>
      <c r="K97" s="159">
        <f>ROUND(E97*J97,2)</f>
        <v>0</v>
      </c>
      <c r="L97" s="159">
        <v>21</v>
      </c>
      <c r="M97" s="159">
        <f>G97*(1+L97/100)</f>
        <v>0</v>
      </c>
      <c r="N97" s="159">
        <v>1E-3</v>
      </c>
      <c r="O97" s="159">
        <f>ROUND(E97*N97,2)</f>
        <v>0.75</v>
      </c>
      <c r="P97" s="159">
        <v>0</v>
      </c>
      <c r="Q97" s="159">
        <f>ROUND(E97*P97,2)</f>
        <v>0</v>
      </c>
      <c r="R97" s="159"/>
      <c r="S97" s="159" t="s">
        <v>137</v>
      </c>
      <c r="T97" s="159" t="s">
        <v>138</v>
      </c>
      <c r="U97" s="159">
        <v>0</v>
      </c>
      <c r="V97" s="159">
        <f>ROUND(E97*U97,2)</f>
        <v>0</v>
      </c>
      <c r="W97" s="159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179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251" t="s">
        <v>245</v>
      </c>
      <c r="D98" s="252"/>
      <c r="E98" s="252"/>
      <c r="F98" s="252"/>
      <c r="G98" s="252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227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156</v>
      </c>
      <c r="D99" s="163"/>
      <c r="E99" s="164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130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5" t="s">
        <v>246</v>
      </c>
      <c r="D100" s="163"/>
      <c r="E100" s="164">
        <v>746.66667000000007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130</v>
      </c>
      <c r="AH100" s="149">
        <v>2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4" t="s">
        <v>159</v>
      </c>
      <c r="D101" s="163"/>
      <c r="E101" s="164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2" t="s">
        <v>247</v>
      </c>
      <c r="D102" s="161"/>
      <c r="E102" s="162">
        <v>750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130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5">
        <v>22</v>
      </c>
      <c r="B103" s="176" t="s">
        <v>248</v>
      </c>
      <c r="C103" s="191" t="s">
        <v>249</v>
      </c>
      <c r="D103" s="177" t="s">
        <v>250</v>
      </c>
      <c r="E103" s="178">
        <v>560</v>
      </c>
      <c r="F103" s="179"/>
      <c r="G103" s="180">
        <f>ROUND(E103*F103,2)</f>
        <v>0</v>
      </c>
      <c r="H103" s="160"/>
      <c r="I103" s="159">
        <f>ROUND(E103*H103,2)</f>
        <v>0</v>
      </c>
      <c r="J103" s="160"/>
      <c r="K103" s="159">
        <f>ROUND(E103*J103,2)</f>
        <v>0</v>
      </c>
      <c r="L103" s="159">
        <v>21</v>
      </c>
      <c r="M103" s="159">
        <f>G103*(1+L103/100)</f>
        <v>0</v>
      </c>
      <c r="N103" s="159">
        <v>1E-3</v>
      </c>
      <c r="O103" s="159">
        <f>ROUND(E103*N103,2)</f>
        <v>0.56000000000000005</v>
      </c>
      <c r="P103" s="159">
        <v>0</v>
      </c>
      <c r="Q103" s="159">
        <f>ROUND(E103*P103,2)</f>
        <v>0</v>
      </c>
      <c r="R103" s="159"/>
      <c r="S103" s="159" t="s">
        <v>137</v>
      </c>
      <c r="T103" s="159" t="s">
        <v>138</v>
      </c>
      <c r="U103" s="159">
        <v>0</v>
      </c>
      <c r="V103" s="159">
        <f>ROUND(E103*U103,2)</f>
        <v>0</v>
      </c>
      <c r="W103" s="15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179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2" t="s">
        <v>251</v>
      </c>
      <c r="D104" s="161"/>
      <c r="E104" s="162">
        <v>80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130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2" t="s">
        <v>252</v>
      </c>
      <c r="D105" s="161"/>
      <c r="E105" s="162">
        <v>80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130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2" t="s">
        <v>253</v>
      </c>
      <c r="D106" s="161"/>
      <c r="E106" s="162">
        <v>80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130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2" t="s">
        <v>254</v>
      </c>
      <c r="D107" s="161"/>
      <c r="E107" s="162">
        <v>80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130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2" t="s">
        <v>255</v>
      </c>
      <c r="D108" s="161"/>
      <c r="E108" s="162">
        <v>80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130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2" t="s">
        <v>256</v>
      </c>
      <c r="D109" s="161"/>
      <c r="E109" s="162">
        <v>80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130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2" t="s">
        <v>257</v>
      </c>
      <c r="D110" s="161"/>
      <c r="E110" s="162">
        <v>80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130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9" t="s">
        <v>122</v>
      </c>
      <c r="B111" s="170" t="s">
        <v>61</v>
      </c>
      <c r="C111" s="190" t="s">
        <v>62</v>
      </c>
      <c r="D111" s="171"/>
      <c r="E111" s="172"/>
      <c r="F111" s="173"/>
      <c r="G111" s="174">
        <f>SUMIF(AG112:AG120,"&lt;&gt;NOR",G112:G120)</f>
        <v>0</v>
      </c>
      <c r="H111" s="168"/>
      <c r="I111" s="168">
        <f>SUM(I112:I120)</f>
        <v>0</v>
      </c>
      <c r="J111" s="168"/>
      <c r="K111" s="168">
        <f>SUM(K112:K120)</f>
        <v>0</v>
      </c>
      <c r="L111" s="168"/>
      <c r="M111" s="168">
        <f>SUM(M112:M120)</f>
        <v>0</v>
      </c>
      <c r="N111" s="168"/>
      <c r="O111" s="168">
        <f>SUM(O112:O120)</f>
        <v>1.57</v>
      </c>
      <c r="P111" s="168"/>
      <c r="Q111" s="168">
        <f>SUM(Q112:Q120)</f>
        <v>0</v>
      </c>
      <c r="R111" s="168"/>
      <c r="S111" s="168"/>
      <c r="T111" s="168"/>
      <c r="U111" s="168"/>
      <c r="V111" s="168">
        <f>SUM(V112:V120)</f>
        <v>229.41</v>
      </c>
      <c r="W111" s="168"/>
      <c r="AG111" t="s">
        <v>123</v>
      </c>
    </row>
    <row r="112" spans="1:60" ht="22.5" outlineLevel="1" x14ac:dyDescent="0.2">
      <c r="A112" s="175">
        <v>23</v>
      </c>
      <c r="B112" s="176" t="s">
        <v>258</v>
      </c>
      <c r="C112" s="191" t="s">
        <v>259</v>
      </c>
      <c r="D112" s="177" t="s">
        <v>126</v>
      </c>
      <c r="E112" s="178">
        <v>1296.1260000000002</v>
      </c>
      <c r="F112" s="179"/>
      <c r="G112" s="180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9">
        <v>1.2100000000000001E-3</v>
      </c>
      <c r="O112" s="159">
        <f>ROUND(E112*N112,2)</f>
        <v>1.57</v>
      </c>
      <c r="P112" s="159">
        <v>0</v>
      </c>
      <c r="Q112" s="159">
        <f>ROUND(E112*P112,2)</f>
        <v>0</v>
      </c>
      <c r="R112" s="159"/>
      <c r="S112" s="159" t="s">
        <v>127</v>
      </c>
      <c r="T112" s="159" t="s">
        <v>127</v>
      </c>
      <c r="U112" s="159">
        <v>0.17700000000000002</v>
      </c>
      <c r="V112" s="159">
        <f>ROUND(E112*U112,2)</f>
        <v>229.41</v>
      </c>
      <c r="W112" s="15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2" t="s">
        <v>214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130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2" t="s">
        <v>260</v>
      </c>
      <c r="D114" s="161"/>
      <c r="E114" s="162">
        <v>226.36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130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2" t="s">
        <v>261</v>
      </c>
      <c r="D115" s="161"/>
      <c r="E115" s="162">
        <v>200.88000000000002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130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2" t="s">
        <v>262</v>
      </c>
      <c r="D116" s="161"/>
      <c r="E116" s="162">
        <v>220.13600000000002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130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2" t="s">
        <v>263</v>
      </c>
      <c r="D117" s="161"/>
      <c r="E117" s="162">
        <v>196.84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130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2" t="s">
        <v>264</v>
      </c>
      <c r="D118" s="161"/>
      <c r="E118" s="162">
        <v>197.01000000000002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130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2" t="s">
        <v>265</v>
      </c>
      <c r="D119" s="161"/>
      <c r="E119" s="162">
        <v>196.94000000000003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130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2" t="s">
        <v>266</v>
      </c>
      <c r="D120" s="161"/>
      <c r="E120" s="162">
        <v>57.96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130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5.5" x14ac:dyDescent="0.2">
      <c r="A121" s="169" t="s">
        <v>122</v>
      </c>
      <c r="B121" s="170" t="s">
        <v>63</v>
      </c>
      <c r="C121" s="190" t="s">
        <v>64</v>
      </c>
      <c r="D121" s="171"/>
      <c r="E121" s="172"/>
      <c r="F121" s="173"/>
      <c r="G121" s="174">
        <f>SUMIF(AG122:AG132,"&lt;&gt;NOR",G122:G132)</f>
        <v>0</v>
      </c>
      <c r="H121" s="168"/>
      <c r="I121" s="168">
        <f>SUM(I122:I132)</f>
        <v>0</v>
      </c>
      <c r="J121" s="168"/>
      <c r="K121" s="168">
        <f>SUM(K122:K132)</f>
        <v>0</v>
      </c>
      <c r="L121" s="168"/>
      <c r="M121" s="168">
        <f>SUM(M122:M132)</f>
        <v>0</v>
      </c>
      <c r="N121" s="168"/>
      <c r="O121" s="168">
        <f>SUM(O122:O132)</f>
        <v>0</v>
      </c>
      <c r="P121" s="168"/>
      <c r="Q121" s="168">
        <f>SUM(Q122:Q132)</f>
        <v>0</v>
      </c>
      <c r="R121" s="168"/>
      <c r="S121" s="168"/>
      <c r="T121" s="168"/>
      <c r="U121" s="168"/>
      <c r="V121" s="168">
        <f>SUM(V122:V132)</f>
        <v>648.88</v>
      </c>
      <c r="W121" s="168"/>
      <c r="AG121" t="s">
        <v>123</v>
      </c>
    </row>
    <row r="122" spans="1:60" outlineLevel="1" x14ac:dyDescent="0.2">
      <c r="A122" s="175">
        <v>24</v>
      </c>
      <c r="B122" s="176" t="s">
        <v>267</v>
      </c>
      <c r="C122" s="191" t="s">
        <v>268</v>
      </c>
      <c r="D122" s="177" t="s">
        <v>126</v>
      </c>
      <c r="E122" s="178">
        <v>1838.1740000000002</v>
      </c>
      <c r="F122" s="179"/>
      <c r="G122" s="180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21</v>
      </c>
      <c r="M122" s="159">
        <f>G122*(1+L122/100)</f>
        <v>0</v>
      </c>
      <c r="N122" s="159">
        <v>0</v>
      </c>
      <c r="O122" s="159">
        <f>ROUND(E122*N122,2)</f>
        <v>0</v>
      </c>
      <c r="P122" s="159">
        <v>0</v>
      </c>
      <c r="Q122" s="159">
        <f>ROUND(E122*P122,2)</f>
        <v>0</v>
      </c>
      <c r="R122" s="159"/>
      <c r="S122" s="159" t="s">
        <v>127</v>
      </c>
      <c r="T122" s="159" t="s">
        <v>127</v>
      </c>
      <c r="U122" s="159">
        <v>0.30800000000000005</v>
      </c>
      <c r="V122" s="159">
        <f>ROUND(E122*U122,2)</f>
        <v>566.16</v>
      </c>
      <c r="W122" s="15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2" t="s">
        <v>269</v>
      </c>
      <c r="D123" s="161"/>
      <c r="E123" s="162">
        <v>90.06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130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56"/>
      <c r="B124" s="157"/>
      <c r="C124" s="192" t="s">
        <v>270</v>
      </c>
      <c r="D124" s="161"/>
      <c r="E124" s="162">
        <v>287.66000000000003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130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56"/>
      <c r="B125" s="157"/>
      <c r="C125" s="192" t="s">
        <v>271</v>
      </c>
      <c r="D125" s="161"/>
      <c r="E125" s="162">
        <v>287.73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130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56"/>
      <c r="B126" s="157"/>
      <c r="C126" s="192" t="s">
        <v>272</v>
      </c>
      <c r="D126" s="161"/>
      <c r="E126" s="162">
        <v>287.56400000000002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130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56"/>
      <c r="B127" s="157"/>
      <c r="C127" s="192" t="s">
        <v>207</v>
      </c>
      <c r="D127" s="161"/>
      <c r="E127" s="162">
        <v>298.40000000000003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130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56"/>
      <c r="B128" s="157"/>
      <c r="C128" s="192" t="s">
        <v>273</v>
      </c>
      <c r="D128" s="161"/>
      <c r="E128" s="162">
        <v>297.24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130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56"/>
      <c r="B129" s="157"/>
      <c r="C129" s="192" t="s">
        <v>274</v>
      </c>
      <c r="D129" s="161"/>
      <c r="E129" s="162">
        <v>265.61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130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2" t="s">
        <v>275</v>
      </c>
      <c r="D130" s="161"/>
      <c r="E130" s="162">
        <v>23.91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130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5">
        <v>25</v>
      </c>
      <c r="B131" s="176" t="s">
        <v>276</v>
      </c>
      <c r="C131" s="191" t="s">
        <v>277</v>
      </c>
      <c r="D131" s="177" t="s">
        <v>126</v>
      </c>
      <c r="E131" s="178">
        <v>5514.51</v>
      </c>
      <c r="F131" s="179"/>
      <c r="G131" s="180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59"/>
      <c r="S131" s="159" t="s">
        <v>127</v>
      </c>
      <c r="T131" s="159" t="s">
        <v>127</v>
      </c>
      <c r="U131" s="159">
        <v>1.5000000000000001E-2</v>
      </c>
      <c r="V131" s="159">
        <f>ROUND(E131*U131,2)</f>
        <v>82.72</v>
      </c>
      <c r="W131" s="15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2" t="s">
        <v>278</v>
      </c>
      <c r="D132" s="161"/>
      <c r="E132" s="162">
        <v>5514.51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130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9" t="s">
        <v>122</v>
      </c>
      <c r="B133" s="170" t="s">
        <v>65</v>
      </c>
      <c r="C133" s="190" t="s">
        <v>66</v>
      </c>
      <c r="D133" s="171"/>
      <c r="E133" s="172"/>
      <c r="F133" s="173"/>
      <c r="G133" s="174">
        <f>SUMIF(AG134:AG168,"&lt;&gt;NOR",G134:G168)</f>
        <v>0</v>
      </c>
      <c r="H133" s="168"/>
      <c r="I133" s="168">
        <f>SUM(I134:I168)</f>
        <v>0</v>
      </c>
      <c r="J133" s="168"/>
      <c r="K133" s="168">
        <f>SUM(K134:K168)</f>
        <v>0</v>
      </c>
      <c r="L133" s="168"/>
      <c r="M133" s="168">
        <f>SUM(M134:M168)</f>
        <v>0</v>
      </c>
      <c r="N133" s="168"/>
      <c r="O133" s="168">
        <f>SUM(O134:O168)</f>
        <v>0.01</v>
      </c>
      <c r="P133" s="168"/>
      <c r="Q133" s="168">
        <f>SUM(Q134:Q168)</f>
        <v>6.19</v>
      </c>
      <c r="R133" s="168"/>
      <c r="S133" s="168"/>
      <c r="T133" s="168"/>
      <c r="U133" s="168"/>
      <c r="V133" s="168">
        <f>SUM(V134:V168)</f>
        <v>48.540000000000006</v>
      </c>
      <c r="W133" s="168"/>
      <c r="AG133" t="s">
        <v>123</v>
      </c>
    </row>
    <row r="134" spans="1:60" outlineLevel="1" x14ac:dyDescent="0.2">
      <c r="A134" s="175">
        <v>26</v>
      </c>
      <c r="B134" s="176" t="s">
        <v>279</v>
      </c>
      <c r="C134" s="191" t="s">
        <v>280</v>
      </c>
      <c r="D134" s="177" t="s">
        <v>163</v>
      </c>
      <c r="E134" s="178">
        <v>4</v>
      </c>
      <c r="F134" s="179"/>
      <c r="G134" s="180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9">
        <v>0</v>
      </c>
      <c r="O134" s="159">
        <f>ROUND(E134*N134,2)</f>
        <v>0</v>
      </c>
      <c r="P134" s="159">
        <v>0</v>
      </c>
      <c r="Q134" s="159">
        <f>ROUND(E134*P134,2)</f>
        <v>0</v>
      </c>
      <c r="R134" s="159"/>
      <c r="S134" s="159" t="s">
        <v>127</v>
      </c>
      <c r="T134" s="159" t="s">
        <v>127</v>
      </c>
      <c r="U134" s="159">
        <v>0.05</v>
      </c>
      <c r="V134" s="159">
        <f>ROUND(E134*U134,2)</f>
        <v>0.2</v>
      </c>
      <c r="W134" s="15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128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2" t="s">
        <v>281</v>
      </c>
      <c r="D135" s="161"/>
      <c r="E135" s="162">
        <v>1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130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2" t="s">
        <v>282</v>
      </c>
      <c r="D136" s="161"/>
      <c r="E136" s="162">
        <v>2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130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2" t="s">
        <v>166</v>
      </c>
      <c r="D137" s="161"/>
      <c r="E137" s="162">
        <v>1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130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5">
        <v>27</v>
      </c>
      <c r="B138" s="176" t="s">
        <v>283</v>
      </c>
      <c r="C138" s="191" t="s">
        <v>284</v>
      </c>
      <c r="D138" s="177" t="s">
        <v>126</v>
      </c>
      <c r="E138" s="178">
        <v>15.180000000000001</v>
      </c>
      <c r="F138" s="179"/>
      <c r="G138" s="180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9">
        <v>5.5000000000000003E-4</v>
      </c>
      <c r="O138" s="159">
        <f>ROUND(E138*N138,2)</f>
        <v>0.01</v>
      </c>
      <c r="P138" s="159">
        <v>0.36500000000000005</v>
      </c>
      <c r="Q138" s="159">
        <f>ROUND(E138*P138,2)</f>
        <v>5.54</v>
      </c>
      <c r="R138" s="159"/>
      <c r="S138" s="159" t="s">
        <v>127</v>
      </c>
      <c r="T138" s="159" t="s">
        <v>127</v>
      </c>
      <c r="U138" s="159">
        <v>2.6280000000000001</v>
      </c>
      <c r="V138" s="159">
        <f>ROUND(E138*U138,2)</f>
        <v>39.89</v>
      </c>
      <c r="W138" s="15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128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2" t="s">
        <v>285</v>
      </c>
      <c r="D139" s="161"/>
      <c r="E139" s="162">
        <v>5.0600000000000005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130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2" t="s">
        <v>286</v>
      </c>
      <c r="D140" s="161"/>
      <c r="E140" s="162">
        <v>5.0600000000000005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130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2" t="s">
        <v>287</v>
      </c>
      <c r="D141" s="161"/>
      <c r="E141" s="162">
        <v>5.0600000000000005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130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5">
        <v>28</v>
      </c>
      <c r="B142" s="176" t="s">
        <v>288</v>
      </c>
      <c r="C142" s="191" t="s">
        <v>289</v>
      </c>
      <c r="D142" s="177" t="s">
        <v>177</v>
      </c>
      <c r="E142" s="178">
        <v>65</v>
      </c>
      <c r="F142" s="179"/>
      <c r="G142" s="180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9">
        <v>0</v>
      </c>
      <c r="O142" s="159">
        <f>ROUND(E142*N142,2)</f>
        <v>0</v>
      </c>
      <c r="P142" s="159">
        <v>0.01</v>
      </c>
      <c r="Q142" s="159">
        <f>ROUND(E142*P142,2)</f>
        <v>0.65</v>
      </c>
      <c r="R142" s="159"/>
      <c r="S142" s="159" t="s">
        <v>127</v>
      </c>
      <c r="T142" s="159" t="s">
        <v>127</v>
      </c>
      <c r="U142" s="159">
        <v>0.13</v>
      </c>
      <c r="V142" s="159">
        <f>ROUND(E142*U142,2)</f>
        <v>8.4499999999999993</v>
      </c>
      <c r="W142" s="15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128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2" t="s">
        <v>290</v>
      </c>
      <c r="D143" s="161"/>
      <c r="E143" s="162">
        <v>10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130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2" t="s">
        <v>291</v>
      </c>
      <c r="D144" s="161"/>
      <c r="E144" s="162">
        <v>10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130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2" t="s">
        <v>292</v>
      </c>
      <c r="D145" s="161"/>
      <c r="E145" s="162">
        <v>10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130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2" t="s">
        <v>293</v>
      </c>
      <c r="D146" s="161"/>
      <c r="E146" s="162">
        <v>10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130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2" t="s">
        <v>294</v>
      </c>
      <c r="D147" s="161"/>
      <c r="E147" s="162">
        <v>10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130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2" t="s">
        <v>295</v>
      </c>
      <c r="D148" s="161"/>
      <c r="E148" s="162">
        <v>10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130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2" t="s">
        <v>296</v>
      </c>
      <c r="D149" s="161"/>
      <c r="E149" s="162">
        <v>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130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5">
        <v>29</v>
      </c>
      <c r="B150" s="176" t="s">
        <v>297</v>
      </c>
      <c r="C150" s="191" t="s">
        <v>298</v>
      </c>
      <c r="D150" s="177" t="s">
        <v>163</v>
      </c>
      <c r="E150" s="178">
        <v>13</v>
      </c>
      <c r="F150" s="179"/>
      <c r="G150" s="180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137</v>
      </c>
      <c r="T150" s="159" t="s">
        <v>138</v>
      </c>
      <c r="U150" s="159">
        <v>0</v>
      </c>
      <c r="V150" s="159">
        <f>ROUND(E150*U150,2)</f>
        <v>0</v>
      </c>
      <c r="W150" s="15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2" t="s">
        <v>165</v>
      </c>
      <c r="D151" s="161"/>
      <c r="E151" s="162">
        <v>1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130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2" t="s">
        <v>299</v>
      </c>
      <c r="D152" s="161"/>
      <c r="E152" s="162">
        <v>2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130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2" t="s">
        <v>300</v>
      </c>
      <c r="D153" s="161"/>
      <c r="E153" s="162">
        <v>2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130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2" t="s">
        <v>301</v>
      </c>
      <c r="D154" s="161"/>
      <c r="E154" s="162">
        <v>2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130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2" t="s">
        <v>302</v>
      </c>
      <c r="D155" s="161"/>
      <c r="E155" s="162">
        <v>2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130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2" t="s">
        <v>303</v>
      </c>
      <c r="D156" s="161"/>
      <c r="E156" s="162">
        <v>2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130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2" t="s">
        <v>304</v>
      </c>
      <c r="D157" s="161"/>
      <c r="E157" s="162">
        <v>2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130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33.75" outlineLevel="1" x14ac:dyDescent="0.2">
      <c r="A158" s="277">
        <v>30</v>
      </c>
      <c r="B158" s="176" t="s">
        <v>305</v>
      </c>
      <c r="C158" s="191" t="s">
        <v>850</v>
      </c>
      <c r="D158" s="177" t="s">
        <v>163</v>
      </c>
      <c r="E158" s="178">
        <v>4</v>
      </c>
      <c r="F158" s="179"/>
      <c r="G158" s="180">
        <f>ROUND(E158*F158,2)</f>
        <v>0</v>
      </c>
      <c r="H158" s="160"/>
      <c r="I158" s="159">
        <f>ROUND(E158*H158,2)</f>
        <v>0</v>
      </c>
      <c r="J158" s="160"/>
      <c r="K158" s="159">
        <f>ROUND(E158*J158,2)</f>
        <v>0</v>
      </c>
      <c r="L158" s="159">
        <v>21</v>
      </c>
      <c r="M158" s="159">
        <f>G158*(1+L158/100)</f>
        <v>0</v>
      </c>
      <c r="N158" s="159">
        <v>0</v>
      </c>
      <c r="O158" s="159">
        <f>ROUND(E158*N158,2)</f>
        <v>0</v>
      </c>
      <c r="P158" s="159">
        <v>0</v>
      </c>
      <c r="Q158" s="159">
        <f>ROUND(E158*P158,2)</f>
        <v>0</v>
      </c>
      <c r="R158" s="159"/>
      <c r="S158" s="159" t="s">
        <v>137</v>
      </c>
      <c r="T158" s="159" t="s">
        <v>138</v>
      </c>
      <c r="U158" s="159">
        <v>0</v>
      </c>
      <c r="V158" s="159">
        <f>ROUND(E158*U158,2)</f>
        <v>0</v>
      </c>
      <c r="W158" s="15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2" t="s">
        <v>303</v>
      </c>
      <c r="D159" s="161"/>
      <c r="E159" s="162">
        <v>2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130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2" t="s">
        <v>304</v>
      </c>
      <c r="D160" s="161"/>
      <c r="E160" s="162">
        <v>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130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278">
        <v>31</v>
      </c>
      <c r="B161" s="176" t="s">
        <v>306</v>
      </c>
      <c r="C161" s="191" t="s">
        <v>307</v>
      </c>
      <c r="D161" s="177" t="s">
        <v>163</v>
      </c>
      <c r="E161" s="178">
        <v>12</v>
      </c>
      <c r="F161" s="179"/>
      <c r="G161" s="180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137</v>
      </c>
      <c r="T161" s="159" t="s">
        <v>138</v>
      </c>
      <c r="U161" s="159">
        <v>0</v>
      </c>
      <c r="V161" s="159">
        <f>ROUND(E161*U161,2)</f>
        <v>0</v>
      </c>
      <c r="W161" s="15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2" t="s">
        <v>308</v>
      </c>
      <c r="D162" s="161"/>
      <c r="E162" s="162">
        <v>1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130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2" t="s">
        <v>303</v>
      </c>
      <c r="D163" s="161"/>
      <c r="E163" s="162">
        <v>2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130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2" t="s">
        <v>302</v>
      </c>
      <c r="D164" s="161"/>
      <c r="E164" s="162">
        <v>2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130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2" t="s">
        <v>301</v>
      </c>
      <c r="D165" s="161"/>
      <c r="E165" s="162">
        <v>2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130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2" t="s">
        <v>300</v>
      </c>
      <c r="D166" s="161"/>
      <c r="E166" s="162">
        <v>2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130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2" t="s">
        <v>299</v>
      </c>
      <c r="D167" s="161"/>
      <c r="E167" s="162">
        <v>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130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2" t="s">
        <v>165</v>
      </c>
      <c r="D168" s="161"/>
      <c r="E168" s="162">
        <v>1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130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x14ac:dyDescent="0.2">
      <c r="A169" s="169" t="s">
        <v>122</v>
      </c>
      <c r="B169" s="170" t="s">
        <v>67</v>
      </c>
      <c r="C169" s="190" t="s">
        <v>68</v>
      </c>
      <c r="D169" s="171"/>
      <c r="E169" s="172"/>
      <c r="F169" s="173"/>
      <c r="G169" s="174">
        <f>SUMIF(AG170:AG170,"&lt;&gt;NOR",G170:G170)</f>
        <v>0</v>
      </c>
      <c r="H169" s="168"/>
      <c r="I169" s="168">
        <f>SUM(I170:I170)</f>
        <v>0</v>
      </c>
      <c r="J169" s="168"/>
      <c r="K169" s="168">
        <f>SUM(K170:K170)</f>
        <v>0</v>
      </c>
      <c r="L169" s="168"/>
      <c r="M169" s="168">
        <f>SUM(M170:M170)</f>
        <v>0</v>
      </c>
      <c r="N169" s="168"/>
      <c r="O169" s="168">
        <f>SUM(O170:O170)</f>
        <v>0</v>
      </c>
      <c r="P169" s="168"/>
      <c r="Q169" s="168">
        <f>SUM(Q170:Q170)</f>
        <v>0</v>
      </c>
      <c r="R169" s="168"/>
      <c r="S169" s="168"/>
      <c r="T169" s="168"/>
      <c r="U169" s="168"/>
      <c r="V169" s="168">
        <f>SUM(V170:V170)</f>
        <v>251.06</v>
      </c>
      <c r="W169" s="168"/>
      <c r="AG169" t="s">
        <v>123</v>
      </c>
    </row>
    <row r="170" spans="1:60" outlineLevel="1" x14ac:dyDescent="0.2">
      <c r="A170" s="181">
        <v>32</v>
      </c>
      <c r="B170" s="182" t="s">
        <v>309</v>
      </c>
      <c r="C170" s="193" t="s">
        <v>310</v>
      </c>
      <c r="D170" s="183" t="s">
        <v>201</v>
      </c>
      <c r="E170" s="184">
        <v>97.424050000000008</v>
      </c>
      <c r="F170" s="185"/>
      <c r="G170" s="186">
        <f>ROUND(E170*F170,2)</f>
        <v>0</v>
      </c>
      <c r="H170" s="160"/>
      <c r="I170" s="159">
        <f>ROUND(E170*H170,2)</f>
        <v>0</v>
      </c>
      <c r="J170" s="160"/>
      <c r="K170" s="159">
        <f>ROUND(E170*J170,2)</f>
        <v>0</v>
      </c>
      <c r="L170" s="159">
        <v>21</v>
      </c>
      <c r="M170" s="159">
        <f>G170*(1+L170/100)</f>
        <v>0</v>
      </c>
      <c r="N170" s="159">
        <v>0</v>
      </c>
      <c r="O170" s="159">
        <f>ROUND(E170*N170,2)</f>
        <v>0</v>
      </c>
      <c r="P170" s="159">
        <v>0</v>
      </c>
      <c r="Q170" s="159">
        <f>ROUND(E170*P170,2)</f>
        <v>0</v>
      </c>
      <c r="R170" s="159"/>
      <c r="S170" s="159" t="s">
        <v>127</v>
      </c>
      <c r="T170" s="159" t="s">
        <v>127</v>
      </c>
      <c r="U170" s="159">
        <v>2.5770000000000004</v>
      </c>
      <c r="V170" s="159">
        <f>ROUND(E170*U170,2)</f>
        <v>251.06</v>
      </c>
      <c r="W170" s="15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311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9" t="s">
        <v>122</v>
      </c>
      <c r="B171" s="170" t="s">
        <v>69</v>
      </c>
      <c r="C171" s="190" t="s">
        <v>70</v>
      </c>
      <c r="D171" s="171"/>
      <c r="E171" s="172"/>
      <c r="F171" s="173"/>
      <c r="G171" s="174">
        <f>SUMIF(AG172:AG177,"&lt;&gt;NOR",G172:G177)</f>
        <v>0</v>
      </c>
      <c r="H171" s="168"/>
      <c r="I171" s="168">
        <f>SUM(I172:I177)</f>
        <v>0</v>
      </c>
      <c r="J171" s="168"/>
      <c r="K171" s="168">
        <f>SUM(K172:K177)</f>
        <v>0</v>
      </c>
      <c r="L171" s="168"/>
      <c r="M171" s="168">
        <f>SUM(M172:M177)</f>
        <v>0</v>
      </c>
      <c r="N171" s="168"/>
      <c r="O171" s="168">
        <f>SUM(O172:O177)</f>
        <v>0.14000000000000001</v>
      </c>
      <c r="P171" s="168"/>
      <c r="Q171" s="168">
        <f>SUM(Q172:Q177)</f>
        <v>0</v>
      </c>
      <c r="R171" s="168"/>
      <c r="S171" s="168"/>
      <c r="T171" s="168"/>
      <c r="U171" s="168"/>
      <c r="V171" s="168">
        <f>SUM(V172:V177)</f>
        <v>14.17</v>
      </c>
      <c r="W171" s="168"/>
      <c r="AG171" t="s">
        <v>123</v>
      </c>
    </row>
    <row r="172" spans="1:60" outlineLevel="1" x14ac:dyDescent="0.2">
      <c r="A172" s="175">
        <v>33</v>
      </c>
      <c r="B172" s="176" t="s">
        <v>312</v>
      </c>
      <c r="C172" s="191" t="s">
        <v>313</v>
      </c>
      <c r="D172" s="177" t="s">
        <v>126</v>
      </c>
      <c r="E172" s="178">
        <v>36.81</v>
      </c>
      <c r="F172" s="179"/>
      <c r="G172" s="180">
        <f>ROUND(E172*F172,2)</f>
        <v>0</v>
      </c>
      <c r="H172" s="160"/>
      <c r="I172" s="159">
        <f>ROUND(E172*H172,2)</f>
        <v>0</v>
      </c>
      <c r="J172" s="160"/>
      <c r="K172" s="159">
        <f>ROUND(E172*J172,2)</f>
        <v>0</v>
      </c>
      <c r="L172" s="159">
        <v>21</v>
      </c>
      <c r="M172" s="159">
        <f>G172*(1+L172/100)</f>
        <v>0</v>
      </c>
      <c r="N172" s="159">
        <v>3.6800000000000001E-3</v>
      </c>
      <c r="O172" s="159">
        <f>ROUND(E172*N172,2)</f>
        <v>0.14000000000000001</v>
      </c>
      <c r="P172" s="159">
        <v>0</v>
      </c>
      <c r="Q172" s="159">
        <f>ROUND(E172*P172,2)</f>
        <v>0</v>
      </c>
      <c r="R172" s="159"/>
      <c r="S172" s="159" t="s">
        <v>127</v>
      </c>
      <c r="T172" s="159" t="s">
        <v>127</v>
      </c>
      <c r="U172" s="159">
        <v>0.38500000000000001</v>
      </c>
      <c r="V172" s="159">
        <f>ROUND(E172*U172,2)</f>
        <v>14.17</v>
      </c>
      <c r="W172" s="15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128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51" t="s">
        <v>314</v>
      </c>
      <c r="D173" s="252"/>
      <c r="E173" s="252"/>
      <c r="F173" s="252"/>
      <c r="G173" s="252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227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2" t="s">
        <v>315</v>
      </c>
      <c r="D174" s="161"/>
      <c r="E174" s="162">
        <v>15.21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130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2" t="s">
        <v>316</v>
      </c>
      <c r="D175" s="161"/>
      <c r="E175" s="162">
        <v>15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130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2" t="s">
        <v>317</v>
      </c>
      <c r="D176" s="161"/>
      <c r="E176" s="162">
        <v>6.6000000000000005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130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>
        <v>34</v>
      </c>
      <c r="B177" s="157" t="s">
        <v>318</v>
      </c>
      <c r="C177" s="196" t="s">
        <v>319</v>
      </c>
      <c r="D177" s="158" t="s">
        <v>0</v>
      </c>
      <c r="E177" s="188"/>
      <c r="F177" s="160"/>
      <c r="G177" s="159">
        <f>ROUND(E177*F177,2)</f>
        <v>0</v>
      </c>
      <c r="H177" s="160"/>
      <c r="I177" s="159">
        <f>ROUND(E177*H177,2)</f>
        <v>0</v>
      </c>
      <c r="J177" s="160"/>
      <c r="K177" s="159">
        <f>ROUND(E177*J177,2)</f>
        <v>0</v>
      </c>
      <c r="L177" s="159">
        <v>21</v>
      </c>
      <c r="M177" s="159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59"/>
      <c r="S177" s="159" t="s">
        <v>127</v>
      </c>
      <c r="T177" s="159" t="s">
        <v>127</v>
      </c>
      <c r="U177" s="159">
        <v>0</v>
      </c>
      <c r="V177" s="159">
        <f>ROUND(E177*U177,2)</f>
        <v>0</v>
      </c>
      <c r="W177" s="15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311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9" t="s">
        <v>122</v>
      </c>
      <c r="B178" s="170" t="s">
        <v>71</v>
      </c>
      <c r="C178" s="190" t="s">
        <v>72</v>
      </c>
      <c r="D178" s="171"/>
      <c r="E178" s="172"/>
      <c r="F178" s="173"/>
      <c r="G178" s="174">
        <f>SUMIF(AG179:AG188,"&lt;&gt;NOR",G179:G188)</f>
        <v>0</v>
      </c>
      <c r="H178" s="168"/>
      <c r="I178" s="168">
        <f>SUM(I179:I188)</f>
        <v>0</v>
      </c>
      <c r="J178" s="168"/>
      <c r="K178" s="168">
        <f>SUM(K179:K188)</f>
        <v>0</v>
      </c>
      <c r="L178" s="168"/>
      <c r="M178" s="168">
        <f>SUM(M179:M188)</f>
        <v>0</v>
      </c>
      <c r="N178" s="168"/>
      <c r="O178" s="168">
        <f>SUM(O179:O188)</f>
        <v>0</v>
      </c>
      <c r="P178" s="168"/>
      <c r="Q178" s="168">
        <f>SUM(Q179:Q188)</f>
        <v>0</v>
      </c>
      <c r="R178" s="168"/>
      <c r="S178" s="168"/>
      <c r="T178" s="168"/>
      <c r="U178" s="168"/>
      <c r="V178" s="168">
        <f>SUM(V179:V188)</f>
        <v>0</v>
      </c>
      <c r="W178" s="168"/>
      <c r="AG178" t="s">
        <v>123</v>
      </c>
    </row>
    <row r="179" spans="1:60" ht="22.5" outlineLevel="1" x14ac:dyDescent="0.2">
      <c r="A179" s="175">
        <v>35</v>
      </c>
      <c r="B179" s="176" t="s">
        <v>320</v>
      </c>
      <c r="C179" s="191" t="s">
        <v>321</v>
      </c>
      <c r="D179" s="177" t="s">
        <v>163</v>
      </c>
      <c r="E179" s="178">
        <v>17</v>
      </c>
      <c r="F179" s="179"/>
      <c r="G179" s="180">
        <f>ROUND(E179*F179,2)</f>
        <v>0</v>
      </c>
      <c r="H179" s="160"/>
      <c r="I179" s="159">
        <f>ROUND(E179*H179,2)</f>
        <v>0</v>
      </c>
      <c r="J179" s="160"/>
      <c r="K179" s="159">
        <f>ROUND(E179*J179,2)</f>
        <v>0</v>
      </c>
      <c r="L179" s="159">
        <v>21</v>
      </c>
      <c r="M179" s="159">
        <f>G179*(1+L179/100)</f>
        <v>0</v>
      </c>
      <c r="N179" s="159">
        <v>0</v>
      </c>
      <c r="O179" s="159">
        <f>ROUND(E179*N179,2)</f>
        <v>0</v>
      </c>
      <c r="P179" s="159">
        <v>0</v>
      </c>
      <c r="Q179" s="159">
        <f>ROUND(E179*P179,2)</f>
        <v>0</v>
      </c>
      <c r="R179" s="159"/>
      <c r="S179" s="159" t="s">
        <v>137</v>
      </c>
      <c r="T179" s="159" t="s">
        <v>138</v>
      </c>
      <c r="U179" s="159">
        <v>0</v>
      </c>
      <c r="V179" s="159">
        <f>ROUND(E179*U179,2)</f>
        <v>0</v>
      </c>
      <c r="W179" s="15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128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2" t="s">
        <v>281</v>
      </c>
      <c r="D180" s="161"/>
      <c r="E180" s="162">
        <v>1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130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2" t="s">
        <v>322</v>
      </c>
      <c r="D181" s="161"/>
      <c r="E181" s="162">
        <v>3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130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2" t="s">
        <v>323</v>
      </c>
      <c r="D182" s="161"/>
      <c r="E182" s="162">
        <v>3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130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2" t="s">
        <v>324</v>
      </c>
      <c r="D183" s="161"/>
      <c r="E183" s="162">
        <v>3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130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2" t="s">
        <v>301</v>
      </c>
      <c r="D184" s="161"/>
      <c r="E184" s="162">
        <v>2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130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2" t="s">
        <v>302</v>
      </c>
      <c r="D185" s="161"/>
      <c r="E185" s="162">
        <v>2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130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2" t="s">
        <v>303</v>
      </c>
      <c r="D186" s="161"/>
      <c r="E186" s="162">
        <v>2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130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2" t="s">
        <v>308</v>
      </c>
      <c r="D187" s="161"/>
      <c r="E187" s="162">
        <v>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130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56">
        <v>36</v>
      </c>
      <c r="B188" s="157" t="s">
        <v>325</v>
      </c>
      <c r="C188" s="196" t="s">
        <v>326</v>
      </c>
      <c r="D188" s="158" t="s">
        <v>0</v>
      </c>
      <c r="E188" s="188"/>
      <c r="F188" s="160"/>
      <c r="G188" s="159">
        <f>ROUND(E188*F188,2)</f>
        <v>0</v>
      </c>
      <c r="H188" s="160"/>
      <c r="I188" s="159">
        <f>ROUND(E188*H188,2)</f>
        <v>0</v>
      </c>
      <c r="J188" s="160"/>
      <c r="K188" s="159">
        <f>ROUND(E188*J188,2)</f>
        <v>0</v>
      </c>
      <c r="L188" s="159">
        <v>21</v>
      </c>
      <c r="M188" s="159">
        <f>G188*(1+L188/100)</f>
        <v>0</v>
      </c>
      <c r="N188" s="159">
        <v>0</v>
      </c>
      <c r="O188" s="159">
        <f>ROUND(E188*N188,2)</f>
        <v>0</v>
      </c>
      <c r="P188" s="159">
        <v>0</v>
      </c>
      <c r="Q188" s="159">
        <f>ROUND(E188*P188,2)</f>
        <v>0</v>
      </c>
      <c r="R188" s="159"/>
      <c r="S188" s="159" t="s">
        <v>127</v>
      </c>
      <c r="T188" s="159" t="s">
        <v>127</v>
      </c>
      <c r="U188" s="159">
        <v>0</v>
      </c>
      <c r="V188" s="159">
        <f>ROUND(E188*U188,2)</f>
        <v>0</v>
      </c>
      <c r="W188" s="15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311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9" t="s">
        <v>122</v>
      </c>
      <c r="B189" s="170" t="s">
        <v>73</v>
      </c>
      <c r="C189" s="190" t="s">
        <v>74</v>
      </c>
      <c r="D189" s="171"/>
      <c r="E189" s="172"/>
      <c r="F189" s="173"/>
      <c r="G189" s="174">
        <f>SUMIF(AG190:AG307,"&lt;&gt;NOR",G190:G307)</f>
        <v>0</v>
      </c>
      <c r="H189" s="168"/>
      <c r="I189" s="168">
        <f>SUM(I190:I307)</f>
        <v>0</v>
      </c>
      <c r="J189" s="168"/>
      <c r="K189" s="168">
        <f>SUM(K190:K307)</f>
        <v>0</v>
      </c>
      <c r="L189" s="168"/>
      <c r="M189" s="168">
        <f>SUM(M190:M307)</f>
        <v>0</v>
      </c>
      <c r="N189" s="168"/>
      <c r="O189" s="168">
        <f>SUM(O190:O307)</f>
        <v>0</v>
      </c>
      <c r="P189" s="168"/>
      <c r="Q189" s="168">
        <f>SUM(Q190:Q307)</f>
        <v>0.42</v>
      </c>
      <c r="R189" s="168"/>
      <c r="S189" s="168"/>
      <c r="T189" s="168"/>
      <c r="U189" s="168"/>
      <c r="V189" s="168">
        <f>SUM(V190:V307)</f>
        <v>836.24</v>
      </c>
      <c r="W189" s="168"/>
      <c r="AG189" t="s">
        <v>123</v>
      </c>
    </row>
    <row r="190" spans="1:60" outlineLevel="1" x14ac:dyDescent="0.2">
      <c r="A190" s="175">
        <v>37</v>
      </c>
      <c r="B190" s="176" t="s">
        <v>327</v>
      </c>
      <c r="C190" s="191" t="s">
        <v>328</v>
      </c>
      <c r="D190" s="177" t="s">
        <v>126</v>
      </c>
      <c r="E190" s="178">
        <v>2369.5242000000003</v>
      </c>
      <c r="F190" s="179"/>
      <c r="G190" s="180">
        <f>ROUND(E190*F190,2)</f>
        <v>0</v>
      </c>
      <c r="H190" s="160"/>
      <c r="I190" s="159">
        <f>ROUND(E190*H190,2)</f>
        <v>0</v>
      </c>
      <c r="J190" s="160"/>
      <c r="K190" s="159">
        <f>ROUND(E190*J190,2)</f>
        <v>0</v>
      </c>
      <c r="L190" s="159">
        <v>21</v>
      </c>
      <c r="M190" s="159">
        <f>G190*(1+L190/100)</f>
        <v>0</v>
      </c>
      <c r="N190" s="159">
        <v>0</v>
      </c>
      <c r="O190" s="159">
        <f>ROUND(E190*N190,2)</f>
        <v>0</v>
      </c>
      <c r="P190" s="159">
        <v>0</v>
      </c>
      <c r="Q190" s="159">
        <f>ROUND(E190*P190,2)</f>
        <v>0</v>
      </c>
      <c r="R190" s="159"/>
      <c r="S190" s="159" t="s">
        <v>127</v>
      </c>
      <c r="T190" s="159" t="s">
        <v>127</v>
      </c>
      <c r="U190" s="159">
        <v>0.25</v>
      </c>
      <c r="V190" s="159">
        <f>ROUND(E190*U190,2)</f>
        <v>592.38</v>
      </c>
      <c r="W190" s="15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329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2" t="s">
        <v>330</v>
      </c>
      <c r="D191" s="161"/>
      <c r="E191" s="162">
        <v>333.30600000000004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130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4" t="s">
        <v>156</v>
      </c>
      <c r="D192" s="163"/>
      <c r="E192" s="164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130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5" t="s">
        <v>331</v>
      </c>
      <c r="D193" s="163"/>
      <c r="E193" s="164">
        <v>73.254000000000005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130</v>
      </c>
      <c r="AH193" s="149">
        <v>2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5" t="s">
        <v>332</v>
      </c>
      <c r="D194" s="163"/>
      <c r="E194" s="164">
        <v>77.300000000000011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130</v>
      </c>
      <c r="AH194" s="149">
        <v>2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5" t="s">
        <v>333</v>
      </c>
      <c r="D195" s="163"/>
      <c r="E195" s="164">
        <v>73.836000000000013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130</v>
      </c>
      <c r="AH195" s="149">
        <v>2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95" t="s">
        <v>334</v>
      </c>
      <c r="D196" s="163"/>
      <c r="E196" s="164">
        <v>55.356000000000002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130</v>
      </c>
      <c r="AH196" s="149">
        <v>2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56"/>
      <c r="B197" s="157"/>
      <c r="C197" s="195" t="s">
        <v>335</v>
      </c>
      <c r="D197" s="163"/>
      <c r="E197" s="164">
        <v>53.56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130</v>
      </c>
      <c r="AH197" s="149">
        <v>2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4" t="s">
        <v>159</v>
      </c>
      <c r="D198" s="163"/>
      <c r="E198" s="164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130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2" t="s">
        <v>336</v>
      </c>
      <c r="D199" s="161"/>
      <c r="E199" s="162">
        <v>412.185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130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4" t="s">
        <v>156</v>
      </c>
      <c r="D200" s="163"/>
      <c r="E200" s="164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130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5" t="s">
        <v>337</v>
      </c>
      <c r="D201" s="163"/>
      <c r="E201" s="164">
        <v>73.488000000000014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130</v>
      </c>
      <c r="AH201" s="149">
        <v>2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56"/>
      <c r="B202" s="157"/>
      <c r="C202" s="195" t="s">
        <v>338</v>
      </c>
      <c r="D202" s="163"/>
      <c r="E202" s="164">
        <v>116.09450000000001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130</v>
      </c>
      <c r="AH202" s="149">
        <v>2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5" t="s">
        <v>339</v>
      </c>
      <c r="D203" s="163"/>
      <c r="E203" s="164">
        <v>116.09450000000001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130</v>
      </c>
      <c r="AH203" s="149">
        <v>2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95" t="s">
        <v>340</v>
      </c>
      <c r="D204" s="163"/>
      <c r="E204" s="164">
        <v>55.876000000000005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130</v>
      </c>
      <c r="AH204" s="149">
        <v>2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56"/>
      <c r="B205" s="157"/>
      <c r="C205" s="195" t="s">
        <v>341</v>
      </c>
      <c r="D205" s="163"/>
      <c r="E205" s="164">
        <v>50.632000000000005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130</v>
      </c>
      <c r="AH205" s="149">
        <v>2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159</v>
      </c>
      <c r="D206" s="163"/>
      <c r="E206" s="164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130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2" t="s">
        <v>342</v>
      </c>
      <c r="D207" s="161"/>
      <c r="E207" s="162">
        <v>431.40400000000005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130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156</v>
      </c>
      <c r="D208" s="163"/>
      <c r="E208" s="164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130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5" t="s">
        <v>343</v>
      </c>
      <c r="D209" s="163"/>
      <c r="E209" s="164">
        <v>73.488000000000014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130</v>
      </c>
      <c r="AH209" s="149">
        <v>2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5" t="s">
        <v>344</v>
      </c>
      <c r="D210" s="163"/>
      <c r="E210" s="164">
        <v>72.292000000000002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130</v>
      </c>
      <c r="AH210" s="149">
        <v>2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5" t="s">
        <v>345</v>
      </c>
      <c r="D211" s="163"/>
      <c r="E211" s="164">
        <v>49.972000000000001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130</v>
      </c>
      <c r="AH211" s="149">
        <v>2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5" t="s">
        <v>346</v>
      </c>
      <c r="D212" s="163"/>
      <c r="E212" s="164">
        <v>49.972000000000001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130</v>
      </c>
      <c r="AH212" s="149">
        <v>2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5" t="s">
        <v>347</v>
      </c>
      <c r="D213" s="163"/>
      <c r="E213" s="164">
        <v>72.292000000000002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130</v>
      </c>
      <c r="AH213" s="149">
        <v>2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5" t="s">
        <v>348</v>
      </c>
      <c r="D214" s="163"/>
      <c r="E214" s="164">
        <v>54.992000000000004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130</v>
      </c>
      <c r="AH214" s="149">
        <v>2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56"/>
      <c r="B215" s="157"/>
      <c r="C215" s="195" t="s">
        <v>349</v>
      </c>
      <c r="D215" s="163"/>
      <c r="E215" s="164">
        <v>58.396000000000001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130</v>
      </c>
      <c r="AH215" s="149">
        <v>2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4" t="s">
        <v>159</v>
      </c>
      <c r="D216" s="163"/>
      <c r="E216" s="164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130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2" t="s">
        <v>350</v>
      </c>
      <c r="D217" s="161"/>
      <c r="E217" s="162">
        <v>367.95800000000003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130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4" t="s">
        <v>156</v>
      </c>
      <c r="D218" s="163"/>
      <c r="E218" s="164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130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5" t="s">
        <v>351</v>
      </c>
      <c r="D219" s="163"/>
      <c r="E219" s="164">
        <v>73.176000000000002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130</v>
      </c>
      <c r="AH219" s="149">
        <v>2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5" t="s">
        <v>352</v>
      </c>
      <c r="D220" s="163"/>
      <c r="E220" s="164">
        <v>66.572000000000003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130</v>
      </c>
      <c r="AH220" s="149">
        <v>2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5" t="s">
        <v>353</v>
      </c>
      <c r="D221" s="163"/>
      <c r="E221" s="164">
        <v>44.322000000000003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130</v>
      </c>
      <c r="AH221" s="149">
        <v>2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5" t="s">
        <v>354</v>
      </c>
      <c r="D222" s="163"/>
      <c r="E222" s="164">
        <v>44.322000000000003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130</v>
      </c>
      <c r="AH222" s="149">
        <v>2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5" t="s">
        <v>355</v>
      </c>
      <c r="D223" s="163"/>
      <c r="E223" s="164">
        <v>66.468000000000004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130</v>
      </c>
      <c r="AH223" s="149">
        <v>2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5" t="s">
        <v>356</v>
      </c>
      <c r="D224" s="163"/>
      <c r="E224" s="164">
        <v>73.098000000000013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130</v>
      </c>
      <c r="AH224" s="149">
        <v>2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159</v>
      </c>
      <c r="D225" s="163"/>
      <c r="E225" s="164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130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2" t="s">
        <v>357</v>
      </c>
      <c r="D226" s="161"/>
      <c r="E226" s="162">
        <v>367.95800000000003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130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156</v>
      </c>
      <c r="D227" s="163"/>
      <c r="E227" s="164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130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5" t="s">
        <v>358</v>
      </c>
      <c r="D228" s="163"/>
      <c r="E228" s="164">
        <v>73.176000000000002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130</v>
      </c>
      <c r="AH228" s="149">
        <v>2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5" t="s">
        <v>359</v>
      </c>
      <c r="D229" s="163"/>
      <c r="E229" s="164">
        <v>66.572000000000003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130</v>
      </c>
      <c r="AH229" s="149">
        <v>2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5" t="s">
        <v>360</v>
      </c>
      <c r="D230" s="163"/>
      <c r="E230" s="164">
        <v>44.322000000000003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130</v>
      </c>
      <c r="AH230" s="149">
        <v>2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5" t="s">
        <v>361</v>
      </c>
      <c r="D231" s="163"/>
      <c r="E231" s="164">
        <v>44.322000000000003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130</v>
      </c>
      <c r="AH231" s="149">
        <v>2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5" t="s">
        <v>362</v>
      </c>
      <c r="D232" s="163"/>
      <c r="E232" s="164">
        <v>66.468000000000004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130</v>
      </c>
      <c r="AH232" s="149">
        <v>2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5" t="s">
        <v>363</v>
      </c>
      <c r="D233" s="163"/>
      <c r="E233" s="164">
        <v>73.098000000000013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130</v>
      </c>
      <c r="AH233" s="149">
        <v>2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159</v>
      </c>
      <c r="D234" s="163"/>
      <c r="E234" s="164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130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2" t="s">
        <v>364</v>
      </c>
      <c r="D235" s="161"/>
      <c r="E235" s="162">
        <v>367.95800000000003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130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156</v>
      </c>
      <c r="D236" s="163"/>
      <c r="E236" s="164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130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5" t="s">
        <v>365</v>
      </c>
      <c r="D237" s="163"/>
      <c r="E237" s="164">
        <v>73.176000000000002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130</v>
      </c>
      <c r="AH237" s="149">
        <v>2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5" t="s">
        <v>366</v>
      </c>
      <c r="D238" s="163"/>
      <c r="E238" s="164">
        <v>66.572000000000003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130</v>
      </c>
      <c r="AH238" s="149">
        <v>2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5" t="s">
        <v>367</v>
      </c>
      <c r="D239" s="163"/>
      <c r="E239" s="164">
        <v>44.322000000000003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130</v>
      </c>
      <c r="AH239" s="149">
        <v>2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5" t="s">
        <v>368</v>
      </c>
      <c r="D240" s="163"/>
      <c r="E240" s="164">
        <v>44.322000000000003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130</v>
      </c>
      <c r="AH240" s="149">
        <v>2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5" t="s">
        <v>369</v>
      </c>
      <c r="D241" s="163"/>
      <c r="E241" s="164">
        <v>66.468000000000004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130</v>
      </c>
      <c r="AH241" s="149">
        <v>2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5" t="s">
        <v>370</v>
      </c>
      <c r="D242" s="163"/>
      <c r="E242" s="164">
        <v>73.098000000000013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130</v>
      </c>
      <c r="AH242" s="149">
        <v>2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159</v>
      </c>
      <c r="D243" s="163"/>
      <c r="E243" s="164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130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2" t="s">
        <v>371</v>
      </c>
      <c r="D244" s="161"/>
      <c r="E244" s="162">
        <v>88.755200000000002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130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156</v>
      </c>
      <c r="D245" s="163"/>
      <c r="E245" s="164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130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56"/>
      <c r="B246" s="157"/>
      <c r="C246" s="195" t="s">
        <v>372</v>
      </c>
      <c r="D246" s="163"/>
      <c r="E246" s="164">
        <v>88.755200000000002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130</v>
      </c>
      <c r="AH246" s="149">
        <v>2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5" t="s">
        <v>373</v>
      </c>
      <c r="D247" s="163"/>
      <c r="E247" s="164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130</v>
      </c>
      <c r="AH247" s="149">
        <v>2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94" t="s">
        <v>159</v>
      </c>
      <c r="D248" s="163"/>
      <c r="E248" s="164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130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81">
        <v>38</v>
      </c>
      <c r="B249" s="182" t="s">
        <v>374</v>
      </c>
      <c r="C249" s="193" t="s">
        <v>375</v>
      </c>
      <c r="D249" s="183" t="s">
        <v>126</v>
      </c>
      <c r="E249" s="184">
        <v>2369.5242000000003</v>
      </c>
      <c r="F249" s="185"/>
      <c r="G249" s="186">
        <f>ROUND(E249*F249,2)</f>
        <v>0</v>
      </c>
      <c r="H249" s="160"/>
      <c r="I249" s="159">
        <f>ROUND(E249*H249,2)</f>
        <v>0</v>
      </c>
      <c r="J249" s="160"/>
      <c r="K249" s="159">
        <f>ROUND(E249*J249,2)</f>
        <v>0</v>
      </c>
      <c r="L249" s="159">
        <v>21</v>
      </c>
      <c r="M249" s="159">
        <f>G249*(1+L249/100)</f>
        <v>0</v>
      </c>
      <c r="N249" s="159">
        <v>0</v>
      </c>
      <c r="O249" s="159">
        <f>ROUND(E249*N249,2)</f>
        <v>0</v>
      </c>
      <c r="P249" s="159">
        <v>0</v>
      </c>
      <c r="Q249" s="159">
        <f>ROUND(E249*P249,2)</f>
        <v>0</v>
      </c>
      <c r="R249" s="159"/>
      <c r="S249" s="159" t="s">
        <v>127</v>
      </c>
      <c r="T249" s="159" t="s">
        <v>127</v>
      </c>
      <c r="U249" s="159">
        <v>6.6000000000000003E-2</v>
      </c>
      <c r="V249" s="159">
        <f>ROUND(E249*U249,2)</f>
        <v>156.38999999999999</v>
      </c>
      <c r="W249" s="15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329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5">
        <v>39</v>
      </c>
      <c r="B250" s="176" t="s">
        <v>376</v>
      </c>
      <c r="C250" s="191" t="s">
        <v>377</v>
      </c>
      <c r="D250" s="177" t="s">
        <v>163</v>
      </c>
      <c r="E250" s="178">
        <v>235</v>
      </c>
      <c r="F250" s="179"/>
      <c r="G250" s="180">
        <f>ROUND(E250*F250,2)</f>
        <v>0</v>
      </c>
      <c r="H250" s="160"/>
      <c r="I250" s="159">
        <f>ROUND(E250*H250,2)</f>
        <v>0</v>
      </c>
      <c r="J250" s="160"/>
      <c r="K250" s="159">
        <f>ROUND(E250*J250,2)</f>
        <v>0</v>
      </c>
      <c r="L250" s="159">
        <v>21</v>
      </c>
      <c r="M250" s="159">
        <f>G250*(1+L250/100)</f>
        <v>0</v>
      </c>
      <c r="N250" s="159">
        <v>0</v>
      </c>
      <c r="O250" s="159">
        <f>ROUND(E250*N250,2)</f>
        <v>0</v>
      </c>
      <c r="P250" s="159">
        <v>1.8000000000000002E-3</v>
      </c>
      <c r="Q250" s="159">
        <f>ROUND(E250*P250,2)</f>
        <v>0.42</v>
      </c>
      <c r="R250" s="159"/>
      <c r="S250" s="159" t="s">
        <v>127</v>
      </c>
      <c r="T250" s="159" t="s">
        <v>127</v>
      </c>
      <c r="U250" s="159">
        <v>0.11</v>
      </c>
      <c r="V250" s="159">
        <f>ROUND(E250*U250,2)</f>
        <v>25.85</v>
      </c>
      <c r="W250" s="15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128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2" t="s">
        <v>214</v>
      </c>
      <c r="D251" s="161"/>
      <c r="E251" s="162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130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2" t="s">
        <v>378</v>
      </c>
      <c r="D252" s="161"/>
      <c r="E252" s="162">
        <v>36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130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2" t="s">
        <v>379</v>
      </c>
      <c r="D253" s="161"/>
      <c r="E253" s="162">
        <v>38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130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2" t="s">
        <v>380</v>
      </c>
      <c r="D254" s="161"/>
      <c r="E254" s="162">
        <v>37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130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2" t="s">
        <v>381</v>
      </c>
      <c r="D255" s="161"/>
      <c r="E255" s="162">
        <v>38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130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2" t="s">
        <v>382</v>
      </c>
      <c r="D256" s="161"/>
      <c r="E256" s="162">
        <v>38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130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2" t="s">
        <v>383</v>
      </c>
      <c r="D257" s="161"/>
      <c r="E257" s="162">
        <v>38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130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2" t="s">
        <v>384</v>
      </c>
      <c r="D258" s="161"/>
      <c r="E258" s="162">
        <v>10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130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81">
        <v>40</v>
      </c>
      <c r="B259" s="182" t="s">
        <v>385</v>
      </c>
      <c r="C259" s="193" t="s">
        <v>386</v>
      </c>
      <c r="D259" s="183" t="s">
        <v>163</v>
      </c>
      <c r="E259" s="184">
        <v>237</v>
      </c>
      <c r="F259" s="185"/>
      <c r="G259" s="186">
        <f>ROUND(E259*F259,2)</f>
        <v>0</v>
      </c>
      <c r="H259" s="160"/>
      <c r="I259" s="159">
        <f>ROUND(E259*H259,2)</f>
        <v>0</v>
      </c>
      <c r="J259" s="160"/>
      <c r="K259" s="159">
        <f>ROUND(E259*J259,2)</f>
        <v>0</v>
      </c>
      <c r="L259" s="159">
        <v>21</v>
      </c>
      <c r="M259" s="159">
        <f>G259*(1+L259/100)</f>
        <v>0</v>
      </c>
      <c r="N259" s="159">
        <v>1.0000000000000001E-5</v>
      </c>
      <c r="O259" s="159">
        <f>ROUND(E259*N259,2)</f>
        <v>0</v>
      </c>
      <c r="P259" s="159">
        <v>0</v>
      </c>
      <c r="Q259" s="159">
        <f>ROUND(E259*P259,2)</f>
        <v>0</v>
      </c>
      <c r="R259" s="159"/>
      <c r="S259" s="159" t="s">
        <v>127</v>
      </c>
      <c r="T259" s="159" t="s">
        <v>127</v>
      </c>
      <c r="U259" s="159">
        <v>0.26</v>
      </c>
      <c r="V259" s="159">
        <f>ROUND(E259*U259,2)</f>
        <v>61.62</v>
      </c>
      <c r="W259" s="15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128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33.75" outlineLevel="1" x14ac:dyDescent="0.2">
      <c r="A260" s="277">
        <v>41</v>
      </c>
      <c r="B260" s="176" t="s">
        <v>387</v>
      </c>
      <c r="C260" s="191" t="s">
        <v>849</v>
      </c>
      <c r="D260" s="177" t="s">
        <v>163</v>
      </c>
      <c r="E260" s="178">
        <v>10</v>
      </c>
      <c r="F260" s="179"/>
      <c r="G260" s="180">
        <f>ROUND(E260*F260,2)</f>
        <v>0</v>
      </c>
      <c r="H260" s="160"/>
      <c r="I260" s="159">
        <f>ROUND(E260*H260,2)</f>
        <v>0</v>
      </c>
      <c r="J260" s="160"/>
      <c r="K260" s="159">
        <f>ROUND(E260*J260,2)</f>
        <v>0</v>
      </c>
      <c r="L260" s="159">
        <v>21</v>
      </c>
      <c r="M260" s="159">
        <f>G260*(1+L260/100)</f>
        <v>0</v>
      </c>
      <c r="N260" s="159">
        <v>0</v>
      </c>
      <c r="O260" s="159">
        <f>ROUND(E260*N260,2)</f>
        <v>0</v>
      </c>
      <c r="P260" s="159">
        <v>0</v>
      </c>
      <c r="Q260" s="159">
        <f>ROUND(E260*P260,2)</f>
        <v>0</v>
      </c>
      <c r="R260" s="159"/>
      <c r="S260" s="159" t="s">
        <v>137</v>
      </c>
      <c r="T260" s="159" t="s">
        <v>138</v>
      </c>
      <c r="U260" s="159">
        <v>0</v>
      </c>
      <c r="V260" s="159">
        <f>ROUND(E260*U260,2)</f>
        <v>0</v>
      </c>
      <c r="W260" s="15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329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2" t="s">
        <v>214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130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2" t="s">
        <v>388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130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2" t="s">
        <v>299</v>
      </c>
      <c r="D263" s="161"/>
      <c r="E263" s="162">
        <v>2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130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2" t="s">
        <v>300</v>
      </c>
      <c r="D264" s="161"/>
      <c r="E264" s="162">
        <v>2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130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2" t="s">
        <v>301</v>
      </c>
      <c r="D265" s="161"/>
      <c r="E265" s="162">
        <v>2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130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2" t="s">
        <v>302</v>
      </c>
      <c r="D266" s="161"/>
      <c r="E266" s="162">
        <v>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130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2" t="s">
        <v>303</v>
      </c>
      <c r="D267" s="161"/>
      <c r="E267" s="162">
        <v>2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130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2" t="s">
        <v>389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130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5">
        <v>42</v>
      </c>
      <c r="B269" s="176" t="s">
        <v>390</v>
      </c>
      <c r="C269" s="191" t="s">
        <v>391</v>
      </c>
      <c r="D269" s="177" t="s">
        <v>392</v>
      </c>
      <c r="E269" s="178">
        <v>1</v>
      </c>
      <c r="F269" s="179"/>
      <c r="G269" s="180">
        <f>ROUND(E269*F269,2)</f>
        <v>0</v>
      </c>
      <c r="H269" s="160"/>
      <c r="I269" s="159">
        <f>ROUND(E269*H269,2)</f>
        <v>0</v>
      </c>
      <c r="J269" s="160"/>
      <c r="K269" s="159">
        <f>ROUND(E269*J269,2)</f>
        <v>0</v>
      </c>
      <c r="L269" s="159">
        <v>21</v>
      </c>
      <c r="M269" s="159">
        <f>G269*(1+L269/100)</f>
        <v>0</v>
      </c>
      <c r="N269" s="159">
        <v>0</v>
      </c>
      <c r="O269" s="159">
        <f>ROUND(E269*N269,2)</f>
        <v>0</v>
      </c>
      <c r="P269" s="159">
        <v>0</v>
      </c>
      <c r="Q269" s="159">
        <f>ROUND(E269*P269,2)</f>
        <v>0</v>
      </c>
      <c r="R269" s="159"/>
      <c r="S269" s="159" t="s">
        <v>137</v>
      </c>
      <c r="T269" s="159" t="s">
        <v>138</v>
      </c>
      <c r="U269" s="159">
        <v>0</v>
      </c>
      <c r="V269" s="159">
        <f>ROUND(E269*U269,2)</f>
        <v>0</v>
      </c>
      <c r="W269" s="15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329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2" t="s">
        <v>167</v>
      </c>
      <c r="D270" s="161"/>
      <c r="E270" s="162">
        <v>1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130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2.5" outlineLevel="1" x14ac:dyDescent="0.2">
      <c r="A271" s="175">
        <v>43</v>
      </c>
      <c r="B271" s="176" t="s">
        <v>393</v>
      </c>
      <c r="C271" s="191" t="s">
        <v>394</v>
      </c>
      <c r="D271" s="177" t="s">
        <v>163</v>
      </c>
      <c r="E271" s="178">
        <v>1</v>
      </c>
      <c r="F271" s="179"/>
      <c r="G271" s="180">
        <f>ROUND(E271*F271,2)</f>
        <v>0</v>
      </c>
      <c r="H271" s="160"/>
      <c r="I271" s="159">
        <f>ROUND(E271*H271,2)</f>
        <v>0</v>
      </c>
      <c r="J271" s="160"/>
      <c r="K271" s="159">
        <f>ROUND(E271*J271,2)</f>
        <v>0</v>
      </c>
      <c r="L271" s="159">
        <v>21</v>
      </c>
      <c r="M271" s="159">
        <f>G271*(1+L271/100)</f>
        <v>0</v>
      </c>
      <c r="N271" s="159">
        <v>0</v>
      </c>
      <c r="O271" s="159">
        <f>ROUND(E271*N271,2)</f>
        <v>0</v>
      </c>
      <c r="P271" s="159">
        <v>0</v>
      </c>
      <c r="Q271" s="159">
        <f>ROUND(E271*P271,2)</f>
        <v>0</v>
      </c>
      <c r="R271" s="159"/>
      <c r="S271" s="159" t="s">
        <v>137</v>
      </c>
      <c r="T271" s="159" t="s">
        <v>138</v>
      </c>
      <c r="U271" s="159">
        <v>0</v>
      </c>
      <c r="V271" s="159">
        <f>ROUND(E271*U271,2)</f>
        <v>0</v>
      </c>
      <c r="W271" s="15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329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2" t="s">
        <v>395</v>
      </c>
      <c r="D272" s="161"/>
      <c r="E272" s="162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130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56"/>
      <c r="B273" s="157"/>
      <c r="C273" s="192" t="s">
        <v>396</v>
      </c>
      <c r="D273" s="161"/>
      <c r="E273" s="162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130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56"/>
      <c r="B274" s="157"/>
      <c r="C274" s="192" t="s">
        <v>397</v>
      </c>
      <c r="D274" s="161"/>
      <c r="E274" s="162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130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2" t="s">
        <v>398</v>
      </c>
      <c r="D275" s="161"/>
      <c r="E275" s="162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130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2" t="s">
        <v>399</v>
      </c>
      <c r="D276" s="161"/>
      <c r="E276" s="162">
        <v>1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130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5">
        <v>44</v>
      </c>
      <c r="B277" s="176" t="s">
        <v>400</v>
      </c>
      <c r="C277" s="191" t="s">
        <v>401</v>
      </c>
      <c r="D277" s="177" t="s">
        <v>163</v>
      </c>
      <c r="E277" s="178">
        <v>2</v>
      </c>
      <c r="F277" s="179"/>
      <c r="G277" s="180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9">
        <v>0</v>
      </c>
      <c r="O277" s="159">
        <f>ROUND(E277*N277,2)</f>
        <v>0</v>
      </c>
      <c r="P277" s="159">
        <v>0</v>
      </c>
      <c r="Q277" s="159">
        <f>ROUND(E277*P277,2)</f>
        <v>0</v>
      </c>
      <c r="R277" s="159"/>
      <c r="S277" s="159" t="s">
        <v>137</v>
      </c>
      <c r="T277" s="159" t="s">
        <v>138</v>
      </c>
      <c r="U277" s="159">
        <v>0</v>
      </c>
      <c r="V277" s="159">
        <f>ROUND(E277*U277,2)</f>
        <v>0</v>
      </c>
      <c r="W277" s="15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329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2" t="s">
        <v>395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130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22.5" outlineLevel="1" x14ac:dyDescent="0.2">
      <c r="A279" s="156"/>
      <c r="B279" s="157"/>
      <c r="C279" s="192" t="s">
        <v>402</v>
      </c>
      <c r="D279" s="161"/>
      <c r="E279" s="162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130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2" t="s">
        <v>403</v>
      </c>
      <c r="D280" s="161"/>
      <c r="E280" s="162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130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22.5" outlineLevel="1" x14ac:dyDescent="0.2">
      <c r="A281" s="156"/>
      <c r="B281" s="157"/>
      <c r="C281" s="192" t="s">
        <v>404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130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2" t="s">
        <v>405</v>
      </c>
      <c r="D282" s="161"/>
      <c r="E282" s="162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130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2" t="s">
        <v>406</v>
      </c>
      <c r="D283" s="161"/>
      <c r="E283" s="162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130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2" t="s">
        <v>407</v>
      </c>
      <c r="D284" s="161"/>
      <c r="E284" s="162">
        <v>1</v>
      </c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130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2" t="s">
        <v>408</v>
      </c>
      <c r="D285" s="161"/>
      <c r="E285" s="162">
        <v>1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130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75">
        <v>45</v>
      </c>
      <c r="B286" s="176" t="s">
        <v>409</v>
      </c>
      <c r="C286" s="191" t="s">
        <v>410</v>
      </c>
      <c r="D286" s="177" t="s">
        <v>163</v>
      </c>
      <c r="E286" s="178">
        <v>3</v>
      </c>
      <c r="F286" s="179"/>
      <c r="G286" s="180">
        <f>ROUND(E286*F286,2)</f>
        <v>0</v>
      </c>
      <c r="H286" s="160"/>
      <c r="I286" s="159">
        <f>ROUND(E286*H286,2)</f>
        <v>0</v>
      </c>
      <c r="J286" s="160"/>
      <c r="K286" s="159">
        <f>ROUND(E286*J286,2)</f>
        <v>0</v>
      </c>
      <c r="L286" s="159">
        <v>21</v>
      </c>
      <c r="M286" s="159">
        <f>G286*(1+L286/100)</f>
        <v>0</v>
      </c>
      <c r="N286" s="159">
        <v>0</v>
      </c>
      <c r="O286" s="159">
        <f>ROUND(E286*N286,2)</f>
        <v>0</v>
      </c>
      <c r="P286" s="159">
        <v>0</v>
      </c>
      <c r="Q286" s="159">
        <f>ROUND(E286*P286,2)</f>
        <v>0</v>
      </c>
      <c r="R286" s="159"/>
      <c r="S286" s="159" t="s">
        <v>137</v>
      </c>
      <c r="T286" s="159" t="s">
        <v>138</v>
      </c>
      <c r="U286" s="159">
        <v>0</v>
      </c>
      <c r="V286" s="159">
        <f>ROUND(E286*U286,2)</f>
        <v>0</v>
      </c>
      <c r="W286" s="15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2" t="s">
        <v>395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130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ht="22.5" outlineLevel="1" x14ac:dyDescent="0.2">
      <c r="A288" s="156"/>
      <c r="B288" s="157"/>
      <c r="C288" s="192" t="s">
        <v>411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130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2" t="s">
        <v>403</v>
      </c>
      <c r="D289" s="161"/>
      <c r="E289" s="162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130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56"/>
      <c r="B290" s="157"/>
      <c r="C290" s="192" t="s">
        <v>404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130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56"/>
      <c r="B291" s="157"/>
      <c r="C291" s="192" t="s">
        <v>412</v>
      </c>
      <c r="D291" s="161"/>
      <c r="E291" s="162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130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ht="33.75" outlineLevel="1" x14ac:dyDescent="0.2">
      <c r="A292" s="156"/>
      <c r="B292" s="157"/>
      <c r="C292" s="192" t="s">
        <v>413</v>
      </c>
      <c r="D292" s="161"/>
      <c r="E292" s="162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130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33.75" outlineLevel="1" x14ac:dyDescent="0.2">
      <c r="A293" s="156"/>
      <c r="B293" s="157"/>
      <c r="C293" s="192" t="s">
        <v>414</v>
      </c>
      <c r="D293" s="161"/>
      <c r="E293" s="162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130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2" t="s">
        <v>415</v>
      </c>
      <c r="D294" s="161"/>
      <c r="E294" s="162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130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2" t="s">
        <v>168</v>
      </c>
      <c r="D295" s="161"/>
      <c r="E295" s="162">
        <v>1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130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2" t="s">
        <v>169</v>
      </c>
      <c r="D296" s="161"/>
      <c r="E296" s="162">
        <v>1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130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2" t="s">
        <v>170</v>
      </c>
      <c r="D297" s="161"/>
      <c r="E297" s="162">
        <v>1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130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2.5" outlineLevel="1" x14ac:dyDescent="0.2">
      <c r="A298" s="175">
        <v>46</v>
      </c>
      <c r="B298" s="176" t="s">
        <v>416</v>
      </c>
      <c r="C298" s="191" t="s">
        <v>417</v>
      </c>
      <c r="D298" s="177" t="s">
        <v>163</v>
      </c>
      <c r="E298" s="178">
        <v>2</v>
      </c>
      <c r="F298" s="179"/>
      <c r="G298" s="180">
        <f>ROUND(E298*F298,2)</f>
        <v>0</v>
      </c>
      <c r="H298" s="160"/>
      <c r="I298" s="159">
        <f>ROUND(E298*H298,2)</f>
        <v>0</v>
      </c>
      <c r="J298" s="160"/>
      <c r="K298" s="159">
        <f>ROUND(E298*J298,2)</f>
        <v>0</v>
      </c>
      <c r="L298" s="159">
        <v>21</v>
      </c>
      <c r="M298" s="159">
        <f>G298*(1+L298/100)</f>
        <v>0</v>
      </c>
      <c r="N298" s="159">
        <v>0</v>
      </c>
      <c r="O298" s="159">
        <f>ROUND(E298*N298,2)</f>
        <v>0</v>
      </c>
      <c r="P298" s="159">
        <v>0</v>
      </c>
      <c r="Q298" s="159">
        <f>ROUND(E298*P298,2)</f>
        <v>0</v>
      </c>
      <c r="R298" s="159"/>
      <c r="S298" s="159" t="s">
        <v>137</v>
      </c>
      <c r="T298" s="159" t="s">
        <v>138</v>
      </c>
      <c r="U298" s="159">
        <v>0</v>
      </c>
      <c r="V298" s="159">
        <f>ROUND(E298*U298,2)</f>
        <v>0</v>
      </c>
      <c r="W298" s="15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329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2" t="s">
        <v>395</v>
      </c>
      <c r="D299" s="161"/>
      <c r="E299" s="162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130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t="22.5" outlineLevel="1" x14ac:dyDescent="0.2">
      <c r="A300" s="156"/>
      <c r="B300" s="157"/>
      <c r="C300" s="192" t="s">
        <v>418</v>
      </c>
      <c r="D300" s="161"/>
      <c r="E300" s="162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130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2" t="s">
        <v>403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130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2" t="s">
        <v>419</v>
      </c>
      <c r="D302" s="161"/>
      <c r="E302" s="162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130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2" t="s">
        <v>420</v>
      </c>
      <c r="D303" s="161"/>
      <c r="E303" s="162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130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2" t="s">
        <v>421</v>
      </c>
      <c r="D304" s="161"/>
      <c r="E304" s="162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4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130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92" t="s">
        <v>281</v>
      </c>
      <c r="D305" s="161"/>
      <c r="E305" s="162">
        <v>1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130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92" t="s">
        <v>166</v>
      </c>
      <c r="D306" s="161"/>
      <c r="E306" s="162">
        <v>1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130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>
        <v>47</v>
      </c>
      <c r="B307" s="157" t="s">
        <v>422</v>
      </c>
      <c r="C307" s="196" t="s">
        <v>423</v>
      </c>
      <c r="D307" s="158" t="s">
        <v>0</v>
      </c>
      <c r="E307" s="188"/>
      <c r="F307" s="160"/>
      <c r="G307" s="159">
        <f>ROUND(E307*F307,2)</f>
        <v>0</v>
      </c>
      <c r="H307" s="160"/>
      <c r="I307" s="159">
        <f>ROUND(E307*H307,2)</f>
        <v>0</v>
      </c>
      <c r="J307" s="160"/>
      <c r="K307" s="159">
        <f>ROUND(E307*J307,2)</f>
        <v>0</v>
      </c>
      <c r="L307" s="159">
        <v>21</v>
      </c>
      <c r="M307" s="159">
        <f>G307*(1+L307/100)</f>
        <v>0</v>
      </c>
      <c r="N307" s="159">
        <v>0</v>
      </c>
      <c r="O307" s="159">
        <f>ROUND(E307*N307,2)</f>
        <v>0</v>
      </c>
      <c r="P307" s="159">
        <v>0</v>
      </c>
      <c r="Q307" s="159">
        <f>ROUND(E307*P307,2)</f>
        <v>0</v>
      </c>
      <c r="R307" s="159"/>
      <c r="S307" s="159" t="s">
        <v>127</v>
      </c>
      <c r="T307" s="159" t="s">
        <v>127</v>
      </c>
      <c r="U307" s="159">
        <v>0</v>
      </c>
      <c r="V307" s="159">
        <f>ROUND(E307*U307,2)</f>
        <v>0</v>
      </c>
      <c r="W307" s="15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311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x14ac:dyDescent="0.2">
      <c r="A308" s="169" t="s">
        <v>122</v>
      </c>
      <c r="B308" s="170" t="s">
        <v>75</v>
      </c>
      <c r="C308" s="190" t="s">
        <v>76</v>
      </c>
      <c r="D308" s="171"/>
      <c r="E308" s="172"/>
      <c r="F308" s="173"/>
      <c r="G308" s="174">
        <f>SUMIF(AG309:AG443,"&lt;&gt;NOR",G309:G443)</f>
        <v>0</v>
      </c>
      <c r="H308" s="168"/>
      <c r="I308" s="168">
        <f>SUM(I309:I443)</f>
        <v>0</v>
      </c>
      <c r="J308" s="168"/>
      <c r="K308" s="168">
        <f>SUM(K309:K443)</f>
        <v>0</v>
      </c>
      <c r="L308" s="168"/>
      <c r="M308" s="168">
        <f>SUM(M309:M443)</f>
        <v>0</v>
      </c>
      <c r="N308" s="168"/>
      <c r="O308" s="168">
        <f>SUM(O309:O443)</f>
        <v>0.25</v>
      </c>
      <c r="P308" s="168"/>
      <c r="Q308" s="168">
        <f>SUM(Q309:Q443)</f>
        <v>10.02</v>
      </c>
      <c r="R308" s="168"/>
      <c r="S308" s="168"/>
      <c r="T308" s="168"/>
      <c r="U308" s="168"/>
      <c r="V308" s="168">
        <f>SUM(V309:V443)</f>
        <v>930.69999999999993</v>
      </c>
      <c r="W308" s="168"/>
      <c r="AG308" t="s">
        <v>123</v>
      </c>
    </row>
    <row r="309" spans="1:60" outlineLevel="1" x14ac:dyDescent="0.2">
      <c r="A309" s="175">
        <v>48</v>
      </c>
      <c r="B309" s="176" t="s">
        <v>424</v>
      </c>
      <c r="C309" s="191" t="s">
        <v>425</v>
      </c>
      <c r="D309" s="177" t="s">
        <v>126</v>
      </c>
      <c r="E309" s="178">
        <v>303.69110000000001</v>
      </c>
      <c r="F309" s="179"/>
      <c r="G309" s="180">
        <f>ROUND(E309*F309,2)</f>
        <v>0</v>
      </c>
      <c r="H309" s="160"/>
      <c r="I309" s="159">
        <f>ROUND(E309*H309,2)</f>
        <v>0</v>
      </c>
      <c r="J309" s="160"/>
      <c r="K309" s="159">
        <f>ROUND(E309*J309,2)</f>
        <v>0</v>
      </c>
      <c r="L309" s="159">
        <v>21</v>
      </c>
      <c r="M309" s="159">
        <f>G309*(1+L309/100)</f>
        <v>0</v>
      </c>
      <c r="N309" s="159">
        <v>0</v>
      </c>
      <c r="O309" s="159">
        <f>ROUND(E309*N309,2)</f>
        <v>0</v>
      </c>
      <c r="P309" s="159">
        <v>3.3000000000000002E-2</v>
      </c>
      <c r="Q309" s="159">
        <f>ROUND(E309*P309,2)</f>
        <v>10.02</v>
      </c>
      <c r="R309" s="159"/>
      <c r="S309" s="159" t="s">
        <v>127</v>
      </c>
      <c r="T309" s="159" t="s">
        <v>127</v>
      </c>
      <c r="U309" s="159">
        <v>0.88800000000000001</v>
      </c>
      <c r="V309" s="159">
        <f>ROUND(E309*U309,2)</f>
        <v>269.68</v>
      </c>
      <c r="W309" s="15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128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2" t="s">
        <v>214</v>
      </c>
      <c r="D310" s="161"/>
      <c r="E310" s="162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130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2" t="s">
        <v>406</v>
      </c>
      <c r="D311" s="161"/>
      <c r="E311" s="162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130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2" t="s">
        <v>426</v>
      </c>
      <c r="D312" s="161"/>
      <c r="E312" s="162">
        <v>29.380000000000003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130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2" t="s">
        <v>427</v>
      </c>
      <c r="D313" s="161"/>
      <c r="E313" s="162">
        <v>8.1120000000000001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130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2" t="s">
        <v>428</v>
      </c>
      <c r="D314" s="161"/>
      <c r="E314" s="162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130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2" t="s">
        <v>429</v>
      </c>
      <c r="D315" s="161"/>
      <c r="E315" s="162">
        <v>8.9960000000000004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130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2" t="s">
        <v>426</v>
      </c>
      <c r="D316" s="161"/>
      <c r="E316" s="162">
        <v>29.380000000000003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130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2" t="s">
        <v>427</v>
      </c>
      <c r="D317" s="161"/>
      <c r="E317" s="162">
        <v>8.1120000000000001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130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2" t="s">
        <v>430</v>
      </c>
      <c r="D318" s="161"/>
      <c r="E318" s="162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130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92" t="s">
        <v>431</v>
      </c>
      <c r="D319" s="161"/>
      <c r="E319" s="162">
        <v>6.7536000000000005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130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2" t="s">
        <v>432</v>
      </c>
      <c r="D320" s="161"/>
      <c r="E320" s="162">
        <v>17.992000000000001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130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2" t="s">
        <v>426</v>
      </c>
      <c r="D321" s="161"/>
      <c r="E321" s="162">
        <v>29.380000000000003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130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2" t="s">
        <v>433</v>
      </c>
      <c r="D322" s="161"/>
      <c r="E322" s="162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130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2" t="s">
        <v>432</v>
      </c>
      <c r="D323" s="161"/>
      <c r="E323" s="162">
        <v>17.992000000000001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4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130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2" t="s">
        <v>434</v>
      </c>
      <c r="D324" s="161"/>
      <c r="E324" s="162">
        <v>23.504000000000001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130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92" t="s">
        <v>435</v>
      </c>
      <c r="D325" s="161"/>
      <c r="E325" s="162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130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2" t="s">
        <v>432</v>
      </c>
      <c r="D326" s="161"/>
      <c r="E326" s="162">
        <v>17.992000000000001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130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92" t="s">
        <v>434</v>
      </c>
      <c r="D327" s="161"/>
      <c r="E327" s="162">
        <v>23.504000000000001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130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2" t="s">
        <v>436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130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2" t="s">
        <v>429</v>
      </c>
      <c r="D329" s="161"/>
      <c r="E329" s="162">
        <v>8.9960000000000004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130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2" t="s">
        <v>434</v>
      </c>
      <c r="D330" s="161"/>
      <c r="E330" s="162">
        <v>23.504000000000001</v>
      </c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130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2" t="s">
        <v>437</v>
      </c>
      <c r="D331" s="161"/>
      <c r="E331" s="162">
        <v>13.840000000000002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130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2" t="s">
        <v>438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130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2" t="s">
        <v>439</v>
      </c>
      <c r="D333" s="161"/>
      <c r="E333" s="162">
        <v>5.8760000000000003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130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2" t="s">
        <v>437</v>
      </c>
      <c r="D334" s="161"/>
      <c r="E334" s="162">
        <v>13.840000000000002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130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2" t="s">
        <v>440</v>
      </c>
      <c r="D335" s="161"/>
      <c r="E335" s="162">
        <v>16.537500000000001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130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5">
        <v>49</v>
      </c>
      <c r="B336" s="176" t="s">
        <v>441</v>
      </c>
      <c r="C336" s="191" t="s">
        <v>442</v>
      </c>
      <c r="D336" s="177" t="s">
        <v>126</v>
      </c>
      <c r="E336" s="178">
        <v>1296.1260000000002</v>
      </c>
      <c r="F336" s="179"/>
      <c r="G336" s="180">
        <f>ROUND(E336*F336,2)</f>
        <v>0</v>
      </c>
      <c r="H336" s="160"/>
      <c r="I336" s="159">
        <f>ROUND(E336*H336,2)</f>
        <v>0</v>
      </c>
      <c r="J336" s="160"/>
      <c r="K336" s="159">
        <f>ROUND(E336*J336,2)</f>
        <v>0</v>
      </c>
      <c r="L336" s="159">
        <v>21</v>
      </c>
      <c r="M336" s="159">
        <f>G336*(1+L336/100)</f>
        <v>0</v>
      </c>
      <c r="N336" s="159">
        <v>0</v>
      </c>
      <c r="O336" s="159">
        <f>ROUND(E336*N336,2)</f>
        <v>0</v>
      </c>
      <c r="P336" s="159">
        <v>0</v>
      </c>
      <c r="Q336" s="159">
        <f>ROUND(E336*P336,2)</f>
        <v>0</v>
      </c>
      <c r="R336" s="159"/>
      <c r="S336" s="159" t="s">
        <v>127</v>
      </c>
      <c r="T336" s="159" t="s">
        <v>127</v>
      </c>
      <c r="U336" s="159">
        <v>0.41000000000000003</v>
      </c>
      <c r="V336" s="159">
        <f>ROUND(E336*U336,2)</f>
        <v>531.41</v>
      </c>
      <c r="W336" s="15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329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2" t="s">
        <v>260</v>
      </c>
      <c r="D337" s="161"/>
      <c r="E337" s="162">
        <v>226.36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130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156</v>
      </c>
      <c r="D338" s="163"/>
      <c r="E338" s="164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130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5" t="s">
        <v>443</v>
      </c>
      <c r="D339" s="163"/>
      <c r="E339" s="164">
        <v>39.590000000000003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130</v>
      </c>
      <c r="AH339" s="149">
        <v>2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5" t="s">
        <v>444</v>
      </c>
      <c r="D340" s="163"/>
      <c r="E340" s="164">
        <v>19.700000000000003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130</v>
      </c>
      <c r="AH340" s="149">
        <v>2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5" t="s">
        <v>445</v>
      </c>
      <c r="D341" s="163"/>
      <c r="E341" s="164">
        <v>39.080000000000005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130</v>
      </c>
      <c r="AH341" s="149">
        <v>2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5" t="s">
        <v>446</v>
      </c>
      <c r="D342" s="163"/>
      <c r="E342" s="164">
        <v>39.120000000000005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130</v>
      </c>
      <c r="AH342" s="149">
        <v>2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5" t="s">
        <v>447</v>
      </c>
      <c r="D343" s="163"/>
      <c r="E343" s="164">
        <v>27.470000000000002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130</v>
      </c>
      <c r="AH343" s="149">
        <v>2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5" t="s">
        <v>448</v>
      </c>
      <c r="D344" s="163"/>
      <c r="E344" s="164">
        <v>30.990000000000002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130</v>
      </c>
      <c r="AH344" s="149">
        <v>2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5" t="s">
        <v>449</v>
      </c>
      <c r="D345" s="163"/>
      <c r="E345" s="164">
        <v>30.41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130</v>
      </c>
      <c r="AH345" s="149">
        <v>2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159</v>
      </c>
      <c r="D346" s="163"/>
      <c r="E346" s="164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4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130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2" t="s">
        <v>261</v>
      </c>
      <c r="D347" s="161"/>
      <c r="E347" s="162">
        <v>200.88000000000002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130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4" t="s">
        <v>156</v>
      </c>
      <c r="D348" s="163"/>
      <c r="E348" s="164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130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5" t="s">
        <v>450</v>
      </c>
      <c r="D349" s="163"/>
      <c r="E349" s="164">
        <v>39.650000000000006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4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130</v>
      </c>
      <c r="AH349" s="149">
        <v>2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5" t="s">
        <v>451</v>
      </c>
      <c r="D350" s="163"/>
      <c r="E350" s="164">
        <v>19.900000000000002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130</v>
      </c>
      <c r="AH350" s="149">
        <v>2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5" t="s">
        <v>452</v>
      </c>
      <c r="D351" s="163"/>
      <c r="E351" s="164">
        <v>38.99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4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130</v>
      </c>
      <c r="AH351" s="149">
        <v>2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5" t="s">
        <v>453</v>
      </c>
      <c r="D352" s="163"/>
      <c r="E352" s="164">
        <v>38.940000000000005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130</v>
      </c>
      <c r="AH352" s="149">
        <v>2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5" t="s">
        <v>454</v>
      </c>
      <c r="D353" s="163"/>
      <c r="E353" s="164">
        <v>20.16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130</v>
      </c>
      <c r="AH353" s="149">
        <v>2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5" t="s">
        <v>455</v>
      </c>
      <c r="D354" s="163"/>
      <c r="E354" s="164">
        <v>29.490000000000002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130</v>
      </c>
      <c r="AH354" s="149">
        <v>2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5" t="s">
        <v>456</v>
      </c>
      <c r="D355" s="163"/>
      <c r="E355" s="164">
        <v>13.75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130</v>
      </c>
      <c r="AH355" s="149">
        <v>2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4" t="s">
        <v>159</v>
      </c>
      <c r="D356" s="163"/>
      <c r="E356" s="164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130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2" t="s">
        <v>262</v>
      </c>
      <c r="D357" s="161"/>
      <c r="E357" s="162">
        <v>220.13600000000002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130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4" t="s">
        <v>156</v>
      </c>
      <c r="D358" s="163"/>
      <c r="E358" s="164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4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130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5" t="s">
        <v>457</v>
      </c>
      <c r="D359" s="163"/>
      <c r="E359" s="164">
        <v>39.6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130</v>
      </c>
      <c r="AH359" s="149">
        <v>2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5" t="s">
        <v>458</v>
      </c>
      <c r="D360" s="163"/>
      <c r="E360" s="164">
        <v>19.880000000000003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130</v>
      </c>
      <c r="AH360" s="149">
        <v>2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5" t="s">
        <v>459</v>
      </c>
      <c r="D361" s="163"/>
      <c r="E361" s="164">
        <v>38.99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130</v>
      </c>
      <c r="AH361" s="149">
        <v>2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5" t="s">
        <v>460</v>
      </c>
      <c r="D362" s="163"/>
      <c r="E362" s="164">
        <v>38.940000000000005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4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130</v>
      </c>
      <c r="AH362" s="149">
        <v>2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5" t="s">
        <v>461</v>
      </c>
      <c r="D363" s="163"/>
      <c r="E363" s="164">
        <v>20.12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130</v>
      </c>
      <c r="AH363" s="149">
        <v>2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95" t="s">
        <v>462</v>
      </c>
      <c r="D364" s="163"/>
      <c r="E364" s="164">
        <v>29.470000000000002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130</v>
      </c>
      <c r="AH364" s="149">
        <v>2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5" t="s">
        <v>463</v>
      </c>
      <c r="D365" s="163"/>
      <c r="E365" s="164">
        <v>33.136000000000003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130</v>
      </c>
      <c r="AH365" s="149">
        <v>2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4" t="s">
        <v>159</v>
      </c>
      <c r="D366" s="163"/>
      <c r="E366" s="164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130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92" t="s">
        <v>263</v>
      </c>
      <c r="D367" s="161"/>
      <c r="E367" s="162">
        <v>196.84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130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94" t="s">
        <v>156</v>
      </c>
      <c r="D368" s="163"/>
      <c r="E368" s="164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130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95" t="s">
        <v>464</v>
      </c>
      <c r="D369" s="163"/>
      <c r="E369" s="164">
        <v>39.46</v>
      </c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130</v>
      </c>
      <c r="AH369" s="149">
        <v>2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95" t="s">
        <v>465</v>
      </c>
      <c r="D370" s="163"/>
      <c r="E370" s="164">
        <v>19.900000000000002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130</v>
      </c>
      <c r="AH370" s="149">
        <v>2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5" t="s">
        <v>466</v>
      </c>
      <c r="D371" s="163"/>
      <c r="E371" s="164">
        <v>39.010000000000005</v>
      </c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130</v>
      </c>
      <c r="AH371" s="149">
        <v>2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5" t="s">
        <v>467</v>
      </c>
      <c r="D372" s="163"/>
      <c r="E372" s="164">
        <v>38.96</v>
      </c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130</v>
      </c>
      <c r="AH372" s="149">
        <v>2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5" t="s">
        <v>468</v>
      </c>
      <c r="D373" s="163"/>
      <c r="E373" s="164">
        <v>20.12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130</v>
      </c>
      <c r="AH373" s="149">
        <v>2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5" t="s">
        <v>469</v>
      </c>
      <c r="D374" s="163"/>
      <c r="E374" s="164">
        <v>39.39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130</v>
      </c>
      <c r="AH374" s="149">
        <v>2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4" t="s">
        <v>159</v>
      </c>
      <c r="D375" s="163"/>
      <c r="E375" s="164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130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2" t="s">
        <v>264</v>
      </c>
      <c r="D376" s="161"/>
      <c r="E376" s="162">
        <v>197.01000000000002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130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4" t="s">
        <v>156</v>
      </c>
      <c r="D377" s="163"/>
      <c r="E377" s="164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130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95" t="s">
        <v>470</v>
      </c>
      <c r="D378" s="163"/>
      <c r="E378" s="164">
        <v>39.540000000000006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4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130</v>
      </c>
      <c r="AH378" s="149">
        <v>2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5" t="s">
        <v>471</v>
      </c>
      <c r="D379" s="163"/>
      <c r="E379" s="164">
        <v>19.860000000000003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130</v>
      </c>
      <c r="AH379" s="149">
        <v>2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5" t="s">
        <v>472</v>
      </c>
      <c r="D380" s="163"/>
      <c r="E380" s="164">
        <v>39.010000000000005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130</v>
      </c>
      <c r="AH380" s="149">
        <v>2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5" t="s">
        <v>473</v>
      </c>
      <c r="D381" s="163"/>
      <c r="E381" s="164">
        <v>38.96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130</v>
      </c>
      <c r="AH381" s="149">
        <v>2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5" t="s">
        <v>474</v>
      </c>
      <c r="D382" s="163"/>
      <c r="E382" s="164">
        <v>20.12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130</v>
      </c>
      <c r="AH382" s="149">
        <v>2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5" t="s">
        <v>475</v>
      </c>
      <c r="D383" s="163"/>
      <c r="E383" s="164">
        <v>39.520000000000003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130</v>
      </c>
      <c r="AH383" s="149">
        <v>2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4" t="s">
        <v>159</v>
      </c>
      <c r="D384" s="163"/>
      <c r="E384" s="164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130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2" t="s">
        <v>265</v>
      </c>
      <c r="D385" s="161"/>
      <c r="E385" s="162">
        <v>196.94000000000003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130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4" t="s">
        <v>156</v>
      </c>
      <c r="D386" s="163"/>
      <c r="E386" s="164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130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95" t="s">
        <v>476</v>
      </c>
      <c r="D387" s="163"/>
      <c r="E387" s="164">
        <v>39.680000000000007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130</v>
      </c>
      <c r="AH387" s="149">
        <v>2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5" t="s">
        <v>477</v>
      </c>
      <c r="D388" s="163"/>
      <c r="E388" s="164">
        <v>19.810000000000002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130</v>
      </c>
      <c r="AH388" s="149">
        <v>2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95" t="s">
        <v>478</v>
      </c>
      <c r="D389" s="163"/>
      <c r="E389" s="164">
        <v>39.010000000000005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130</v>
      </c>
      <c r="AH389" s="149">
        <v>2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95" t="s">
        <v>479</v>
      </c>
      <c r="D390" s="163"/>
      <c r="E390" s="164">
        <v>38.99</v>
      </c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130</v>
      </c>
      <c r="AH390" s="149">
        <v>2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5" t="s">
        <v>480</v>
      </c>
      <c r="D391" s="163"/>
      <c r="E391" s="164">
        <v>20.07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130</v>
      </c>
      <c r="AH391" s="149">
        <v>2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5" t="s">
        <v>481</v>
      </c>
      <c r="D392" s="163"/>
      <c r="E392" s="164">
        <v>39.380000000000003</v>
      </c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130</v>
      </c>
      <c r="AH392" s="149">
        <v>2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4" t="s">
        <v>159</v>
      </c>
      <c r="D393" s="163"/>
      <c r="E393" s="164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130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2" t="s">
        <v>266</v>
      </c>
      <c r="D394" s="161"/>
      <c r="E394" s="162">
        <v>57.96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130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94" t="s">
        <v>156</v>
      </c>
      <c r="D395" s="163"/>
      <c r="E395" s="164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130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5" t="s">
        <v>482</v>
      </c>
      <c r="D396" s="163"/>
      <c r="E396" s="164">
        <v>18.430000000000003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130</v>
      </c>
      <c r="AH396" s="149">
        <v>2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5" t="s">
        <v>483</v>
      </c>
      <c r="D397" s="163"/>
      <c r="E397" s="164">
        <v>39.53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130</v>
      </c>
      <c r="AH397" s="149">
        <v>2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5" t="s">
        <v>373</v>
      </c>
      <c r="D398" s="163"/>
      <c r="E398" s="164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130</v>
      </c>
      <c r="AH398" s="149">
        <v>2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4" t="s">
        <v>159</v>
      </c>
      <c r="D399" s="163"/>
      <c r="E399" s="164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130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81">
        <v>50</v>
      </c>
      <c r="B400" s="182" t="s">
        <v>484</v>
      </c>
      <c r="C400" s="193" t="s">
        <v>485</v>
      </c>
      <c r="D400" s="183" t="s">
        <v>126</v>
      </c>
      <c r="E400" s="184">
        <v>1296.1260000000002</v>
      </c>
      <c r="F400" s="185"/>
      <c r="G400" s="186">
        <f>ROUND(E400*F400,2)</f>
        <v>0</v>
      </c>
      <c r="H400" s="160"/>
      <c r="I400" s="159">
        <f>ROUND(E400*H400,2)</f>
        <v>0</v>
      </c>
      <c r="J400" s="160"/>
      <c r="K400" s="159">
        <f>ROUND(E400*J400,2)</f>
        <v>0</v>
      </c>
      <c r="L400" s="159">
        <v>21</v>
      </c>
      <c r="M400" s="159">
        <f>G400*(1+L400/100)</f>
        <v>0</v>
      </c>
      <c r="N400" s="159">
        <v>0</v>
      </c>
      <c r="O400" s="159">
        <f>ROUND(E400*N400,2)</f>
        <v>0</v>
      </c>
      <c r="P400" s="159">
        <v>0</v>
      </c>
      <c r="Q400" s="159">
        <f>ROUND(E400*P400,2)</f>
        <v>0</v>
      </c>
      <c r="R400" s="159"/>
      <c r="S400" s="159" t="s">
        <v>127</v>
      </c>
      <c r="T400" s="159" t="s">
        <v>127</v>
      </c>
      <c r="U400" s="159">
        <v>0.1</v>
      </c>
      <c r="V400" s="159">
        <f>ROUND(E400*U400,2)</f>
        <v>129.61000000000001</v>
      </c>
      <c r="W400" s="15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329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t="22.5" outlineLevel="1" x14ac:dyDescent="0.2">
      <c r="A401" s="175">
        <v>51</v>
      </c>
      <c r="B401" s="176" t="s">
        <v>486</v>
      </c>
      <c r="C401" s="191" t="s">
        <v>487</v>
      </c>
      <c r="D401" s="177" t="s">
        <v>177</v>
      </c>
      <c r="E401" s="178">
        <v>28</v>
      </c>
      <c r="F401" s="179"/>
      <c r="G401" s="180">
        <f>ROUND(E401*F401,2)</f>
        <v>0</v>
      </c>
      <c r="H401" s="160"/>
      <c r="I401" s="159">
        <f>ROUND(E401*H401,2)</f>
        <v>0</v>
      </c>
      <c r="J401" s="160"/>
      <c r="K401" s="159">
        <f>ROUND(E401*J401,2)</f>
        <v>0</v>
      </c>
      <c r="L401" s="159">
        <v>21</v>
      </c>
      <c r="M401" s="159">
        <f>G401*(1+L401/100)</f>
        <v>0</v>
      </c>
      <c r="N401" s="159">
        <v>0</v>
      </c>
      <c r="O401" s="159">
        <f>ROUND(E401*N401,2)</f>
        <v>0</v>
      </c>
      <c r="P401" s="159">
        <v>0</v>
      </c>
      <c r="Q401" s="159">
        <f>ROUND(E401*P401,2)</f>
        <v>0</v>
      </c>
      <c r="R401" s="159"/>
      <c r="S401" s="159" t="s">
        <v>137</v>
      </c>
      <c r="T401" s="159" t="s">
        <v>138</v>
      </c>
      <c r="U401" s="159">
        <v>0</v>
      </c>
      <c r="V401" s="159">
        <f>ROUND(E401*U401,2)</f>
        <v>0</v>
      </c>
      <c r="W401" s="15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329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2" t="s">
        <v>488</v>
      </c>
      <c r="D402" s="161"/>
      <c r="E402" s="162">
        <v>7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130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2" t="s">
        <v>489</v>
      </c>
      <c r="D403" s="161"/>
      <c r="E403" s="162">
        <v>1.5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130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2" t="s">
        <v>490</v>
      </c>
      <c r="D404" s="161"/>
      <c r="E404" s="162">
        <v>1.5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130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2" t="s">
        <v>491</v>
      </c>
      <c r="D405" s="161"/>
      <c r="E405" s="162">
        <v>6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130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2" t="s">
        <v>492</v>
      </c>
      <c r="D406" s="161"/>
      <c r="E406" s="162">
        <v>6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130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2" t="s">
        <v>493</v>
      </c>
      <c r="D407" s="161"/>
      <c r="E407" s="162">
        <v>6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130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75">
        <v>52</v>
      </c>
      <c r="B408" s="176" t="s">
        <v>494</v>
      </c>
      <c r="C408" s="191" t="s">
        <v>495</v>
      </c>
      <c r="D408" s="177" t="s">
        <v>177</v>
      </c>
      <c r="E408" s="178">
        <v>5</v>
      </c>
      <c r="F408" s="179"/>
      <c r="G408" s="180">
        <f>ROUND(E408*F408,2)</f>
        <v>0</v>
      </c>
      <c r="H408" s="160"/>
      <c r="I408" s="159">
        <f>ROUND(E408*H408,2)</f>
        <v>0</v>
      </c>
      <c r="J408" s="160"/>
      <c r="K408" s="159">
        <f>ROUND(E408*J408,2)</f>
        <v>0</v>
      </c>
      <c r="L408" s="159">
        <v>21</v>
      </c>
      <c r="M408" s="159">
        <f>G408*(1+L408/100)</f>
        <v>0</v>
      </c>
      <c r="N408" s="159">
        <v>0</v>
      </c>
      <c r="O408" s="159">
        <f>ROUND(E408*N408,2)</f>
        <v>0</v>
      </c>
      <c r="P408" s="159">
        <v>0</v>
      </c>
      <c r="Q408" s="159">
        <f>ROUND(E408*P408,2)</f>
        <v>0</v>
      </c>
      <c r="R408" s="159"/>
      <c r="S408" s="159" t="s">
        <v>137</v>
      </c>
      <c r="T408" s="159" t="s">
        <v>138</v>
      </c>
      <c r="U408" s="159">
        <v>0</v>
      </c>
      <c r="V408" s="159">
        <f>ROUND(E408*U408,2)</f>
        <v>0</v>
      </c>
      <c r="W408" s="15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329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2" t="s">
        <v>496</v>
      </c>
      <c r="D409" s="161"/>
      <c r="E409" s="162">
        <v>3.5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130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2" t="s">
        <v>497</v>
      </c>
      <c r="D410" s="161"/>
      <c r="E410" s="162">
        <v>1.5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130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ht="22.5" outlineLevel="1" x14ac:dyDescent="0.2">
      <c r="A411" s="175">
        <v>53</v>
      </c>
      <c r="B411" s="176" t="s">
        <v>498</v>
      </c>
      <c r="C411" s="191" t="s">
        <v>499</v>
      </c>
      <c r="D411" s="177" t="s">
        <v>163</v>
      </c>
      <c r="E411" s="178">
        <v>6</v>
      </c>
      <c r="F411" s="179"/>
      <c r="G411" s="180">
        <f>ROUND(E411*F411,2)</f>
        <v>0</v>
      </c>
      <c r="H411" s="160"/>
      <c r="I411" s="159">
        <f>ROUND(E411*H411,2)</f>
        <v>0</v>
      </c>
      <c r="J411" s="160"/>
      <c r="K411" s="159">
        <f>ROUND(E411*J411,2)</f>
        <v>0</v>
      </c>
      <c r="L411" s="159">
        <v>21</v>
      </c>
      <c r="M411" s="159">
        <f>G411*(1+L411/100)</f>
        <v>0</v>
      </c>
      <c r="N411" s="159">
        <v>0</v>
      </c>
      <c r="O411" s="159">
        <f>ROUND(E411*N411,2)</f>
        <v>0</v>
      </c>
      <c r="P411" s="159">
        <v>0</v>
      </c>
      <c r="Q411" s="159">
        <f>ROUND(E411*P411,2)</f>
        <v>0</v>
      </c>
      <c r="R411" s="159"/>
      <c r="S411" s="159" t="s">
        <v>137</v>
      </c>
      <c r="T411" s="159" t="s">
        <v>138</v>
      </c>
      <c r="U411" s="159">
        <v>0</v>
      </c>
      <c r="V411" s="159">
        <f>ROUND(E411*U411,2)</f>
        <v>0</v>
      </c>
      <c r="W411" s="15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329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2" t="s">
        <v>301</v>
      </c>
      <c r="D412" s="161"/>
      <c r="E412" s="162">
        <v>2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130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2" t="s">
        <v>302</v>
      </c>
      <c r="D413" s="161"/>
      <c r="E413" s="162">
        <v>2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130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2" t="s">
        <v>303</v>
      </c>
      <c r="D414" s="161"/>
      <c r="E414" s="162">
        <v>2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130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ht="22.5" outlineLevel="1" x14ac:dyDescent="0.2">
      <c r="A415" s="175">
        <v>54</v>
      </c>
      <c r="B415" s="176" t="s">
        <v>500</v>
      </c>
      <c r="C415" s="191" t="s">
        <v>501</v>
      </c>
      <c r="D415" s="177" t="s">
        <v>163</v>
      </c>
      <c r="E415" s="178">
        <v>1</v>
      </c>
      <c r="F415" s="179"/>
      <c r="G415" s="180">
        <f>ROUND(E415*F415,2)</f>
        <v>0</v>
      </c>
      <c r="H415" s="160"/>
      <c r="I415" s="159">
        <f>ROUND(E415*H415,2)</f>
        <v>0</v>
      </c>
      <c r="J415" s="160"/>
      <c r="K415" s="159">
        <f>ROUND(E415*J415,2)</f>
        <v>0</v>
      </c>
      <c r="L415" s="159">
        <v>21</v>
      </c>
      <c r="M415" s="159">
        <f>G415*(1+L415/100)</f>
        <v>0</v>
      </c>
      <c r="N415" s="159">
        <v>0</v>
      </c>
      <c r="O415" s="159">
        <f>ROUND(E415*N415,2)</f>
        <v>0</v>
      </c>
      <c r="P415" s="159">
        <v>0</v>
      </c>
      <c r="Q415" s="159">
        <f>ROUND(E415*P415,2)</f>
        <v>0</v>
      </c>
      <c r="R415" s="159"/>
      <c r="S415" s="159" t="s">
        <v>137</v>
      </c>
      <c r="T415" s="159" t="s">
        <v>138</v>
      </c>
      <c r="U415" s="159">
        <v>0</v>
      </c>
      <c r="V415" s="159">
        <f>ROUND(E415*U415,2)</f>
        <v>0</v>
      </c>
      <c r="W415" s="15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329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2" t="s">
        <v>502</v>
      </c>
      <c r="D416" s="161"/>
      <c r="E416" s="162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130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6"/>
      <c r="B417" s="157"/>
      <c r="C417" s="192" t="s">
        <v>503</v>
      </c>
      <c r="D417" s="161"/>
      <c r="E417" s="162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130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2" t="s">
        <v>504</v>
      </c>
      <c r="D418" s="161"/>
      <c r="E418" s="162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130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ht="22.5" outlineLevel="1" x14ac:dyDescent="0.2">
      <c r="A419" s="156"/>
      <c r="B419" s="157"/>
      <c r="C419" s="192" t="s">
        <v>505</v>
      </c>
      <c r="D419" s="161"/>
      <c r="E419" s="162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4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130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ht="22.5" outlineLevel="1" x14ac:dyDescent="0.2">
      <c r="A420" s="156"/>
      <c r="B420" s="157"/>
      <c r="C420" s="192" t="s">
        <v>506</v>
      </c>
      <c r="D420" s="161"/>
      <c r="E420" s="162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130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2.5" outlineLevel="1" x14ac:dyDescent="0.2">
      <c r="A421" s="156"/>
      <c r="B421" s="157"/>
      <c r="C421" s="192" t="s">
        <v>507</v>
      </c>
      <c r="D421" s="161"/>
      <c r="E421" s="162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130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2" t="s">
        <v>508</v>
      </c>
      <c r="D422" s="161"/>
      <c r="E422" s="162">
        <v>1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130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ht="22.5" outlineLevel="1" x14ac:dyDescent="0.2">
      <c r="A423" s="181">
        <v>55</v>
      </c>
      <c r="B423" s="182" t="s">
        <v>509</v>
      </c>
      <c r="C423" s="193" t="s">
        <v>510</v>
      </c>
      <c r="D423" s="183" t="s">
        <v>392</v>
      </c>
      <c r="E423" s="184">
        <v>2</v>
      </c>
      <c r="F423" s="185"/>
      <c r="G423" s="186">
        <f>ROUND(E423*F423,2)</f>
        <v>0</v>
      </c>
      <c r="H423" s="160"/>
      <c r="I423" s="159">
        <f>ROUND(E423*H423,2)</f>
        <v>0</v>
      </c>
      <c r="J423" s="160"/>
      <c r="K423" s="159">
        <f>ROUND(E423*J423,2)</f>
        <v>0</v>
      </c>
      <c r="L423" s="159">
        <v>21</v>
      </c>
      <c r="M423" s="159">
        <f>G423*(1+L423/100)</f>
        <v>0</v>
      </c>
      <c r="N423" s="159">
        <v>0</v>
      </c>
      <c r="O423" s="159">
        <f>ROUND(E423*N423,2)</f>
        <v>0</v>
      </c>
      <c r="P423" s="159">
        <v>0</v>
      </c>
      <c r="Q423" s="159">
        <f>ROUND(E423*P423,2)</f>
        <v>0</v>
      </c>
      <c r="R423" s="159"/>
      <c r="S423" s="159" t="s">
        <v>137</v>
      </c>
      <c r="T423" s="159" t="s">
        <v>138</v>
      </c>
      <c r="U423" s="159">
        <v>0</v>
      </c>
      <c r="V423" s="159">
        <f>ROUND(E423*U423,2)</f>
        <v>0</v>
      </c>
      <c r="W423" s="15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329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ht="22.5" outlineLevel="1" x14ac:dyDescent="0.2">
      <c r="A424" s="175">
        <v>56</v>
      </c>
      <c r="B424" s="176" t="s">
        <v>511</v>
      </c>
      <c r="C424" s="191" t="s">
        <v>512</v>
      </c>
      <c r="D424" s="177" t="s">
        <v>163</v>
      </c>
      <c r="E424" s="178">
        <v>8</v>
      </c>
      <c r="F424" s="179"/>
      <c r="G424" s="180">
        <f>ROUND(E424*F424,2)</f>
        <v>0</v>
      </c>
      <c r="H424" s="160"/>
      <c r="I424" s="159">
        <f>ROUND(E424*H424,2)</f>
        <v>0</v>
      </c>
      <c r="J424" s="160"/>
      <c r="K424" s="159">
        <f>ROUND(E424*J424,2)</f>
        <v>0</v>
      </c>
      <c r="L424" s="159">
        <v>21</v>
      </c>
      <c r="M424" s="159">
        <f>G424*(1+L424/100)</f>
        <v>0</v>
      </c>
      <c r="N424" s="159">
        <v>0</v>
      </c>
      <c r="O424" s="159">
        <f>ROUND(E424*N424,2)</f>
        <v>0</v>
      </c>
      <c r="P424" s="159">
        <v>0</v>
      </c>
      <c r="Q424" s="159">
        <f>ROUND(E424*P424,2)</f>
        <v>0</v>
      </c>
      <c r="R424" s="159"/>
      <c r="S424" s="159" t="s">
        <v>137</v>
      </c>
      <c r="T424" s="159" t="s">
        <v>138</v>
      </c>
      <c r="U424" s="159">
        <v>0</v>
      </c>
      <c r="V424" s="159">
        <f>ROUND(E424*U424,2)</f>
        <v>0</v>
      </c>
      <c r="W424" s="15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329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2" t="s">
        <v>513</v>
      </c>
      <c r="D425" s="161"/>
      <c r="E425" s="162">
        <v>8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130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81">
        <v>57</v>
      </c>
      <c r="B426" s="182" t="s">
        <v>514</v>
      </c>
      <c r="C426" s="193" t="s">
        <v>515</v>
      </c>
      <c r="D426" s="183" t="s">
        <v>163</v>
      </c>
      <c r="E426" s="184">
        <v>237</v>
      </c>
      <c r="F426" s="185"/>
      <c r="G426" s="186">
        <f>ROUND(E426*F426,2)</f>
        <v>0</v>
      </c>
      <c r="H426" s="160"/>
      <c r="I426" s="159">
        <f>ROUND(E426*H426,2)</f>
        <v>0</v>
      </c>
      <c r="J426" s="160"/>
      <c r="K426" s="159">
        <f>ROUND(E426*J426,2)</f>
        <v>0</v>
      </c>
      <c r="L426" s="159">
        <v>21</v>
      </c>
      <c r="M426" s="159">
        <f>G426*(1+L426/100)</f>
        <v>0</v>
      </c>
      <c r="N426" s="159">
        <v>1.0700000000000002E-3</v>
      </c>
      <c r="O426" s="159">
        <f>ROUND(E426*N426,2)</f>
        <v>0.25</v>
      </c>
      <c r="P426" s="159">
        <v>0</v>
      </c>
      <c r="Q426" s="159">
        <f>ROUND(E426*P426,2)</f>
        <v>0</v>
      </c>
      <c r="R426" s="159" t="s">
        <v>178</v>
      </c>
      <c r="S426" s="159" t="s">
        <v>127</v>
      </c>
      <c r="T426" s="159" t="s">
        <v>127</v>
      </c>
      <c r="U426" s="159">
        <v>0</v>
      </c>
      <c r="V426" s="159">
        <f>ROUND(E426*U426,2)</f>
        <v>0</v>
      </c>
      <c r="W426" s="15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179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ht="22.5" outlineLevel="1" x14ac:dyDescent="0.2">
      <c r="A427" s="175">
        <v>58</v>
      </c>
      <c r="B427" s="176" t="s">
        <v>516</v>
      </c>
      <c r="C427" s="191" t="s">
        <v>517</v>
      </c>
      <c r="D427" s="177" t="s">
        <v>163</v>
      </c>
      <c r="E427" s="178">
        <v>12</v>
      </c>
      <c r="F427" s="179"/>
      <c r="G427" s="180">
        <f>ROUND(E427*F427,2)</f>
        <v>0</v>
      </c>
      <c r="H427" s="160"/>
      <c r="I427" s="159">
        <f>ROUND(E427*H427,2)</f>
        <v>0</v>
      </c>
      <c r="J427" s="160"/>
      <c r="K427" s="159">
        <f>ROUND(E427*J427,2)</f>
        <v>0</v>
      </c>
      <c r="L427" s="159">
        <v>21</v>
      </c>
      <c r="M427" s="159">
        <f>G427*(1+L427/100)</f>
        <v>0</v>
      </c>
      <c r="N427" s="159">
        <v>0</v>
      </c>
      <c r="O427" s="159">
        <f>ROUND(E427*N427,2)</f>
        <v>0</v>
      </c>
      <c r="P427" s="159">
        <v>0</v>
      </c>
      <c r="Q427" s="159">
        <f>ROUND(E427*P427,2)</f>
        <v>0</v>
      </c>
      <c r="R427" s="159"/>
      <c r="S427" s="159" t="s">
        <v>137</v>
      </c>
      <c r="T427" s="159" t="s">
        <v>138</v>
      </c>
      <c r="U427" s="159">
        <v>0</v>
      </c>
      <c r="V427" s="159">
        <f>ROUND(E427*U427,2)</f>
        <v>0</v>
      </c>
      <c r="W427" s="15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139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2" t="s">
        <v>165</v>
      </c>
      <c r="D428" s="161"/>
      <c r="E428" s="162">
        <v>1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130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2" t="s">
        <v>299</v>
      </c>
      <c r="D429" s="161"/>
      <c r="E429" s="162">
        <v>2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130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2" t="s">
        <v>518</v>
      </c>
      <c r="D430" s="161"/>
      <c r="E430" s="162">
        <v>2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4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130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2" t="s">
        <v>301</v>
      </c>
      <c r="D431" s="161"/>
      <c r="E431" s="162">
        <v>2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130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2" t="s">
        <v>302</v>
      </c>
      <c r="D432" s="161"/>
      <c r="E432" s="162">
        <v>2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130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2" t="s">
        <v>303</v>
      </c>
      <c r="D433" s="161"/>
      <c r="E433" s="162">
        <v>2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130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92" t="s">
        <v>308</v>
      </c>
      <c r="D434" s="161"/>
      <c r="E434" s="162">
        <v>1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130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t="22.5" outlineLevel="1" x14ac:dyDescent="0.2">
      <c r="A435" s="175">
        <v>59</v>
      </c>
      <c r="B435" s="176" t="s">
        <v>519</v>
      </c>
      <c r="C435" s="191" t="s">
        <v>520</v>
      </c>
      <c r="D435" s="177" t="s">
        <v>163</v>
      </c>
      <c r="E435" s="178">
        <v>13</v>
      </c>
      <c r="F435" s="179"/>
      <c r="G435" s="180">
        <f>ROUND(E435*F435,2)</f>
        <v>0</v>
      </c>
      <c r="H435" s="160"/>
      <c r="I435" s="159">
        <f>ROUND(E435*H435,2)</f>
        <v>0</v>
      </c>
      <c r="J435" s="160"/>
      <c r="K435" s="159">
        <f>ROUND(E435*J435,2)</f>
        <v>0</v>
      </c>
      <c r="L435" s="159">
        <v>21</v>
      </c>
      <c r="M435" s="159">
        <f>G435*(1+L435/100)</f>
        <v>0</v>
      </c>
      <c r="N435" s="159">
        <v>0</v>
      </c>
      <c r="O435" s="159">
        <f>ROUND(E435*N435,2)</f>
        <v>0</v>
      </c>
      <c r="P435" s="159">
        <v>0</v>
      </c>
      <c r="Q435" s="159">
        <f>ROUND(E435*P435,2)</f>
        <v>0</v>
      </c>
      <c r="R435" s="159"/>
      <c r="S435" s="159" t="s">
        <v>137</v>
      </c>
      <c r="T435" s="159" t="s">
        <v>138</v>
      </c>
      <c r="U435" s="159">
        <v>0</v>
      </c>
      <c r="V435" s="159">
        <f>ROUND(E435*U435,2)</f>
        <v>0</v>
      </c>
      <c r="W435" s="159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139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2" t="s">
        <v>282</v>
      </c>
      <c r="D436" s="161"/>
      <c r="E436" s="162">
        <v>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4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130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2" t="s">
        <v>299</v>
      </c>
      <c r="D437" s="161"/>
      <c r="E437" s="162">
        <v>2</v>
      </c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130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2" t="s">
        <v>518</v>
      </c>
      <c r="D438" s="161"/>
      <c r="E438" s="162">
        <v>2</v>
      </c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130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2" t="s">
        <v>301</v>
      </c>
      <c r="D439" s="161"/>
      <c r="E439" s="162">
        <v>2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130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2" t="s">
        <v>302</v>
      </c>
      <c r="D440" s="161"/>
      <c r="E440" s="162">
        <v>2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130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2" t="s">
        <v>303</v>
      </c>
      <c r="D441" s="161"/>
      <c r="E441" s="162">
        <v>2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130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2" t="s">
        <v>308</v>
      </c>
      <c r="D442" s="161"/>
      <c r="E442" s="162">
        <v>1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130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>
        <v>60</v>
      </c>
      <c r="B443" s="157" t="s">
        <v>521</v>
      </c>
      <c r="C443" s="196" t="s">
        <v>522</v>
      </c>
      <c r="D443" s="158" t="s">
        <v>0</v>
      </c>
      <c r="E443" s="188"/>
      <c r="F443" s="160"/>
      <c r="G443" s="159">
        <f>ROUND(E443*F443,2)</f>
        <v>0</v>
      </c>
      <c r="H443" s="160"/>
      <c r="I443" s="159">
        <f>ROUND(E443*H443,2)</f>
        <v>0</v>
      </c>
      <c r="J443" s="160"/>
      <c r="K443" s="159">
        <f>ROUND(E443*J443,2)</f>
        <v>0</v>
      </c>
      <c r="L443" s="159">
        <v>21</v>
      </c>
      <c r="M443" s="159">
        <f>G443*(1+L443/100)</f>
        <v>0</v>
      </c>
      <c r="N443" s="159">
        <v>0</v>
      </c>
      <c r="O443" s="159">
        <f>ROUND(E443*N443,2)</f>
        <v>0</v>
      </c>
      <c r="P443" s="159">
        <v>0</v>
      </c>
      <c r="Q443" s="159">
        <f>ROUND(E443*P443,2)</f>
        <v>0</v>
      </c>
      <c r="R443" s="159"/>
      <c r="S443" s="159" t="s">
        <v>127</v>
      </c>
      <c r="T443" s="159" t="s">
        <v>127</v>
      </c>
      <c r="U443" s="159">
        <v>0</v>
      </c>
      <c r="V443" s="159">
        <f>ROUND(E443*U443,2)</f>
        <v>0</v>
      </c>
      <c r="W443" s="15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311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x14ac:dyDescent="0.2">
      <c r="A444" s="169" t="s">
        <v>122</v>
      </c>
      <c r="B444" s="170" t="s">
        <v>77</v>
      </c>
      <c r="C444" s="190" t="s">
        <v>78</v>
      </c>
      <c r="D444" s="171"/>
      <c r="E444" s="172"/>
      <c r="F444" s="173"/>
      <c r="G444" s="174">
        <f>SUMIF(AG445:AG516,"&lt;&gt;NOR",G445:G516)</f>
        <v>0</v>
      </c>
      <c r="H444" s="168"/>
      <c r="I444" s="168">
        <f>SUM(I445:I516)</f>
        <v>0</v>
      </c>
      <c r="J444" s="168"/>
      <c r="K444" s="168">
        <f>SUM(K445:K516)</f>
        <v>0</v>
      </c>
      <c r="L444" s="168"/>
      <c r="M444" s="168">
        <f>SUM(M445:M516)</f>
        <v>0</v>
      </c>
      <c r="N444" s="168"/>
      <c r="O444" s="168">
        <f>SUM(O445:O516)</f>
        <v>0</v>
      </c>
      <c r="P444" s="168"/>
      <c r="Q444" s="168">
        <f>SUM(Q445:Q516)</f>
        <v>0</v>
      </c>
      <c r="R444" s="168"/>
      <c r="S444" s="168"/>
      <c r="T444" s="168"/>
      <c r="U444" s="168"/>
      <c r="V444" s="168">
        <f>SUM(V445:V516)</f>
        <v>0</v>
      </c>
      <c r="W444" s="168"/>
      <c r="AG444" t="s">
        <v>123</v>
      </c>
    </row>
    <row r="445" spans="1:60" ht="33.75" outlineLevel="1" x14ac:dyDescent="0.2">
      <c r="A445" s="175">
        <v>61</v>
      </c>
      <c r="B445" s="176" t="s">
        <v>523</v>
      </c>
      <c r="C445" s="191" t="s">
        <v>524</v>
      </c>
      <c r="D445" s="177" t="s">
        <v>163</v>
      </c>
      <c r="E445" s="178">
        <v>1</v>
      </c>
      <c r="F445" s="179"/>
      <c r="G445" s="180">
        <f>ROUND(E445*F445,2)</f>
        <v>0</v>
      </c>
      <c r="H445" s="160"/>
      <c r="I445" s="159">
        <f>ROUND(E445*H445,2)</f>
        <v>0</v>
      </c>
      <c r="J445" s="160"/>
      <c r="K445" s="159">
        <f>ROUND(E445*J445,2)</f>
        <v>0</v>
      </c>
      <c r="L445" s="159">
        <v>21</v>
      </c>
      <c r="M445" s="159">
        <f>G445*(1+L445/100)</f>
        <v>0</v>
      </c>
      <c r="N445" s="159">
        <v>0</v>
      </c>
      <c r="O445" s="159">
        <f>ROUND(E445*N445,2)</f>
        <v>0</v>
      </c>
      <c r="P445" s="159">
        <v>0</v>
      </c>
      <c r="Q445" s="159">
        <f>ROUND(E445*P445,2)</f>
        <v>0</v>
      </c>
      <c r="R445" s="159"/>
      <c r="S445" s="159" t="s">
        <v>137</v>
      </c>
      <c r="T445" s="159" t="s">
        <v>138</v>
      </c>
      <c r="U445" s="159">
        <v>0</v>
      </c>
      <c r="V445" s="159">
        <f>ROUND(E445*U445,2)</f>
        <v>0</v>
      </c>
      <c r="W445" s="15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329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251" t="s">
        <v>525</v>
      </c>
      <c r="D446" s="252"/>
      <c r="E446" s="252"/>
      <c r="F446" s="252"/>
      <c r="G446" s="252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227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253" t="s">
        <v>526</v>
      </c>
      <c r="D447" s="254"/>
      <c r="E447" s="254"/>
      <c r="F447" s="254"/>
      <c r="G447" s="254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227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253" t="s">
        <v>527</v>
      </c>
      <c r="D448" s="254"/>
      <c r="E448" s="254"/>
      <c r="F448" s="254"/>
      <c r="G448" s="254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227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ht="22.5" outlineLevel="1" x14ac:dyDescent="0.2">
      <c r="A449" s="156"/>
      <c r="B449" s="157"/>
      <c r="C449" s="253" t="s">
        <v>528</v>
      </c>
      <c r="D449" s="254"/>
      <c r="E449" s="254"/>
      <c r="F449" s="254"/>
      <c r="G449" s="254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227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87" t="str">
        <f>C449</f>
        <v>- dveře: dvoukřídlé, posuvné, automatické, včetně těsnících profilů, zesílený spodní rám - okopný sokl, zalištování nosné ocelové konstrukce al-profily</v>
      </c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56"/>
      <c r="B450" s="157"/>
      <c r="C450" s="253" t="s">
        <v>529</v>
      </c>
      <c r="D450" s="254"/>
      <c r="E450" s="254"/>
      <c r="F450" s="254"/>
      <c r="G450" s="254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227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87" t="str">
        <f>C450</f>
        <v>- zasklení: čiré, bezpečnostní, ve výšce 800-1000 mm + 1400-1600 mm opatřit pruhem značek 50x50 mm (max. 150 mm od sebe) - stříbrná fólie nebo vypískovat</v>
      </c>
      <c r="BB450" s="149"/>
      <c r="BC450" s="149"/>
      <c r="BD450" s="149"/>
      <c r="BE450" s="149"/>
      <c r="BF450" s="149"/>
      <c r="BG450" s="149"/>
      <c r="BH450" s="149"/>
    </row>
    <row r="451" spans="1:60" ht="33.75" outlineLevel="1" x14ac:dyDescent="0.2">
      <c r="A451" s="156"/>
      <c r="B451" s="157"/>
      <c r="C451" s="253" t="s">
        <v>530</v>
      </c>
      <c r="D451" s="254"/>
      <c r="E451" s="254"/>
      <c r="F451" s="254"/>
      <c r="G451" s="254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4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227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87" t="str">
        <f>C451</f>
        <v>- vybavení: 2 ks pohybový senzor oboustranný, 1 ks posuvný elektromechanický dveřní pohon, 1 ks akumulátorový nouzový zdroj s automatickým dobíjením, 1 ks tlačítka nouzového otevírání pro manipulaci s dveřmi, 1 ks propojovacího kabelu - 15 m</v>
      </c>
      <c r="BB451" s="149"/>
      <c r="BC451" s="149"/>
      <c r="BD451" s="149"/>
      <c r="BE451" s="149"/>
      <c r="BF451" s="149"/>
      <c r="BG451" s="149"/>
      <c r="BH451" s="149"/>
    </row>
    <row r="452" spans="1:60" ht="22.5" outlineLevel="1" x14ac:dyDescent="0.2">
      <c r="A452" s="156"/>
      <c r="B452" s="157"/>
      <c r="C452" s="253" t="s">
        <v>531</v>
      </c>
      <c r="D452" s="254"/>
      <c r="E452" s="254"/>
      <c r="F452" s="254"/>
      <c r="G452" s="254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227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87" t="str">
        <f>C452</f>
        <v>- zámek: elektromagnetický zámek k automatickému zajištění dveří programovým přepínačem + externí táhlo elektrozámku</v>
      </c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253" t="s">
        <v>532</v>
      </c>
      <c r="D453" s="254"/>
      <c r="E453" s="254"/>
      <c r="F453" s="254"/>
      <c r="G453" s="254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4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227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97" t="s">
        <v>533</v>
      </c>
      <c r="D454" s="165"/>
      <c r="E454" s="166"/>
      <c r="F454" s="167"/>
      <c r="G454" s="167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227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ht="22.5" outlineLevel="1" x14ac:dyDescent="0.2">
      <c r="A455" s="156"/>
      <c r="B455" s="157"/>
      <c r="C455" s="253" t="s">
        <v>534</v>
      </c>
      <c r="D455" s="254"/>
      <c r="E455" s="254"/>
      <c r="F455" s="254"/>
      <c r="G455" s="254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4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227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87" t="str">
        <f>C455</f>
        <v>! všechny prvky (čidla, magnety, tlačítka, ...) a kabely pro ovládání jsou řešeny a specifikovány v části D.1.4.4. - elektroinstalace !</v>
      </c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2" t="s">
        <v>167</v>
      </c>
      <c r="D456" s="161"/>
      <c r="E456" s="162">
        <v>1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130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ht="22.5" outlineLevel="1" x14ac:dyDescent="0.2">
      <c r="A457" s="175">
        <v>62</v>
      </c>
      <c r="B457" s="176" t="s">
        <v>535</v>
      </c>
      <c r="C457" s="191" t="s">
        <v>536</v>
      </c>
      <c r="D457" s="177" t="s">
        <v>163</v>
      </c>
      <c r="E457" s="178">
        <f>22+3</f>
        <v>25</v>
      </c>
      <c r="F457" s="179"/>
      <c r="G457" s="180">
        <f>ROUND(E457*F457,2)</f>
        <v>0</v>
      </c>
      <c r="H457" s="160"/>
      <c r="I457" s="159">
        <f>ROUND(E457*H457,2)</f>
        <v>0</v>
      </c>
      <c r="J457" s="160"/>
      <c r="K457" s="159">
        <f>ROUND(E457*J457,2)</f>
        <v>0</v>
      </c>
      <c r="L457" s="159">
        <v>21</v>
      </c>
      <c r="M457" s="159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59"/>
      <c r="S457" s="159" t="s">
        <v>137</v>
      </c>
      <c r="T457" s="159" t="s">
        <v>138</v>
      </c>
      <c r="U457" s="159">
        <v>0</v>
      </c>
      <c r="V457" s="159">
        <f>ROUND(E457*U457,2)</f>
        <v>0</v>
      </c>
      <c r="W457" s="15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329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251" t="s">
        <v>537</v>
      </c>
      <c r="D458" s="252"/>
      <c r="E458" s="252"/>
      <c r="F458" s="252"/>
      <c r="G458" s="252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227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253" t="s">
        <v>538</v>
      </c>
      <c r="D459" s="254"/>
      <c r="E459" s="254"/>
      <c r="F459" s="254"/>
      <c r="G459" s="254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227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253" t="s">
        <v>539</v>
      </c>
      <c r="D460" s="254"/>
      <c r="E460" s="254"/>
      <c r="F460" s="254"/>
      <c r="G460" s="254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227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ht="22.5" outlineLevel="1" x14ac:dyDescent="0.2">
      <c r="A461" s="156"/>
      <c r="B461" s="157"/>
      <c r="C461" s="253" t="s">
        <v>540</v>
      </c>
      <c r="D461" s="254"/>
      <c r="E461" s="254"/>
      <c r="F461" s="254"/>
      <c r="G461" s="254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227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87" t="str">
        <f>C461</f>
        <v>- nadpohledový ocel. rám pro kotvení do ŽB stropu 2260/150 mm, včetně protipožární výplně v odolnosti EI 30</v>
      </c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253" t="s">
        <v>541</v>
      </c>
      <c r="D462" s="254"/>
      <c r="E462" s="254"/>
      <c r="F462" s="254"/>
      <c r="G462" s="254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227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253" t="s">
        <v>542</v>
      </c>
      <c r="D463" s="254"/>
      <c r="E463" s="254"/>
      <c r="F463" s="254"/>
      <c r="G463" s="254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227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ht="22.5" outlineLevel="1" x14ac:dyDescent="0.2">
      <c r="A464" s="156"/>
      <c r="B464" s="157"/>
      <c r="C464" s="253" t="s">
        <v>543</v>
      </c>
      <c r="D464" s="254"/>
      <c r="E464" s="254"/>
      <c r="F464" s="254"/>
      <c r="G464" s="254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227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87" t="str">
        <f>C464</f>
        <v>- zasklení: čiré, bezpečnostní, s předepsanou požární odolností, ve výšce 800-1000 mm + 1400-1600 mm opatřit pruhem značek 50x50 mm (max. 150 mm od sebe) - stříbrná fólie nebo vypískovat</v>
      </c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253" t="s">
        <v>544</v>
      </c>
      <c r="D465" s="254"/>
      <c r="E465" s="254"/>
      <c r="F465" s="254"/>
      <c r="G465" s="254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227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ht="22.5" outlineLevel="1" x14ac:dyDescent="0.2">
      <c r="A466" s="156"/>
      <c r="B466" s="157"/>
      <c r="C466" s="253" t="s">
        <v>545</v>
      </c>
      <c r="D466" s="254"/>
      <c r="E466" s="254"/>
      <c r="F466" s="254"/>
      <c r="G466" s="254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227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87" t="str">
        <f>C466</f>
        <v>- vybavení: dveřní zavírač s kluznou vodící lištou, s horní montáží pro 1-kř. dveře, standardní montáž na křídlo dveří na straně závěsů, dveře za provozu otevřené</v>
      </c>
      <c r="BB466" s="149"/>
      <c r="BC466" s="149"/>
      <c r="BD466" s="149"/>
      <c r="BE466" s="149"/>
      <c r="BF466" s="149"/>
      <c r="BG466" s="149"/>
      <c r="BH466" s="149"/>
    </row>
    <row r="467" spans="1:60" ht="22.5" outlineLevel="1" x14ac:dyDescent="0.2">
      <c r="A467" s="156"/>
      <c r="B467" s="157"/>
      <c r="C467" s="253" t="s">
        <v>546</v>
      </c>
      <c r="D467" s="254"/>
      <c r="E467" s="254"/>
      <c r="F467" s="254"/>
      <c r="G467" s="254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227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87" t="str">
        <f>C467</f>
        <v>- barva samozavírače: bílá, dveře budou vybaveny přídržným dveřním magnetem ve spojení s detektorem kouře a tlačítkem k ručnímu zavření dveří,</v>
      </c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253" t="s">
        <v>547</v>
      </c>
      <c r="D468" s="254"/>
      <c r="E468" s="254"/>
      <c r="F468" s="254"/>
      <c r="G468" s="254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227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253" t="s">
        <v>532</v>
      </c>
      <c r="D469" s="254"/>
      <c r="E469" s="254"/>
      <c r="F469" s="254"/>
      <c r="G469" s="254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227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7" t="s">
        <v>533</v>
      </c>
      <c r="D470" s="165"/>
      <c r="E470" s="166"/>
      <c r="F470" s="167"/>
      <c r="G470" s="167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227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ht="22.5" outlineLevel="1" x14ac:dyDescent="0.2">
      <c r="A471" s="156"/>
      <c r="B471" s="157"/>
      <c r="C471" s="253" t="s">
        <v>534</v>
      </c>
      <c r="D471" s="254"/>
      <c r="E471" s="254"/>
      <c r="F471" s="254"/>
      <c r="G471" s="254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4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227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87" t="str">
        <f>C471</f>
        <v>! všechny prvky (čidla, magnety, tlačítka, ...) a kabely pro ovládání jsou řešeny a specifikovány v části D.1.4.4. - elektroinstalace !</v>
      </c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2" t="s">
        <v>308</v>
      </c>
      <c r="D472" s="161"/>
      <c r="E472" s="162">
        <v>1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4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130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2" t="s">
        <v>548</v>
      </c>
      <c r="D473" s="161"/>
      <c r="E473" s="162">
        <v>4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130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192" t="s">
        <v>549</v>
      </c>
      <c r="D474" s="161"/>
      <c r="E474" s="162">
        <v>4</v>
      </c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49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130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92" t="s">
        <v>550</v>
      </c>
      <c r="D475" s="161"/>
      <c r="E475" s="162">
        <v>4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130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92" t="s">
        <v>551</v>
      </c>
      <c r="D476" s="161"/>
      <c r="E476" s="162">
        <v>4</v>
      </c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130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92" t="s">
        <v>552</v>
      </c>
      <c r="D477" s="161"/>
      <c r="E477" s="162">
        <v>4</v>
      </c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130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2" t="s">
        <v>165</v>
      </c>
      <c r="D478" s="161"/>
      <c r="E478" s="162">
        <v>1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130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2" t="s">
        <v>553</v>
      </c>
      <c r="D479" s="161"/>
      <c r="E479" s="162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130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2.5" outlineLevel="1" x14ac:dyDescent="0.2">
      <c r="A480" s="175">
        <v>63</v>
      </c>
      <c r="B480" s="176" t="s">
        <v>554</v>
      </c>
      <c r="C480" s="191" t="s">
        <v>555</v>
      </c>
      <c r="D480" s="177" t="s">
        <v>163</v>
      </c>
      <c r="E480" s="178">
        <v>3</v>
      </c>
      <c r="F480" s="179"/>
      <c r="G480" s="180">
        <f>ROUND(E480*F480,2)</f>
        <v>0</v>
      </c>
      <c r="H480" s="160"/>
      <c r="I480" s="159">
        <f>ROUND(E480*H480,2)</f>
        <v>0</v>
      </c>
      <c r="J480" s="160"/>
      <c r="K480" s="159">
        <f>ROUND(E480*J480,2)</f>
        <v>0</v>
      </c>
      <c r="L480" s="159">
        <v>21</v>
      </c>
      <c r="M480" s="159">
        <f>G480*(1+L480/100)</f>
        <v>0</v>
      </c>
      <c r="N480" s="159">
        <v>0</v>
      </c>
      <c r="O480" s="159">
        <f>ROUND(E480*N480,2)</f>
        <v>0</v>
      </c>
      <c r="P480" s="159">
        <v>0</v>
      </c>
      <c r="Q480" s="159">
        <f>ROUND(E480*P480,2)</f>
        <v>0</v>
      </c>
      <c r="R480" s="159"/>
      <c r="S480" s="159" t="s">
        <v>137</v>
      </c>
      <c r="T480" s="159" t="s">
        <v>138</v>
      </c>
      <c r="U480" s="159">
        <v>0</v>
      </c>
      <c r="V480" s="159">
        <f>ROUND(E480*U480,2)</f>
        <v>0</v>
      </c>
      <c r="W480" s="15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329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251" t="s">
        <v>537</v>
      </c>
      <c r="D481" s="252"/>
      <c r="E481" s="252"/>
      <c r="F481" s="252"/>
      <c r="G481" s="252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227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253" t="s">
        <v>538</v>
      </c>
      <c r="D482" s="254"/>
      <c r="E482" s="254"/>
      <c r="F482" s="254"/>
      <c r="G482" s="254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227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253" t="s">
        <v>556</v>
      </c>
      <c r="D483" s="254"/>
      <c r="E483" s="254"/>
      <c r="F483" s="254"/>
      <c r="G483" s="254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227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ht="22.5" outlineLevel="1" x14ac:dyDescent="0.2">
      <c r="A484" s="156"/>
      <c r="B484" s="157"/>
      <c r="C484" s="253" t="s">
        <v>557</v>
      </c>
      <c r="D484" s="254"/>
      <c r="E484" s="254"/>
      <c r="F484" s="254"/>
      <c r="G484" s="254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4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227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87" t="str">
        <f>C484</f>
        <v>- nadpohledový ocel. rám pro kotvení do ŽB stropu 2260/150 mm, včetně protipožární výplně v odolnosti EI 45</v>
      </c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253" t="s">
        <v>541</v>
      </c>
      <c r="D485" s="254"/>
      <c r="E485" s="254"/>
      <c r="F485" s="254"/>
      <c r="G485" s="254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4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227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253" t="s">
        <v>542</v>
      </c>
      <c r="D486" s="254"/>
      <c r="E486" s="254"/>
      <c r="F486" s="254"/>
      <c r="G486" s="254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227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ht="22.5" outlineLevel="1" x14ac:dyDescent="0.2">
      <c r="A487" s="156"/>
      <c r="B487" s="157"/>
      <c r="C487" s="253" t="s">
        <v>543</v>
      </c>
      <c r="D487" s="254"/>
      <c r="E487" s="254"/>
      <c r="F487" s="254"/>
      <c r="G487" s="254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4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227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87" t="str">
        <f>C487</f>
        <v>- zasklení: čiré, bezpečnostní, s předepsanou požární odolností, ve výšce 800-1000 mm + 1400-1600 mm opatřit pruhem značek 50x50 mm (max. 150 mm od sebe) - stříbrná fólie nebo vypískovat</v>
      </c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253" t="s">
        <v>544</v>
      </c>
      <c r="D488" s="254"/>
      <c r="E488" s="254"/>
      <c r="F488" s="254"/>
      <c r="G488" s="254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227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ht="22.5" outlineLevel="1" x14ac:dyDescent="0.2">
      <c r="A489" s="156"/>
      <c r="B489" s="157"/>
      <c r="C489" s="253" t="s">
        <v>545</v>
      </c>
      <c r="D489" s="254"/>
      <c r="E489" s="254"/>
      <c r="F489" s="254"/>
      <c r="G489" s="254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4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227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87" t="str">
        <f>C489</f>
        <v>- vybavení: dveřní zavírač s kluznou vodící lištou, s horní montáží pro 1-kř. dveře, standardní montáž na křídlo dveří na straně závěsů, dveře za provozu otevřené</v>
      </c>
      <c r="BB489" s="149"/>
      <c r="BC489" s="149"/>
      <c r="BD489" s="149"/>
      <c r="BE489" s="149"/>
      <c r="BF489" s="149"/>
      <c r="BG489" s="149"/>
      <c r="BH489" s="149"/>
    </row>
    <row r="490" spans="1:60" ht="22.5" outlineLevel="1" x14ac:dyDescent="0.2">
      <c r="A490" s="156"/>
      <c r="B490" s="157"/>
      <c r="C490" s="253" t="s">
        <v>546</v>
      </c>
      <c r="D490" s="254"/>
      <c r="E490" s="254"/>
      <c r="F490" s="254"/>
      <c r="G490" s="254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227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87" t="str">
        <f>C490</f>
        <v>- barva samozavírače: bílá, dveře budou vybaveny přídržným dveřním magnetem ve spojení s detektorem kouře a tlačítkem k ručnímu zavření dveří,</v>
      </c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253" t="s">
        <v>547</v>
      </c>
      <c r="D491" s="254"/>
      <c r="E491" s="254"/>
      <c r="F491" s="254"/>
      <c r="G491" s="254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227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253" t="s">
        <v>532</v>
      </c>
      <c r="D492" s="254"/>
      <c r="E492" s="254"/>
      <c r="F492" s="254"/>
      <c r="G492" s="254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227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7" t="s">
        <v>533</v>
      </c>
      <c r="D493" s="165"/>
      <c r="E493" s="166"/>
      <c r="F493" s="167"/>
      <c r="G493" s="167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227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ht="22.5" outlineLevel="1" x14ac:dyDescent="0.2">
      <c r="A494" s="156"/>
      <c r="B494" s="157"/>
      <c r="C494" s="253" t="s">
        <v>534</v>
      </c>
      <c r="D494" s="254"/>
      <c r="E494" s="254"/>
      <c r="F494" s="254"/>
      <c r="G494" s="254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227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87" t="str">
        <f>C494</f>
        <v>! všechny prvky (čidla, magnety, tlačítka, ...) a kabely pro ovládání jsou řešeny a specifikovány v části D.1.4.4. - elektroinstalace !</v>
      </c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2" t="s">
        <v>322</v>
      </c>
      <c r="D495" s="161"/>
      <c r="E495" s="162">
        <v>3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130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2" t="s">
        <v>558</v>
      </c>
      <c r="D496" s="161"/>
      <c r="E496" s="162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130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ht="22.5" outlineLevel="1" x14ac:dyDescent="0.2">
      <c r="A497" s="175">
        <v>64</v>
      </c>
      <c r="B497" s="176" t="s">
        <v>559</v>
      </c>
      <c r="C497" s="191" t="s">
        <v>560</v>
      </c>
      <c r="D497" s="177" t="s">
        <v>163</v>
      </c>
      <c r="E497" s="178">
        <v>3</v>
      </c>
      <c r="F497" s="179"/>
      <c r="G497" s="180">
        <f>ROUND(E497*F497,2)</f>
        <v>0</v>
      </c>
      <c r="H497" s="160"/>
      <c r="I497" s="159">
        <f>ROUND(E497*H497,2)</f>
        <v>0</v>
      </c>
      <c r="J497" s="160"/>
      <c r="K497" s="159">
        <f>ROUND(E497*J497,2)</f>
        <v>0</v>
      </c>
      <c r="L497" s="159">
        <v>21</v>
      </c>
      <c r="M497" s="159">
        <f>G497*(1+L497/100)</f>
        <v>0</v>
      </c>
      <c r="N497" s="159">
        <v>0</v>
      </c>
      <c r="O497" s="159">
        <f>ROUND(E497*N497,2)</f>
        <v>0</v>
      </c>
      <c r="P497" s="159">
        <v>0</v>
      </c>
      <c r="Q497" s="159">
        <f>ROUND(E497*P497,2)</f>
        <v>0</v>
      </c>
      <c r="R497" s="159"/>
      <c r="S497" s="159" t="s">
        <v>137</v>
      </c>
      <c r="T497" s="159" t="s">
        <v>138</v>
      </c>
      <c r="U497" s="159">
        <v>0</v>
      </c>
      <c r="V497" s="159">
        <f>ROUND(E497*U497,2)</f>
        <v>0</v>
      </c>
      <c r="W497" s="15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329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251" t="s">
        <v>537</v>
      </c>
      <c r="D498" s="252"/>
      <c r="E498" s="252"/>
      <c r="F498" s="252"/>
      <c r="G498" s="252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227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253" t="s">
        <v>538</v>
      </c>
      <c r="D499" s="254"/>
      <c r="E499" s="254"/>
      <c r="F499" s="254"/>
      <c r="G499" s="254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227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253" t="s">
        <v>556</v>
      </c>
      <c r="D500" s="254"/>
      <c r="E500" s="254"/>
      <c r="F500" s="254"/>
      <c r="G500" s="254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227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ht="22.5" outlineLevel="1" x14ac:dyDescent="0.2">
      <c r="A501" s="156"/>
      <c r="B501" s="157"/>
      <c r="C501" s="253" t="s">
        <v>561</v>
      </c>
      <c r="D501" s="254"/>
      <c r="E501" s="254"/>
      <c r="F501" s="254"/>
      <c r="G501" s="254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227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87" t="str">
        <f>C501</f>
        <v>- nadpohledový ocel. rám pro kotvení do ŽB stropu 2260/150 mm, včetně protipožární výplně v odolnosti EI 45 DP1</v>
      </c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253" t="s">
        <v>541</v>
      </c>
      <c r="D502" s="254"/>
      <c r="E502" s="254"/>
      <c r="F502" s="254"/>
      <c r="G502" s="254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227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253" t="s">
        <v>542</v>
      </c>
      <c r="D503" s="254"/>
      <c r="E503" s="254"/>
      <c r="F503" s="254"/>
      <c r="G503" s="254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227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ht="22.5" outlineLevel="1" x14ac:dyDescent="0.2">
      <c r="A504" s="156"/>
      <c r="B504" s="157"/>
      <c r="C504" s="253" t="s">
        <v>543</v>
      </c>
      <c r="D504" s="254"/>
      <c r="E504" s="254"/>
      <c r="F504" s="254"/>
      <c r="G504" s="254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227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87" t="str">
        <f>C504</f>
        <v>- zasklení: čiré, bezpečnostní, s předepsanou požární odolností, ve výšce 800-1000 mm + 1400-1600 mm opatřit pruhem značek 50x50 mm (max. 150 mm od sebe) - stříbrná fólie nebo vypískovat</v>
      </c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253" t="s">
        <v>544</v>
      </c>
      <c r="D505" s="254"/>
      <c r="E505" s="254"/>
      <c r="F505" s="254"/>
      <c r="G505" s="254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227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t="22.5" outlineLevel="1" x14ac:dyDescent="0.2">
      <c r="A506" s="156"/>
      <c r="B506" s="157"/>
      <c r="C506" s="253" t="s">
        <v>545</v>
      </c>
      <c r="D506" s="254"/>
      <c r="E506" s="254"/>
      <c r="F506" s="254"/>
      <c r="G506" s="254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227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87" t="str">
        <f>C506</f>
        <v>- vybavení: dveřní zavírač s kluznou vodící lištou, s horní montáží pro 1-kř. dveře, standardní montáž na křídlo dveří na straně závěsů, dveře za provozu otevřené</v>
      </c>
      <c r="BB506" s="149"/>
      <c r="BC506" s="149"/>
      <c r="BD506" s="149"/>
      <c r="BE506" s="149"/>
      <c r="BF506" s="149"/>
      <c r="BG506" s="149"/>
      <c r="BH506" s="149"/>
    </row>
    <row r="507" spans="1:60" ht="22.5" outlineLevel="1" x14ac:dyDescent="0.2">
      <c r="A507" s="156"/>
      <c r="B507" s="157"/>
      <c r="C507" s="253" t="s">
        <v>546</v>
      </c>
      <c r="D507" s="254"/>
      <c r="E507" s="254"/>
      <c r="F507" s="254"/>
      <c r="G507" s="254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227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87" t="str">
        <f>C507</f>
        <v>- barva samozavírače: bílá, dveře budou vybaveny přídržným dveřním magnetem ve spojení s detektorem kouře a tlačítkem k ručnímu zavření dveří,</v>
      </c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253" t="s">
        <v>547</v>
      </c>
      <c r="D508" s="254"/>
      <c r="E508" s="254"/>
      <c r="F508" s="254"/>
      <c r="G508" s="254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227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253" t="s">
        <v>532</v>
      </c>
      <c r="D509" s="254"/>
      <c r="E509" s="254"/>
      <c r="F509" s="254"/>
      <c r="G509" s="254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227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97" t="s">
        <v>533</v>
      </c>
      <c r="D510" s="165"/>
      <c r="E510" s="166"/>
      <c r="F510" s="167"/>
      <c r="G510" s="167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227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ht="22.5" outlineLevel="1" x14ac:dyDescent="0.2">
      <c r="A511" s="156"/>
      <c r="B511" s="157"/>
      <c r="C511" s="253" t="s">
        <v>534</v>
      </c>
      <c r="D511" s="254"/>
      <c r="E511" s="254"/>
      <c r="F511" s="254"/>
      <c r="G511" s="254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227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87" t="str">
        <f>C511</f>
        <v>! všechny prvky (čidla, magnety, tlačítka, ...) a kabely pro ovládání jsou řešeny a specifikovány v části D.1.4.4. - elektroinstalace !</v>
      </c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2" t="s">
        <v>167</v>
      </c>
      <c r="D512" s="161"/>
      <c r="E512" s="162">
        <v>1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130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92" t="s">
        <v>166</v>
      </c>
      <c r="D513" s="161"/>
      <c r="E513" s="162">
        <v>1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130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92" t="s">
        <v>165</v>
      </c>
      <c r="D514" s="161"/>
      <c r="E514" s="162">
        <v>1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130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192" t="s">
        <v>562</v>
      </c>
      <c r="D515" s="161"/>
      <c r="E515" s="162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130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81">
        <v>65</v>
      </c>
      <c r="B516" s="182" t="s">
        <v>563</v>
      </c>
      <c r="C516" s="193" t="s">
        <v>564</v>
      </c>
      <c r="D516" s="183" t="s">
        <v>0</v>
      </c>
      <c r="E516" s="184">
        <v>22400</v>
      </c>
      <c r="F516" s="185"/>
      <c r="G516" s="186">
        <f>ROUND(E516*F516,2)</f>
        <v>0</v>
      </c>
      <c r="H516" s="160"/>
      <c r="I516" s="159">
        <f>ROUND(E516*H516,2)</f>
        <v>0</v>
      </c>
      <c r="J516" s="160"/>
      <c r="K516" s="159">
        <f>ROUND(E516*J516,2)</f>
        <v>0</v>
      </c>
      <c r="L516" s="159">
        <v>21</v>
      </c>
      <c r="M516" s="159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59"/>
      <c r="S516" s="159" t="s">
        <v>137</v>
      </c>
      <c r="T516" s="159" t="s">
        <v>138</v>
      </c>
      <c r="U516" s="159">
        <v>0</v>
      </c>
      <c r="V516" s="159">
        <f>ROUND(E516*U516,2)</f>
        <v>0</v>
      </c>
      <c r="W516" s="15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329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">
      <c r="A517" s="169" t="s">
        <v>122</v>
      </c>
      <c r="B517" s="170" t="s">
        <v>79</v>
      </c>
      <c r="C517" s="190" t="s">
        <v>80</v>
      </c>
      <c r="D517" s="171"/>
      <c r="E517" s="172"/>
      <c r="F517" s="173"/>
      <c r="G517" s="174">
        <f>SUMIF(AG518:AG581,"&lt;&gt;NOR",G518:G581)</f>
        <v>0</v>
      </c>
      <c r="H517" s="168"/>
      <c r="I517" s="168">
        <f>SUM(I518:I581)</f>
        <v>0</v>
      </c>
      <c r="J517" s="168"/>
      <c r="K517" s="168">
        <f>SUM(K518:K581)</f>
        <v>0</v>
      </c>
      <c r="L517" s="168"/>
      <c r="M517" s="168">
        <f>SUM(M518:M581)</f>
        <v>0</v>
      </c>
      <c r="N517" s="168"/>
      <c r="O517" s="168">
        <f>SUM(O518:O581)</f>
        <v>0</v>
      </c>
      <c r="P517" s="168"/>
      <c r="Q517" s="168">
        <f>SUM(Q518:Q581)</f>
        <v>0</v>
      </c>
      <c r="R517" s="168"/>
      <c r="S517" s="168"/>
      <c r="T517" s="168"/>
      <c r="U517" s="168"/>
      <c r="V517" s="168">
        <f>SUM(V518:V581)</f>
        <v>0</v>
      </c>
      <c r="W517" s="168"/>
      <c r="AG517" t="s">
        <v>123</v>
      </c>
    </row>
    <row r="518" spans="1:60" ht="22.5" outlineLevel="1" x14ac:dyDescent="0.2">
      <c r="A518" s="175">
        <v>66</v>
      </c>
      <c r="B518" s="176" t="s">
        <v>565</v>
      </c>
      <c r="C518" s="191" t="s">
        <v>566</v>
      </c>
      <c r="D518" s="177" t="s">
        <v>126</v>
      </c>
      <c r="E518" s="178">
        <v>1303.0220000000002</v>
      </c>
      <c r="F518" s="179"/>
      <c r="G518" s="180">
        <f>ROUND(E518*F518,2)</f>
        <v>0</v>
      </c>
      <c r="H518" s="160"/>
      <c r="I518" s="159">
        <f>ROUND(E518*H518,2)</f>
        <v>0</v>
      </c>
      <c r="J518" s="160"/>
      <c r="K518" s="159">
        <f>ROUND(E518*J518,2)</f>
        <v>0</v>
      </c>
      <c r="L518" s="159">
        <v>21</v>
      </c>
      <c r="M518" s="159">
        <f>G518*(1+L518/100)</f>
        <v>0</v>
      </c>
      <c r="N518" s="159">
        <v>0</v>
      </c>
      <c r="O518" s="159">
        <f>ROUND(E518*N518,2)</f>
        <v>0</v>
      </c>
      <c r="P518" s="159">
        <v>0</v>
      </c>
      <c r="Q518" s="159">
        <f>ROUND(E518*P518,2)</f>
        <v>0</v>
      </c>
      <c r="R518" s="159"/>
      <c r="S518" s="159" t="s">
        <v>137</v>
      </c>
      <c r="T518" s="159" t="s">
        <v>138</v>
      </c>
      <c r="U518" s="159">
        <v>0</v>
      </c>
      <c r="V518" s="159">
        <f>ROUND(E518*U518,2)</f>
        <v>0</v>
      </c>
      <c r="W518" s="15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329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92" t="s">
        <v>260</v>
      </c>
      <c r="D519" s="161"/>
      <c r="E519" s="162">
        <v>226.36</v>
      </c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130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4" t="s">
        <v>156</v>
      </c>
      <c r="D520" s="163"/>
      <c r="E520" s="164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130</v>
      </c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95" t="s">
        <v>443</v>
      </c>
      <c r="D521" s="163"/>
      <c r="E521" s="164">
        <v>39.590000000000003</v>
      </c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130</v>
      </c>
      <c r="AH521" s="149">
        <v>2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5" t="s">
        <v>567</v>
      </c>
      <c r="D522" s="163"/>
      <c r="E522" s="164">
        <v>19.700000000000003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130</v>
      </c>
      <c r="AH522" s="149">
        <v>2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95" t="s">
        <v>445</v>
      </c>
      <c r="D523" s="163"/>
      <c r="E523" s="164">
        <v>39.080000000000005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130</v>
      </c>
      <c r="AH523" s="149">
        <v>2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5" t="s">
        <v>446</v>
      </c>
      <c r="D524" s="163"/>
      <c r="E524" s="164">
        <v>39.120000000000005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130</v>
      </c>
      <c r="AH524" s="149">
        <v>2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95" t="s">
        <v>447</v>
      </c>
      <c r="D525" s="163"/>
      <c r="E525" s="164">
        <v>27.470000000000002</v>
      </c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130</v>
      </c>
      <c r="AH525" s="149">
        <v>2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95" t="s">
        <v>448</v>
      </c>
      <c r="D526" s="163"/>
      <c r="E526" s="164">
        <v>30.990000000000002</v>
      </c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130</v>
      </c>
      <c r="AH526" s="149">
        <v>2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95" t="s">
        <v>449</v>
      </c>
      <c r="D527" s="163"/>
      <c r="E527" s="164">
        <v>30.41</v>
      </c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130</v>
      </c>
      <c r="AH527" s="149">
        <v>2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94" t="s">
        <v>159</v>
      </c>
      <c r="D528" s="163"/>
      <c r="E528" s="164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130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92" t="s">
        <v>568</v>
      </c>
      <c r="D529" s="161"/>
      <c r="E529" s="162">
        <v>200.60000000000002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130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94" t="s">
        <v>156</v>
      </c>
      <c r="D530" s="163"/>
      <c r="E530" s="164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130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95" t="s">
        <v>450</v>
      </c>
      <c r="D531" s="163"/>
      <c r="E531" s="164">
        <v>39.650000000000006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130</v>
      </c>
      <c r="AH531" s="149">
        <v>2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95" t="s">
        <v>569</v>
      </c>
      <c r="D532" s="163"/>
      <c r="E532" s="164">
        <v>19.510000000000002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130</v>
      </c>
      <c r="AH532" s="149">
        <v>2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95" t="s">
        <v>570</v>
      </c>
      <c r="D533" s="163"/>
      <c r="E533" s="164">
        <v>39.1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130</v>
      </c>
      <c r="AH533" s="149">
        <v>2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95" t="s">
        <v>453</v>
      </c>
      <c r="D534" s="163"/>
      <c r="E534" s="164">
        <v>38.940000000000005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130</v>
      </c>
      <c r="AH534" s="149">
        <v>2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95" t="s">
        <v>454</v>
      </c>
      <c r="D535" s="163"/>
      <c r="E535" s="164">
        <v>20.16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130</v>
      </c>
      <c r="AH535" s="149">
        <v>2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95" t="s">
        <v>455</v>
      </c>
      <c r="D536" s="163"/>
      <c r="E536" s="164">
        <v>29.490000000000002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130</v>
      </c>
      <c r="AH536" s="149">
        <v>2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95" t="s">
        <v>456</v>
      </c>
      <c r="D537" s="163"/>
      <c r="E537" s="164">
        <v>13.75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130</v>
      </c>
      <c r="AH537" s="149">
        <v>2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94" t="s">
        <v>159</v>
      </c>
      <c r="D538" s="163"/>
      <c r="E538" s="164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130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92" t="s">
        <v>571</v>
      </c>
      <c r="D539" s="161"/>
      <c r="E539" s="162">
        <v>220.71200000000002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130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94" t="s">
        <v>156</v>
      </c>
      <c r="D540" s="163"/>
      <c r="E540" s="164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130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95" t="s">
        <v>457</v>
      </c>
      <c r="D541" s="163"/>
      <c r="E541" s="164">
        <v>39.6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4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130</v>
      </c>
      <c r="AH541" s="149">
        <v>2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95" t="s">
        <v>458</v>
      </c>
      <c r="D542" s="163"/>
      <c r="E542" s="164">
        <v>19.880000000000003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130</v>
      </c>
      <c r="AH542" s="149">
        <v>2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95" t="s">
        <v>459</v>
      </c>
      <c r="D543" s="163"/>
      <c r="E543" s="164">
        <v>38.99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4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130</v>
      </c>
      <c r="AH543" s="149">
        <v>2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95" t="s">
        <v>460</v>
      </c>
      <c r="D544" s="163"/>
      <c r="E544" s="164">
        <v>38.940000000000005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4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130</v>
      </c>
      <c r="AH544" s="149">
        <v>2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95" t="s">
        <v>461</v>
      </c>
      <c r="D545" s="163"/>
      <c r="E545" s="164">
        <v>20.12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130</v>
      </c>
      <c r="AH545" s="149">
        <v>2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95" t="s">
        <v>462</v>
      </c>
      <c r="D546" s="163"/>
      <c r="E546" s="164">
        <v>29.470000000000002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130</v>
      </c>
      <c r="AH546" s="149">
        <v>2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95" t="s">
        <v>572</v>
      </c>
      <c r="D547" s="163"/>
      <c r="E547" s="164">
        <v>33.712000000000003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130</v>
      </c>
      <c r="AH547" s="149">
        <v>2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94" t="s">
        <v>159</v>
      </c>
      <c r="D548" s="163"/>
      <c r="E548" s="164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130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92" t="s">
        <v>263</v>
      </c>
      <c r="D549" s="161"/>
      <c r="E549" s="162">
        <v>196.84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130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94" t="s">
        <v>156</v>
      </c>
      <c r="D550" s="163"/>
      <c r="E550" s="164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130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95" t="s">
        <v>464</v>
      </c>
      <c r="D551" s="163"/>
      <c r="E551" s="164">
        <v>39.46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130</v>
      </c>
      <c r="AH551" s="149">
        <v>2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95" t="s">
        <v>465</v>
      </c>
      <c r="D552" s="163"/>
      <c r="E552" s="164">
        <v>19.900000000000002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130</v>
      </c>
      <c r="AH552" s="149">
        <v>2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95" t="s">
        <v>466</v>
      </c>
      <c r="D553" s="163"/>
      <c r="E553" s="164">
        <v>39.010000000000005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130</v>
      </c>
      <c r="AH553" s="149">
        <v>2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95" t="s">
        <v>467</v>
      </c>
      <c r="D554" s="163"/>
      <c r="E554" s="164">
        <v>38.96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130</v>
      </c>
      <c r="AH554" s="149">
        <v>2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95" t="s">
        <v>468</v>
      </c>
      <c r="D555" s="163"/>
      <c r="E555" s="164">
        <v>20.12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130</v>
      </c>
      <c r="AH555" s="149">
        <v>2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95" t="s">
        <v>469</v>
      </c>
      <c r="D556" s="163"/>
      <c r="E556" s="164">
        <v>39.39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130</v>
      </c>
      <c r="AH556" s="149">
        <v>2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94" t="s">
        <v>159</v>
      </c>
      <c r="D557" s="163"/>
      <c r="E557" s="164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130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192" t="s">
        <v>264</v>
      </c>
      <c r="D558" s="161"/>
      <c r="E558" s="162">
        <v>197.01000000000002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130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94" t="s">
        <v>156</v>
      </c>
      <c r="D559" s="163"/>
      <c r="E559" s="164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130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/>
      <c r="B560" s="157"/>
      <c r="C560" s="195" t="s">
        <v>470</v>
      </c>
      <c r="D560" s="163"/>
      <c r="E560" s="164">
        <v>39.540000000000006</v>
      </c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 t="s">
        <v>130</v>
      </c>
      <c r="AH560" s="149">
        <v>2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195" t="s">
        <v>471</v>
      </c>
      <c r="D561" s="163"/>
      <c r="E561" s="164">
        <v>19.860000000000003</v>
      </c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130</v>
      </c>
      <c r="AH561" s="149">
        <v>2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195" t="s">
        <v>472</v>
      </c>
      <c r="D562" s="163"/>
      <c r="E562" s="164">
        <v>39.010000000000005</v>
      </c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130</v>
      </c>
      <c r="AH562" s="149">
        <v>2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95" t="s">
        <v>473</v>
      </c>
      <c r="D563" s="163"/>
      <c r="E563" s="164">
        <v>38.96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130</v>
      </c>
      <c r="AH563" s="149">
        <v>2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95" t="s">
        <v>474</v>
      </c>
      <c r="D564" s="163"/>
      <c r="E564" s="164">
        <v>20.12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130</v>
      </c>
      <c r="AH564" s="149">
        <v>2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95" t="s">
        <v>475</v>
      </c>
      <c r="D565" s="163"/>
      <c r="E565" s="164">
        <v>39.520000000000003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130</v>
      </c>
      <c r="AH565" s="149">
        <v>2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94" t="s">
        <v>159</v>
      </c>
      <c r="D566" s="163"/>
      <c r="E566" s="164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130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92" t="s">
        <v>265</v>
      </c>
      <c r="D567" s="161"/>
      <c r="E567" s="162">
        <v>196.94000000000003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130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94" t="s">
        <v>156</v>
      </c>
      <c r="D568" s="163"/>
      <c r="E568" s="164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130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95" t="s">
        <v>476</v>
      </c>
      <c r="D569" s="163"/>
      <c r="E569" s="164">
        <v>39.680000000000007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130</v>
      </c>
      <c r="AH569" s="149">
        <v>2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95" t="s">
        <v>477</v>
      </c>
      <c r="D570" s="163"/>
      <c r="E570" s="164">
        <v>19.810000000000002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130</v>
      </c>
      <c r="AH570" s="149">
        <v>2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95" t="s">
        <v>478</v>
      </c>
      <c r="D571" s="163"/>
      <c r="E571" s="164">
        <v>39.010000000000005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130</v>
      </c>
      <c r="AH571" s="149">
        <v>2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95" t="s">
        <v>479</v>
      </c>
      <c r="D572" s="163"/>
      <c r="E572" s="164">
        <v>38.99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130</v>
      </c>
      <c r="AH572" s="149">
        <v>2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95" t="s">
        <v>480</v>
      </c>
      <c r="D573" s="163"/>
      <c r="E573" s="164">
        <v>20.07</v>
      </c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130</v>
      </c>
      <c r="AH573" s="149">
        <v>2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95" t="s">
        <v>481</v>
      </c>
      <c r="D574" s="163"/>
      <c r="E574" s="164">
        <v>39.380000000000003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130</v>
      </c>
      <c r="AH574" s="149">
        <v>2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194" t="s">
        <v>159</v>
      </c>
      <c r="D575" s="163"/>
      <c r="E575" s="164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130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92" t="s">
        <v>573</v>
      </c>
      <c r="D576" s="161"/>
      <c r="E576" s="162">
        <v>64.56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130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94" t="s">
        <v>156</v>
      </c>
      <c r="D577" s="163"/>
      <c r="E577" s="164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130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95" t="s">
        <v>482</v>
      </c>
      <c r="D578" s="163"/>
      <c r="E578" s="164">
        <v>18.430000000000003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130</v>
      </c>
      <c r="AH578" s="149">
        <v>2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195" t="s">
        <v>574</v>
      </c>
      <c r="D579" s="163"/>
      <c r="E579" s="164">
        <v>46.13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130</v>
      </c>
      <c r="AH579" s="149">
        <v>2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94" t="s">
        <v>159</v>
      </c>
      <c r="D580" s="163"/>
      <c r="E580" s="164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130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>
        <v>67</v>
      </c>
      <c r="B581" s="157" t="s">
        <v>575</v>
      </c>
      <c r="C581" s="196" t="s">
        <v>576</v>
      </c>
      <c r="D581" s="158" t="s">
        <v>0</v>
      </c>
      <c r="E581" s="188"/>
      <c r="F581" s="160"/>
      <c r="G581" s="159">
        <f>ROUND(E581*F581,2)</f>
        <v>0</v>
      </c>
      <c r="H581" s="160"/>
      <c r="I581" s="159">
        <f>ROUND(E581*H581,2)</f>
        <v>0</v>
      </c>
      <c r="J581" s="160"/>
      <c r="K581" s="159">
        <f>ROUND(E581*J581,2)</f>
        <v>0</v>
      </c>
      <c r="L581" s="159">
        <v>21</v>
      </c>
      <c r="M581" s="159">
        <f>G581*(1+L581/100)</f>
        <v>0</v>
      </c>
      <c r="N581" s="159">
        <v>0</v>
      </c>
      <c r="O581" s="159">
        <f>ROUND(E581*N581,2)</f>
        <v>0</v>
      </c>
      <c r="P581" s="159">
        <v>0</v>
      </c>
      <c r="Q581" s="159">
        <f>ROUND(E581*P581,2)</f>
        <v>0</v>
      </c>
      <c r="R581" s="159"/>
      <c r="S581" s="159" t="s">
        <v>137</v>
      </c>
      <c r="T581" s="159" t="s">
        <v>127</v>
      </c>
      <c r="U581" s="159">
        <v>0</v>
      </c>
      <c r="V581" s="159">
        <f>ROUND(E581*U581,2)</f>
        <v>0</v>
      </c>
      <c r="W581" s="15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311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x14ac:dyDescent="0.2">
      <c r="A582" s="169" t="s">
        <v>122</v>
      </c>
      <c r="B582" s="170" t="s">
        <v>81</v>
      </c>
      <c r="C582" s="190" t="s">
        <v>82</v>
      </c>
      <c r="D582" s="171"/>
      <c r="E582" s="172"/>
      <c r="F582" s="173"/>
      <c r="G582" s="174">
        <f>SUMIF(AG583:AG598,"&lt;&gt;NOR",G583:G598)</f>
        <v>0</v>
      </c>
      <c r="H582" s="168"/>
      <c r="I582" s="168">
        <f>SUM(I583:I598)</f>
        <v>0</v>
      </c>
      <c r="J582" s="168"/>
      <c r="K582" s="168">
        <f>SUM(K583:K598)</f>
        <v>0</v>
      </c>
      <c r="L582" s="168"/>
      <c r="M582" s="168">
        <f>SUM(M583:M598)</f>
        <v>0</v>
      </c>
      <c r="N582" s="168"/>
      <c r="O582" s="168">
        <f>SUM(O583:O598)</f>
        <v>0</v>
      </c>
      <c r="P582" s="168"/>
      <c r="Q582" s="168">
        <f>SUM(Q583:Q598)</f>
        <v>0</v>
      </c>
      <c r="R582" s="168"/>
      <c r="S582" s="168"/>
      <c r="T582" s="168"/>
      <c r="U582" s="168"/>
      <c r="V582" s="168">
        <f>SUM(V583:V598)</f>
        <v>0</v>
      </c>
      <c r="W582" s="168"/>
      <c r="AG582" t="s">
        <v>123</v>
      </c>
    </row>
    <row r="583" spans="1:60" ht="22.5" outlineLevel="1" x14ac:dyDescent="0.2">
      <c r="A583" s="175">
        <v>68</v>
      </c>
      <c r="B583" s="176" t="s">
        <v>577</v>
      </c>
      <c r="C583" s="191" t="s">
        <v>578</v>
      </c>
      <c r="D583" s="177" t="s">
        <v>163</v>
      </c>
      <c r="E583" s="178">
        <v>1</v>
      </c>
      <c r="F583" s="179"/>
      <c r="G583" s="180">
        <f>ROUND(E583*F583,2)</f>
        <v>0</v>
      </c>
      <c r="H583" s="160"/>
      <c r="I583" s="159">
        <f>ROUND(E583*H583,2)</f>
        <v>0</v>
      </c>
      <c r="J583" s="160"/>
      <c r="K583" s="159">
        <f>ROUND(E583*J583,2)</f>
        <v>0</v>
      </c>
      <c r="L583" s="159">
        <v>21</v>
      </c>
      <c r="M583" s="159">
        <f>G583*(1+L583/100)</f>
        <v>0</v>
      </c>
      <c r="N583" s="159">
        <v>0</v>
      </c>
      <c r="O583" s="159">
        <f>ROUND(E583*N583,2)</f>
        <v>0</v>
      </c>
      <c r="P583" s="159">
        <v>0</v>
      </c>
      <c r="Q583" s="159">
        <f>ROUND(E583*P583,2)</f>
        <v>0</v>
      </c>
      <c r="R583" s="159"/>
      <c r="S583" s="159" t="s">
        <v>137</v>
      </c>
      <c r="T583" s="159" t="s">
        <v>138</v>
      </c>
      <c r="U583" s="159">
        <v>0</v>
      </c>
      <c r="V583" s="159">
        <f>ROUND(E583*U583,2)</f>
        <v>0</v>
      </c>
      <c r="W583" s="15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128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92" t="s">
        <v>579</v>
      </c>
      <c r="D584" s="161"/>
      <c r="E584" s="162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130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ht="22.5" outlineLevel="1" x14ac:dyDescent="0.2">
      <c r="A585" s="156"/>
      <c r="B585" s="157"/>
      <c r="C585" s="192" t="s">
        <v>580</v>
      </c>
      <c r="D585" s="161"/>
      <c r="E585" s="162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130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192" t="s">
        <v>581</v>
      </c>
      <c r="D586" s="161"/>
      <c r="E586" s="162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130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6"/>
      <c r="B587" s="157"/>
      <c r="C587" s="192" t="s">
        <v>582</v>
      </c>
      <c r="D587" s="161"/>
      <c r="E587" s="162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130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/>
      <c r="B588" s="157"/>
      <c r="C588" s="192" t="s">
        <v>583</v>
      </c>
      <c r="D588" s="161"/>
      <c r="E588" s="162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130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t="33.75" outlineLevel="1" x14ac:dyDescent="0.2">
      <c r="A589" s="156"/>
      <c r="B589" s="157"/>
      <c r="C589" s="192" t="s">
        <v>584</v>
      </c>
      <c r="D589" s="161"/>
      <c r="E589" s="162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130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192" t="s">
        <v>585</v>
      </c>
      <c r="D590" s="161"/>
      <c r="E590" s="162">
        <v>1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130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ht="22.5" outlineLevel="1" x14ac:dyDescent="0.2">
      <c r="A591" s="175">
        <v>69</v>
      </c>
      <c r="B591" s="176" t="s">
        <v>586</v>
      </c>
      <c r="C591" s="191" t="s">
        <v>587</v>
      </c>
      <c r="D591" s="177" t="s">
        <v>163</v>
      </c>
      <c r="E591" s="178">
        <v>1</v>
      </c>
      <c r="F591" s="179"/>
      <c r="G591" s="180">
        <f>ROUND(E591*F591,2)</f>
        <v>0</v>
      </c>
      <c r="H591" s="160"/>
      <c r="I591" s="159">
        <f>ROUND(E591*H591,2)</f>
        <v>0</v>
      </c>
      <c r="J591" s="160"/>
      <c r="K591" s="159">
        <f>ROUND(E591*J591,2)</f>
        <v>0</v>
      </c>
      <c r="L591" s="159">
        <v>21</v>
      </c>
      <c r="M591" s="159">
        <f>G591*(1+L591/100)</f>
        <v>0</v>
      </c>
      <c r="N591" s="159">
        <v>0</v>
      </c>
      <c r="O591" s="159">
        <f>ROUND(E591*N591,2)</f>
        <v>0</v>
      </c>
      <c r="P591" s="159">
        <v>0</v>
      </c>
      <c r="Q591" s="159">
        <f>ROUND(E591*P591,2)</f>
        <v>0</v>
      </c>
      <c r="R591" s="159"/>
      <c r="S591" s="159" t="s">
        <v>137</v>
      </c>
      <c r="T591" s="159" t="s">
        <v>138</v>
      </c>
      <c r="U591" s="159">
        <v>0</v>
      </c>
      <c r="V591" s="159">
        <f>ROUND(E591*U591,2)</f>
        <v>0</v>
      </c>
      <c r="W591" s="15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128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192" t="s">
        <v>579</v>
      </c>
      <c r="D592" s="161"/>
      <c r="E592" s="162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130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ht="22.5" outlineLevel="1" x14ac:dyDescent="0.2">
      <c r="A593" s="156"/>
      <c r="B593" s="157"/>
      <c r="C593" s="192" t="s">
        <v>588</v>
      </c>
      <c r="D593" s="161"/>
      <c r="E593" s="162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130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192" t="s">
        <v>581</v>
      </c>
      <c r="D594" s="161"/>
      <c r="E594" s="162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130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56"/>
      <c r="B595" s="157"/>
      <c r="C595" s="192" t="s">
        <v>582</v>
      </c>
      <c r="D595" s="161"/>
      <c r="E595" s="162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 t="s">
        <v>130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192" t="s">
        <v>583</v>
      </c>
      <c r="D596" s="161"/>
      <c r="E596" s="162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130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ht="33.75" outlineLevel="1" x14ac:dyDescent="0.2">
      <c r="A597" s="156"/>
      <c r="B597" s="157"/>
      <c r="C597" s="192" t="s">
        <v>584</v>
      </c>
      <c r="D597" s="161"/>
      <c r="E597" s="162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130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192" t="s">
        <v>589</v>
      </c>
      <c r="D598" s="161"/>
      <c r="E598" s="162">
        <v>1</v>
      </c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130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x14ac:dyDescent="0.2">
      <c r="A599" s="169" t="s">
        <v>122</v>
      </c>
      <c r="B599" s="170" t="s">
        <v>83</v>
      </c>
      <c r="C599" s="190" t="s">
        <v>84</v>
      </c>
      <c r="D599" s="171"/>
      <c r="E599" s="172"/>
      <c r="F599" s="173"/>
      <c r="G599" s="174">
        <f>SUMIF(AG600:AG644,"&lt;&gt;NOR",G600:G644)</f>
        <v>0</v>
      </c>
      <c r="H599" s="168"/>
      <c r="I599" s="168">
        <f>SUM(I600:I644)</f>
        <v>0</v>
      </c>
      <c r="J599" s="168"/>
      <c r="K599" s="168">
        <f>SUM(K600:K644)</f>
        <v>0</v>
      </c>
      <c r="L599" s="168"/>
      <c r="M599" s="168">
        <f>SUM(M600:M644)</f>
        <v>0</v>
      </c>
      <c r="N599" s="168"/>
      <c r="O599" s="168">
        <f>SUM(O600:O644)</f>
        <v>4.3900000000000006</v>
      </c>
      <c r="P599" s="168"/>
      <c r="Q599" s="168">
        <f>SUM(Q600:Q644)</f>
        <v>0</v>
      </c>
      <c r="R599" s="168"/>
      <c r="S599" s="168"/>
      <c r="T599" s="168"/>
      <c r="U599" s="168"/>
      <c r="V599" s="168">
        <f>SUM(V600:V644)</f>
        <v>6.59</v>
      </c>
      <c r="W599" s="168"/>
      <c r="AG599" t="s">
        <v>123</v>
      </c>
    </row>
    <row r="600" spans="1:60" ht="22.5" outlineLevel="1" x14ac:dyDescent="0.2">
      <c r="A600" s="175">
        <v>70</v>
      </c>
      <c r="B600" s="176" t="s">
        <v>590</v>
      </c>
      <c r="C600" s="191" t="s">
        <v>591</v>
      </c>
      <c r="D600" s="177" t="s">
        <v>177</v>
      </c>
      <c r="E600" s="178">
        <v>21.540000000000003</v>
      </c>
      <c r="F600" s="179"/>
      <c r="G600" s="180">
        <f>ROUND(E600*F600,2)</f>
        <v>0</v>
      </c>
      <c r="H600" s="160"/>
      <c r="I600" s="159">
        <f>ROUND(E600*H600,2)</f>
        <v>0</v>
      </c>
      <c r="J600" s="160"/>
      <c r="K600" s="159">
        <f>ROUND(E600*J600,2)</f>
        <v>0</v>
      </c>
      <c r="L600" s="159">
        <v>21</v>
      </c>
      <c r="M600" s="159">
        <f>G600*(1+L600/100)</f>
        <v>0</v>
      </c>
      <c r="N600" s="159">
        <v>3.2000000000000003E-4</v>
      </c>
      <c r="O600" s="159">
        <f>ROUND(E600*N600,2)</f>
        <v>0.01</v>
      </c>
      <c r="P600" s="159">
        <v>0</v>
      </c>
      <c r="Q600" s="159">
        <f>ROUND(E600*P600,2)</f>
        <v>0</v>
      </c>
      <c r="R600" s="159"/>
      <c r="S600" s="159" t="s">
        <v>127</v>
      </c>
      <c r="T600" s="159" t="s">
        <v>127</v>
      </c>
      <c r="U600" s="159">
        <v>0.23600000000000002</v>
      </c>
      <c r="V600" s="159">
        <f>ROUND(E600*U600,2)</f>
        <v>5.08</v>
      </c>
      <c r="W600" s="15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128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192" t="s">
        <v>406</v>
      </c>
      <c r="D601" s="161"/>
      <c r="E601" s="162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130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192" t="s">
        <v>592</v>
      </c>
      <c r="D602" s="161"/>
      <c r="E602" s="162">
        <v>6.32</v>
      </c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130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192" t="s">
        <v>593</v>
      </c>
      <c r="D603" s="161"/>
      <c r="E603" s="162">
        <v>3.12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130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192" t="s">
        <v>428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130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192" t="s">
        <v>592</v>
      </c>
      <c r="D605" s="161"/>
      <c r="E605" s="162">
        <v>6.32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130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192" t="s">
        <v>594</v>
      </c>
      <c r="D606" s="161"/>
      <c r="E606" s="162">
        <v>3.04</v>
      </c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130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192" t="s">
        <v>438</v>
      </c>
      <c r="D607" s="161"/>
      <c r="E607" s="162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130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192" t="s">
        <v>595</v>
      </c>
      <c r="D608" s="161"/>
      <c r="E608" s="162">
        <v>2.74</v>
      </c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130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75">
        <v>71</v>
      </c>
      <c r="B609" s="176" t="s">
        <v>596</v>
      </c>
      <c r="C609" s="191" t="s">
        <v>597</v>
      </c>
      <c r="D609" s="177" t="s">
        <v>177</v>
      </c>
      <c r="E609" s="178">
        <v>21.540000000000003</v>
      </c>
      <c r="F609" s="179"/>
      <c r="G609" s="180">
        <f>ROUND(E609*F609,2)</f>
        <v>0</v>
      </c>
      <c r="H609" s="160"/>
      <c r="I609" s="159">
        <f>ROUND(E609*H609,2)</f>
        <v>0</v>
      </c>
      <c r="J609" s="160"/>
      <c r="K609" s="159">
        <f>ROUND(E609*J609,2)</f>
        <v>0</v>
      </c>
      <c r="L609" s="159">
        <v>21</v>
      </c>
      <c r="M609" s="159">
        <f>G609*(1+L609/100)</f>
        <v>0</v>
      </c>
      <c r="N609" s="159">
        <v>4.0000000000000003E-5</v>
      </c>
      <c r="O609" s="159">
        <f>ROUND(E609*N609,2)</f>
        <v>0</v>
      </c>
      <c r="P609" s="159">
        <v>0</v>
      </c>
      <c r="Q609" s="159">
        <f>ROUND(E609*P609,2)</f>
        <v>0</v>
      </c>
      <c r="R609" s="159"/>
      <c r="S609" s="159" t="s">
        <v>127</v>
      </c>
      <c r="T609" s="159" t="s">
        <v>127</v>
      </c>
      <c r="U609" s="159">
        <v>7.0000000000000007E-2</v>
      </c>
      <c r="V609" s="159">
        <f>ROUND(E609*U609,2)</f>
        <v>1.51</v>
      </c>
      <c r="W609" s="159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128</v>
      </c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251" t="s">
        <v>598</v>
      </c>
      <c r="D610" s="252"/>
      <c r="E610" s="252"/>
      <c r="F610" s="252"/>
      <c r="G610" s="252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227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75">
        <v>72</v>
      </c>
      <c r="B611" s="176" t="s">
        <v>599</v>
      </c>
      <c r="C611" s="191" t="s">
        <v>600</v>
      </c>
      <c r="D611" s="177" t="s">
        <v>126</v>
      </c>
      <c r="E611" s="178">
        <v>10.5</v>
      </c>
      <c r="F611" s="179"/>
      <c r="G611" s="180">
        <f>ROUND(E611*F611,2)</f>
        <v>0</v>
      </c>
      <c r="H611" s="160"/>
      <c r="I611" s="159">
        <f>ROUND(E611*H611,2)</f>
        <v>0</v>
      </c>
      <c r="J611" s="160"/>
      <c r="K611" s="159">
        <f>ROUND(E611*J611,2)</f>
        <v>0</v>
      </c>
      <c r="L611" s="159">
        <v>21</v>
      </c>
      <c r="M611" s="159">
        <f>G611*(1+L611/100)</f>
        <v>0</v>
      </c>
      <c r="N611" s="159">
        <v>0.14016000000000001</v>
      </c>
      <c r="O611" s="159">
        <f>ROUND(E611*N611,2)</f>
        <v>1.47</v>
      </c>
      <c r="P611" s="159">
        <v>0</v>
      </c>
      <c r="Q611" s="159">
        <f>ROUND(E611*P611,2)</f>
        <v>0</v>
      </c>
      <c r="R611" s="159"/>
      <c r="S611" s="159" t="s">
        <v>127</v>
      </c>
      <c r="T611" s="159" t="s">
        <v>224</v>
      </c>
      <c r="U611" s="159">
        <v>0</v>
      </c>
      <c r="V611" s="159">
        <f>ROUND(E611*U611,2)</f>
        <v>0</v>
      </c>
      <c r="W611" s="159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225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194" t="s">
        <v>156</v>
      </c>
      <c r="D612" s="163"/>
      <c r="E612" s="164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130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195" t="s">
        <v>180</v>
      </c>
      <c r="D613" s="163"/>
      <c r="E613" s="164">
        <v>5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130</v>
      </c>
      <c r="AH613" s="149">
        <v>2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195" t="s">
        <v>601</v>
      </c>
      <c r="D614" s="163"/>
      <c r="E614" s="164">
        <v>5</v>
      </c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130</v>
      </c>
      <c r="AH614" s="149">
        <v>2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194" t="s">
        <v>159</v>
      </c>
      <c r="D615" s="163"/>
      <c r="E615" s="164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130</v>
      </c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192" t="s">
        <v>602</v>
      </c>
      <c r="D616" s="161"/>
      <c r="E616" s="162">
        <v>10.5</v>
      </c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130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ht="22.5" outlineLevel="1" x14ac:dyDescent="0.2">
      <c r="A617" s="181">
        <v>73</v>
      </c>
      <c r="B617" s="182" t="s">
        <v>603</v>
      </c>
      <c r="C617" s="193" t="s">
        <v>604</v>
      </c>
      <c r="D617" s="183" t="s">
        <v>126</v>
      </c>
      <c r="E617" s="184">
        <v>10</v>
      </c>
      <c r="F617" s="185"/>
      <c r="G617" s="186">
        <f>ROUND(E617*F617,2)</f>
        <v>0</v>
      </c>
      <c r="H617" s="160"/>
      <c r="I617" s="159">
        <f>ROUND(E617*H617,2)</f>
        <v>0</v>
      </c>
      <c r="J617" s="160"/>
      <c r="K617" s="159">
        <f>ROUND(E617*J617,2)</f>
        <v>0</v>
      </c>
      <c r="L617" s="159">
        <v>21</v>
      </c>
      <c r="M617" s="159">
        <f>G617*(1+L617/100)</f>
        <v>0</v>
      </c>
      <c r="N617" s="159">
        <v>6.8760000000000002E-2</v>
      </c>
      <c r="O617" s="159">
        <f>ROUND(E617*N617,2)</f>
        <v>0.69</v>
      </c>
      <c r="P617" s="159">
        <v>0</v>
      </c>
      <c r="Q617" s="159">
        <f>ROUND(E617*P617,2)</f>
        <v>0</v>
      </c>
      <c r="R617" s="159"/>
      <c r="S617" s="159" t="s">
        <v>127</v>
      </c>
      <c r="T617" s="159" t="s">
        <v>224</v>
      </c>
      <c r="U617" s="159">
        <v>0</v>
      </c>
      <c r="V617" s="159">
        <f>ROUND(E617*U617,2)</f>
        <v>0</v>
      </c>
      <c r="W617" s="159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225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ht="22.5" outlineLevel="1" x14ac:dyDescent="0.2">
      <c r="A618" s="175">
        <v>74</v>
      </c>
      <c r="B618" s="176" t="s">
        <v>605</v>
      </c>
      <c r="C618" s="191" t="s">
        <v>606</v>
      </c>
      <c r="D618" s="177" t="s">
        <v>126</v>
      </c>
      <c r="E618" s="178">
        <v>28.150500000000001</v>
      </c>
      <c r="F618" s="179"/>
      <c r="G618" s="180">
        <f>ROUND(E618*F618,2)</f>
        <v>0</v>
      </c>
      <c r="H618" s="160"/>
      <c r="I618" s="159">
        <f>ROUND(E618*H618,2)</f>
        <v>0</v>
      </c>
      <c r="J618" s="160"/>
      <c r="K618" s="159">
        <f>ROUND(E618*J618,2)</f>
        <v>0</v>
      </c>
      <c r="L618" s="159">
        <v>21</v>
      </c>
      <c r="M618" s="159">
        <f>G618*(1+L618/100)</f>
        <v>0</v>
      </c>
      <c r="N618" s="159">
        <v>7.6140000000000013E-2</v>
      </c>
      <c r="O618" s="159">
        <f>ROUND(E618*N618,2)</f>
        <v>2.14</v>
      </c>
      <c r="P618" s="159">
        <v>0</v>
      </c>
      <c r="Q618" s="159">
        <f>ROUND(E618*P618,2)</f>
        <v>0</v>
      </c>
      <c r="R618" s="159"/>
      <c r="S618" s="159" t="s">
        <v>127</v>
      </c>
      <c r="T618" s="159" t="s">
        <v>224</v>
      </c>
      <c r="U618" s="159">
        <v>0</v>
      </c>
      <c r="V618" s="159">
        <f>ROUND(E618*U618,2)</f>
        <v>0</v>
      </c>
      <c r="W618" s="15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225</v>
      </c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194" t="s">
        <v>156</v>
      </c>
      <c r="D619" s="163"/>
      <c r="E619" s="164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130</v>
      </c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195" t="s">
        <v>607</v>
      </c>
      <c r="D620" s="163"/>
      <c r="E620" s="164">
        <v>10.210000000000001</v>
      </c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130</v>
      </c>
      <c r="AH620" s="149">
        <v>2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195" t="s">
        <v>608</v>
      </c>
      <c r="D621" s="163"/>
      <c r="E621" s="164">
        <v>10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130</v>
      </c>
      <c r="AH621" s="149">
        <v>2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195" t="s">
        <v>197</v>
      </c>
      <c r="D622" s="163"/>
      <c r="E622" s="164">
        <v>6.6000000000000005</v>
      </c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130</v>
      </c>
      <c r="AH622" s="149">
        <v>2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194" t="s">
        <v>159</v>
      </c>
      <c r="D623" s="163"/>
      <c r="E623" s="164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130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192" t="s">
        <v>609</v>
      </c>
      <c r="D624" s="161"/>
      <c r="E624" s="162">
        <v>28.150500000000001</v>
      </c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130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75">
        <v>75</v>
      </c>
      <c r="B625" s="176" t="s">
        <v>610</v>
      </c>
      <c r="C625" s="191" t="s">
        <v>611</v>
      </c>
      <c r="D625" s="177" t="s">
        <v>163</v>
      </c>
      <c r="E625" s="178">
        <v>387</v>
      </c>
      <c r="F625" s="179"/>
      <c r="G625" s="180">
        <f>ROUND(E625*F625,2)</f>
        <v>0</v>
      </c>
      <c r="H625" s="160"/>
      <c r="I625" s="159">
        <f>ROUND(E625*H625,2)</f>
        <v>0</v>
      </c>
      <c r="J625" s="160"/>
      <c r="K625" s="159">
        <f>ROUND(E625*J625,2)</f>
        <v>0</v>
      </c>
      <c r="L625" s="159">
        <v>21</v>
      </c>
      <c r="M625" s="159">
        <f>G625*(1+L625/100)</f>
        <v>0</v>
      </c>
      <c r="N625" s="159">
        <v>1.3000000000000002E-4</v>
      </c>
      <c r="O625" s="159">
        <f>ROUND(E625*N625,2)</f>
        <v>0.05</v>
      </c>
      <c r="P625" s="159">
        <v>0</v>
      </c>
      <c r="Q625" s="159">
        <f>ROUND(E625*P625,2)</f>
        <v>0</v>
      </c>
      <c r="R625" s="159" t="s">
        <v>178</v>
      </c>
      <c r="S625" s="159" t="s">
        <v>127</v>
      </c>
      <c r="T625" s="159" t="s">
        <v>138</v>
      </c>
      <c r="U625" s="159">
        <v>0</v>
      </c>
      <c r="V625" s="159">
        <f>ROUND(E625*U625,2)</f>
        <v>0</v>
      </c>
      <c r="W625" s="15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179</v>
      </c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194" t="s">
        <v>156</v>
      </c>
      <c r="D626" s="163"/>
      <c r="E626" s="164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130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195" t="s">
        <v>612</v>
      </c>
      <c r="D627" s="163"/>
      <c r="E627" s="164">
        <v>226.8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130</v>
      </c>
      <c r="AH627" s="149">
        <v>2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194" t="s">
        <v>159</v>
      </c>
      <c r="D628" s="163"/>
      <c r="E628" s="164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4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130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192" t="s">
        <v>613</v>
      </c>
      <c r="D629" s="161"/>
      <c r="E629" s="162">
        <v>227</v>
      </c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130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/>
      <c r="B630" s="157"/>
      <c r="C630" s="194" t="s">
        <v>156</v>
      </c>
      <c r="D630" s="163"/>
      <c r="E630" s="164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 t="s">
        <v>130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/>
      <c r="B631" s="157"/>
      <c r="C631" s="195" t="s">
        <v>614</v>
      </c>
      <c r="D631" s="163"/>
      <c r="E631" s="164">
        <v>227.53500000000003</v>
      </c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4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130</v>
      </c>
      <c r="AH631" s="149">
        <v>2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1" x14ac:dyDescent="0.2">
      <c r="A632" s="156"/>
      <c r="B632" s="157"/>
      <c r="C632" s="195" t="s">
        <v>615</v>
      </c>
      <c r="D632" s="163"/>
      <c r="E632" s="164">
        <v>159.60000000000002</v>
      </c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49"/>
      <c r="Y632" s="149"/>
      <c r="Z632" s="149"/>
      <c r="AA632" s="149"/>
      <c r="AB632" s="149"/>
      <c r="AC632" s="149"/>
      <c r="AD632" s="149"/>
      <c r="AE632" s="149"/>
      <c r="AF632" s="149"/>
      <c r="AG632" s="149" t="s">
        <v>130</v>
      </c>
      <c r="AH632" s="149">
        <v>2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">
      <c r="A633" s="156"/>
      <c r="B633" s="157"/>
      <c r="C633" s="194" t="s">
        <v>159</v>
      </c>
      <c r="D633" s="163"/>
      <c r="E633" s="164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49"/>
      <c r="Y633" s="149"/>
      <c r="Z633" s="149"/>
      <c r="AA633" s="149"/>
      <c r="AB633" s="149"/>
      <c r="AC633" s="149"/>
      <c r="AD633" s="149"/>
      <c r="AE633" s="149"/>
      <c r="AF633" s="149"/>
      <c r="AG633" s="149" t="s">
        <v>130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192" t="s">
        <v>616</v>
      </c>
      <c r="D634" s="161"/>
      <c r="E634" s="162">
        <v>160</v>
      </c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4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130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75">
        <v>76</v>
      </c>
      <c r="B635" s="176" t="s">
        <v>617</v>
      </c>
      <c r="C635" s="191" t="s">
        <v>618</v>
      </c>
      <c r="D635" s="177" t="s">
        <v>177</v>
      </c>
      <c r="E635" s="178">
        <v>197</v>
      </c>
      <c r="F635" s="179"/>
      <c r="G635" s="180">
        <f>ROUND(E635*F635,2)</f>
        <v>0</v>
      </c>
      <c r="H635" s="160"/>
      <c r="I635" s="159">
        <f>ROUND(E635*H635,2)</f>
        <v>0</v>
      </c>
      <c r="J635" s="160"/>
      <c r="K635" s="159">
        <f>ROUND(E635*J635,2)</f>
        <v>0</v>
      </c>
      <c r="L635" s="159">
        <v>21</v>
      </c>
      <c r="M635" s="159">
        <f>G635*(1+L635/100)</f>
        <v>0</v>
      </c>
      <c r="N635" s="159">
        <v>1.3000000000000002E-4</v>
      </c>
      <c r="O635" s="159">
        <f>ROUND(E635*N635,2)</f>
        <v>0.03</v>
      </c>
      <c r="P635" s="159">
        <v>0</v>
      </c>
      <c r="Q635" s="159">
        <f>ROUND(E635*P635,2)</f>
        <v>0</v>
      </c>
      <c r="R635" s="159"/>
      <c r="S635" s="159" t="s">
        <v>137</v>
      </c>
      <c r="T635" s="159" t="s">
        <v>138</v>
      </c>
      <c r="U635" s="159">
        <v>0</v>
      </c>
      <c r="V635" s="159">
        <f>ROUND(E635*U635,2)</f>
        <v>0</v>
      </c>
      <c r="W635" s="159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179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194" t="s">
        <v>156</v>
      </c>
      <c r="D636" s="163"/>
      <c r="E636" s="164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130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195" t="s">
        <v>619</v>
      </c>
      <c r="D637" s="163"/>
      <c r="E637" s="164">
        <v>33.92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130</v>
      </c>
      <c r="AH637" s="149">
        <v>2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195" t="s">
        <v>620</v>
      </c>
      <c r="D638" s="163"/>
      <c r="E638" s="164">
        <v>35.980000000000004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4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130</v>
      </c>
      <c r="AH638" s="149">
        <v>2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56"/>
      <c r="B639" s="157"/>
      <c r="C639" s="195" t="s">
        <v>621</v>
      </c>
      <c r="D639" s="163"/>
      <c r="E639" s="164">
        <v>37</v>
      </c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49"/>
      <c r="Y639" s="149"/>
      <c r="Z639" s="149"/>
      <c r="AA639" s="149"/>
      <c r="AB639" s="149"/>
      <c r="AC639" s="149"/>
      <c r="AD639" s="149"/>
      <c r="AE639" s="149"/>
      <c r="AF639" s="149"/>
      <c r="AG639" s="149" t="s">
        <v>130</v>
      </c>
      <c r="AH639" s="149">
        <v>2</v>
      </c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195" t="s">
        <v>622</v>
      </c>
      <c r="D640" s="163"/>
      <c r="E640" s="164">
        <v>63</v>
      </c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4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130</v>
      </c>
      <c r="AH640" s="149">
        <v>2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195" t="s">
        <v>623</v>
      </c>
      <c r="D641" s="163"/>
      <c r="E641" s="164">
        <v>26.200000000000003</v>
      </c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4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130</v>
      </c>
      <c r="AH641" s="149">
        <v>2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194" t="s">
        <v>159</v>
      </c>
      <c r="D642" s="163"/>
      <c r="E642" s="164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4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130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192" t="s">
        <v>624</v>
      </c>
      <c r="D643" s="161"/>
      <c r="E643" s="162">
        <v>197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4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130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56">
        <v>77</v>
      </c>
      <c r="B644" s="157" t="s">
        <v>625</v>
      </c>
      <c r="C644" s="196" t="s">
        <v>626</v>
      </c>
      <c r="D644" s="158" t="s">
        <v>0</v>
      </c>
      <c r="E644" s="188"/>
      <c r="F644" s="160"/>
      <c r="G644" s="159">
        <f>ROUND(E644*F644,2)</f>
        <v>0</v>
      </c>
      <c r="H644" s="160"/>
      <c r="I644" s="159">
        <f>ROUND(E644*H644,2)</f>
        <v>0</v>
      </c>
      <c r="J644" s="160"/>
      <c r="K644" s="159">
        <f>ROUND(E644*J644,2)</f>
        <v>0</v>
      </c>
      <c r="L644" s="159">
        <v>21</v>
      </c>
      <c r="M644" s="159">
        <f>G644*(1+L644/100)</f>
        <v>0</v>
      </c>
      <c r="N644" s="159">
        <v>0</v>
      </c>
      <c r="O644" s="159">
        <f>ROUND(E644*N644,2)</f>
        <v>0</v>
      </c>
      <c r="P644" s="159">
        <v>0</v>
      </c>
      <c r="Q644" s="159">
        <f>ROUND(E644*P644,2)</f>
        <v>0</v>
      </c>
      <c r="R644" s="159"/>
      <c r="S644" s="159" t="s">
        <v>127</v>
      </c>
      <c r="T644" s="159" t="s">
        <v>127</v>
      </c>
      <c r="U644" s="159">
        <v>0</v>
      </c>
      <c r="V644" s="159">
        <f>ROUND(E644*U644,2)</f>
        <v>0</v>
      </c>
      <c r="W644" s="159"/>
      <c r="X644" s="149"/>
      <c r="Y644" s="149"/>
      <c r="Z644" s="149"/>
      <c r="AA644" s="149"/>
      <c r="AB644" s="149"/>
      <c r="AC644" s="149"/>
      <c r="AD644" s="149"/>
      <c r="AE644" s="149"/>
      <c r="AF644" s="149"/>
      <c r="AG644" s="149" t="s">
        <v>311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x14ac:dyDescent="0.2">
      <c r="A645" s="169" t="s">
        <v>122</v>
      </c>
      <c r="B645" s="170" t="s">
        <v>85</v>
      </c>
      <c r="C645" s="190" t="s">
        <v>86</v>
      </c>
      <c r="D645" s="171"/>
      <c r="E645" s="172"/>
      <c r="F645" s="173"/>
      <c r="G645" s="174">
        <f>SUMIF(AG646:AG786,"&lt;&gt;NOR",G646:G786)</f>
        <v>0</v>
      </c>
      <c r="H645" s="168"/>
      <c r="I645" s="168">
        <f>SUM(I646:I786)</f>
        <v>0</v>
      </c>
      <c r="J645" s="168"/>
      <c r="K645" s="168">
        <f>SUM(K646:K786)</f>
        <v>0</v>
      </c>
      <c r="L645" s="168"/>
      <c r="M645" s="168">
        <f>SUM(M646:M786)</f>
        <v>0</v>
      </c>
      <c r="N645" s="168"/>
      <c r="O645" s="168">
        <f>SUM(O646:O786)</f>
        <v>5.86</v>
      </c>
      <c r="P645" s="168"/>
      <c r="Q645" s="168">
        <f>SUM(Q646:Q786)</f>
        <v>1.75</v>
      </c>
      <c r="R645" s="168"/>
      <c r="S645" s="168"/>
      <c r="T645" s="168"/>
      <c r="U645" s="168"/>
      <c r="V645" s="168">
        <f>SUM(V646:V786)</f>
        <v>886.69999999999993</v>
      </c>
      <c r="W645" s="168"/>
      <c r="AG645" t="s">
        <v>123</v>
      </c>
    </row>
    <row r="646" spans="1:60" outlineLevel="1" x14ac:dyDescent="0.2">
      <c r="A646" s="175">
        <v>78</v>
      </c>
      <c r="B646" s="176" t="s">
        <v>627</v>
      </c>
      <c r="C646" s="191" t="s">
        <v>628</v>
      </c>
      <c r="D646" s="177" t="s">
        <v>177</v>
      </c>
      <c r="E646" s="178">
        <v>264</v>
      </c>
      <c r="F646" s="179"/>
      <c r="G646" s="180">
        <f>ROUND(E646*F646,2)</f>
        <v>0</v>
      </c>
      <c r="H646" s="160"/>
      <c r="I646" s="159">
        <f>ROUND(E646*H646,2)</f>
        <v>0</v>
      </c>
      <c r="J646" s="160"/>
      <c r="K646" s="159">
        <f>ROUND(E646*J646,2)</f>
        <v>0</v>
      </c>
      <c r="L646" s="159">
        <v>21</v>
      </c>
      <c r="M646" s="159">
        <f>G646*(1+L646/100)</f>
        <v>0</v>
      </c>
      <c r="N646" s="159">
        <v>0</v>
      </c>
      <c r="O646" s="159">
        <f>ROUND(E646*N646,2)</f>
        <v>0</v>
      </c>
      <c r="P646" s="159">
        <v>0</v>
      </c>
      <c r="Q646" s="159">
        <f>ROUND(E646*P646,2)</f>
        <v>0</v>
      </c>
      <c r="R646" s="159"/>
      <c r="S646" s="159" t="s">
        <v>127</v>
      </c>
      <c r="T646" s="159" t="s">
        <v>127</v>
      </c>
      <c r="U646" s="159">
        <v>0.13</v>
      </c>
      <c r="V646" s="159">
        <f>ROUND(E646*U646,2)</f>
        <v>34.32</v>
      </c>
      <c r="W646" s="159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329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192" t="s">
        <v>629</v>
      </c>
      <c r="D647" s="161"/>
      <c r="E647" s="162">
        <v>17.600000000000001</v>
      </c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130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">
      <c r="A648" s="156"/>
      <c r="B648" s="157"/>
      <c r="C648" s="192" t="s">
        <v>630</v>
      </c>
      <c r="D648" s="161"/>
      <c r="E648" s="162">
        <v>35.200000000000003</v>
      </c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 t="s">
        <v>130</v>
      </c>
      <c r="AH648" s="149">
        <v>0</v>
      </c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6"/>
      <c r="B649" s="157"/>
      <c r="C649" s="192" t="s">
        <v>631</v>
      </c>
      <c r="D649" s="161"/>
      <c r="E649" s="162">
        <v>35.200000000000003</v>
      </c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130</v>
      </c>
      <c r="AH649" s="149">
        <v>0</v>
      </c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192" t="s">
        <v>632</v>
      </c>
      <c r="D650" s="161"/>
      <c r="E650" s="162">
        <v>35.200000000000003</v>
      </c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130</v>
      </c>
      <c r="AH650" s="149">
        <v>0</v>
      </c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192" t="s">
        <v>633</v>
      </c>
      <c r="D651" s="161"/>
      <c r="E651" s="162">
        <v>52.800000000000004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130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56"/>
      <c r="B652" s="157"/>
      <c r="C652" s="192" t="s">
        <v>634</v>
      </c>
      <c r="D652" s="161"/>
      <c r="E652" s="162">
        <v>52.800000000000004</v>
      </c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 t="s">
        <v>130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192" t="s">
        <v>635</v>
      </c>
      <c r="D653" s="161"/>
      <c r="E653" s="162">
        <v>35.200000000000003</v>
      </c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130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ht="22.5" outlineLevel="1" x14ac:dyDescent="0.2">
      <c r="A654" s="175">
        <v>79</v>
      </c>
      <c r="B654" s="176" t="s">
        <v>636</v>
      </c>
      <c r="C654" s="191" t="s">
        <v>637</v>
      </c>
      <c r="D654" s="177" t="s">
        <v>177</v>
      </c>
      <c r="E654" s="178">
        <v>1194.6400000000001</v>
      </c>
      <c r="F654" s="179"/>
      <c r="G654" s="180">
        <f>ROUND(E654*F654,2)</f>
        <v>0</v>
      </c>
      <c r="H654" s="160"/>
      <c r="I654" s="159">
        <f>ROUND(E654*H654,2)</f>
        <v>0</v>
      </c>
      <c r="J654" s="160"/>
      <c r="K654" s="159">
        <f>ROUND(E654*J654,2)</f>
        <v>0</v>
      </c>
      <c r="L654" s="159">
        <v>21</v>
      </c>
      <c r="M654" s="159">
        <f>G654*(1+L654/100)</f>
        <v>0</v>
      </c>
      <c r="N654" s="159">
        <v>0</v>
      </c>
      <c r="O654" s="159">
        <f>ROUND(E654*N654,2)</f>
        <v>0</v>
      </c>
      <c r="P654" s="159">
        <v>0</v>
      </c>
      <c r="Q654" s="159">
        <f>ROUND(E654*P654,2)</f>
        <v>0</v>
      </c>
      <c r="R654" s="159"/>
      <c r="S654" s="159" t="s">
        <v>127</v>
      </c>
      <c r="T654" s="159" t="s">
        <v>127</v>
      </c>
      <c r="U654" s="159">
        <v>3.5000000000000003E-2</v>
      </c>
      <c r="V654" s="159">
        <f>ROUND(E654*U654,2)</f>
        <v>41.81</v>
      </c>
      <c r="W654" s="15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128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192" t="s">
        <v>214</v>
      </c>
      <c r="D655" s="161"/>
      <c r="E655" s="162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130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192" t="s">
        <v>638</v>
      </c>
      <c r="D656" s="161"/>
      <c r="E656" s="162">
        <v>155.42000000000002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130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">
      <c r="A657" s="156"/>
      <c r="B657" s="157"/>
      <c r="C657" s="194" t="s">
        <v>156</v>
      </c>
      <c r="D657" s="163"/>
      <c r="E657" s="164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 t="s">
        <v>130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195" t="s">
        <v>639</v>
      </c>
      <c r="D658" s="163"/>
      <c r="E658" s="164">
        <v>10.14</v>
      </c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130</v>
      </c>
      <c r="AH658" s="149">
        <v>2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195" t="s">
        <v>640</v>
      </c>
      <c r="D659" s="163"/>
      <c r="E659" s="164">
        <v>5.19</v>
      </c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130</v>
      </c>
      <c r="AH659" s="149">
        <v>2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195" t="s">
        <v>641</v>
      </c>
      <c r="D660" s="163"/>
      <c r="E660" s="164">
        <v>19.740000000000002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130</v>
      </c>
      <c r="AH660" s="149">
        <v>2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56"/>
      <c r="B661" s="157"/>
      <c r="C661" s="195" t="s">
        <v>642</v>
      </c>
      <c r="D661" s="163"/>
      <c r="E661" s="164">
        <v>11.14</v>
      </c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 t="s">
        <v>130</v>
      </c>
      <c r="AH661" s="149">
        <v>2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195" t="s">
        <v>643</v>
      </c>
      <c r="D662" s="163"/>
      <c r="E662" s="164">
        <v>27.560000000000002</v>
      </c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130</v>
      </c>
      <c r="AH662" s="149">
        <v>2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195" t="s">
        <v>644</v>
      </c>
      <c r="D663" s="163"/>
      <c r="E663" s="164">
        <v>29.28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130</v>
      </c>
      <c r="AH663" s="149">
        <v>2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6"/>
      <c r="B664" s="157"/>
      <c r="C664" s="195" t="s">
        <v>645</v>
      </c>
      <c r="D664" s="163"/>
      <c r="E664" s="164">
        <v>7.9200000000000008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130</v>
      </c>
      <c r="AH664" s="149">
        <v>2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56"/>
      <c r="B665" s="157"/>
      <c r="C665" s="195" t="s">
        <v>646</v>
      </c>
      <c r="D665" s="163"/>
      <c r="E665" s="164">
        <v>28.930000000000003</v>
      </c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 t="s">
        <v>130</v>
      </c>
      <c r="AH665" s="149">
        <v>2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6"/>
      <c r="B666" s="157"/>
      <c r="C666" s="195" t="s">
        <v>647</v>
      </c>
      <c r="D666" s="163"/>
      <c r="E666" s="164">
        <v>12.72</v>
      </c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130</v>
      </c>
      <c r="AH666" s="149">
        <v>2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195" t="s">
        <v>648</v>
      </c>
      <c r="D667" s="163"/>
      <c r="E667" s="164">
        <v>2.8000000000000003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130</v>
      </c>
      <c r="AH667" s="149">
        <v>2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">
      <c r="A668" s="156"/>
      <c r="B668" s="157"/>
      <c r="C668" s="194" t="s">
        <v>159</v>
      </c>
      <c r="D668" s="163"/>
      <c r="E668" s="164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 t="s">
        <v>130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192" t="s">
        <v>649</v>
      </c>
      <c r="D669" s="161"/>
      <c r="E669" s="162">
        <v>217.85000000000002</v>
      </c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130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194" t="s">
        <v>156</v>
      </c>
      <c r="D670" s="163"/>
      <c r="E670" s="164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130</v>
      </c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195" t="s">
        <v>650</v>
      </c>
      <c r="D671" s="163"/>
      <c r="E671" s="164">
        <v>12.23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130</v>
      </c>
      <c r="AH671" s="149">
        <v>2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195" t="s">
        <v>651</v>
      </c>
      <c r="D672" s="163"/>
      <c r="E672" s="164">
        <v>19.940000000000001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130</v>
      </c>
      <c r="AH672" s="149">
        <v>2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">
      <c r="A673" s="156"/>
      <c r="B673" s="157"/>
      <c r="C673" s="195" t="s">
        <v>652</v>
      </c>
      <c r="D673" s="163"/>
      <c r="E673" s="164">
        <v>15.08</v>
      </c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 t="s">
        <v>130</v>
      </c>
      <c r="AH673" s="149">
        <v>2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195" t="s">
        <v>653</v>
      </c>
      <c r="D674" s="163"/>
      <c r="E674" s="164">
        <v>24.950000000000003</v>
      </c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130</v>
      </c>
      <c r="AH674" s="149">
        <v>2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195" t="s">
        <v>654</v>
      </c>
      <c r="D675" s="163"/>
      <c r="E675" s="164">
        <v>24.950000000000003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130</v>
      </c>
      <c r="AH675" s="149">
        <v>2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195" t="s">
        <v>655</v>
      </c>
      <c r="D676" s="163"/>
      <c r="E676" s="164">
        <v>15.08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4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130</v>
      </c>
      <c r="AH676" s="149">
        <v>2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195" t="s">
        <v>656</v>
      </c>
      <c r="D677" s="163"/>
      <c r="E677" s="164">
        <v>26.580000000000002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4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130</v>
      </c>
      <c r="AH677" s="149">
        <v>2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">
      <c r="A678" s="156"/>
      <c r="B678" s="157"/>
      <c r="C678" s="195" t="s">
        <v>657</v>
      </c>
      <c r="D678" s="163"/>
      <c r="E678" s="164">
        <v>9.2600000000000016</v>
      </c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49"/>
      <c r="Y678" s="149"/>
      <c r="Z678" s="149"/>
      <c r="AA678" s="149"/>
      <c r="AB678" s="149"/>
      <c r="AC678" s="149"/>
      <c r="AD678" s="149"/>
      <c r="AE678" s="149"/>
      <c r="AF678" s="149"/>
      <c r="AG678" s="149" t="s">
        <v>130</v>
      </c>
      <c r="AH678" s="149">
        <v>2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195" t="s">
        <v>658</v>
      </c>
      <c r="D679" s="163"/>
      <c r="E679" s="164">
        <v>12.700000000000001</v>
      </c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4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130</v>
      </c>
      <c r="AH679" s="149">
        <v>2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195" t="s">
        <v>659</v>
      </c>
      <c r="D680" s="163"/>
      <c r="E680" s="164">
        <v>19.220000000000002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4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130</v>
      </c>
      <c r="AH680" s="149">
        <v>2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195" t="s">
        <v>660</v>
      </c>
      <c r="D681" s="163"/>
      <c r="E681" s="164">
        <v>19.220000000000002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4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130</v>
      </c>
      <c r="AH681" s="149">
        <v>2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56"/>
      <c r="B682" s="157"/>
      <c r="C682" s="195" t="s">
        <v>661</v>
      </c>
      <c r="D682" s="163"/>
      <c r="E682" s="164">
        <v>9.2600000000000016</v>
      </c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49"/>
      <c r="Y682" s="149"/>
      <c r="Z682" s="149"/>
      <c r="AA682" s="149"/>
      <c r="AB682" s="149"/>
      <c r="AC682" s="149"/>
      <c r="AD682" s="149"/>
      <c r="AE682" s="149"/>
      <c r="AF682" s="149"/>
      <c r="AG682" s="149" t="s">
        <v>130</v>
      </c>
      <c r="AH682" s="149">
        <v>2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195" t="s">
        <v>662</v>
      </c>
      <c r="D683" s="163"/>
      <c r="E683" s="164">
        <v>9.3800000000000008</v>
      </c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4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130</v>
      </c>
      <c r="AH683" s="149">
        <v>2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194" t="s">
        <v>159</v>
      </c>
      <c r="D684" s="163"/>
      <c r="E684" s="164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4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130</v>
      </c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192" t="s">
        <v>663</v>
      </c>
      <c r="D685" s="161"/>
      <c r="E685" s="162">
        <v>193.28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4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130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194" t="s">
        <v>156</v>
      </c>
      <c r="D686" s="163"/>
      <c r="E686" s="164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4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130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56"/>
      <c r="B687" s="157"/>
      <c r="C687" s="195" t="s">
        <v>664</v>
      </c>
      <c r="D687" s="163"/>
      <c r="E687" s="164">
        <v>17.14</v>
      </c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49"/>
      <c r="Y687" s="149"/>
      <c r="Z687" s="149"/>
      <c r="AA687" s="149"/>
      <c r="AB687" s="149"/>
      <c r="AC687" s="149"/>
      <c r="AD687" s="149"/>
      <c r="AE687" s="149"/>
      <c r="AF687" s="149"/>
      <c r="AG687" s="149" t="s">
        <v>130</v>
      </c>
      <c r="AH687" s="149">
        <v>2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195" t="s">
        <v>665</v>
      </c>
      <c r="D688" s="163"/>
      <c r="E688" s="164">
        <v>19.600000000000001</v>
      </c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4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130</v>
      </c>
      <c r="AH688" s="149">
        <v>2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195" t="s">
        <v>666</v>
      </c>
      <c r="D689" s="163"/>
      <c r="E689" s="164">
        <v>18.060000000000002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4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130</v>
      </c>
      <c r="AH689" s="149">
        <v>2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195" t="s">
        <v>667</v>
      </c>
      <c r="D690" s="163"/>
      <c r="E690" s="164">
        <v>18.580000000000002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130</v>
      </c>
      <c r="AH690" s="149">
        <v>2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195" t="s">
        <v>668</v>
      </c>
      <c r="D691" s="163"/>
      <c r="E691" s="164">
        <v>26.560000000000002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130</v>
      </c>
      <c r="AH691" s="149">
        <v>2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195" t="s">
        <v>669</v>
      </c>
      <c r="D692" s="163"/>
      <c r="E692" s="164">
        <v>17.78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130</v>
      </c>
      <c r="AH692" s="149">
        <v>2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/>
      <c r="B693" s="157"/>
      <c r="C693" s="195" t="s">
        <v>670</v>
      </c>
      <c r="D693" s="163"/>
      <c r="E693" s="164">
        <v>26.520000000000003</v>
      </c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 t="s">
        <v>130</v>
      </c>
      <c r="AH693" s="149">
        <v>2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195" t="s">
        <v>671</v>
      </c>
      <c r="D694" s="163"/>
      <c r="E694" s="164">
        <v>19.220000000000002</v>
      </c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130</v>
      </c>
      <c r="AH694" s="149">
        <v>2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">
      <c r="A695" s="156"/>
      <c r="B695" s="157"/>
      <c r="C695" s="195" t="s">
        <v>672</v>
      </c>
      <c r="D695" s="163"/>
      <c r="E695" s="164">
        <v>19.220000000000002</v>
      </c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 t="s">
        <v>130</v>
      </c>
      <c r="AH695" s="149">
        <v>2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6"/>
      <c r="B696" s="157"/>
      <c r="C696" s="195" t="s">
        <v>673</v>
      </c>
      <c r="D696" s="163"/>
      <c r="E696" s="164">
        <v>10.600000000000001</v>
      </c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 t="s">
        <v>130</v>
      </c>
      <c r="AH696" s="149">
        <v>2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194" t="s">
        <v>159</v>
      </c>
      <c r="D697" s="163"/>
      <c r="E697" s="164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130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192" t="s">
        <v>674</v>
      </c>
      <c r="D698" s="161"/>
      <c r="E698" s="162">
        <v>191.75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130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56"/>
      <c r="B699" s="157"/>
      <c r="C699" s="194" t="s">
        <v>156</v>
      </c>
      <c r="D699" s="163"/>
      <c r="E699" s="164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 t="s">
        <v>130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195" t="s">
        <v>675</v>
      </c>
      <c r="D700" s="163"/>
      <c r="E700" s="164">
        <v>26.37</v>
      </c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130</v>
      </c>
      <c r="AH700" s="149">
        <v>2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195" t="s">
        <v>676</v>
      </c>
      <c r="D701" s="163"/>
      <c r="E701" s="164">
        <v>11.600000000000001</v>
      </c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130</v>
      </c>
      <c r="AH701" s="149">
        <v>2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195" t="s">
        <v>677</v>
      </c>
      <c r="D702" s="163"/>
      <c r="E702" s="164">
        <v>26.080000000000002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130</v>
      </c>
      <c r="AH702" s="149">
        <v>2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6"/>
      <c r="B703" s="157"/>
      <c r="C703" s="195" t="s">
        <v>678</v>
      </c>
      <c r="D703" s="163"/>
      <c r="E703" s="164">
        <v>26.12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4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130</v>
      </c>
      <c r="AH703" s="149">
        <v>2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195" t="s">
        <v>679</v>
      </c>
      <c r="D704" s="163"/>
      <c r="E704" s="164">
        <v>10.760000000000002</v>
      </c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4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130</v>
      </c>
      <c r="AH704" s="149">
        <v>2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195" t="s">
        <v>680</v>
      </c>
      <c r="D705" s="163"/>
      <c r="E705" s="164">
        <v>26.400000000000002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130</v>
      </c>
      <c r="AH705" s="149">
        <v>2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195" t="s">
        <v>681</v>
      </c>
      <c r="D706" s="163"/>
      <c r="E706" s="164">
        <v>5.8000000000000007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130</v>
      </c>
      <c r="AH706" s="149">
        <v>2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6"/>
      <c r="B707" s="157"/>
      <c r="C707" s="195" t="s">
        <v>682</v>
      </c>
      <c r="D707" s="163"/>
      <c r="E707" s="164">
        <v>7.9200000000000008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130</v>
      </c>
      <c r="AH707" s="149">
        <v>2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195" t="s">
        <v>683</v>
      </c>
      <c r="D708" s="163"/>
      <c r="E708" s="164">
        <v>19.220000000000002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130</v>
      </c>
      <c r="AH708" s="149">
        <v>2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195" t="s">
        <v>684</v>
      </c>
      <c r="D709" s="163"/>
      <c r="E709" s="164">
        <v>19.220000000000002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130</v>
      </c>
      <c r="AH709" s="149">
        <v>2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195" t="s">
        <v>685</v>
      </c>
      <c r="D710" s="163"/>
      <c r="E710" s="164">
        <v>4.3000000000000007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130</v>
      </c>
      <c r="AH710" s="149">
        <v>2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195" t="s">
        <v>686</v>
      </c>
      <c r="D711" s="163"/>
      <c r="E711" s="164">
        <v>7.9600000000000009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130</v>
      </c>
      <c r="AH711" s="149">
        <v>2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194" t="s">
        <v>159</v>
      </c>
      <c r="D712" s="163"/>
      <c r="E712" s="164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130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192" t="s">
        <v>687</v>
      </c>
      <c r="D713" s="161"/>
      <c r="E713" s="162">
        <v>191.75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130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192" t="s">
        <v>688</v>
      </c>
      <c r="D714" s="161"/>
      <c r="E714" s="162">
        <v>191.75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130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192" t="s">
        <v>689</v>
      </c>
      <c r="D715" s="161"/>
      <c r="E715" s="162">
        <v>52.84</v>
      </c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130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194" t="s">
        <v>156</v>
      </c>
      <c r="D716" s="163"/>
      <c r="E716" s="164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130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195" t="s">
        <v>690</v>
      </c>
      <c r="D717" s="163"/>
      <c r="E717" s="164">
        <v>23.96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130</v>
      </c>
      <c r="AH717" s="149">
        <v>2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195" t="s">
        <v>691</v>
      </c>
      <c r="D718" s="163"/>
      <c r="E718" s="164">
        <v>9.7800000000000011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130</v>
      </c>
      <c r="AH718" s="149">
        <v>2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195" t="s">
        <v>692</v>
      </c>
      <c r="D719" s="163"/>
      <c r="E719" s="164">
        <v>9.2800000000000011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130</v>
      </c>
      <c r="AH719" s="149">
        <v>2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195" t="s">
        <v>693</v>
      </c>
      <c r="D720" s="163"/>
      <c r="E720" s="164">
        <v>9.82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130</v>
      </c>
      <c r="AH720" s="149">
        <v>2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194" t="s">
        <v>159</v>
      </c>
      <c r="D721" s="163"/>
      <c r="E721" s="164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130</v>
      </c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ht="22.5" outlineLevel="1" x14ac:dyDescent="0.2">
      <c r="A722" s="175">
        <v>80</v>
      </c>
      <c r="B722" s="176" t="s">
        <v>694</v>
      </c>
      <c r="C722" s="191" t="s">
        <v>695</v>
      </c>
      <c r="D722" s="177" t="s">
        <v>177</v>
      </c>
      <c r="E722" s="178">
        <v>1260</v>
      </c>
      <c r="F722" s="179"/>
      <c r="G722" s="180">
        <f>ROUND(E722*F722,2)</f>
        <v>0</v>
      </c>
      <c r="H722" s="160"/>
      <c r="I722" s="159">
        <f>ROUND(E722*H722,2)</f>
        <v>0</v>
      </c>
      <c r="J722" s="160"/>
      <c r="K722" s="159">
        <f>ROUND(E722*J722,2)</f>
        <v>0</v>
      </c>
      <c r="L722" s="159">
        <v>21</v>
      </c>
      <c r="M722" s="159">
        <f>G722*(1+L722/100)</f>
        <v>0</v>
      </c>
      <c r="N722" s="159">
        <v>8.0000000000000007E-5</v>
      </c>
      <c r="O722" s="159">
        <f>ROUND(E722*N722,2)</f>
        <v>0.1</v>
      </c>
      <c r="P722" s="159">
        <v>0</v>
      </c>
      <c r="Q722" s="159">
        <f>ROUND(E722*P722,2)</f>
        <v>0</v>
      </c>
      <c r="R722" s="159"/>
      <c r="S722" s="159" t="s">
        <v>127</v>
      </c>
      <c r="T722" s="159" t="s">
        <v>127</v>
      </c>
      <c r="U722" s="159">
        <v>0.13720000000000002</v>
      </c>
      <c r="V722" s="159">
        <f>ROUND(E722*U722,2)</f>
        <v>172.87</v>
      </c>
      <c r="W722" s="159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128</v>
      </c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6"/>
      <c r="B723" s="157"/>
      <c r="C723" s="192" t="s">
        <v>696</v>
      </c>
      <c r="D723" s="161"/>
      <c r="E723" s="162">
        <v>1260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130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75">
        <v>81</v>
      </c>
      <c r="B724" s="176" t="s">
        <v>697</v>
      </c>
      <c r="C724" s="191" t="s">
        <v>698</v>
      </c>
      <c r="D724" s="177" t="s">
        <v>126</v>
      </c>
      <c r="E724" s="178">
        <v>1485.0200000000002</v>
      </c>
      <c r="F724" s="179"/>
      <c r="G724" s="180">
        <f>ROUND(E724*F724,2)</f>
        <v>0</v>
      </c>
      <c r="H724" s="160"/>
      <c r="I724" s="159">
        <f>ROUND(E724*H724,2)</f>
        <v>0</v>
      </c>
      <c r="J724" s="160"/>
      <c r="K724" s="159">
        <f>ROUND(E724*J724,2)</f>
        <v>0</v>
      </c>
      <c r="L724" s="159">
        <v>21</v>
      </c>
      <c r="M724" s="159">
        <f>G724*(1+L724/100)</f>
        <v>0</v>
      </c>
      <c r="N724" s="159">
        <v>0</v>
      </c>
      <c r="O724" s="159">
        <f>ROUND(E724*N724,2)</f>
        <v>0</v>
      </c>
      <c r="P724" s="159">
        <v>1E-3</v>
      </c>
      <c r="Q724" s="159">
        <f>ROUND(E724*P724,2)</f>
        <v>1.49</v>
      </c>
      <c r="R724" s="159"/>
      <c r="S724" s="159" t="s">
        <v>127</v>
      </c>
      <c r="T724" s="159" t="s">
        <v>127</v>
      </c>
      <c r="U724" s="159">
        <v>0.10500000000000001</v>
      </c>
      <c r="V724" s="159">
        <f>ROUND(E724*U724,2)</f>
        <v>155.93</v>
      </c>
      <c r="W724" s="159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128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192" t="s">
        <v>214</v>
      </c>
      <c r="D725" s="161"/>
      <c r="E725" s="162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130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ht="33.75" outlineLevel="1" x14ac:dyDescent="0.2">
      <c r="A726" s="156"/>
      <c r="B726" s="157"/>
      <c r="C726" s="192" t="s">
        <v>699</v>
      </c>
      <c r="D726" s="161"/>
      <c r="E726" s="162">
        <v>255.54000000000002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130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ht="33.75" outlineLevel="1" x14ac:dyDescent="0.2">
      <c r="A727" s="156"/>
      <c r="B727" s="157"/>
      <c r="C727" s="192" t="s">
        <v>700</v>
      </c>
      <c r="D727" s="161"/>
      <c r="E727" s="162">
        <v>296.95000000000005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130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ht="33.75" outlineLevel="1" x14ac:dyDescent="0.2">
      <c r="A728" s="156"/>
      <c r="B728" s="157"/>
      <c r="C728" s="192" t="s">
        <v>701</v>
      </c>
      <c r="D728" s="161"/>
      <c r="E728" s="162">
        <v>286.01000000000005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130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ht="33.75" outlineLevel="1" x14ac:dyDescent="0.2">
      <c r="A729" s="156"/>
      <c r="B729" s="157"/>
      <c r="C729" s="192" t="s">
        <v>702</v>
      </c>
      <c r="D729" s="161"/>
      <c r="E729" s="162">
        <v>286.18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130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ht="33.75" outlineLevel="1" x14ac:dyDescent="0.2">
      <c r="A730" s="156"/>
      <c r="B730" s="157"/>
      <c r="C730" s="192" t="s">
        <v>703</v>
      </c>
      <c r="D730" s="161"/>
      <c r="E730" s="162">
        <v>286.07000000000005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130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192" t="s">
        <v>704</v>
      </c>
      <c r="D731" s="161"/>
      <c r="E731" s="162">
        <v>74.27000000000001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130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75">
        <v>82</v>
      </c>
      <c r="B732" s="176" t="s">
        <v>705</v>
      </c>
      <c r="C732" s="191" t="s">
        <v>706</v>
      </c>
      <c r="D732" s="177" t="s">
        <v>126</v>
      </c>
      <c r="E732" s="178">
        <v>1758.74</v>
      </c>
      <c r="F732" s="179"/>
      <c r="G732" s="180">
        <f>ROUND(E732*F732,2)</f>
        <v>0</v>
      </c>
      <c r="H732" s="160"/>
      <c r="I732" s="159">
        <f>ROUND(E732*H732,2)</f>
        <v>0</v>
      </c>
      <c r="J732" s="160"/>
      <c r="K732" s="159">
        <f>ROUND(E732*J732,2)</f>
        <v>0</v>
      </c>
      <c r="L732" s="159">
        <v>21</v>
      </c>
      <c r="M732" s="159">
        <f>G732*(1+L732/100)</f>
        <v>0</v>
      </c>
      <c r="N732" s="159">
        <v>0</v>
      </c>
      <c r="O732" s="159">
        <f>ROUND(E732*N732,2)</f>
        <v>0</v>
      </c>
      <c r="P732" s="159">
        <v>0</v>
      </c>
      <c r="Q732" s="159">
        <f>ROUND(E732*P732,2)</f>
        <v>0</v>
      </c>
      <c r="R732" s="159"/>
      <c r="S732" s="159" t="s">
        <v>127</v>
      </c>
      <c r="T732" s="159" t="s">
        <v>138</v>
      </c>
      <c r="U732" s="159">
        <v>0.25840000000000002</v>
      </c>
      <c r="V732" s="159">
        <f>ROUND(E732*U732,2)</f>
        <v>454.46</v>
      </c>
      <c r="W732" s="15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329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56"/>
      <c r="B733" s="157"/>
      <c r="C733" s="192" t="s">
        <v>707</v>
      </c>
      <c r="D733" s="161"/>
      <c r="E733" s="162">
        <v>240.61</v>
      </c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 t="s">
        <v>130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192" t="s">
        <v>708</v>
      </c>
      <c r="D734" s="161"/>
      <c r="E734" s="162">
        <v>282.13000000000005</v>
      </c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130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192" t="s">
        <v>709</v>
      </c>
      <c r="D735" s="161"/>
      <c r="E735" s="162">
        <v>298.40000000000003</v>
      </c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130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192" t="s">
        <v>710</v>
      </c>
      <c r="D736" s="161"/>
      <c r="E736" s="162">
        <v>287.56</v>
      </c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4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130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192" t="s">
        <v>711</v>
      </c>
      <c r="D737" s="161"/>
      <c r="E737" s="162">
        <v>287.73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4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130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192" t="s">
        <v>712</v>
      </c>
      <c r="D738" s="161"/>
      <c r="E738" s="162">
        <v>287.66000000000003</v>
      </c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130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192" t="s">
        <v>713</v>
      </c>
      <c r="D739" s="161"/>
      <c r="E739" s="162">
        <v>74.650000000000006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130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75">
        <v>83</v>
      </c>
      <c r="B740" s="176" t="s">
        <v>714</v>
      </c>
      <c r="C740" s="191" t="s">
        <v>715</v>
      </c>
      <c r="D740" s="177" t="s">
        <v>126</v>
      </c>
      <c r="E740" s="178">
        <v>260.10000000000002</v>
      </c>
      <c r="F740" s="179"/>
      <c r="G740" s="180">
        <f>ROUND(E740*F740,2)</f>
        <v>0</v>
      </c>
      <c r="H740" s="160"/>
      <c r="I740" s="159">
        <f>ROUND(E740*H740,2)</f>
        <v>0</v>
      </c>
      <c r="J740" s="160"/>
      <c r="K740" s="159">
        <f>ROUND(E740*J740,2)</f>
        <v>0</v>
      </c>
      <c r="L740" s="159">
        <v>21</v>
      </c>
      <c r="M740" s="159">
        <f>G740*(1+L740/100)</f>
        <v>0</v>
      </c>
      <c r="N740" s="159">
        <v>0</v>
      </c>
      <c r="O740" s="159">
        <f>ROUND(E740*N740,2)</f>
        <v>0</v>
      </c>
      <c r="P740" s="159">
        <v>1E-3</v>
      </c>
      <c r="Q740" s="159">
        <f>ROUND(E740*P740,2)</f>
        <v>0.26</v>
      </c>
      <c r="R740" s="159"/>
      <c r="S740" s="159" t="s">
        <v>137</v>
      </c>
      <c r="T740" s="159" t="s">
        <v>138</v>
      </c>
      <c r="U740" s="159">
        <v>0.10500000000000001</v>
      </c>
      <c r="V740" s="159">
        <f>ROUND(E740*U740,2)</f>
        <v>27.31</v>
      </c>
      <c r="W740" s="159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128</v>
      </c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ht="33.75" outlineLevel="1" x14ac:dyDescent="0.2">
      <c r="A741" s="156"/>
      <c r="B741" s="157"/>
      <c r="C741" s="192" t="s">
        <v>716</v>
      </c>
      <c r="D741" s="161"/>
      <c r="E741" s="162">
        <v>260.10000000000002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130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ht="22.5" outlineLevel="1" x14ac:dyDescent="0.2">
      <c r="A742" s="175">
        <v>84</v>
      </c>
      <c r="B742" s="176" t="s">
        <v>717</v>
      </c>
      <c r="C742" s="191" t="s">
        <v>718</v>
      </c>
      <c r="D742" s="177" t="s">
        <v>126</v>
      </c>
      <c r="E742" s="178">
        <v>660.18000000000006</v>
      </c>
      <c r="F742" s="179"/>
      <c r="G742" s="180">
        <f>ROUND(E742*F742,2)</f>
        <v>0</v>
      </c>
      <c r="H742" s="160"/>
      <c r="I742" s="159">
        <f>ROUND(E742*H742,2)</f>
        <v>0</v>
      </c>
      <c r="J742" s="160"/>
      <c r="K742" s="159">
        <f>ROUND(E742*J742,2)</f>
        <v>0</v>
      </c>
      <c r="L742" s="159">
        <v>21</v>
      </c>
      <c r="M742" s="159">
        <f>G742*(1+L742/100)</f>
        <v>0</v>
      </c>
      <c r="N742" s="159">
        <v>3.1200000000000004E-3</v>
      </c>
      <c r="O742" s="159">
        <f>ROUND(E742*N742,2)</f>
        <v>2.06</v>
      </c>
      <c r="P742" s="159">
        <v>0</v>
      </c>
      <c r="Q742" s="159">
        <f>ROUND(E742*P742,2)</f>
        <v>0</v>
      </c>
      <c r="R742" s="159" t="s">
        <v>178</v>
      </c>
      <c r="S742" s="159" t="s">
        <v>127</v>
      </c>
      <c r="T742" s="159" t="s">
        <v>127</v>
      </c>
      <c r="U742" s="159">
        <v>0</v>
      </c>
      <c r="V742" s="159">
        <f>ROUND(E742*U742,2)</f>
        <v>0</v>
      </c>
      <c r="W742" s="159"/>
      <c r="X742" s="149"/>
      <c r="Y742" s="149"/>
      <c r="Z742" s="149"/>
      <c r="AA742" s="149"/>
      <c r="AB742" s="149"/>
      <c r="AC742" s="149"/>
      <c r="AD742" s="149"/>
      <c r="AE742" s="149"/>
      <c r="AF742" s="149"/>
      <c r="AG742" s="149" t="s">
        <v>179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194" t="s">
        <v>156</v>
      </c>
      <c r="D743" s="163"/>
      <c r="E743" s="164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130</v>
      </c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ht="33.75" outlineLevel="1" x14ac:dyDescent="0.2">
      <c r="A744" s="156"/>
      <c r="B744" s="157"/>
      <c r="C744" s="195" t="s">
        <v>719</v>
      </c>
      <c r="D744" s="163"/>
      <c r="E744" s="164">
        <v>240.61</v>
      </c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130</v>
      </c>
      <c r="AH744" s="149">
        <v>2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ht="33.75" outlineLevel="1" x14ac:dyDescent="0.2">
      <c r="A745" s="156"/>
      <c r="B745" s="157"/>
      <c r="C745" s="195" t="s">
        <v>720</v>
      </c>
      <c r="D745" s="163"/>
      <c r="E745" s="164">
        <v>282.13000000000005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130</v>
      </c>
      <c r="AH745" s="149">
        <v>2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ht="33.75" outlineLevel="1" x14ac:dyDescent="0.2">
      <c r="A746" s="156"/>
      <c r="B746" s="157"/>
      <c r="C746" s="195" t="s">
        <v>721</v>
      </c>
      <c r="D746" s="163"/>
      <c r="E746" s="164">
        <v>298.40000000000003</v>
      </c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130</v>
      </c>
      <c r="AH746" s="149">
        <v>2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ht="33.75" outlineLevel="1" x14ac:dyDescent="0.2">
      <c r="A747" s="156"/>
      <c r="B747" s="157"/>
      <c r="C747" s="195" t="s">
        <v>722</v>
      </c>
      <c r="D747" s="163"/>
      <c r="E747" s="164">
        <v>287.56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130</v>
      </c>
      <c r="AH747" s="149">
        <v>2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33.75" outlineLevel="1" x14ac:dyDescent="0.2">
      <c r="A748" s="156"/>
      <c r="B748" s="157"/>
      <c r="C748" s="195" t="s">
        <v>723</v>
      </c>
      <c r="D748" s="163"/>
      <c r="E748" s="164">
        <v>287.73</v>
      </c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 t="s">
        <v>130</v>
      </c>
      <c r="AH748" s="149">
        <v>2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ht="33.75" outlineLevel="1" x14ac:dyDescent="0.2">
      <c r="A749" s="156"/>
      <c r="B749" s="157"/>
      <c r="C749" s="195" t="s">
        <v>724</v>
      </c>
      <c r="D749" s="163"/>
      <c r="E749" s="164">
        <v>287.66000000000003</v>
      </c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130</v>
      </c>
      <c r="AH749" s="149">
        <v>2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195" t="s">
        <v>725</v>
      </c>
      <c r="D750" s="163"/>
      <c r="E750" s="164">
        <v>74.650000000000006</v>
      </c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130</v>
      </c>
      <c r="AH750" s="149">
        <v>2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195" t="s">
        <v>726</v>
      </c>
      <c r="D751" s="163"/>
      <c r="E751" s="164">
        <v>1846.6770000000001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130</v>
      </c>
      <c r="AH751" s="149">
        <v>2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194" t="s">
        <v>159</v>
      </c>
      <c r="D752" s="163"/>
      <c r="E752" s="164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4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130</v>
      </c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192" t="s">
        <v>727</v>
      </c>
      <c r="D753" s="161"/>
      <c r="E753" s="162">
        <v>660.18000000000006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4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130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75">
        <v>85</v>
      </c>
      <c r="B754" s="176" t="s">
        <v>728</v>
      </c>
      <c r="C754" s="191" t="s">
        <v>729</v>
      </c>
      <c r="D754" s="177" t="s">
        <v>126</v>
      </c>
      <c r="E754" s="178">
        <v>1186.5</v>
      </c>
      <c r="F754" s="179"/>
      <c r="G754" s="180">
        <f>ROUND(E754*F754,2)</f>
        <v>0</v>
      </c>
      <c r="H754" s="160"/>
      <c r="I754" s="159">
        <f>ROUND(E754*H754,2)</f>
        <v>0</v>
      </c>
      <c r="J754" s="160"/>
      <c r="K754" s="159">
        <f>ROUND(E754*J754,2)</f>
        <v>0</v>
      </c>
      <c r="L754" s="159">
        <v>21</v>
      </c>
      <c r="M754" s="159">
        <f>G754*(1+L754/100)</f>
        <v>0</v>
      </c>
      <c r="N754" s="159">
        <v>3.1200000000000004E-3</v>
      </c>
      <c r="O754" s="159">
        <f>ROUND(E754*N754,2)</f>
        <v>3.7</v>
      </c>
      <c r="P754" s="159">
        <v>0</v>
      </c>
      <c r="Q754" s="159">
        <f>ROUND(E754*P754,2)</f>
        <v>0</v>
      </c>
      <c r="R754" s="159"/>
      <c r="S754" s="159" t="s">
        <v>137</v>
      </c>
      <c r="T754" s="159" t="s">
        <v>127</v>
      </c>
      <c r="U754" s="159">
        <v>0</v>
      </c>
      <c r="V754" s="159">
        <f>ROUND(E754*U754,2)</f>
        <v>0</v>
      </c>
      <c r="W754" s="159"/>
      <c r="X754" s="14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179</v>
      </c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194" t="s">
        <v>156</v>
      </c>
      <c r="D755" s="163"/>
      <c r="E755" s="164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130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195" t="s">
        <v>730</v>
      </c>
      <c r="D756" s="163"/>
      <c r="E756" s="164">
        <v>1758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130</v>
      </c>
      <c r="AH756" s="149">
        <v>2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195" t="s">
        <v>731</v>
      </c>
      <c r="D757" s="163"/>
      <c r="E757" s="164">
        <v>-98.1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130</v>
      </c>
      <c r="AH757" s="149">
        <v>2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56"/>
      <c r="B758" s="157"/>
      <c r="C758" s="195" t="s">
        <v>732</v>
      </c>
      <c r="D758" s="163"/>
      <c r="E758" s="164">
        <v>-97.61999999999999</v>
      </c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130</v>
      </c>
      <c r="AH758" s="149">
        <v>2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6"/>
      <c r="B759" s="157"/>
      <c r="C759" s="195" t="s">
        <v>733</v>
      </c>
      <c r="D759" s="163"/>
      <c r="E759" s="164">
        <v>-96.839999999999989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130</v>
      </c>
      <c r="AH759" s="149">
        <v>2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195" t="s">
        <v>734</v>
      </c>
      <c r="D760" s="163"/>
      <c r="E760" s="164">
        <v>-310.5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130</v>
      </c>
      <c r="AH760" s="149">
        <v>2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195" t="s">
        <v>735</v>
      </c>
      <c r="D761" s="163"/>
      <c r="E761" s="164">
        <v>-25.844999999999999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130</v>
      </c>
      <c r="AH761" s="149">
        <v>2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194" t="s">
        <v>159</v>
      </c>
      <c r="D762" s="163"/>
      <c r="E762" s="164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130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6"/>
      <c r="B763" s="157"/>
      <c r="C763" s="192" t="s">
        <v>736</v>
      </c>
      <c r="D763" s="161"/>
      <c r="E763" s="162">
        <v>1186.5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130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75">
        <v>86</v>
      </c>
      <c r="B764" s="176" t="s">
        <v>737</v>
      </c>
      <c r="C764" s="191" t="s">
        <v>738</v>
      </c>
      <c r="D764" s="177" t="s">
        <v>177</v>
      </c>
      <c r="E764" s="178">
        <v>207.9</v>
      </c>
      <c r="F764" s="179"/>
      <c r="G764" s="180">
        <f>ROUND(E764*F764,2)</f>
        <v>0</v>
      </c>
      <c r="H764" s="160"/>
      <c r="I764" s="159">
        <f>ROUND(E764*H764,2)</f>
        <v>0</v>
      </c>
      <c r="J764" s="160"/>
      <c r="K764" s="159">
        <f>ROUND(E764*J764,2)</f>
        <v>0</v>
      </c>
      <c r="L764" s="159">
        <v>21</v>
      </c>
      <c r="M764" s="159">
        <f>G764*(1+L764/100)</f>
        <v>0</v>
      </c>
      <c r="N764" s="159">
        <v>0</v>
      </c>
      <c r="O764" s="159">
        <f>ROUND(E764*N764,2)</f>
        <v>0</v>
      </c>
      <c r="P764" s="159">
        <v>0</v>
      </c>
      <c r="Q764" s="159">
        <f>ROUND(E764*P764,2)</f>
        <v>0</v>
      </c>
      <c r="R764" s="159"/>
      <c r="S764" s="159" t="s">
        <v>137</v>
      </c>
      <c r="T764" s="159" t="s">
        <v>138</v>
      </c>
      <c r="U764" s="159">
        <v>0</v>
      </c>
      <c r="V764" s="159">
        <f>ROUND(E764*U764,2)</f>
        <v>0</v>
      </c>
      <c r="W764" s="15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139</v>
      </c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194" t="s">
        <v>156</v>
      </c>
      <c r="D765" s="163"/>
      <c r="E765" s="164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130</v>
      </c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195" t="s">
        <v>739</v>
      </c>
      <c r="D766" s="163"/>
      <c r="E766" s="164">
        <v>13.200000000000001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130</v>
      </c>
      <c r="AH766" s="149">
        <v>2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195" t="s">
        <v>740</v>
      </c>
      <c r="D767" s="163"/>
      <c r="E767" s="164">
        <v>26.400000000000002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130</v>
      </c>
      <c r="AH767" s="149">
        <v>2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195" t="s">
        <v>741</v>
      </c>
      <c r="D768" s="163"/>
      <c r="E768" s="164">
        <v>26.400000000000002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130</v>
      </c>
      <c r="AH768" s="149">
        <v>2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195" t="s">
        <v>742</v>
      </c>
      <c r="D769" s="163"/>
      <c r="E769" s="164">
        <v>26.400000000000002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130</v>
      </c>
      <c r="AH769" s="149">
        <v>2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195" t="s">
        <v>743</v>
      </c>
      <c r="D770" s="163"/>
      <c r="E770" s="164">
        <v>39.6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130</v>
      </c>
      <c r="AH770" s="149">
        <v>2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195" t="s">
        <v>744</v>
      </c>
      <c r="D771" s="163"/>
      <c r="E771" s="164">
        <v>39.6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130</v>
      </c>
      <c r="AH771" s="149">
        <v>2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195" t="s">
        <v>745</v>
      </c>
      <c r="D772" s="163"/>
      <c r="E772" s="164">
        <v>26.400000000000002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130</v>
      </c>
      <c r="AH772" s="149">
        <v>2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194" t="s">
        <v>159</v>
      </c>
      <c r="D773" s="163"/>
      <c r="E773" s="164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4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130</v>
      </c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192" t="s">
        <v>746</v>
      </c>
      <c r="D774" s="161"/>
      <c r="E774" s="162">
        <v>207.9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4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130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75">
        <v>87</v>
      </c>
      <c r="B775" s="176" t="s">
        <v>747</v>
      </c>
      <c r="C775" s="191" t="s">
        <v>748</v>
      </c>
      <c r="D775" s="177" t="s">
        <v>177</v>
      </c>
      <c r="E775" s="178">
        <v>69.300000000000011</v>
      </c>
      <c r="F775" s="179"/>
      <c r="G775" s="180">
        <f>ROUND(E775*F775,2)</f>
        <v>0</v>
      </c>
      <c r="H775" s="160"/>
      <c r="I775" s="159">
        <f>ROUND(E775*H775,2)</f>
        <v>0</v>
      </c>
      <c r="J775" s="160"/>
      <c r="K775" s="159">
        <f>ROUND(E775*J775,2)</f>
        <v>0</v>
      </c>
      <c r="L775" s="159">
        <v>21</v>
      </c>
      <c r="M775" s="159">
        <f>G775*(1+L775/100)</f>
        <v>0</v>
      </c>
      <c r="N775" s="159">
        <v>0</v>
      </c>
      <c r="O775" s="159">
        <f>ROUND(E775*N775,2)</f>
        <v>0</v>
      </c>
      <c r="P775" s="159">
        <v>0</v>
      </c>
      <c r="Q775" s="159">
        <f>ROUND(E775*P775,2)</f>
        <v>0</v>
      </c>
      <c r="R775" s="159"/>
      <c r="S775" s="159" t="s">
        <v>137</v>
      </c>
      <c r="T775" s="159" t="s">
        <v>138</v>
      </c>
      <c r="U775" s="159">
        <v>0</v>
      </c>
      <c r="V775" s="159">
        <f>ROUND(E775*U775,2)</f>
        <v>0</v>
      </c>
      <c r="W775" s="159"/>
      <c r="X775" s="14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139</v>
      </c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194" t="s">
        <v>156</v>
      </c>
      <c r="D776" s="163"/>
      <c r="E776" s="164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130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195" t="s">
        <v>749</v>
      </c>
      <c r="D777" s="163"/>
      <c r="E777" s="164">
        <v>4.4000000000000004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130</v>
      </c>
      <c r="AH777" s="149">
        <v>2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195" t="s">
        <v>750</v>
      </c>
      <c r="D778" s="163"/>
      <c r="E778" s="164">
        <v>8.8000000000000007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130</v>
      </c>
      <c r="AH778" s="149">
        <v>2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195" t="s">
        <v>751</v>
      </c>
      <c r="D779" s="163"/>
      <c r="E779" s="164">
        <v>8.8000000000000007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130</v>
      </c>
      <c r="AH779" s="149">
        <v>2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195" t="s">
        <v>752</v>
      </c>
      <c r="D780" s="163"/>
      <c r="E780" s="164">
        <v>8.8000000000000007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130</v>
      </c>
      <c r="AH780" s="149">
        <v>2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195" t="s">
        <v>753</v>
      </c>
      <c r="D781" s="163"/>
      <c r="E781" s="164">
        <v>13.200000000000001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130</v>
      </c>
      <c r="AH781" s="149">
        <v>2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 x14ac:dyDescent="0.2">
      <c r="A782" s="156"/>
      <c r="B782" s="157"/>
      <c r="C782" s="195" t="s">
        <v>754</v>
      </c>
      <c r="D782" s="163"/>
      <c r="E782" s="164">
        <v>13.200000000000001</v>
      </c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 t="s">
        <v>130</v>
      </c>
      <c r="AH782" s="149">
        <v>2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195" t="s">
        <v>755</v>
      </c>
      <c r="D783" s="163"/>
      <c r="E783" s="164">
        <v>8.8000000000000007</v>
      </c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130</v>
      </c>
      <c r="AH783" s="149">
        <v>2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194" t="s">
        <v>159</v>
      </c>
      <c r="D784" s="163"/>
      <c r="E784" s="164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130</v>
      </c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192" t="s">
        <v>756</v>
      </c>
      <c r="D785" s="161"/>
      <c r="E785" s="162">
        <v>69.300000000000011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130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6">
        <v>88</v>
      </c>
      <c r="B786" s="157" t="s">
        <v>757</v>
      </c>
      <c r="C786" s="196" t="s">
        <v>758</v>
      </c>
      <c r="D786" s="158" t="s">
        <v>0</v>
      </c>
      <c r="E786" s="188"/>
      <c r="F786" s="160"/>
      <c r="G786" s="159">
        <f>ROUND(E786*F786,2)</f>
        <v>0</v>
      </c>
      <c r="H786" s="160"/>
      <c r="I786" s="159">
        <f>ROUND(E786*H786,2)</f>
        <v>0</v>
      </c>
      <c r="J786" s="160"/>
      <c r="K786" s="159">
        <f>ROUND(E786*J786,2)</f>
        <v>0</v>
      </c>
      <c r="L786" s="159">
        <v>21</v>
      </c>
      <c r="M786" s="159">
        <f>G786*(1+L786/100)</f>
        <v>0</v>
      </c>
      <c r="N786" s="159">
        <v>0</v>
      </c>
      <c r="O786" s="159">
        <f>ROUND(E786*N786,2)</f>
        <v>0</v>
      </c>
      <c r="P786" s="159">
        <v>0</v>
      </c>
      <c r="Q786" s="159">
        <f>ROUND(E786*P786,2)</f>
        <v>0</v>
      </c>
      <c r="R786" s="159"/>
      <c r="S786" s="159" t="s">
        <v>127</v>
      </c>
      <c r="T786" s="159" t="s">
        <v>127</v>
      </c>
      <c r="U786" s="159">
        <v>0</v>
      </c>
      <c r="V786" s="159">
        <f>ROUND(E786*U786,2)</f>
        <v>0</v>
      </c>
      <c r="W786" s="15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311</v>
      </c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x14ac:dyDescent="0.2">
      <c r="A787" s="169" t="s">
        <v>122</v>
      </c>
      <c r="B787" s="170" t="s">
        <v>87</v>
      </c>
      <c r="C787" s="190" t="s">
        <v>88</v>
      </c>
      <c r="D787" s="171"/>
      <c r="E787" s="172"/>
      <c r="F787" s="173"/>
      <c r="G787" s="174">
        <f>SUMIF(AG788:AG807,"&lt;&gt;NOR",G788:G807)</f>
        <v>0</v>
      </c>
      <c r="H787" s="168"/>
      <c r="I787" s="168">
        <f>SUM(I788:I807)</f>
        <v>0</v>
      </c>
      <c r="J787" s="168"/>
      <c r="K787" s="168">
        <f>SUM(K788:K807)</f>
        <v>0</v>
      </c>
      <c r="L787" s="168"/>
      <c r="M787" s="168">
        <f>SUM(M788:M807)</f>
        <v>0</v>
      </c>
      <c r="N787" s="168"/>
      <c r="O787" s="168">
        <f>SUM(O788:O807)</f>
        <v>6.9999999999999993E-2</v>
      </c>
      <c r="P787" s="168"/>
      <c r="Q787" s="168">
        <f>SUM(Q788:Q807)</f>
        <v>0</v>
      </c>
      <c r="R787" s="168"/>
      <c r="S787" s="168"/>
      <c r="T787" s="168"/>
      <c r="U787" s="168"/>
      <c r="V787" s="168">
        <f>SUM(V788:V807)</f>
        <v>86.350000000000009</v>
      </c>
      <c r="W787" s="168"/>
      <c r="AG787" t="s">
        <v>123</v>
      </c>
    </row>
    <row r="788" spans="1:60" ht="22.5" outlineLevel="1" x14ac:dyDescent="0.2">
      <c r="A788" s="175">
        <v>89</v>
      </c>
      <c r="B788" s="176" t="s">
        <v>759</v>
      </c>
      <c r="C788" s="191" t="s">
        <v>760</v>
      </c>
      <c r="D788" s="177" t="s">
        <v>126</v>
      </c>
      <c r="E788" s="178">
        <v>235</v>
      </c>
      <c r="F788" s="179"/>
      <c r="G788" s="180">
        <f>ROUND(E788*F788,2)</f>
        <v>0</v>
      </c>
      <c r="H788" s="160"/>
      <c r="I788" s="159">
        <f>ROUND(E788*H788,2)</f>
        <v>0</v>
      </c>
      <c r="J788" s="160"/>
      <c r="K788" s="159">
        <f>ROUND(E788*J788,2)</f>
        <v>0</v>
      </c>
      <c r="L788" s="159">
        <v>21</v>
      </c>
      <c r="M788" s="159">
        <f>G788*(1+L788/100)</f>
        <v>0</v>
      </c>
      <c r="N788" s="159">
        <v>2.4000000000000001E-4</v>
      </c>
      <c r="O788" s="159">
        <f>ROUND(E788*N788,2)</f>
        <v>0.06</v>
      </c>
      <c r="P788" s="159">
        <v>0</v>
      </c>
      <c r="Q788" s="159">
        <f>ROUND(E788*P788,2)</f>
        <v>0</v>
      </c>
      <c r="R788" s="159"/>
      <c r="S788" s="159" t="s">
        <v>127</v>
      </c>
      <c r="T788" s="159" t="s">
        <v>127</v>
      </c>
      <c r="U788" s="159">
        <v>0.28700000000000003</v>
      </c>
      <c r="V788" s="159">
        <f>ROUND(E788*U788,2)</f>
        <v>67.45</v>
      </c>
      <c r="W788" s="159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128</v>
      </c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251" t="s">
        <v>761</v>
      </c>
      <c r="D789" s="252"/>
      <c r="E789" s="252"/>
      <c r="F789" s="252"/>
      <c r="G789" s="252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227</v>
      </c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6"/>
      <c r="B790" s="157"/>
      <c r="C790" s="194" t="s">
        <v>156</v>
      </c>
      <c r="D790" s="163"/>
      <c r="E790" s="164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130</v>
      </c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195" t="s">
        <v>762</v>
      </c>
      <c r="D791" s="163"/>
      <c r="E791" s="164">
        <v>232.26000000000002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4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130</v>
      </c>
      <c r="AH791" s="149">
        <v>2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194" t="s">
        <v>159</v>
      </c>
      <c r="D792" s="163"/>
      <c r="E792" s="164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4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130</v>
      </c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6"/>
      <c r="B793" s="157"/>
      <c r="C793" s="192" t="s">
        <v>763</v>
      </c>
      <c r="D793" s="161"/>
      <c r="E793" s="162">
        <v>235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130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ht="22.5" outlineLevel="1" x14ac:dyDescent="0.2">
      <c r="A794" s="175">
        <v>90</v>
      </c>
      <c r="B794" s="176" t="s">
        <v>764</v>
      </c>
      <c r="C794" s="191" t="s">
        <v>765</v>
      </c>
      <c r="D794" s="177" t="s">
        <v>126</v>
      </c>
      <c r="E794" s="178">
        <v>16.978000000000002</v>
      </c>
      <c r="F794" s="179"/>
      <c r="G794" s="180">
        <f>ROUND(E794*F794,2)</f>
        <v>0</v>
      </c>
      <c r="H794" s="160"/>
      <c r="I794" s="159">
        <f>ROUND(E794*H794,2)</f>
        <v>0</v>
      </c>
      <c r="J794" s="160"/>
      <c r="K794" s="159">
        <f>ROUND(E794*J794,2)</f>
        <v>0</v>
      </c>
      <c r="L794" s="159">
        <v>21</v>
      </c>
      <c r="M794" s="159">
        <f>G794*(1+L794/100)</f>
        <v>0</v>
      </c>
      <c r="N794" s="159">
        <v>2.5000000000000001E-4</v>
      </c>
      <c r="O794" s="159">
        <f>ROUND(E794*N794,2)</f>
        <v>0</v>
      </c>
      <c r="P794" s="159">
        <v>0</v>
      </c>
      <c r="Q794" s="159">
        <f>ROUND(E794*P794,2)</f>
        <v>0</v>
      </c>
      <c r="R794" s="159"/>
      <c r="S794" s="159" t="s">
        <v>127</v>
      </c>
      <c r="T794" s="159" t="s">
        <v>127</v>
      </c>
      <c r="U794" s="159">
        <v>0.30600000000000005</v>
      </c>
      <c r="V794" s="159">
        <f>ROUND(E794*U794,2)</f>
        <v>5.2</v>
      </c>
      <c r="W794" s="159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128</v>
      </c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6"/>
      <c r="B795" s="157"/>
      <c r="C795" s="194" t="s">
        <v>156</v>
      </c>
      <c r="D795" s="163"/>
      <c r="E795" s="164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130</v>
      </c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6"/>
      <c r="B796" s="157"/>
      <c r="C796" s="195" t="s">
        <v>766</v>
      </c>
      <c r="D796" s="163"/>
      <c r="E796" s="164">
        <v>11.790000000000001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4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130</v>
      </c>
      <c r="AH796" s="149">
        <v>2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194" t="s">
        <v>159</v>
      </c>
      <c r="D797" s="163"/>
      <c r="E797" s="164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4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130</v>
      </c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192" t="s">
        <v>767</v>
      </c>
      <c r="D798" s="161"/>
      <c r="E798" s="162">
        <v>2.4780000000000002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130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56"/>
      <c r="B799" s="157"/>
      <c r="C799" s="192" t="s">
        <v>768</v>
      </c>
      <c r="D799" s="161"/>
      <c r="E799" s="162">
        <v>14.5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130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75">
        <v>91</v>
      </c>
      <c r="B800" s="176" t="s">
        <v>769</v>
      </c>
      <c r="C800" s="191" t="s">
        <v>770</v>
      </c>
      <c r="D800" s="177" t="s">
        <v>126</v>
      </c>
      <c r="E800" s="178">
        <v>37.92</v>
      </c>
      <c r="F800" s="179"/>
      <c r="G800" s="180">
        <f>ROUND(E800*F800,2)</f>
        <v>0</v>
      </c>
      <c r="H800" s="160"/>
      <c r="I800" s="159">
        <f>ROUND(E800*H800,2)</f>
        <v>0</v>
      </c>
      <c r="J800" s="160"/>
      <c r="K800" s="159">
        <f>ROUND(E800*J800,2)</f>
        <v>0</v>
      </c>
      <c r="L800" s="159">
        <v>21</v>
      </c>
      <c r="M800" s="159">
        <f>G800*(1+L800/100)</f>
        <v>0</v>
      </c>
      <c r="N800" s="159">
        <v>2.4000000000000001E-4</v>
      </c>
      <c r="O800" s="159">
        <f>ROUND(E800*N800,2)</f>
        <v>0.01</v>
      </c>
      <c r="P800" s="159">
        <v>0</v>
      </c>
      <c r="Q800" s="159">
        <f>ROUND(E800*P800,2)</f>
        <v>0</v>
      </c>
      <c r="R800" s="159"/>
      <c r="S800" s="159" t="s">
        <v>127</v>
      </c>
      <c r="T800" s="159" t="s">
        <v>127</v>
      </c>
      <c r="U800" s="159">
        <v>0.26300000000000001</v>
      </c>
      <c r="V800" s="159">
        <f>ROUND(E800*U800,2)</f>
        <v>9.9700000000000006</v>
      </c>
      <c r="W800" s="159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128</v>
      </c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">
      <c r="A801" s="156"/>
      <c r="B801" s="157"/>
      <c r="C801" s="192" t="s">
        <v>771</v>
      </c>
      <c r="D801" s="161"/>
      <c r="E801" s="162">
        <v>37.92</v>
      </c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130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ht="22.5" outlineLevel="1" x14ac:dyDescent="0.2">
      <c r="A802" s="175">
        <v>92</v>
      </c>
      <c r="B802" s="176" t="s">
        <v>772</v>
      </c>
      <c r="C802" s="191" t="s">
        <v>773</v>
      </c>
      <c r="D802" s="177" t="s">
        <v>126</v>
      </c>
      <c r="E802" s="178">
        <v>13</v>
      </c>
      <c r="F802" s="179"/>
      <c r="G802" s="180">
        <f>ROUND(E802*F802,2)</f>
        <v>0</v>
      </c>
      <c r="H802" s="160"/>
      <c r="I802" s="159">
        <f>ROUND(E802*H802,2)</f>
        <v>0</v>
      </c>
      <c r="J802" s="160"/>
      <c r="K802" s="159">
        <f>ROUND(E802*J802,2)</f>
        <v>0</v>
      </c>
      <c r="L802" s="159">
        <v>21</v>
      </c>
      <c r="M802" s="159">
        <f>G802*(1+L802/100)</f>
        <v>0</v>
      </c>
      <c r="N802" s="159">
        <v>2.4000000000000001E-4</v>
      </c>
      <c r="O802" s="159">
        <f>ROUND(E802*N802,2)</f>
        <v>0</v>
      </c>
      <c r="P802" s="159">
        <v>0</v>
      </c>
      <c r="Q802" s="159">
        <f>ROUND(E802*P802,2)</f>
        <v>0</v>
      </c>
      <c r="R802" s="159"/>
      <c r="S802" s="159" t="s">
        <v>137</v>
      </c>
      <c r="T802" s="159" t="s">
        <v>127</v>
      </c>
      <c r="U802" s="159">
        <v>0.28700000000000003</v>
      </c>
      <c r="V802" s="159">
        <f>ROUND(E802*U802,2)</f>
        <v>3.73</v>
      </c>
      <c r="W802" s="159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128</v>
      </c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/>
      <c r="B803" s="157"/>
      <c r="C803" s="251" t="s">
        <v>761</v>
      </c>
      <c r="D803" s="252"/>
      <c r="E803" s="252"/>
      <c r="F803" s="252"/>
      <c r="G803" s="252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227</v>
      </c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56"/>
      <c r="B804" s="157"/>
      <c r="C804" s="194" t="s">
        <v>156</v>
      </c>
      <c r="D804" s="163"/>
      <c r="E804" s="164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130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56"/>
      <c r="B805" s="157"/>
      <c r="C805" s="195" t="s">
        <v>774</v>
      </c>
      <c r="D805" s="163"/>
      <c r="E805" s="164">
        <v>12.25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130</v>
      </c>
      <c r="AH805" s="149">
        <v>2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6"/>
      <c r="B806" s="157"/>
      <c r="C806" s="194" t="s">
        <v>159</v>
      </c>
      <c r="D806" s="163"/>
      <c r="E806" s="164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130</v>
      </c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56"/>
      <c r="B807" s="157"/>
      <c r="C807" s="192" t="s">
        <v>775</v>
      </c>
      <c r="D807" s="161"/>
      <c r="E807" s="162">
        <v>13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4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130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x14ac:dyDescent="0.2">
      <c r="A808" s="169" t="s">
        <v>122</v>
      </c>
      <c r="B808" s="170" t="s">
        <v>89</v>
      </c>
      <c r="C808" s="190" t="s">
        <v>90</v>
      </c>
      <c r="D808" s="171"/>
      <c r="E808" s="172"/>
      <c r="F808" s="173"/>
      <c r="G808" s="174">
        <f>SUMIF(AG809:AG823,"&lt;&gt;NOR",G809:G823)</f>
        <v>0</v>
      </c>
      <c r="H808" s="168"/>
      <c r="I808" s="168">
        <f>SUM(I809:I823)</f>
        <v>0</v>
      </c>
      <c r="J808" s="168"/>
      <c r="K808" s="168">
        <f>SUM(K809:K823)</f>
        <v>0</v>
      </c>
      <c r="L808" s="168"/>
      <c r="M808" s="168">
        <f>SUM(M809:M823)</f>
        <v>0</v>
      </c>
      <c r="N808" s="168"/>
      <c r="O808" s="168">
        <f>SUM(O809:O823)</f>
        <v>0</v>
      </c>
      <c r="P808" s="168"/>
      <c r="Q808" s="168">
        <f>SUM(Q809:Q823)</f>
        <v>0</v>
      </c>
      <c r="R808" s="168"/>
      <c r="S808" s="168"/>
      <c r="T808" s="168"/>
      <c r="U808" s="168"/>
      <c r="V808" s="168">
        <f>SUM(V809:V823)</f>
        <v>320.99</v>
      </c>
      <c r="W808" s="168"/>
      <c r="AG808" t="s">
        <v>123</v>
      </c>
    </row>
    <row r="809" spans="1:60" outlineLevel="1" x14ac:dyDescent="0.2">
      <c r="A809" s="181">
        <v>93</v>
      </c>
      <c r="B809" s="182" t="s">
        <v>776</v>
      </c>
      <c r="C809" s="193" t="s">
        <v>777</v>
      </c>
      <c r="D809" s="183" t="s">
        <v>126</v>
      </c>
      <c r="E809" s="184">
        <v>2388.5</v>
      </c>
      <c r="F809" s="185"/>
      <c r="G809" s="186">
        <f>ROUND(E809*F809,2)</f>
        <v>0</v>
      </c>
      <c r="H809" s="160"/>
      <c r="I809" s="159">
        <f>ROUND(E809*H809,2)</f>
        <v>0</v>
      </c>
      <c r="J809" s="160"/>
      <c r="K809" s="159">
        <f>ROUND(E809*J809,2)</f>
        <v>0</v>
      </c>
      <c r="L809" s="159">
        <v>21</v>
      </c>
      <c r="M809" s="159">
        <f>G809*(1+L809/100)</f>
        <v>0</v>
      </c>
      <c r="N809" s="159">
        <v>0</v>
      </c>
      <c r="O809" s="159">
        <f>ROUND(E809*N809,2)</f>
        <v>0</v>
      </c>
      <c r="P809" s="159">
        <v>0</v>
      </c>
      <c r="Q809" s="159">
        <f>ROUND(E809*P809,2)</f>
        <v>0</v>
      </c>
      <c r="R809" s="159"/>
      <c r="S809" s="159" t="s">
        <v>127</v>
      </c>
      <c r="T809" s="159" t="s">
        <v>138</v>
      </c>
      <c r="U809" s="159">
        <v>3.2480000000000002E-2</v>
      </c>
      <c r="V809" s="159">
        <f>ROUND(E809*U809,2)</f>
        <v>77.58</v>
      </c>
      <c r="W809" s="159"/>
      <c r="X809" s="14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329</v>
      </c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75">
        <v>94</v>
      </c>
      <c r="B810" s="176" t="s">
        <v>778</v>
      </c>
      <c r="C810" s="191" t="s">
        <v>779</v>
      </c>
      <c r="D810" s="177" t="s">
        <v>126</v>
      </c>
      <c r="E810" s="178">
        <v>2388.5</v>
      </c>
      <c r="F810" s="179"/>
      <c r="G810" s="180">
        <f>ROUND(E810*F810,2)</f>
        <v>0</v>
      </c>
      <c r="H810" s="160"/>
      <c r="I810" s="159">
        <f>ROUND(E810*H810,2)</f>
        <v>0</v>
      </c>
      <c r="J810" s="160"/>
      <c r="K810" s="159">
        <f>ROUND(E810*J810,2)</f>
        <v>0</v>
      </c>
      <c r="L810" s="159">
        <v>21</v>
      </c>
      <c r="M810" s="159">
        <f>G810*(1+L810/100)</f>
        <v>0</v>
      </c>
      <c r="N810" s="159">
        <v>0</v>
      </c>
      <c r="O810" s="159">
        <f>ROUND(E810*N810,2)</f>
        <v>0</v>
      </c>
      <c r="P810" s="159">
        <v>0</v>
      </c>
      <c r="Q810" s="159">
        <f>ROUND(E810*P810,2)</f>
        <v>0</v>
      </c>
      <c r="R810" s="159"/>
      <c r="S810" s="159" t="s">
        <v>127</v>
      </c>
      <c r="T810" s="159" t="s">
        <v>138</v>
      </c>
      <c r="U810" s="159">
        <v>0.10191</v>
      </c>
      <c r="V810" s="159">
        <f>ROUND(E810*U810,2)</f>
        <v>243.41</v>
      </c>
      <c r="W810" s="159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329</v>
      </c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">
      <c r="A811" s="156"/>
      <c r="B811" s="157"/>
      <c r="C811" s="194" t="s">
        <v>156</v>
      </c>
      <c r="D811" s="163"/>
      <c r="E811" s="164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4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130</v>
      </c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56"/>
      <c r="B812" s="157"/>
      <c r="C812" s="195" t="s">
        <v>780</v>
      </c>
      <c r="D812" s="163"/>
      <c r="E812" s="164">
        <v>2369.5200000000004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130</v>
      </c>
      <c r="AH812" s="149">
        <v>2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56"/>
      <c r="B813" s="157"/>
      <c r="C813" s="195" t="s">
        <v>781</v>
      </c>
      <c r="D813" s="163"/>
      <c r="E813" s="164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4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130</v>
      </c>
      <c r="AH813" s="149">
        <v>2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56"/>
      <c r="B814" s="157"/>
      <c r="C814" s="195" t="s">
        <v>782</v>
      </c>
      <c r="D814" s="163"/>
      <c r="E814" s="164">
        <v>7.2230000000000008</v>
      </c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4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130</v>
      </c>
      <c r="AH814" s="149">
        <v>2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195" t="s">
        <v>783</v>
      </c>
      <c r="D815" s="163"/>
      <c r="E815" s="164">
        <v>1.2450000000000001</v>
      </c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4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130</v>
      </c>
      <c r="AH815" s="149">
        <v>2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56"/>
      <c r="B816" s="157"/>
      <c r="C816" s="195" t="s">
        <v>784</v>
      </c>
      <c r="D816" s="163"/>
      <c r="E816" s="164">
        <v>1.155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130</v>
      </c>
      <c r="AH816" s="149">
        <v>2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56"/>
      <c r="B817" s="157"/>
      <c r="C817" s="195" t="s">
        <v>785</v>
      </c>
      <c r="D817" s="163"/>
      <c r="E817" s="164">
        <v>1.2000000000000002</v>
      </c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 t="s">
        <v>130</v>
      </c>
      <c r="AH817" s="149">
        <v>2</v>
      </c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195" t="s">
        <v>786</v>
      </c>
      <c r="D818" s="163"/>
      <c r="E818" s="164">
        <v>2.2800000000000002</v>
      </c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130</v>
      </c>
      <c r="AH818" s="149">
        <v>2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56"/>
      <c r="B819" s="157"/>
      <c r="C819" s="195" t="s">
        <v>787</v>
      </c>
      <c r="D819" s="163"/>
      <c r="E819" s="164">
        <v>2.2800000000000002</v>
      </c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130</v>
      </c>
      <c r="AH819" s="149">
        <v>2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195" t="s">
        <v>788</v>
      </c>
      <c r="D820" s="163"/>
      <c r="E820" s="164">
        <v>2.2800000000000002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130</v>
      </c>
      <c r="AH820" s="149">
        <v>2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">
      <c r="A821" s="156"/>
      <c r="B821" s="157"/>
      <c r="C821" s="195" t="s">
        <v>789</v>
      </c>
      <c r="D821" s="163"/>
      <c r="E821" s="164">
        <v>1.1850000000000001</v>
      </c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 t="s">
        <v>130</v>
      </c>
      <c r="AH821" s="149">
        <v>2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6"/>
      <c r="B822" s="157"/>
      <c r="C822" s="194" t="s">
        <v>159</v>
      </c>
      <c r="D822" s="163"/>
      <c r="E822" s="164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130</v>
      </c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56"/>
      <c r="B823" s="157"/>
      <c r="C823" s="192" t="s">
        <v>790</v>
      </c>
      <c r="D823" s="161"/>
      <c r="E823" s="162">
        <v>2388.5</v>
      </c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130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x14ac:dyDescent="0.2">
      <c r="A824" s="169" t="s">
        <v>122</v>
      </c>
      <c r="B824" s="170" t="s">
        <v>91</v>
      </c>
      <c r="C824" s="190" t="s">
        <v>92</v>
      </c>
      <c r="D824" s="171"/>
      <c r="E824" s="172"/>
      <c r="F824" s="173"/>
      <c r="G824" s="174">
        <f>SUMIF(AG825:AG844,"&lt;&gt;NOR",G825:G844)</f>
        <v>0</v>
      </c>
      <c r="H824" s="168"/>
      <c r="I824" s="168">
        <f>SUM(I825:I844)</f>
        <v>0</v>
      </c>
      <c r="J824" s="168"/>
      <c r="K824" s="168">
        <f>SUM(K825:K844)</f>
        <v>0</v>
      </c>
      <c r="L824" s="168"/>
      <c r="M824" s="168">
        <f>SUM(M825:M844)</f>
        <v>0</v>
      </c>
      <c r="N824" s="168"/>
      <c r="O824" s="168">
        <f>SUM(O825:O844)</f>
        <v>2.2999999999999998</v>
      </c>
      <c r="P824" s="168"/>
      <c r="Q824" s="168">
        <f>SUM(Q825:Q844)</f>
        <v>0</v>
      </c>
      <c r="R824" s="168"/>
      <c r="S824" s="168"/>
      <c r="T824" s="168"/>
      <c r="U824" s="168"/>
      <c r="V824" s="168">
        <f>SUM(V825:V844)</f>
        <v>1237.03</v>
      </c>
      <c r="W824" s="168"/>
      <c r="AG824" t="s">
        <v>123</v>
      </c>
    </row>
    <row r="825" spans="1:60" ht="22.5" outlineLevel="1" x14ac:dyDescent="0.2">
      <c r="A825" s="181">
        <v>95</v>
      </c>
      <c r="B825" s="182" t="s">
        <v>791</v>
      </c>
      <c r="C825" s="193" t="s">
        <v>792</v>
      </c>
      <c r="D825" s="183" t="s">
        <v>163</v>
      </c>
      <c r="E825" s="184">
        <v>15</v>
      </c>
      <c r="F825" s="185"/>
      <c r="G825" s="186">
        <f t="shared" ref="G825:G839" si="0">ROUND(E825*F825,2)</f>
        <v>0</v>
      </c>
      <c r="H825" s="160"/>
      <c r="I825" s="159">
        <f t="shared" ref="I825:I839" si="1">ROUND(E825*H825,2)</f>
        <v>0</v>
      </c>
      <c r="J825" s="160"/>
      <c r="K825" s="159">
        <f t="shared" ref="K825:K839" si="2">ROUND(E825*J825,2)</f>
        <v>0</v>
      </c>
      <c r="L825" s="159">
        <v>21</v>
      </c>
      <c r="M825" s="159">
        <f t="shared" ref="M825:M839" si="3">G825*(1+L825/100)</f>
        <v>0</v>
      </c>
      <c r="N825" s="159">
        <v>0</v>
      </c>
      <c r="O825" s="159">
        <f t="shared" ref="O825:O839" si="4">ROUND(E825*N825,2)</f>
        <v>0</v>
      </c>
      <c r="P825" s="159">
        <v>0</v>
      </c>
      <c r="Q825" s="159">
        <f t="shared" ref="Q825:Q839" si="5">ROUND(E825*P825,2)</f>
        <v>0</v>
      </c>
      <c r="R825" s="159"/>
      <c r="S825" s="159" t="s">
        <v>137</v>
      </c>
      <c r="T825" s="159" t="s">
        <v>138</v>
      </c>
      <c r="U825" s="159">
        <v>0</v>
      </c>
      <c r="V825" s="159">
        <f t="shared" ref="V825:V839" si="6">ROUND(E825*U825,2)</f>
        <v>0</v>
      </c>
      <c r="W825" s="159"/>
      <c r="X825" s="14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329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ht="22.5" outlineLevel="1" x14ac:dyDescent="0.2">
      <c r="A826" s="181">
        <v>96</v>
      </c>
      <c r="B826" s="182" t="s">
        <v>793</v>
      </c>
      <c r="C826" s="193" t="s">
        <v>794</v>
      </c>
      <c r="D826" s="183" t="s">
        <v>163</v>
      </c>
      <c r="E826" s="184">
        <v>250</v>
      </c>
      <c r="F826" s="185"/>
      <c r="G826" s="186">
        <f t="shared" si="0"/>
        <v>0</v>
      </c>
      <c r="H826" s="160"/>
      <c r="I826" s="159">
        <f t="shared" si="1"/>
        <v>0</v>
      </c>
      <c r="J826" s="160"/>
      <c r="K826" s="159">
        <f t="shared" si="2"/>
        <v>0</v>
      </c>
      <c r="L826" s="159">
        <v>21</v>
      </c>
      <c r="M826" s="159">
        <f t="shared" si="3"/>
        <v>0</v>
      </c>
      <c r="N826" s="159">
        <v>0</v>
      </c>
      <c r="O826" s="159">
        <f t="shared" si="4"/>
        <v>0</v>
      </c>
      <c r="P826" s="159">
        <v>0</v>
      </c>
      <c r="Q826" s="159">
        <f t="shared" si="5"/>
        <v>0</v>
      </c>
      <c r="R826" s="159"/>
      <c r="S826" s="159" t="s">
        <v>137</v>
      </c>
      <c r="T826" s="159" t="s">
        <v>138</v>
      </c>
      <c r="U826" s="159">
        <v>0</v>
      </c>
      <c r="V826" s="159">
        <f t="shared" si="6"/>
        <v>0</v>
      </c>
      <c r="W826" s="159"/>
      <c r="X826" s="14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329</v>
      </c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ht="22.5" outlineLevel="1" x14ac:dyDescent="0.2">
      <c r="A827" s="181">
        <v>97</v>
      </c>
      <c r="B827" s="182" t="s">
        <v>795</v>
      </c>
      <c r="C827" s="193" t="s">
        <v>796</v>
      </c>
      <c r="D827" s="183" t="s">
        <v>163</v>
      </c>
      <c r="E827" s="184">
        <v>70</v>
      </c>
      <c r="F827" s="185"/>
      <c r="G827" s="186">
        <f t="shared" si="0"/>
        <v>0</v>
      </c>
      <c r="H827" s="160"/>
      <c r="I827" s="159">
        <f t="shared" si="1"/>
        <v>0</v>
      </c>
      <c r="J827" s="160"/>
      <c r="K827" s="159">
        <f t="shared" si="2"/>
        <v>0</v>
      </c>
      <c r="L827" s="159">
        <v>21</v>
      </c>
      <c r="M827" s="159">
        <f t="shared" si="3"/>
        <v>0</v>
      </c>
      <c r="N827" s="159">
        <v>0</v>
      </c>
      <c r="O827" s="159">
        <f t="shared" si="4"/>
        <v>0</v>
      </c>
      <c r="P827" s="159">
        <v>0</v>
      </c>
      <c r="Q827" s="159">
        <f t="shared" si="5"/>
        <v>0</v>
      </c>
      <c r="R827" s="159"/>
      <c r="S827" s="159" t="s">
        <v>137</v>
      </c>
      <c r="T827" s="159" t="s">
        <v>138</v>
      </c>
      <c r="U827" s="159">
        <v>0</v>
      </c>
      <c r="V827" s="159">
        <f t="shared" si="6"/>
        <v>0</v>
      </c>
      <c r="W827" s="159"/>
      <c r="X827" s="14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329</v>
      </c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ht="22.5" outlineLevel="1" x14ac:dyDescent="0.2">
      <c r="A828" s="181">
        <v>98</v>
      </c>
      <c r="B828" s="182" t="s">
        <v>797</v>
      </c>
      <c r="C828" s="193" t="s">
        <v>798</v>
      </c>
      <c r="D828" s="183" t="s">
        <v>163</v>
      </c>
      <c r="E828" s="184">
        <v>40</v>
      </c>
      <c r="F828" s="185"/>
      <c r="G828" s="186">
        <f t="shared" si="0"/>
        <v>0</v>
      </c>
      <c r="H828" s="160"/>
      <c r="I828" s="159">
        <f t="shared" si="1"/>
        <v>0</v>
      </c>
      <c r="J828" s="160"/>
      <c r="K828" s="159">
        <f t="shared" si="2"/>
        <v>0</v>
      </c>
      <c r="L828" s="159">
        <v>21</v>
      </c>
      <c r="M828" s="159">
        <f t="shared" si="3"/>
        <v>0</v>
      </c>
      <c r="N828" s="159">
        <v>0</v>
      </c>
      <c r="O828" s="159">
        <f t="shared" si="4"/>
        <v>0</v>
      </c>
      <c r="P828" s="159">
        <v>0</v>
      </c>
      <c r="Q828" s="159">
        <f t="shared" si="5"/>
        <v>0</v>
      </c>
      <c r="R828" s="159"/>
      <c r="S828" s="159" t="s">
        <v>137</v>
      </c>
      <c r="T828" s="159" t="s">
        <v>138</v>
      </c>
      <c r="U828" s="159">
        <v>0</v>
      </c>
      <c r="V828" s="159">
        <f t="shared" si="6"/>
        <v>0</v>
      </c>
      <c r="W828" s="159"/>
      <c r="X828" s="14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329</v>
      </c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ht="22.5" outlineLevel="1" x14ac:dyDescent="0.2">
      <c r="A829" s="181">
        <v>99</v>
      </c>
      <c r="B829" s="182" t="s">
        <v>799</v>
      </c>
      <c r="C829" s="193" t="s">
        <v>800</v>
      </c>
      <c r="D829" s="183" t="s">
        <v>163</v>
      </c>
      <c r="E829" s="184">
        <v>5</v>
      </c>
      <c r="F829" s="185"/>
      <c r="G829" s="186">
        <f t="shared" si="0"/>
        <v>0</v>
      </c>
      <c r="H829" s="160"/>
      <c r="I829" s="159">
        <f t="shared" si="1"/>
        <v>0</v>
      </c>
      <c r="J829" s="160"/>
      <c r="K829" s="159">
        <f t="shared" si="2"/>
        <v>0</v>
      </c>
      <c r="L829" s="159">
        <v>21</v>
      </c>
      <c r="M829" s="159">
        <f t="shared" si="3"/>
        <v>0</v>
      </c>
      <c r="N829" s="159">
        <v>0</v>
      </c>
      <c r="O829" s="159">
        <f t="shared" si="4"/>
        <v>0</v>
      </c>
      <c r="P829" s="159">
        <v>0</v>
      </c>
      <c r="Q829" s="159">
        <f t="shared" si="5"/>
        <v>0</v>
      </c>
      <c r="R829" s="159"/>
      <c r="S829" s="159" t="s">
        <v>137</v>
      </c>
      <c r="T829" s="159" t="s">
        <v>138</v>
      </c>
      <c r="U829" s="159">
        <v>0</v>
      </c>
      <c r="V829" s="159">
        <f t="shared" si="6"/>
        <v>0</v>
      </c>
      <c r="W829" s="159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329</v>
      </c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2.5" outlineLevel="1" x14ac:dyDescent="0.2">
      <c r="A830" s="181">
        <v>100</v>
      </c>
      <c r="B830" s="182" t="s">
        <v>801</v>
      </c>
      <c r="C830" s="193" t="s">
        <v>802</v>
      </c>
      <c r="D830" s="183" t="s">
        <v>163</v>
      </c>
      <c r="E830" s="184">
        <v>5</v>
      </c>
      <c r="F830" s="185"/>
      <c r="G830" s="186">
        <f t="shared" si="0"/>
        <v>0</v>
      </c>
      <c r="H830" s="160"/>
      <c r="I830" s="159">
        <f t="shared" si="1"/>
        <v>0</v>
      </c>
      <c r="J830" s="160"/>
      <c r="K830" s="159">
        <f t="shared" si="2"/>
        <v>0</v>
      </c>
      <c r="L830" s="159">
        <v>21</v>
      </c>
      <c r="M830" s="159">
        <f t="shared" si="3"/>
        <v>0</v>
      </c>
      <c r="N830" s="159">
        <v>0</v>
      </c>
      <c r="O830" s="159">
        <f t="shared" si="4"/>
        <v>0</v>
      </c>
      <c r="P830" s="159">
        <v>0</v>
      </c>
      <c r="Q830" s="159">
        <f t="shared" si="5"/>
        <v>0</v>
      </c>
      <c r="R830" s="159"/>
      <c r="S830" s="159" t="s">
        <v>137</v>
      </c>
      <c r="T830" s="159" t="s">
        <v>138</v>
      </c>
      <c r="U830" s="159">
        <v>0</v>
      </c>
      <c r="V830" s="159">
        <f t="shared" si="6"/>
        <v>0</v>
      </c>
      <c r="W830" s="159"/>
      <c r="X830" s="149"/>
      <c r="Y830" s="149"/>
      <c r="Z830" s="149"/>
      <c r="AA830" s="149"/>
      <c r="AB830" s="149"/>
      <c r="AC830" s="149"/>
      <c r="AD830" s="149"/>
      <c r="AE830" s="149"/>
      <c r="AF830" s="149"/>
      <c r="AG830" s="149" t="s">
        <v>329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ht="22.5" outlineLevel="1" x14ac:dyDescent="0.2">
      <c r="A831" s="181">
        <v>101</v>
      </c>
      <c r="B831" s="182" t="s">
        <v>803</v>
      </c>
      <c r="C831" s="193" t="s">
        <v>804</v>
      </c>
      <c r="D831" s="183" t="s">
        <v>163</v>
      </c>
      <c r="E831" s="184">
        <v>50</v>
      </c>
      <c r="F831" s="185"/>
      <c r="G831" s="186">
        <f t="shared" si="0"/>
        <v>0</v>
      </c>
      <c r="H831" s="160"/>
      <c r="I831" s="159">
        <f t="shared" si="1"/>
        <v>0</v>
      </c>
      <c r="J831" s="160"/>
      <c r="K831" s="159">
        <f t="shared" si="2"/>
        <v>0</v>
      </c>
      <c r="L831" s="159">
        <v>21</v>
      </c>
      <c r="M831" s="159">
        <f t="shared" si="3"/>
        <v>0</v>
      </c>
      <c r="N831" s="159">
        <v>0</v>
      </c>
      <c r="O831" s="159">
        <f t="shared" si="4"/>
        <v>0</v>
      </c>
      <c r="P831" s="159">
        <v>0</v>
      </c>
      <c r="Q831" s="159">
        <f t="shared" si="5"/>
        <v>0</v>
      </c>
      <c r="R831" s="159"/>
      <c r="S831" s="159" t="s">
        <v>137</v>
      </c>
      <c r="T831" s="159" t="s">
        <v>138</v>
      </c>
      <c r="U831" s="159">
        <v>0</v>
      </c>
      <c r="V831" s="159">
        <f t="shared" si="6"/>
        <v>0</v>
      </c>
      <c r="W831" s="159"/>
      <c r="X831" s="14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329</v>
      </c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ht="22.5" outlineLevel="1" x14ac:dyDescent="0.2">
      <c r="A832" s="181">
        <v>102</v>
      </c>
      <c r="B832" s="182" t="s">
        <v>805</v>
      </c>
      <c r="C832" s="193" t="s">
        <v>806</v>
      </c>
      <c r="D832" s="183" t="s">
        <v>163</v>
      </c>
      <c r="E832" s="184">
        <v>5</v>
      </c>
      <c r="F832" s="185"/>
      <c r="G832" s="186">
        <f t="shared" si="0"/>
        <v>0</v>
      </c>
      <c r="H832" s="160"/>
      <c r="I832" s="159">
        <f t="shared" si="1"/>
        <v>0</v>
      </c>
      <c r="J832" s="160"/>
      <c r="K832" s="159">
        <f t="shared" si="2"/>
        <v>0</v>
      </c>
      <c r="L832" s="159">
        <v>21</v>
      </c>
      <c r="M832" s="159">
        <f t="shared" si="3"/>
        <v>0</v>
      </c>
      <c r="N832" s="159">
        <v>0</v>
      </c>
      <c r="O832" s="159">
        <f t="shared" si="4"/>
        <v>0</v>
      </c>
      <c r="P832" s="159">
        <v>0</v>
      </c>
      <c r="Q832" s="159">
        <f t="shared" si="5"/>
        <v>0</v>
      </c>
      <c r="R832" s="159"/>
      <c r="S832" s="159" t="s">
        <v>137</v>
      </c>
      <c r="T832" s="159" t="s">
        <v>138</v>
      </c>
      <c r="U832" s="159">
        <v>0</v>
      </c>
      <c r="V832" s="159">
        <f t="shared" si="6"/>
        <v>0</v>
      </c>
      <c r="W832" s="159"/>
      <c r="X832" s="14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329</v>
      </c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ht="22.5" outlineLevel="1" x14ac:dyDescent="0.2">
      <c r="A833" s="181">
        <v>103</v>
      </c>
      <c r="B833" s="182" t="s">
        <v>807</v>
      </c>
      <c r="C833" s="193" t="s">
        <v>808</v>
      </c>
      <c r="D833" s="183" t="s">
        <v>163</v>
      </c>
      <c r="E833" s="184">
        <v>15</v>
      </c>
      <c r="F833" s="185"/>
      <c r="G833" s="186">
        <f t="shared" si="0"/>
        <v>0</v>
      </c>
      <c r="H833" s="160"/>
      <c r="I833" s="159">
        <f t="shared" si="1"/>
        <v>0</v>
      </c>
      <c r="J833" s="160"/>
      <c r="K833" s="159">
        <f t="shared" si="2"/>
        <v>0</v>
      </c>
      <c r="L833" s="159">
        <v>21</v>
      </c>
      <c r="M833" s="159">
        <f t="shared" si="3"/>
        <v>0</v>
      </c>
      <c r="N833" s="159">
        <v>0</v>
      </c>
      <c r="O833" s="159">
        <f t="shared" si="4"/>
        <v>0</v>
      </c>
      <c r="P833" s="159">
        <v>0</v>
      </c>
      <c r="Q833" s="159">
        <f t="shared" si="5"/>
        <v>0</v>
      </c>
      <c r="R833" s="159"/>
      <c r="S833" s="159" t="s">
        <v>137</v>
      </c>
      <c r="T833" s="159" t="s">
        <v>138</v>
      </c>
      <c r="U833" s="159">
        <v>0</v>
      </c>
      <c r="V833" s="159">
        <f t="shared" si="6"/>
        <v>0</v>
      </c>
      <c r="W833" s="159"/>
      <c r="X833" s="14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329</v>
      </c>
      <c r="AH833" s="149"/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ht="22.5" outlineLevel="1" x14ac:dyDescent="0.2">
      <c r="A834" s="181">
        <v>104</v>
      </c>
      <c r="B834" s="182" t="s">
        <v>809</v>
      </c>
      <c r="C834" s="193" t="s">
        <v>810</v>
      </c>
      <c r="D834" s="183" t="s">
        <v>163</v>
      </c>
      <c r="E834" s="184">
        <v>50</v>
      </c>
      <c r="F834" s="185"/>
      <c r="G834" s="186">
        <f t="shared" si="0"/>
        <v>0</v>
      </c>
      <c r="H834" s="160"/>
      <c r="I834" s="159">
        <f t="shared" si="1"/>
        <v>0</v>
      </c>
      <c r="J834" s="160"/>
      <c r="K834" s="159">
        <f t="shared" si="2"/>
        <v>0</v>
      </c>
      <c r="L834" s="159">
        <v>21</v>
      </c>
      <c r="M834" s="159">
        <f t="shared" si="3"/>
        <v>0</v>
      </c>
      <c r="N834" s="159">
        <v>0</v>
      </c>
      <c r="O834" s="159">
        <f t="shared" si="4"/>
        <v>0</v>
      </c>
      <c r="P834" s="159">
        <v>0</v>
      </c>
      <c r="Q834" s="159">
        <f t="shared" si="5"/>
        <v>0</v>
      </c>
      <c r="R834" s="159"/>
      <c r="S834" s="159" t="s">
        <v>137</v>
      </c>
      <c r="T834" s="159" t="s">
        <v>138</v>
      </c>
      <c r="U834" s="159">
        <v>0</v>
      </c>
      <c r="V834" s="159">
        <f t="shared" si="6"/>
        <v>0</v>
      </c>
      <c r="W834" s="159"/>
      <c r="X834" s="14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329</v>
      </c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ht="22.5" outlineLevel="1" x14ac:dyDescent="0.2">
      <c r="A835" s="181">
        <v>105</v>
      </c>
      <c r="B835" s="182" t="s">
        <v>811</v>
      </c>
      <c r="C835" s="193" t="s">
        <v>812</v>
      </c>
      <c r="D835" s="183" t="s">
        <v>163</v>
      </c>
      <c r="E835" s="184">
        <v>5</v>
      </c>
      <c r="F835" s="185"/>
      <c r="G835" s="186">
        <f t="shared" si="0"/>
        <v>0</v>
      </c>
      <c r="H835" s="160"/>
      <c r="I835" s="159">
        <f t="shared" si="1"/>
        <v>0</v>
      </c>
      <c r="J835" s="160"/>
      <c r="K835" s="159">
        <f t="shared" si="2"/>
        <v>0</v>
      </c>
      <c r="L835" s="159">
        <v>21</v>
      </c>
      <c r="M835" s="159">
        <f t="shared" si="3"/>
        <v>0</v>
      </c>
      <c r="N835" s="159">
        <v>0</v>
      </c>
      <c r="O835" s="159">
        <f t="shared" si="4"/>
        <v>0</v>
      </c>
      <c r="P835" s="159">
        <v>0</v>
      </c>
      <c r="Q835" s="159">
        <f t="shared" si="5"/>
        <v>0</v>
      </c>
      <c r="R835" s="159"/>
      <c r="S835" s="159" t="s">
        <v>137</v>
      </c>
      <c r="T835" s="159" t="s">
        <v>138</v>
      </c>
      <c r="U835" s="159">
        <v>0</v>
      </c>
      <c r="V835" s="159">
        <f t="shared" si="6"/>
        <v>0</v>
      </c>
      <c r="W835" s="159"/>
      <c r="X835" s="14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329</v>
      </c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ht="22.5" outlineLevel="1" x14ac:dyDescent="0.2">
      <c r="A836" s="181">
        <v>106</v>
      </c>
      <c r="B836" s="182" t="s">
        <v>813</v>
      </c>
      <c r="C836" s="193" t="s">
        <v>814</v>
      </c>
      <c r="D836" s="183" t="s">
        <v>163</v>
      </c>
      <c r="E836" s="184">
        <v>20</v>
      </c>
      <c r="F836" s="185"/>
      <c r="G836" s="186">
        <f t="shared" si="0"/>
        <v>0</v>
      </c>
      <c r="H836" s="160"/>
      <c r="I836" s="159">
        <f t="shared" si="1"/>
        <v>0</v>
      </c>
      <c r="J836" s="160"/>
      <c r="K836" s="159">
        <f t="shared" si="2"/>
        <v>0</v>
      </c>
      <c r="L836" s="159">
        <v>21</v>
      </c>
      <c r="M836" s="159">
        <f t="shared" si="3"/>
        <v>0</v>
      </c>
      <c r="N836" s="159">
        <v>0</v>
      </c>
      <c r="O836" s="159">
        <f t="shared" si="4"/>
        <v>0</v>
      </c>
      <c r="P836" s="159">
        <v>0</v>
      </c>
      <c r="Q836" s="159">
        <f t="shared" si="5"/>
        <v>0</v>
      </c>
      <c r="R836" s="159"/>
      <c r="S836" s="159" t="s">
        <v>137</v>
      </c>
      <c r="T836" s="159" t="s">
        <v>138</v>
      </c>
      <c r="U836" s="159">
        <v>0</v>
      </c>
      <c r="V836" s="159">
        <f t="shared" si="6"/>
        <v>0</v>
      </c>
      <c r="W836" s="159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329</v>
      </c>
      <c r="AH836" s="149"/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ht="22.5" outlineLevel="1" x14ac:dyDescent="0.2">
      <c r="A837" s="181">
        <v>107</v>
      </c>
      <c r="B837" s="182" t="s">
        <v>815</v>
      </c>
      <c r="C837" s="193" t="s">
        <v>816</v>
      </c>
      <c r="D837" s="183" t="s">
        <v>163</v>
      </c>
      <c r="E837" s="184">
        <v>5</v>
      </c>
      <c r="F837" s="185"/>
      <c r="G837" s="186">
        <f t="shared" si="0"/>
        <v>0</v>
      </c>
      <c r="H837" s="160"/>
      <c r="I837" s="159">
        <f t="shared" si="1"/>
        <v>0</v>
      </c>
      <c r="J837" s="160"/>
      <c r="K837" s="159">
        <f t="shared" si="2"/>
        <v>0</v>
      </c>
      <c r="L837" s="159">
        <v>21</v>
      </c>
      <c r="M837" s="159">
        <f t="shared" si="3"/>
        <v>0</v>
      </c>
      <c r="N837" s="159">
        <v>0</v>
      </c>
      <c r="O837" s="159">
        <f t="shared" si="4"/>
        <v>0</v>
      </c>
      <c r="P837" s="159">
        <v>0</v>
      </c>
      <c r="Q837" s="159">
        <f t="shared" si="5"/>
        <v>0</v>
      </c>
      <c r="R837" s="159"/>
      <c r="S837" s="159" t="s">
        <v>137</v>
      </c>
      <c r="T837" s="159" t="s">
        <v>138</v>
      </c>
      <c r="U837" s="159">
        <v>0</v>
      </c>
      <c r="V837" s="159">
        <f t="shared" si="6"/>
        <v>0</v>
      </c>
      <c r="W837" s="159"/>
      <c r="X837" s="14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329</v>
      </c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ht="22.5" outlineLevel="1" x14ac:dyDescent="0.2">
      <c r="A838" s="181">
        <v>108</v>
      </c>
      <c r="B838" s="182" t="s">
        <v>817</v>
      </c>
      <c r="C838" s="193" t="s">
        <v>818</v>
      </c>
      <c r="D838" s="183" t="s">
        <v>163</v>
      </c>
      <c r="E838" s="184">
        <v>14</v>
      </c>
      <c r="F838" s="185"/>
      <c r="G838" s="186">
        <f t="shared" si="0"/>
        <v>0</v>
      </c>
      <c r="H838" s="160"/>
      <c r="I838" s="159">
        <f t="shared" si="1"/>
        <v>0</v>
      </c>
      <c r="J838" s="160"/>
      <c r="K838" s="159">
        <f t="shared" si="2"/>
        <v>0</v>
      </c>
      <c r="L838" s="159">
        <v>21</v>
      </c>
      <c r="M838" s="159">
        <f t="shared" si="3"/>
        <v>0</v>
      </c>
      <c r="N838" s="159">
        <v>0</v>
      </c>
      <c r="O838" s="159">
        <f t="shared" si="4"/>
        <v>0</v>
      </c>
      <c r="P838" s="159">
        <v>0</v>
      </c>
      <c r="Q838" s="159">
        <f t="shared" si="5"/>
        <v>0</v>
      </c>
      <c r="R838" s="159"/>
      <c r="S838" s="159" t="s">
        <v>137</v>
      </c>
      <c r="T838" s="159" t="s">
        <v>138</v>
      </c>
      <c r="U838" s="159">
        <v>0</v>
      </c>
      <c r="V838" s="159">
        <f t="shared" si="6"/>
        <v>0</v>
      </c>
      <c r="W838" s="15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329</v>
      </c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75">
        <v>109</v>
      </c>
      <c r="B839" s="176" t="s">
        <v>819</v>
      </c>
      <c r="C839" s="191" t="s">
        <v>820</v>
      </c>
      <c r="D839" s="177" t="s">
        <v>821</v>
      </c>
      <c r="E839" s="178">
        <v>996</v>
      </c>
      <c r="F839" s="179"/>
      <c r="G839" s="180">
        <f t="shared" si="0"/>
        <v>0</v>
      </c>
      <c r="H839" s="160"/>
      <c r="I839" s="159">
        <f t="shared" si="1"/>
        <v>0</v>
      </c>
      <c r="J839" s="160"/>
      <c r="K839" s="159">
        <f t="shared" si="2"/>
        <v>0</v>
      </c>
      <c r="L839" s="159">
        <v>21</v>
      </c>
      <c r="M839" s="159">
        <f t="shared" si="3"/>
        <v>0</v>
      </c>
      <c r="N839" s="159">
        <v>2.3100000000000004E-3</v>
      </c>
      <c r="O839" s="159">
        <f t="shared" si="4"/>
        <v>2.2999999999999998</v>
      </c>
      <c r="P839" s="159">
        <v>0</v>
      </c>
      <c r="Q839" s="159">
        <f t="shared" si="5"/>
        <v>0</v>
      </c>
      <c r="R839" s="159"/>
      <c r="S839" s="159" t="s">
        <v>137</v>
      </c>
      <c r="T839" s="159" t="s">
        <v>138</v>
      </c>
      <c r="U839" s="159">
        <v>1.2420000000000002</v>
      </c>
      <c r="V839" s="159">
        <f t="shared" si="6"/>
        <v>1237.03</v>
      </c>
      <c r="W839" s="159"/>
      <c r="X839" s="14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128</v>
      </c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56"/>
      <c r="B840" s="157"/>
      <c r="C840" s="194" t="s">
        <v>156</v>
      </c>
      <c r="D840" s="163"/>
      <c r="E840" s="164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4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130</v>
      </c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6"/>
      <c r="B841" s="157"/>
      <c r="C841" s="195" t="s">
        <v>822</v>
      </c>
      <c r="D841" s="163"/>
      <c r="E841" s="164">
        <v>165.9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4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130</v>
      </c>
      <c r="AH841" s="149">
        <v>2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6"/>
      <c r="B842" s="157"/>
      <c r="C842" s="194" t="s">
        <v>159</v>
      </c>
      <c r="D842" s="163"/>
      <c r="E842" s="164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4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130</v>
      </c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192" t="s">
        <v>823</v>
      </c>
      <c r="D843" s="161"/>
      <c r="E843" s="162">
        <v>996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4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130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ht="22.5" outlineLevel="1" x14ac:dyDescent="0.2">
      <c r="A844" s="156">
        <v>110</v>
      </c>
      <c r="B844" s="157" t="s">
        <v>824</v>
      </c>
      <c r="C844" s="196" t="s">
        <v>825</v>
      </c>
      <c r="D844" s="158" t="s">
        <v>0</v>
      </c>
      <c r="E844" s="188"/>
      <c r="F844" s="160"/>
      <c r="G844" s="159">
        <f>ROUND(E844*F844,2)</f>
        <v>0</v>
      </c>
      <c r="H844" s="160"/>
      <c r="I844" s="159">
        <f>ROUND(E844*H844,2)</f>
        <v>0</v>
      </c>
      <c r="J844" s="160"/>
      <c r="K844" s="159">
        <f>ROUND(E844*J844,2)</f>
        <v>0</v>
      </c>
      <c r="L844" s="159">
        <v>21</v>
      </c>
      <c r="M844" s="159">
        <f>G844*(1+L844/100)</f>
        <v>0</v>
      </c>
      <c r="N844" s="159">
        <v>0</v>
      </c>
      <c r="O844" s="159">
        <f>ROUND(E844*N844,2)</f>
        <v>0</v>
      </c>
      <c r="P844" s="159">
        <v>0</v>
      </c>
      <c r="Q844" s="159">
        <f>ROUND(E844*P844,2)</f>
        <v>0</v>
      </c>
      <c r="R844" s="159"/>
      <c r="S844" s="159" t="s">
        <v>137</v>
      </c>
      <c r="T844" s="159" t="s">
        <v>138</v>
      </c>
      <c r="U844" s="159">
        <v>0</v>
      </c>
      <c r="V844" s="159">
        <f>ROUND(E844*U844,2)</f>
        <v>0</v>
      </c>
      <c r="W844" s="159"/>
      <c r="X844" s="14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311</v>
      </c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x14ac:dyDescent="0.2">
      <c r="A845" s="169" t="s">
        <v>122</v>
      </c>
      <c r="B845" s="170" t="s">
        <v>93</v>
      </c>
      <c r="C845" s="190" t="s">
        <v>94</v>
      </c>
      <c r="D845" s="171"/>
      <c r="E845" s="172"/>
      <c r="F845" s="173"/>
      <c r="G845" s="174">
        <f>SUMIF(AG846:AG852,"&lt;&gt;NOR",G846:G852)</f>
        <v>0</v>
      </c>
      <c r="H845" s="168"/>
      <c r="I845" s="168">
        <f>SUM(I846:I852)</f>
        <v>0</v>
      </c>
      <c r="J845" s="168"/>
      <c r="K845" s="168">
        <f>SUM(K846:K852)</f>
        <v>0</v>
      </c>
      <c r="L845" s="168"/>
      <c r="M845" s="168">
        <f>SUM(M846:M852)</f>
        <v>0</v>
      </c>
      <c r="N845" s="168"/>
      <c r="O845" s="168">
        <f>SUM(O846:O852)</f>
        <v>0</v>
      </c>
      <c r="P845" s="168"/>
      <c r="Q845" s="168">
        <f>SUM(Q846:Q852)</f>
        <v>0</v>
      </c>
      <c r="R845" s="168"/>
      <c r="S845" s="168"/>
      <c r="T845" s="168"/>
      <c r="U845" s="168"/>
      <c r="V845" s="168">
        <f>SUM(V846:V852)</f>
        <v>308.74</v>
      </c>
      <c r="W845" s="168"/>
      <c r="AG845" t="s">
        <v>123</v>
      </c>
    </row>
    <row r="846" spans="1:60" ht="22.5" outlineLevel="1" x14ac:dyDescent="0.2">
      <c r="A846" s="276">
        <v>111</v>
      </c>
      <c r="B846" s="182" t="s">
        <v>826</v>
      </c>
      <c r="C846" s="193" t="s">
        <v>827</v>
      </c>
      <c r="D846" s="183" t="s">
        <v>201</v>
      </c>
      <c r="E846" s="184">
        <v>103.53375</v>
      </c>
      <c r="F846" s="185"/>
      <c r="G846" s="186">
        <f t="shared" ref="G846:G852" si="7">ROUND(E846*F846,2)</f>
        <v>0</v>
      </c>
      <c r="H846" s="160"/>
      <c r="I846" s="159">
        <f t="shared" ref="I846:I852" si="8">ROUND(E846*H846,2)</f>
        <v>0</v>
      </c>
      <c r="J846" s="160"/>
      <c r="K846" s="159">
        <f t="shared" ref="K846:K852" si="9">ROUND(E846*J846,2)</f>
        <v>0</v>
      </c>
      <c r="L846" s="159">
        <v>21</v>
      </c>
      <c r="M846" s="159">
        <f t="shared" ref="M846:M852" si="10">G846*(1+L846/100)</f>
        <v>0</v>
      </c>
      <c r="N846" s="159">
        <v>0</v>
      </c>
      <c r="O846" s="159">
        <f t="shared" ref="O846:O852" si="11">ROUND(E846*N846,2)</f>
        <v>0</v>
      </c>
      <c r="P846" s="159">
        <v>0</v>
      </c>
      <c r="Q846" s="159">
        <f t="shared" ref="Q846:Q852" si="12">ROUND(E846*P846,2)</f>
        <v>0</v>
      </c>
      <c r="R846" s="159"/>
      <c r="S846" s="159" t="s">
        <v>127</v>
      </c>
      <c r="T846" s="159" t="s">
        <v>127</v>
      </c>
      <c r="U846" s="159">
        <v>1.1400000000000001</v>
      </c>
      <c r="V846" s="159">
        <f t="shared" ref="V846:V852" si="13">ROUND(E846*U846,2)</f>
        <v>118.03</v>
      </c>
      <c r="W846" s="159"/>
      <c r="X846" s="14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828</v>
      </c>
      <c r="AH846" s="149"/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276">
        <v>112</v>
      </c>
      <c r="B847" s="182" t="s">
        <v>829</v>
      </c>
      <c r="C847" s="193" t="s">
        <v>830</v>
      </c>
      <c r="D847" s="183" t="s">
        <v>201</v>
      </c>
      <c r="E847" s="184">
        <v>414.13499000000002</v>
      </c>
      <c r="F847" s="185"/>
      <c r="G847" s="186">
        <f t="shared" si="7"/>
        <v>0</v>
      </c>
      <c r="H847" s="160"/>
      <c r="I847" s="159">
        <f t="shared" si="8"/>
        <v>0</v>
      </c>
      <c r="J847" s="160"/>
      <c r="K847" s="159">
        <f t="shared" si="9"/>
        <v>0</v>
      </c>
      <c r="L847" s="159">
        <v>21</v>
      </c>
      <c r="M847" s="159">
        <f t="shared" si="10"/>
        <v>0</v>
      </c>
      <c r="N847" s="159">
        <v>0</v>
      </c>
      <c r="O847" s="159">
        <f t="shared" si="11"/>
        <v>0</v>
      </c>
      <c r="P847" s="159">
        <v>0</v>
      </c>
      <c r="Q847" s="159">
        <f t="shared" si="12"/>
        <v>0</v>
      </c>
      <c r="R847" s="159"/>
      <c r="S847" s="159" t="s">
        <v>127</v>
      </c>
      <c r="T847" s="159" t="s">
        <v>127</v>
      </c>
      <c r="U847" s="159">
        <v>0.16200000000000001</v>
      </c>
      <c r="V847" s="159">
        <f t="shared" si="13"/>
        <v>67.09</v>
      </c>
      <c r="W847" s="159"/>
      <c r="X847" s="14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828</v>
      </c>
      <c r="AH847" s="149"/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276">
        <v>113</v>
      </c>
      <c r="B848" s="182" t="s">
        <v>831</v>
      </c>
      <c r="C848" s="193" t="s">
        <v>832</v>
      </c>
      <c r="D848" s="183" t="s">
        <v>201</v>
      </c>
      <c r="E848" s="184">
        <f>E846</f>
        <v>103.53375</v>
      </c>
      <c r="F848" s="185"/>
      <c r="G848" s="186">
        <f t="shared" si="7"/>
        <v>0</v>
      </c>
      <c r="H848" s="160"/>
      <c r="I848" s="159">
        <f t="shared" si="8"/>
        <v>0</v>
      </c>
      <c r="J848" s="160"/>
      <c r="K848" s="159">
        <f t="shared" si="9"/>
        <v>0</v>
      </c>
      <c r="L848" s="159">
        <v>21</v>
      </c>
      <c r="M848" s="159">
        <f t="shared" si="10"/>
        <v>0</v>
      </c>
      <c r="N848" s="159">
        <v>0</v>
      </c>
      <c r="O848" s="159">
        <f t="shared" si="11"/>
        <v>0</v>
      </c>
      <c r="P848" s="159">
        <v>0</v>
      </c>
      <c r="Q848" s="159">
        <f t="shared" si="12"/>
        <v>0</v>
      </c>
      <c r="R848" s="159"/>
      <c r="S848" s="159" t="s">
        <v>127</v>
      </c>
      <c r="T848" s="159" t="s">
        <v>127</v>
      </c>
      <c r="U848" s="159">
        <v>0.94200000000000006</v>
      </c>
      <c r="V848" s="159">
        <f t="shared" si="13"/>
        <v>97.53</v>
      </c>
      <c r="W848" s="159"/>
      <c r="X848" s="14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828</v>
      </c>
      <c r="AH848" s="149"/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276">
        <v>114</v>
      </c>
      <c r="B849" s="182" t="s">
        <v>833</v>
      </c>
      <c r="C849" s="193" t="s">
        <v>834</v>
      </c>
      <c r="D849" s="183" t="s">
        <v>201</v>
      </c>
      <c r="E849" s="184">
        <v>207.06748999999999</v>
      </c>
      <c r="F849" s="185"/>
      <c r="G849" s="186">
        <f t="shared" si="7"/>
        <v>0</v>
      </c>
      <c r="H849" s="160"/>
      <c r="I849" s="159">
        <f t="shared" si="8"/>
        <v>0</v>
      </c>
      <c r="J849" s="160"/>
      <c r="K849" s="159">
        <f t="shared" si="9"/>
        <v>0</v>
      </c>
      <c r="L849" s="159">
        <v>21</v>
      </c>
      <c r="M849" s="159">
        <f t="shared" si="10"/>
        <v>0</v>
      </c>
      <c r="N849" s="159">
        <v>0</v>
      </c>
      <c r="O849" s="159">
        <f t="shared" si="11"/>
        <v>0</v>
      </c>
      <c r="P849" s="159">
        <v>0</v>
      </c>
      <c r="Q849" s="159">
        <f t="shared" si="12"/>
        <v>0</v>
      </c>
      <c r="R849" s="159"/>
      <c r="S849" s="159" t="s">
        <v>127</v>
      </c>
      <c r="T849" s="159" t="s">
        <v>127</v>
      </c>
      <c r="U849" s="159">
        <v>0.10500000000000001</v>
      </c>
      <c r="V849" s="159">
        <f t="shared" si="13"/>
        <v>21.74</v>
      </c>
      <c r="W849" s="159"/>
      <c r="X849" s="14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828</v>
      </c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276">
        <v>115</v>
      </c>
      <c r="B850" s="182" t="s">
        <v>835</v>
      </c>
      <c r="C850" s="193" t="s">
        <v>836</v>
      </c>
      <c r="D850" s="183" t="s">
        <v>201</v>
      </c>
      <c r="E850" s="184">
        <f>E846</f>
        <v>103.53375</v>
      </c>
      <c r="F850" s="185"/>
      <c r="G850" s="186">
        <f t="shared" si="7"/>
        <v>0</v>
      </c>
      <c r="H850" s="160"/>
      <c r="I850" s="159">
        <f t="shared" si="8"/>
        <v>0</v>
      </c>
      <c r="J850" s="160"/>
      <c r="K850" s="159">
        <f t="shared" si="9"/>
        <v>0</v>
      </c>
      <c r="L850" s="159">
        <v>21</v>
      </c>
      <c r="M850" s="159">
        <f t="shared" si="10"/>
        <v>0</v>
      </c>
      <c r="N850" s="159">
        <v>0</v>
      </c>
      <c r="O850" s="159">
        <f t="shared" si="11"/>
        <v>0</v>
      </c>
      <c r="P850" s="159">
        <v>0</v>
      </c>
      <c r="Q850" s="159">
        <f t="shared" si="12"/>
        <v>0</v>
      </c>
      <c r="R850" s="159"/>
      <c r="S850" s="159" t="s">
        <v>127</v>
      </c>
      <c r="T850" s="159" t="s">
        <v>127</v>
      </c>
      <c r="U850" s="159">
        <v>4.2000000000000003E-2</v>
      </c>
      <c r="V850" s="159">
        <f t="shared" si="13"/>
        <v>4.3499999999999996</v>
      </c>
      <c r="W850" s="159"/>
      <c r="X850" s="14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828</v>
      </c>
      <c r="AH850" s="149"/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276">
        <v>116</v>
      </c>
      <c r="B851" s="182" t="s">
        <v>837</v>
      </c>
      <c r="C851" s="193" t="s">
        <v>838</v>
      </c>
      <c r="D851" s="183" t="s">
        <v>201</v>
      </c>
      <c r="E851" s="184">
        <f>E847</f>
        <v>414.13499000000002</v>
      </c>
      <c r="F851" s="185"/>
      <c r="G851" s="186">
        <f t="shared" si="7"/>
        <v>0</v>
      </c>
      <c r="H851" s="160"/>
      <c r="I851" s="159">
        <f t="shared" si="8"/>
        <v>0</v>
      </c>
      <c r="J851" s="160"/>
      <c r="K851" s="159">
        <f t="shared" si="9"/>
        <v>0</v>
      </c>
      <c r="L851" s="159">
        <v>21</v>
      </c>
      <c r="M851" s="159">
        <f t="shared" si="10"/>
        <v>0</v>
      </c>
      <c r="N851" s="159">
        <v>0</v>
      </c>
      <c r="O851" s="159">
        <f t="shared" si="11"/>
        <v>0</v>
      </c>
      <c r="P851" s="159">
        <v>0</v>
      </c>
      <c r="Q851" s="159">
        <f t="shared" si="12"/>
        <v>0</v>
      </c>
      <c r="R851" s="159"/>
      <c r="S851" s="159" t="s">
        <v>127</v>
      </c>
      <c r="T851" s="159" t="s">
        <v>127</v>
      </c>
      <c r="U851" s="159">
        <v>0</v>
      </c>
      <c r="V851" s="159">
        <f t="shared" si="13"/>
        <v>0</v>
      </c>
      <c r="W851" s="159"/>
      <c r="X851" s="14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828</v>
      </c>
      <c r="AH851" s="149"/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276">
        <v>117</v>
      </c>
      <c r="B852" s="182" t="s">
        <v>839</v>
      </c>
      <c r="C852" s="193" t="s">
        <v>840</v>
      </c>
      <c r="D852" s="183" t="s">
        <v>201</v>
      </c>
      <c r="E852" s="184">
        <f>E846</f>
        <v>103.53375</v>
      </c>
      <c r="F852" s="185"/>
      <c r="G852" s="186">
        <f t="shared" si="7"/>
        <v>0</v>
      </c>
      <c r="H852" s="160"/>
      <c r="I852" s="159">
        <f t="shared" si="8"/>
        <v>0</v>
      </c>
      <c r="J852" s="160"/>
      <c r="K852" s="159">
        <f t="shared" si="9"/>
        <v>0</v>
      </c>
      <c r="L852" s="159">
        <v>21</v>
      </c>
      <c r="M852" s="159">
        <f t="shared" si="10"/>
        <v>0</v>
      </c>
      <c r="N852" s="159">
        <v>0</v>
      </c>
      <c r="O852" s="159">
        <f t="shared" si="11"/>
        <v>0</v>
      </c>
      <c r="P852" s="159">
        <v>0</v>
      </c>
      <c r="Q852" s="159">
        <f t="shared" si="12"/>
        <v>0</v>
      </c>
      <c r="R852" s="159"/>
      <c r="S852" s="159" t="s">
        <v>127</v>
      </c>
      <c r="T852" s="159" t="s">
        <v>127</v>
      </c>
      <c r="U852" s="159">
        <v>0</v>
      </c>
      <c r="V852" s="159">
        <f t="shared" si="13"/>
        <v>0</v>
      </c>
      <c r="W852" s="159"/>
      <c r="X852" s="14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828</v>
      </c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x14ac:dyDescent="0.2">
      <c r="A853" s="169" t="s">
        <v>122</v>
      </c>
      <c r="B853" s="170" t="s">
        <v>96</v>
      </c>
      <c r="C853" s="190" t="s">
        <v>29</v>
      </c>
      <c r="D853" s="171"/>
      <c r="E853" s="172"/>
      <c r="F853" s="173"/>
      <c r="G853" s="174">
        <f>SUMIF(AG854:AG854,"&lt;&gt;NOR",G854:G854)</f>
        <v>0</v>
      </c>
      <c r="H853" s="168"/>
      <c r="I853" s="168">
        <f>SUM(I854:I854)</f>
        <v>0</v>
      </c>
      <c r="J853" s="168"/>
      <c r="K853" s="168">
        <f>SUM(K854:K854)</f>
        <v>0</v>
      </c>
      <c r="L853" s="168"/>
      <c r="M853" s="168">
        <f>SUM(M854:M854)</f>
        <v>0</v>
      </c>
      <c r="N853" s="168"/>
      <c r="O853" s="168">
        <f>SUM(O854:O854)</f>
        <v>0</v>
      </c>
      <c r="P853" s="168"/>
      <c r="Q853" s="168">
        <f>SUM(Q854:Q854)</f>
        <v>0</v>
      </c>
      <c r="R853" s="168"/>
      <c r="S853" s="168"/>
      <c r="T853" s="168"/>
      <c r="U853" s="168"/>
      <c r="V853" s="168">
        <f>SUM(V854:V854)</f>
        <v>0</v>
      </c>
      <c r="W853" s="168"/>
      <c r="AG853" t="s">
        <v>123</v>
      </c>
    </row>
    <row r="854" spans="1:60" outlineLevel="1" x14ac:dyDescent="0.2">
      <c r="A854" s="175">
        <v>118</v>
      </c>
      <c r="B854" s="176" t="s">
        <v>841</v>
      </c>
      <c r="C854" s="191" t="s">
        <v>842</v>
      </c>
      <c r="D854" s="177" t="s">
        <v>843</v>
      </c>
      <c r="E854" s="178">
        <v>1</v>
      </c>
      <c r="F854" s="179"/>
      <c r="G854" s="180">
        <f>ROUND(E854*F854,2)</f>
        <v>0</v>
      </c>
      <c r="H854" s="160"/>
      <c r="I854" s="159">
        <f>ROUND(E854*H854,2)</f>
        <v>0</v>
      </c>
      <c r="J854" s="160"/>
      <c r="K854" s="159">
        <f>ROUND(E854*J854,2)</f>
        <v>0</v>
      </c>
      <c r="L854" s="159">
        <v>21</v>
      </c>
      <c r="M854" s="159">
        <f>G854*(1+L854/100)</f>
        <v>0</v>
      </c>
      <c r="N854" s="159">
        <v>0</v>
      </c>
      <c r="O854" s="159">
        <f>ROUND(E854*N854,2)</f>
        <v>0</v>
      </c>
      <c r="P854" s="159">
        <v>0</v>
      </c>
      <c r="Q854" s="159">
        <f>ROUND(E854*P854,2)</f>
        <v>0</v>
      </c>
      <c r="R854" s="159"/>
      <c r="S854" s="159" t="s">
        <v>127</v>
      </c>
      <c r="T854" s="159" t="s">
        <v>138</v>
      </c>
      <c r="U854" s="159">
        <v>0</v>
      </c>
      <c r="V854" s="159">
        <f>ROUND(E854*U854,2)</f>
        <v>0</v>
      </c>
      <c r="W854" s="159"/>
      <c r="X854" s="14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844</v>
      </c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x14ac:dyDescent="0.2">
      <c r="A855" s="5"/>
      <c r="B855" s="6"/>
      <c r="C855" s="198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AE855">
        <v>15</v>
      </c>
      <c r="AF855">
        <v>21</v>
      </c>
    </row>
    <row r="856" spans="1:60" x14ac:dyDescent="0.2">
      <c r="A856" s="152"/>
      <c r="B856" s="153" t="s">
        <v>31</v>
      </c>
      <c r="C856" s="199"/>
      <c r="D856" s="154"/>
      <c r="E856" s="155"/>
      <c r="F856" s="155"/>
      <c r="G856" s="189">
        <f>G8+G18+G21+G52+G111+G121+G133+G169+G171+G178+G189+G308+G444+G517+G582+G599+G645+G787+G808+G824+G845+G853</f>
        <v>0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AE856">
        <f>SUMIF(L7:L854,AE855,G7:G854)</f>
        <v>0</v>
      </c>
      <c r="AF856">
        <f>SUMIF(L7:L854,AF855,G7:G854)</f>
        <v>0</v>
      </c>
      <c r="AG856" t="s">
        <v>845</v>
      </c>
    </row>
    <row r="857" spans="1:60" x14ac:dyDescent="0.2">
      <c r="A857" s="5"/>
      <c r="B857" s="6"/>
      <c r="C857" s="198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60" x14ac:dyDescent="0.2">
      <c r="A858" s="5"/>
      <c r="B858" s="6"/>
      <c r="C858" s="198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60" x14ac:dyDescent="0.2">
      <c r="A859" s="262" t="s">
        <v>846</v>
      </c>
      <c r="B859" s="262"/>
      <c r="C859" s="263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60" x14ac:dyDescent="0.2">
      <c r="A860" s="264"/>
      <c r="B860" s="265"/>
      <c r="C860" s="266"/>
      <c r="D860" s="265"/>
      <c r="E860" s="265"/>
      <c r="F860" s="265"/>
      <c r="G860" s="26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AG860" t="s">
        <v>847</v>
      </c>
    </row>
    <row r="861" spans="1:60" x14ac:dyDescent="0.2">
      <c r="A861" s="268"/>
      <c r="B861" s="269"/>
      <c r="C861" s="270"/>
      <c r="D861" s="269"/>
      <c r="E861" s="269"/>
      <c r="F861" s="269"/>
      <c r="G861" s="27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60" x14ac:dyDescent="0.2">
      <c r="A862" s="268"/>
      <c r="B862" s="269"/>
      <c r="C862" s="270"/>
      <c r="D862" s="269"/>
      <c r="E862" s="269"/>
      <c r="F862" s="269"/>
      <c r="G862" s="27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60" x14ac:dyDescent="0.2">
      <c r="A863" s="268"/>
      <c r="B863" s="269"/>
      <c r="C863" s="270"/>
      <c r="D863" s="269"/>
      <c r="E863" s="269"/>
      <c r="F863" s="269"/>
      <c r="G863" s="27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60" x14ac:dyDescent="0.2">
      <c r="A864" s="272"/>
      <c r="B864" s="273"/>
      <c r="C864" s="274"/>
      <c r="D864" s="273"/>
      <c r="E864" s="273"/>
      <c r="F864" s="273"/>
      <c r="G864" s="27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33" x14ac:dyDescent="0.2">
      <c r="A865" s="5"/>
      <c r="B865" s="6"/>
      <c r="C865" s="198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33" x14ac:dyDescent="0.2">
      <c r="C866" s="200"/>
      <c r="D866" s="140"/>
      <c r="AG866" t="s">
        <v>848</v>
      </c>
    </row>
    <row r="867" spans="1:33" x14ac:dyDescent="0.2">
      <c r="D867" s="140"/>
    </row>
    <row r="868" spans="1:33" x14ac:dyDescent="0.2">
      <c r="D868" s="140"/>
    </row>
    <row r="869" spans="1:33" x14ac:dyDescent="0.2">
      <c r="D869" s="140"/>
    </row>
    <row r="870" spans="1:33" x14ac:dyDescent="0.2">
      <c r="D870" s="140"/>
    </row>
    <row r="871" spans="1:33" x14ac:dyDescent="0.2">
      <c r="D871" s="140"/>
    </row>
    <row r="872" spans="1:33" x14ac:dyDescent="0.2">
      <c r="D872" s="140"/>
    </row>
    <row r="873" spans="1:33" x14ac:dyDescent="0.2">
      <c r="D873" s="140"/>
    </row>
    <row r="874" spans="1:33" x14ac:dyDescent="0.2">
      <c r="D874" s="140"/>
    </row>
    <row r="875" spans="1:33" x14ac:dyDescent="0.2">
      <c r="D875" s="140"/>
    </row>
    <row r="876" spans="1:33" x14ac:dyDescent="0.2">
      <c r="D876" s="140"/>
    </row>
    <row r="877" spans="1:33" x14ac:dyDescent="0.2">
      <c r="D877" s="140"/>
    </row>
    <row r="878" spans="1:33" x14ac:dyDescent="0.2">
      <c r="D878" s="140"/>
    </row>
    <row r="879" spans="1:33" x14ac:dyDescent="0.2">
      <c r="D879" s="140"/>
    </row>
    <row r="880" spans="1:33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61">
    <mergeCell ref="A859:C859"/>
    <mergeCell ref="A860:G864"/>
    <mergeCell ref="C84:G84"/>
    <mergeCell ref="C92:G92"/>
    <mergeCell ref="C98:G98"/>
    <mergeCell ref="C173:G173"/>
    <mergeCell ref="C451:G451"/>
    <mergeCell ref="C447:G447"/>
    <mergeCell ref="C448:G448"/>
    <mergeCell ref="C449:G449"/>
    <mergeCell ref="C450:G450"/>
    <mergeCell ref="C466:G466"/>
    <mergeCell ref="C452:G452"/>
    <mergeCell ref="C453:G453"/>
    <mergeCell ref="C455:G455"/>
    <mergeCell ref="C458:G458"/>
    <mergeCell ref="A1:G1"/>
    <mergeCell ref="C2:G2"/>
    <mergeCell ref="C3:G3"/>
    <mergeCell ref="C4:G4"/>
    <mergeCell ref="C446:G446"/>
    <mergeCell ref="C459:G459"/>
    <mergeCell ref="C460:G460"/>
    <mergeCell ref="C461:G461"/>
    <mergeCell ref="C462:G462"/>
    <mergeCell ref="C463:G463"/>
    <mergeCell ref="C464:G464"/>
    <mergeCell ref="C465:G465"/>
    <mergeCell ref="C488:G488"/>
    <mergeCell ref="C467:G467"/>
    <mergeCell ref="C468:G468"/>
    <mergeCell ref="C469:G469"/>
    <mergeCell ref="C471:G471"/>
    <mergeCell ref="C481:G481"/>
    <mergeCell ref="C482:G482"/>
    <mergeCell ref="C483:G483"/>
    <mergeCell ref="C484:G484"/>
    <mergeCell ref="C485:G485"/>
    <mergeCell ref="C486:G486"/>
    <mergeCell ref="C487:G487"/>
    <mergeCell ref="C504:G504"/>
    <mergeCell ref="C489:G489"/>
    <mergeCell ref="C490:G490"/>
    <mergeCell ref="C491:G491"/>
    <mergeCell ref="C492:G492"/>
    <mergeCell ref="C494:G494"/>
    <mergeCell ref="C498:G498"/>
    <mergeCell ref="C499:G499"/>
    <mergeCell ref="C500:G500"/>
    <mergeCell ref="C501:G501"/>
    <mergeCell ref="C502:G502"/>
    <mergeCell ref="C503:G503"/>
    <mergeCell ref="C610:G610"/>
    <mergeCell ref="C789:G789"/>
    <mergeCell ref="C803:G803"/>
    <mergeCell ref="C505:G505"/>
    <mergeCell ref="C506:G506"/>
    <mergeCell ref="C507:G507"/>
    <mergeCell ref="C508:G508"/>
    <mergeCell ref="C509:G509"/>
    <mergeCell ref="C511:G51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04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04 Pol'!Názvy_tisku</vt:lpstr>
      <vt:lpstr>oadresa</vt:lpstr>
      <vt:lpstr>Stavba!Objednatel</vt:lpstr>
      <vt:lpstr>Stavba!Objekt</vt:lpstr>
      <vt:lpstr>'04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Marcela Dvořáková</cp:lastModifiedBy>
  <cp:lastPrinted>2019-10-23T12:15:13Z</cp:lastPrinted>
  <dcterms:created xsi:type="dcterms:W3CDTF">2009-04-08T07:15:50Z</dcterms:created>
  <dcterms:modified xsi:type="dcterms:W3CDTF">2019-10-23T12:23:03Z</dcterms:modified>
</cp:coreProperties>
</file>