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75" windowWidth="12540" windowHeight="11865" activeTab="1"/>
  </bookViews>
  <sheets>
    <sheet name="Krycí list" sheetId="1" r:id="rId1"/>
    <sheet name="Rekapitulace" sheetId="2" r:id="rId2"/>
    <sheet name="Položky" sheetId="3" r:id="rId3"/>
  </sheets>
  <definedNames>
    <definedName name="_xlnm._FilterDatabase" localSheetId="2" hidden="1">'Položky'!$C$1:$C$89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list'!$A$1:$G$35</definedName>
    <definedName name="_xlnm.Print_Area" localSheetId="2">'Položky'!$A$1:$G$26</definedName>
    <definedName name="_xlnm.Print_Area" localSheetId="1">'Rekapitulace'!$A$1:$I$17</definedName>
    <definedName name="PocetMJ">'Krycí list'!$G$7</definedName>
    <definedName name="Poznamka">'Krycí list'!#REF!</definedName>
    <definedName name="Projektant">'Krycí list'!$C$7</definedName>
    <definedName name="PSV">'Rekapitulace'!$F$11</definedName>
    <definedName name="PSV0">'Položky'!#REF!</definedName>
    <definedName name="SloupecCC">'Položky'!#REF!</definedName>
    <definedName name="SloupecCisloPol">'Položky'!$B$6</definedName>
    <definedName name="SloupecJC">'Položky'!#REF!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<sst xmlns="http://schemas.openxmlformats.org/spreadsheetml/2006/main" count="127" uniqueCount="93">
  <si>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</si>
  <si>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</si>
  <si>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</si>
  <si>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</si>
  <si>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</si>
  <si>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</si>
  <si>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</si>
  <si>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</si>
  <si>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</si>
  <si>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</si>
  <si>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</si>
  <si>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</si>
  <si>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</si>
  <si>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</si>
  <si>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</si>
  <si>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</si>
  <si>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</si>
  <si>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</si>
  <si>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</si>
  <si>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Montáž celkem</t>
  </si>
  <si>
    <t>HSV celkem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</si>
  <si>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</si>
  <si>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</si>
  <si>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</si>
  <si>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</si>
  <si>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</si>
  <si>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</si>
  <si>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</si>
  <si>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</si>
  <si>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</si>
  <si>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</si>
  <si>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</si>
  <si>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</si>
  <si>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</si>
  <si>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</si>
  <si>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</si>
  <si>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</si>
  <si>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</si>
  <si>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</si>
  <si>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</si>
  <si>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</si>
  <si>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</si>
  <si>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</si>
  <si>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</si>
  <si>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</si>
  <si>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</si>
  <si>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</si>
  <si>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Kč</t>
  </si>
  <si>
    <t>%</t>
  </si>
  <si>
    <t>Základna</t>
  </si>
  <si>
    <t>CELKEM VRN</t>
  </si>
  <si>
    <t>P.č.</t>
  </si>
  <si>
    <t>MJ</t>
  </si>
  <si>
    <t>Celkem za</t>
  </si>
  <si>
    <t>ks</t>
  </si>
  <si>
    <t>bm</t>
  </si>
  <si>
    <t>vlastní</t>
  </si>
  <si>
    <t>Doplňkový materiál</t>
  </si>
  <si>
    <t>Montážní, těsnící a spojovací materiál</t>
  </si>
  <si>
    <t>Název VRN</t>
  </si>
  <si>
    <t>Z</t>
  </si>
  <si>
    <t>R</t>
  </si>
  <si>
    <t>N</t>
  </si>
  <si>
    <t>Kód</t>
  </si>
  <si>
    <t>1.01</t>
  </si>
  <si>
    <t>1.02</t>
  </si>
  <si>
    <t>1.03</t>
  </si>
  <si>
    <t>1.04</t>
  </si>
  <si>
    <t>1.05</t>
  </si>
  <si>
    <t>Popis</t>
  </si>
  <si>
    <t>Množství</t>
  </si>
  <si>
    <t>Cena celkem (Kč)</t>
  </si>
  <si>
    <t>Cena / MJ (Kč)</t>
  </si>
  <si>
    <t>Všechny položky jsou vč. montáže</t>
  </si>
  <si>
    <t>1.06</t>
  </si>
  <si>
    <t>kp</t>
  </si>
  <si>
    <t>Ing. Jiří Růžička</t>
  </si>
  <si>
    <t>požární ucpávka</t>
  </si>
  <si>
    <t>Ostatní</t>
  </si>
  <si>
    <t>Rekonstrukce bloku A2</t>
  </si>
  <si>
    <t>Koleje Vinařská 5</t>
  </si>
  <si>
    <t>Nástěnný ventilátor se zpětnou klapkou a nastavitelným časovým doběhem
Q=100m3/h; pext=60Pa
vč. montáže</t>
  </si>
  <si>
    <t>Nástěnný ventilátor se zpětnou klapkou a nastavitelným časovým doběhem
Q=90m3/h; pext=60Pa
vč. montáže</t>
  </si>
  <si>
    <t>Nástěnný ventilátor se zpětnou klapkou a nastavitelným časovým doběhem
Q=50m3/h; pext=60Pa
vč. montáže</t>
  </si>
  <si>
    <t>d150mm</t>
  </si>
  <si>
    <t>Demontáže</t>
  </si>
  <si>
    <t>zařízení staveniště, přesun hmot, doprava ….</t>
  </si>
  <si>
    <t xml:space="preserve">Kruhové potrubí sk.I, třída těsnosti B do průměru:
</t>
  </si>
  <si>
    <t>Ohebné Al laminátová hadice s kostrou z ocelového drátu</t>
  </si>
  <si>
    <t>d152mm</t>
  </si>
  <si>
    <t>Zařízení č. 1 - Odvětrání hyg. zázemí</t>
  </si>
  <si>
    <t>Odvodní vyústka vč. nástvace
demontáž+odvoz+ekologická likvidace
zaslepení stáv. otvoru</t>
  </si>
  <si>
    <t>Položkový výkaz výměr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</si>
</sst>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mmm/yyyy"/>
    <numFmt numFmtId="174" formatCode="d/mm"/>
    <numFmt numFmtId="175" formatCode="#,##0\ "/>
    <numFmt numFmtId="176" formatCode="#,##0.00\ [$CZK];\-#,##0.00\ [$CZK]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8" fillId="0" borderId="6">
      <alignment horizontal="center" vertical="center" wrapText="1"/>
      <protection/>
    </xf>
    <xf numFmtId="0" fontId="1" fillId="22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6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1" xfId="0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18" xfId="0" applyNumberFormat="1" applyBorder="1" applyAlignment="1">
      <alignment horizontal="right"/>
    </xf>
    <xf numFmtId="167" fontId="0" fillId="0" borderId="22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167" fontId="7" fillId="0" borderId="42" xfId="0" applyNumberFormat="1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47" xfId="46" applyBorder="1">
      <alignment/>
      <protection/>
    </xf>
    <xf numFmtId="0" fontId="0" fillId="0" borderId="47" xfId="46" applyBorder="1" applyAlignment="1">
      <alignment horizontal="right"/>
      <protection/>
    </xf>
    <xf numFmtId="0" fontId="0" fillId="0" borderId="47" xfId="46" applyFont="1" applyBorder="1">
      <alignment/>
      <protection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0" fillId="0" borderId="53" xfId="0" applyFill="1" applyBorder="1" applyAlignment="1">
      <alignment/>
    </xf>
    <xf numFmtId="0" fontId="6" fillId="0" borderId="54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168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49" fontId="5" fillId="0" borderId="57" xfId="46" applyNumberFormat="1" applyFont="1" applyFill="1" applyBorder="1">
      <alignment/>
      <protection/>
    </xf>
    <xf numFmtId="0" fontId="5" fillId="0" borderId="38" xfId="46" applyFont="1" applyFill="1" applyBorder="1" applyAlignment="1">
      <alignment horizontal="center"/>
      <protection/>
    </xf>
    <xf numFmtId="0" fontId="5" fillId="0" borderId="38" xfId="46" applyNumberFormat="1" applyFont="1" applyFill="1" applyBorder="1" applyAlignment="1">
      <alignment horizontal="center"/>
      <protection/>
    </xf>
    <xf numFmtId="0" fontId="6" fillId="0" borderId="60" xfId="46" applyFont="1" applyFill="1" applyBorder="1" applyAlignment="1">
      <alignment horizontal="center"/>
      <protection/>
    </xf>
    <xf numFmtId="49" fontId="6" fillId="0" borderId="60" xfId="46" applyNumberFormat="1" applyFont="1" applyFill="1" applyBorder="1" applyAlignment="1">
      <alignment horizontal="left"/>
      <protection/>
    </xf>
    <xf numFmtId="0" fontId="6" fillId="0" borderId="60" xfId="46" applyFont="1" applyFill="1" applyBorder="1">
      <alignment/>
      <protection/>
    </xf>
    <xf numFmtId="0" fontId="0" fillId="0" borderId="60" xfId="46" applyFill="1" applyBorder="1" applyAlignment="1">
      <alignment horizontal="center"/>
      <protection/>
    </xf>
    <xf numFmtId="0" fontId="0" fillId="0" borderId="60" xfId="46" applyNumberFormat="1" applyFill="1" applyBorder="1" applyAlignment="1">
      <alignment horizontal="right"/>
      <protection/>
    </xf>
    <xf numFmtId="0" fontId="8" fillId="0" borderId="60" xfId="46" applyFont="1" applyFill="1" applyBorder="1" applyAlignment="1">
      <alignment wrapText="1"/>
      <protection/>
    </xf>
    <xf numFmtId="0" fontId="0" fillId="0" borderId="61" xfId="46" applyFill="1" applyBorder="1" applyAlignment="1">
      <alignment horizontal="center"/>
      <protection/>
    </xf>
    <xf numFmtId="49" fontId="4" fillId="0" borderId="61" xfId="46" applyNumberFormat="1" applyFont="1" applyFill="1" applyBorder="1" applyAlignment="1">
      <alignment horizontal="left"/>
      <protection/>
    </xf>
    <xf numFmtId="0" fontId="4" fillId="0" borderId="61" xfId="46" applyFont="1" applyFill="1" applyBorder="1">
      <alignment/>
      <protection/>
    </xf>
    <xf numFmtId="4" fontId="0" fillId="0" borderId="61" xfId="46" applyNumberForma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25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" fontId="8" fillId="0" borderId="60" xfId="46" applyNumberFormat="1" applyFont="1" applyFill="1" applyBorder="1" applyAlignment="1">
      <alignment horizontal="right"/>
      <protection/>
    </xf>
    <xf numFmtId="49" fontId="8" fillId="0" borderId="60" xfId="46" applyNumberFormat="1" applyFont="1" applyFill="1" applyBorder="1" applyAlignment="1">
      <alignment horizontal="center" shrinkToFit="1"/>
      <protection/>
    </xf>
    <xf numFmtId="0" fontId="6" fillId="0" borderId="60" xfId="46" applyFont="1" applyBorder="1" applyAlignment="1">
      <alignment horizontal="center"/>
      <protection/>
    </xf>
    <xf numFmtId="49" fontId="6" fillId="0" borderId="60" xfId="46" applyNumberFormat="1" applyFont="1" applyBorder="1" applyAlignment="1">
      <alignment horizontal="left"/>
      <protection/>
    </xf>
    <xf numFmtId="0" fontId="0" fillId="0" borderId="60" xfId="46" applyBorder="1" applyAlignment="1">
      <alignment horizontal="center"/>
      <protection/>
    </xf>
    <xf numFmtId="0" fontId="0" fillId="0" borderId="60" xfId="46" applyNumberFormat="1" applyBorder="1" applyAlignment="1">
      <alignment horizontal="right"/>
      <protection/>
    </xf>
    <xf numFmtId="0" fontId="4" fillId="0" borderId="47" xfId="46" applyFont="1" applyBorder="1">
      <alignment/>
      <protection/>
    </xf>
    <xf numFmtId="0" fontId="4" fillId="0" borderId="49" xfId="46" applyFont="1" applyBorder="1">
      <alignment/>
      <protection/>
    </xf>
    <xf numFmtId="0" fontId="0" fillId="0" borderId="49" xfId="46" applyFont="1" applyFill="1" applyBorder="1">
      <alignment/>
      <protection/>
    </xf>
    <xf numFmtId="49" fontId="3" fillId="33" borderId="25" xfId="0" applyNumberFormat="1" applyFont="1" applyFill="1" applyBorder="1" applyAlignment="1">
      <alignment/>
    </xf>
    <xf numFmtId="49" fontId="0" fillId="33" borderId="62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17" xfId="0" applyFill="1" applyBorder="1" applyAlignment="1">
      <alignment/>
    </xf>
    <xf numFmtId="49" fontId="8" fillId="0" borderId="60" xfId="46" applyNumberFormat="1" applyFont="1" applyFill="1" applyBorder="1" applyAlignment="1">
      <alignment horizontal="center"/>
      <protection/>
    </xf>
    <xf numFmtId="4" fontId="4" fillId="0" borderId="61" xfId="46" applyNumberFormat="1" applyFont="1" applyFill="1" applyBorder="1">
      <alignment/>
      <protection/>
    </xf>
    <xf numFmtId="16" fontId="0" fillId="0" borderId="32" xfId="0" applyNumberFormat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ill="1" applyBorder="1" applyAlignment="1">
      <alignment/>
    </xf>
    <xf numFmtId="0" fontId="10" fillId="0" borderId="0" xfId="46" applyFont="1" applyAlignment="1">
      <alignment horizontal="center"/>
      <protection/>
    </xf>
    <xf numFmtId="0" fontId="5" fillId="0" borderId="57" xfId="46" applyFont="1" applyFill="1" applyBorder="1" applyAlignment="1">
      <alignment horizontal="center" wrapText="1"/>
      <protection/>
    </xf>
    <xf numFmtId="0" fontId="5" fillId="0" borderId="38" xfId="46" applyFont="1" applyFill="1" applyBorder="1" applyAlignment="1">
      <alignment horizontal="center" wrapText="1"/>
      <protection/>
    </xf>
    <xf numFmtId="0" fontId="4" fillId="0" borderId="0" xfId="46" applyFont="1" applyFill="1" applyBorder="1" applyAlignment="1">
      <alignment horizontal="left"/>
      <protection/>
    </xf>
    <xf numFmtId="0" fontId="0" fillId="0" borderId="0" xfId="46" applyFont="1" applyFill="1" applyBorder="1" applyAlignment="1">
      <alignment horizontal="center" shrinkToFit="1"/>
      <protection/>
    </xf>
    <xf numFmtId="0" fontId="5" fillId="0" borderId="0" xfId="46" applyFont="1" applyFill="1" applyBorder="1" applyAlignment="1">
      <alignment horizontal="center" wrapText="1"/>
      <protection/>
    </xf>
    <xf numFmtId="4" fontId="8" fillId="0" borderId="0" xfId="46" applyNumberFormat="1" applyFont="1" applyFill="1" applyBorder="1" applyAlignment="1">
      <alignment horizontal="right"/>
      <protection/>
    </xf>
    <xf numFmtId="4" fontId="4" fillId="0" borderId="0" xfId="46" applyNumberFormat="1" applyFont="1" applyFill="1" applyBorder="1">
      <alignment/>
      <protection/>
    </xf>
    <xf numFmtId="0" fontId="8" fillId="0" borderId="60" xfId="46" applyFont="1" applyBorder="1" applyAlignment="1">
      <alignment horizontal="left" vertical="top" wrapText="1"/>
      <protection/>
    </xf>
    <xf numFmtId="49" fontId="8" fillId="0" borderId="60" xfId="46" applyNumberFormat="1" applyFont="1" applyFill="1" applyBorder="1" applyAlignment="1">
      <alignment horizontal="center" vertical="top" shrinkToFit="1"/>
      <protection/>
    </xf>
    <xf numFmtId="4" fontId="8" fillId="0" borderId="60" xfId="46" applyNumberFormat="1" applyFont="1" applyFill="1" applyBorder="1" applyAlignment="1">
      <alignment horizontal="right" vertical="top"/>
      <protection/>
    </xf>
    <xf numFmtId="49" fontId="8" fillId="0" borderId="60" xfId="46" applyNumberFormat="1" applyFont="1" applyFill="1" applyBorder="1" applyAlignment="1">
      <alignment horizontal="center" vertical="top"/>
      <protection/>
    </xf>
    <xf numFmtId="0" fontId="0" fillId="0" borderId="17" xfId="46" applyBorder="1" applyAlignment="1">
      <alignment/>
      <protection/>
    </xf>
    <xf numFmtId="0" fontId="0" fillId="0" borderId="17" xfId="0" applyBorder="1" applyAlignment="1">
      <alignment/>
    </xf>
    <xf numFmtId="0" fontId="4" fillId="0" borderId="65" xfId="46" applyFont="1" applyFill="1" applyBorder="1" applyAlignment="1">
      <alignment horizontal="left" vertical="top"/>
      <protection/>
    </xf>
    <xf numFmtId="49" fontId="8" fillId="0" borderId="0" xfId="46" applyNumberFormat="1" applyFont="1" applyFill="1" applyBorder="1" applyAlignment="1">
      <alignment horizontal="center"/>
      <protection/>
    </xf>
    <xf numFmtId="49" fontId="8" fillId="0" borderId="0" xfId="46" applyNumberFormat="1" applyFont="1" applyFill="1" applyBorder="1" applyAlignment="1">
      <alignment horizontal="center" shrinkToFit="1"/>
      <protection/>
    </xf>
    <xf numFmtId="0" fontId="13" fillId="0" borderId="0" xfId="46" applyFont="1" applyBorder="1">
      <alignment/>
      <protection/>
    </xf>
    <xf numFmtId="0" fontId="8" fillId="0" borderId="0" xfId="46" applyFont="1" applyFill="1" applyBorder="1" applyAlignment="1">
      <alignment wrapText="1"/>
      <protection/>
    </xf>
    <xf numFmtId="0" fontId="0" fillId="34" borderId="0" xfId="46" applyFill="1" applyBorder="1">
      <alignment/>
      <protection/>
    </xf>
    <xf numFmtId="4" fontId="8" fillId="34" borderId="0" xfId="46" applyNumberFormat="1" applyFont="1" applyFill="1" applyBorder="1" applyAlignment="1">
      <alignment/>
      <protection/>
    </xf>
    <xf numFmtId="4" fontId="0" fillId="0" borderId="0" xfId="46" applyNumberFormat="1" applyFont="1" applyBorder="1">
      <alignment/>
      <protection/>
    </xf>
    <xf numFmtId="0" fontId="6" fillId="0" borderId="60" xfId="46" applyFont="1" applyFill="1" applyBorder="1" applyAlignment="1">
      <alignment vertical="top" wrapText="1"/>
      <protection/>
    </xf>
    <xf numFmtId="0" fontId="4" fillId="0" borderId="61" xfId="46" applyFont="1" applyFill="1" applyBorder="1" applyAlignment="1">
      <alignment wrapText="1"/>
      <protection/>
    </xf>
    <xf numFmtId="0" fontId="5" fillId="34" borderId="0" xfId="46" applyFont="1" applyFill="1" applyBorder="1" applyAlignment="1">
      <alignment horizontal="center"/>
      <protection/>
    </xf>
    <xf numFmtId="0" fontId="5" fillId="34" borderId="0" xfId="46" applyFont="1" applyFill="1" applyBorder="1" applyAlignment="1">
      <alignment horizontal="center" wrapText="1"/>
      <protection/>
    </xf>
    <xf numFmtId="0" fontId="5" fillId="0" borderId="0" xfId="46" applyFont="1" applyFill="1" applyBorder="1" applyAlignment="1">
      <alignment horizontal="center"/>
      <protection/>
    </xf>
    <xf numFmtId="0" fontId="0" fillId="34" borderId="0" xfId="46" applyFill="1" applyBorder="1" applyAlignment="1">
      <alignment vertical="top"/>
      <protection/>
    </xf>
    <xf numFmtId="4" fontId="8" fillId="34" borderId="0" xfId="46" applyNumberFormat="1" applyFont="1" applyFill="1" applyBorder="1" applyAlignment="1">
      <alignment vertical="top"/>
      <protection/>
    </xf>
    <xf numFmtId="4" fontId="0" fillId="0" borderId="0" xfId="46" applyNumberFormat="1" applyFont="1" applyBorder="1" applyAlignment="1">
      <alignment vertical="top"/>
      <protection/>
    </xf>
    <xf numFmtId="0" fontId="0" fillId="0" borderId="0" xfId="46" applyNumberFormat="1" applyBorder="1">
      <alignment/>
      <protection/>
    </xf>
    <xf numFmtId="0" fontId="5" fillId="0" borderId="2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4" fillId="33" borderId="66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70" xfId="46" applyFont="1" applyBorder="1" applyAlignment="1">
      <alignment horizontal="center"/>
      <protection/>
    </xf>
    <xf numFmtId="0" fontId="0" fillId="0" borderId="49" xfId="46" applyFont="1" applyBorder="1" applyAlignment="1">
      <alignment horizontal="left"/>
      <protection/>
    </xf>
    <xf numFmtId="0" fontId="0" fillId="0" borderId="71" xfId="46" applyFont="1" applyBorder="1" applyAlignment="1">
      <alignment horizontal="left"/>
      <protection/>
    </xf>
    <xf numFmtId="3" fontId="6" fillId="0" borderId="42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0" fillId="0" borderId="67" xfId="46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49" fontId="0" fillId="0" borderId="69" xfId="46" applyNumberFormat="1" applyFont="1" applyFill="1" applyBorder="1" applyAlignment="1">
      <alignment horizontal="center"/>
      <protection/>
    </xf>
    <xf numFmtId="0" fontId="0" fillId="0" borderId="70" xfId="46" applyFont="1" applyFill="1" applyBorder="1" applyAlignment="1">
      <alignment horizontal="center"/>
      <protection/>
    </xf>
    <xf numFmtId="0" fontId="4" fillId="0" borderId="72" xfId="46" applyFont="1" applyFill="1" applyBorder="1" applyAlignment="1">
      <alignment horizontal="left"/>
      <protection/>
    </xf>
    <xf numFmtId="0" fontId="4" fillId="0" borderId="47" xfId="46" applyFont="1" applyFill="1" applyBorder="1" applyAlignment="1">
      <alignment horizontal="left"/>
      <protection/>
    </xf>
    <xf numFmtId="0" fontId="4" fillId="0" borderId="48" xfId="46" applyFont="1" applyFill="1" applyBorder="1" applyAlignment="1">
      <alignment horizontal="left"/>
      <protection/>
    </xf>
    <xf numFmtId="0" fontId="0" fillId="0" borderId="49" xfId="46" applyFont="1" applyFill="1" applyBorder="1" applyAlignment="1">
      <alignment horizontal="center" shrinkToFit="1"/>
      <protection/>
    </xf>
    <xf numFmtId="0" fontId="0" fillId="0" borderId="71" xfId="46" applyFont="1" applyFill="1" applyBorder="1" applyAlignment="1">
      <alignment horizontal="center" shrinkToFit="1"/>
      <protection/>
    </xf>
    <xf numFmtId="0" fontId="10" fillId="0" borderId="0" xfId="46" applyFont="1" applyAlignment="1">
      <alignment horizontal="center"/>
      <protection/>
    </xf>
    <xf numFmtId="3" fontId="6" fillId="35" borderId="5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POL.XLS" xfId="46"/>
    <cellStyle name="Podhlavička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149"/>
      <c r="B4" s="150"/>
      <c r="C4" s="151" t="s">
        <v>80</v>
      </c>
      <c r="D4" s="152"/>
      <c r="E4" s="152"/>
      <c r="F4" s="7"/>
      <c r="G4" s="8"/>
    </row>
    <row r="5" spans="1:7" ht="12.75" customHeight="1">
      <c r="A5" s="153" t="s">
        <v>4</v>
      </c>
      <c r="B5" s="154"/>
      <c r="C5" s="155" t="s">
        <v>5</v>
      </c>
      <c r="D5" s="155"/>
      <c r="E5" s="155"/>
      <c r="F5" s="11" t="s">
        <v>6</v>
      </c>
      <c r="G5" s="12"/>
    </row>
    <row r="6" spans="1:7" ht="54" customHeight="1">
      <c r="A6" s="149"/>
      <c r="B6" s="150"/>
      <c r="C6" s="198" t="s">
        <v>79</v>
      </c>
      <c r="D6" s="199"/>
      <c r="E6" s="200"/>
      <c r="F6" s="13"/>
      <c r="G6" s="8"/>
    </row>
    <row r="7" spans="1:9" ht="12.75">
      <c r="A7" s="9" t="s">
        <v>7</v>
      </c>
      <c r="B7" s="10"/>
      <c r="C7" s="193"/>
      <c r="D7" s="194"/>
      <c r="E7" s="14" t="s">
        <v>8</v>
      </c>
      <c r="F7" s="15"/>
      <c r="G7" s="16">
        <v>0</v>
      </c>
      <c r="H7" s="17"/>
      <c r="I7" s="17"/>
    </row>
    <row r="8" spans="1:7" ht="12.75">
      <c r="A8" s="9" t="s">
        <v>9</v>
      </c>
      <c r="B8" s="10"/>
      <c r="C8" s="193"/>
      <c r="D8" s="194"/>
      <c r="E8" s="11" t="s">
        <v>10</v>
      </c>
      <c r="F8" s="10"/>
      <c r="G8" s="18">
        <f>IF(PocetMJ=0,,ROUND((F30+F32)/PocetMJ,1))</f>
        <v>0</v>
      </c>
    </row>
    <row r="9" spans="1:7" ht="12.75">
      <c r="A9" s="19" t="s">
        <v>11</v>
      </c>
      <c r="B9" s="20"/>
      <c r="C9" s="20"/>
      <c r="D9" s="20"/>
      <c r="E9" s="21" t="s">
        <v>12</v>
      </c>
      <c r="F9" s="20"/>
      <c r="G9" s="22"/>
    </row>
    <row r="10" spans="1:57" ht="12.75">
      <c r="A10" s="23" t="s">
        <v>13</v>
      </c>
      <c r="B10" s="7"/>
      <c r="C10" s="7" t="s">
        <v>76</v>
      </c>
      <c r="D10" s="7"/>
      <c r="E10" s="24" t="s">
        <v>14</v>
      </c>
      <c r="F10" s="7"/>
      <c r="G10" s="8"/>
      <c r="BA10" s="25"/>
      <c r="BB10" s="25"/>
      <c r="BC10" s="25"/>
      <c r="BD10" s="25"/>
      <c r="BE10" s="25"/>
    </row>
    <row r="11" spans="1:7" ht="12.75">
      <c r="A11" s="23"/>
      <c r="B11" s="7"/>
      <c r="C11" s="7"/>
      <c r="D11" s="7"/>
      <c r="E11" s="195"/>
      <c r="F11" s="196"/>
      <c r="G11" s="197"/>
    </row>
    <row r="12" spans="1:7" ht="28.5" customHeight="1" thickBot="1">
      <c r="A12" s="26" t="s">
        <v>15</v>
      </c>
      <c r="B12" s="27"/>
      <c r="C12" s="27"/>
      <c r="D12" s="27"/>
      <c r="E12" s="28"/>
      <c r="F12" s="28"/>
      <c r="G12" s="29"/>
    </row>
    <row r="13" spans="1:7" ht="17.25" customHeight="1" thickBot="1">
      <c r="A13" s="30" t="s">
        <v>16</v>
      </c>
      <c r="B13" s="31"/>
      <c r="C13" s="32"/>
      <c r="D13" s="33" t="s">
        <v>17</v>
      </c>
      <c r="E13" s="34"/>
      <c r="F13" s="34"/>
      <c r="G13" s="32"/>
    </row>
    <row r="14" spans="1:7" ht="15.75" customHeight="1">
      <c r="A14" s="35"/>
      <c r="B14" s="36" t="s">
        <v>18</v>
      </c>
      <c r="C14" s="37">
        <f>Dodavka</f>
        <v>0</v>
      </c>
      <c r="D14" s="38"/>
      <c r="E14" s="39"/>
      <c r="F14" s="40"/>
      <c r="G14" s="37"/>
    </row>
    <row r="15" spans="1:7" ht="15.75" customHeight="1">
      <c r="A15" s="158" t="s">
        <v>60</v>
      </c>
      <c r="B15" s="36" t="s">
        <v>19</v>
      </c>
      <c r="C15" s="37">
        <f>Mont</f>
        <v>0</v>
      </c>
      <c r="D15" s="19"/>
      <c r="E15" s="41"/>
      <c r="F15" s="42"/>
      <c r="G15" s="37"/>
    </row>
    <row r="16" spans="1:7" ht="15.75" customHeight="1">
      <c r="A16" s="158" t="s">
        <v>61</v>
      </c>
      <c r="B16" s="36" t="s">
        <v>20</v>
      </c>
      <c r="C16" s="37">
        <f>HSV</f>
        <v>0</v>
      </c>
      <c r="D16" s="19"/>
      <c r="E16" s="41"/>
      <c r="F16" s="42"/>
      <c r="G16" s="37"/>
    </row>
    <row r="17" spans="1:7" ht="15.75" customHeight="1">
      <c r="A17" s="158" t="s">
        <v>62</v>
      </c>
      <c r="B17" s="36" t="s">
        <v>21</v>
      </c>
      <c r="C17" s="37">
        <f>PSV</f>
        <v>0</v>
      </c>
      <c r="D17" s="19"/>
      <c r="E17" s="41"/>
      <c r="F17" s="42"/>
      <c r="G17" s="37"/>
    </row>
    <row r="18" spans="1:7" ht="15.75" customHeight="1">
      <c r="A18" s="43" t="s">
        <v>22</v>
      </c>
      <c r="B18" s="36"/>
      <c r="C18" s="37">
        <f>SUM(C14:C17)</f>
        <v>0</v>
      </c>
      <c r="D18" s="44"/>
      <c r="E18" s="41"/>
      <c r="F18" s="42"/>
      <c r="G18" s="37"/>
    </row>
    <row r="19" spans="1:7" ht="15.75" customHeight="1">
      <c r="A19" s="43"/>
      <c r="B19" s="36"/>
      <c r="C19" s="37"/>
      <c r="D19" s="19"/>
      <c r="E19" s="41"/>
      <c r="F19" s="42"/>
      <c r="G19" s="37"/>
    </row>
    <row r="20" spans="1:7" ht="15.75" customHeight="1">
      <c r="A20" s="43" t="s">
        <v>23</v>
      </c>
      <c r="B20" s="36"/>
      <c r="C20" s="37">
        <f>HZS</f>
        <v>0</v>
      </c>
      <c r="D20" s="19"/>
      <c r="E20" s="41"/>
      <c r="F20" s="42"/>
      <c r="G20" s="37"/>
    </row>
    <row r="21" spans="1:7" ht="15.75" customHeight="1">
      <c r="A21" s="23" t="s">
        <v>24</v>
      </c>
      <c r="B21" s="7"/>
      <c r="C21" s="37">
        <f>C18+C20</f>
        <v>0</v>
      </c>
      <c r="D21" s="19" t="s">
        <v>25</v>
      </c>
      <c r="E21" s="41"/>
      <c r="F21" s="42"/>
      <c r="G21" s="37">
        <f>G22-SUM(G14:G20)</f>
        <v>0</v>
      </c>
    </row>
    <row r="22" spans="1:7" ht="15.75" customHeight="1" thickBot="1">
      <c r="A22" s="19" t="s">
        <v>26</v>
      </c>
      <c r="B22" s="20"/>
      <c r="C22" s="45">
        <f>C21+G22</f>
        <v>0</v>
      </c>
      <c r="D22" s="46" t="s">
        <v>27</v>
      </c>
      <c r="E22" s="47"/>
      <c r="F22" s="48"/>
      <c r="G22" s="37">
        <f>VRN</f>
        <v>0</v>
      </c>
    </row>
    <row r="23" spans="1:7" ht="12.75">
      <c r="A23" s="3" t="s">
        <v>28</v>
      </c>
      <c r="B23" s="5"/>
      <c r="C23" s="49" t="s">
        <v>29</v>
      </c>
      <c r="D23" s="5"/>
      <c r="E23" s="49" t="s">
        <v>30</v>
      </c>
      <c r="F23" s="5"/>
      <c r="G23" s="6"/>
    </row>
    <row r="24" spans="1:7" ht="12.75">
      <c r="A24" s="9"/>
      <c r="B24" s="10"/>
      <c r="C24" s="11" t="s">
        <v>31</v>
      </c>
      <c r="D24" s="10"/>
      <c r="E24" s="11" t="s">
        <v>31</v>
      </c>
      <c r="F24" s="10"/>
      <c r="G24" s="12"/>
    </row>
    <row r="25" spans="1:7" ht="12.75">
      <c r="A25" s="23" t="s">
        <v>32</v>
      </c>
      <c r="B25" s="50"/>
      <c r="C25" s="24" t="s">
        <v>32</v>
      </c>
      <c r="D25" s="7"/>
      <c r="E25" s="24" t="s">
        <v>32</v>
      </c>
      <c r="F25" s="7"/>
      <c r="G25" s="8"/>
    </row>
    <row r="26" spans="1:7" ht="12.75">
      <c r="A26" s="23"/>
      <c r="B26" s="51"/>
      <c r="C26" s="24" t="s">
        <v>33</v>
      </c>
      <c r="D26" s="7"/>
      <c r="E26" s="24" t="s">
        <v>34</v>
      </c>
      <c r="F26" s="7"/>
      <c r="G26" s="8"/>
    </row>
    <row r="27" spans="1:7" ht="12.75">
      <c r="A27" s="23"/>
      <c r="B27" s="7"/>
      <c r="C27" s="24"/>
      <c r="D27" s="7"/>
      <c r="E27" s="24"/>
      <c r="F27" s="7"/>
      <c r="G27" s="8"/>
    </row>
    <row r="28" spans="1:7" ht="97.5" customHeight="1">
      <c r="A28" s="23"/>
      <c r="B28" s="7"/>
      <c r="C28" s="24"/>
      <c r="D28" s="7"/>
      <c r="E28" s="24"/>
      <c r="F28" s="7"/>
      <c r="G28" s="8"/>
    </row>
    <row r="29" spans="1:7" ht="12.75">
      <c r="A29" s="9" t="s">
        <v>35</v>
      </c>
      <c r="B29" s="10"/>
      <c r="C29" s="52">
        <v>0</v>
      </c>
      <c r="D29" s="10" t="s">
        <v>36</v>
      </c>
      <c r="E29" s="11"/>
      <c r="F29" s="53">
        <v>0</v>
      </c>
      <c r="G29" s="12"/>
    </row>
    <row r="30" spans="1:7" ht="12.75">
      <c r="A30" s="9" t="s">
        <v>35</v>
      </c>
      <c r="B30" s="10"/>
      <c r="C30" s="52">
        <v>10</v>
      </c>
      <c r="D30" s="10" t="s">
        <v>36</v>
      </c>
      <c r="E30" s="11"/>
      <c r="F30" s="53">
        <v>0</v>
      </c>
      <c r="G30" s="12"/>
    </row>
    <row r="31" spans="1:7" ht="12.75">
      <c r="A31" s="9" t="s">
        <v>37</v>
      </c>
      <c r="B31" s="10"/>
      <c r="C31" s="52">
        <v>10</v>
      </c>
      <c r="D31" s="10" t="s">
        <v>36</v>
      </c>
      <c r="E31" s="11"/>
      <c r="F31" s="54">
        <f>ROUND(PRODUCT(F30,C31/100),1)</f>
        <v>0</v>
      </c>
      <c r="G31" s="22"/>
    </row>
    <row r="32" spans="1:7" ht="12.75">
      <c r="A32" s="9" t="s">
        <v>35</v>
      </c>
      <c r="B32" s="10"/>
      <c r="C32" s="52">
        <v>21</v>
      </c>
      <c r="D32" s="10" t="s">
        <v>36</v>
      </c>
      <c r="E32" s="11"/>
      <c r="F32" s="53">
        <f>C22</f>
        <v>0</v>
      </c>
      <c r="G32" s="12"/>
    </row>
    <row r="33" spans="1:7" ht="12.75">
      <c r="A33" s="9" t="s">
        <v>37</v>
      </c>
      <c r="B33" s="10"/>
      <c r="C33" s="52">
        <v>21</v>
      </c>
      <c r="D33" s="10" t="s">
        <v>36</v>
      </c>
      <c r="E33" s="11"/>
      <c r="F33" s="54">
        <f>ROUND(PRODUCT(F32,C33/100),1)</f>
        <v>0</v>
      </c>
      <c r="G33" s="22"/>
    </row>
    <row r="34" spans="1:7" s="60" customFormat="1" ht="19.5" customHeight="1" thickBot="1">
      <c r="A34" s="55" t="s">
        <v>38</v>
      </c>
      <c r="B34" s="56"/>
      <c r="C34" s="56"/>
      <c r="D34" s="56"/>
      <c r="E34" s="57"/>
      <c r="F34" s="58">
        <f>CEILING(SUM(F29:F33),IF(SUM(F29:F33)&gt;=0,1,-1))</f>
        <v>0</v>
      </c>
      <c r="G34" s="59"/>
    </row>
    <row r="36" spans="2:7" ht="12.75">
      <c r="B36" s="201"/>
      <c r="C36" s="201"/>
      <c r="D36" s="201"/>
      <c r="E36" s="201"/>
      <c r="F36" s="201"/>
      <c r="G36" s="201"/>
    </row>
    <row r="37" spans="2:7" ht="12.75">
      <c r="B37" s="201"/>
      <c r="C37" s="201"/>
      <c r="D37" s="201"/>
      <c r="E37" s="201"/>
      <c r="F37" s="201"/>
      <c r="G37" s="201"/>
    </row>
    <row r="38" spans="2:7" ht="12.75">
      <c r="B38" s="201"/>
      <c r="C38" s="201"/>
      <c r="D38" s="201"/>
      <c r="E38" s="201"/>
      <c r="F38" s="201"/>
      <c r="G38" s="201"/>
    </row>
    <row r="39" spans="2:7" ht="12.75">
      <c r="B39" s="201"/>
      <c r="C39" s="201"/>
      <c r="D39" s="201"/>
      <c r="E39" s="201"/>
      <c r="F39" s="201"/>
      <c r="G39" s="201"/>
    </row>
    <row r="40" spans="2:7" ht="12.75">
      <c r="B40" s="201"/>
      <c r="C40" s="201"/>
      <c r="D40" s="201"/>
      <c r="E40" s="201"/>
      <c r="F40" s="201"/>
      <c r="G40" s="201"/>
    </row>
    <row r="41" spans="2:7" ht="12.75">
      <c r="B41" s="201"/>
      <c r="C41" s="201"/>
      <c r="D41" s="201"/>
      <c r="E41" s="201"/>
      <c r="F41" s="201"/>
      <c r="G41" s="201"/>
    </row>
  </sheetData>
  <sheetProtection/>
  <mergeCells count="10">
    <mergeCell ref="C8:D8"/>
    <mergeCell ref="E11:G11"/>
    <mergeCell ref="C6:E6"/>
    <mergeCell ref="C7:D7"/>
    <mergeCell ref="B40:G40"/>
    <mergeCell ref="B41:G41"/>
    <mergeCell ref="B36:G36"/>
    <mergeCell ref="B37:G37"/>
    <mergeCell ref="B38:G38"/>
    <mergeCell ref="B39:G3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21.1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2" t="s">
        <v>4</v>
      </c>
      <c r="B1" s="203"/>
      <c r="C1" s="146" t="str">
        <f>CONCATENATE(cislostavby," ",nazevstavby)</f>
        <v> Rekonstrukce bloku A2</v>
      </c>
      <c r="D1" s="61"/>
      <c r="E1" s="62"/>
      <c r="F1" s="61"/>
      <c r="G1" s="63"/>
      <c r="H1" s="64"/>
      <c r="I1" s="65"/>
    </row>
    <row r="2" spans="1:9" ht="13.5" thickBot="1">
      <c r="A2" s="204" t="s">
        <v>1</v>
      </c>
      <c r="B2" s="205"/>
      <c r="C2" s="147" t="str">
        <f>CONCATENATE(cisloobjektu," ",nazevobjektu)</f>
        <v> Koleje Vinařská 5</v>
      </c>
      <c r="D2" s="66"/>
      <c r="E2" s="67"/>
      <c r="F2" s="66"/>
      <c r="G2" s="206"/>
      <c r="H2" s="206"/>
      <c r="I2" s="207"/>
    </row>
    <row r="3" ht="13.5" thickTop="1">
      <c r="F3" s="7"/>
    </row>
    <row r="4" spans="1:9" ht="19.5" customHeight="1">
      <c r="A4" s="68" t="s">
        <v>39</v>
      </c>
      <c r="B4" s="1"/>
      <c r="C4" s="1"/>
      <c r="D4" s="1"/>
      <c r="E4" s="69"/>
      <c r="F4" s="1"/>
      <c r="G4" s="1"/>
      <c r="H4" s="1"/>
      <c r="I4" s="1"/>
    </row>
    <row r="5" ht="13.5" thickBot="1"/>
    <row r="6" spans="1:9" s="7" customFormat="1" ht="13.5" thickBot="1">
      <c r="A6" s="70"/>
      <c r="B6" s="71" t="s">
        <v>40</v>
      </c>
      <c r="C6" s="71"/>
      <c r="D6" s="72"/>
      <c r="E6" s="73" t="s">
        <v>41</v>
      </c>
      <c r="F6" s="74" t="s">
        <v>42</v>
      </c>
      <c r="G6" s="74" t="s">
        <v>43</v>
      </c>
      <c r="H6" s="74" t="s">
        <v>44</v>
      </c>
      <c r="I6" s="75" t="s">
        <v>23</v>
      </c>
    </row>
    <row r="7" spans="1:9" s="7" customFormat="1" ht="12.75">
      <c r="A7" s="136"/>
      <c r="B7" s="76" t="str">
        <f>Položky!C7</f>
        <v>Zařízení č. 1 - Odvětrání hyg. zázemí</v>
      </c>
      <c r="C7" s="77"/>
      <c r="D7" s="78"/>
      <c r="E7" s="137">
        <v>0</v>
      </c>
      <c r="F7" s="138">
        <f>Položky!G16</f>
        <v>0</v>
      </c>
      <c r="G7" s="138">
        <v>0</v>
      </c>
      <c r="H7" s="138">
        <v>0</v>
      </c>
      <c r="I7" s="139">
        <v>0</v>
      </c>
    </row>
    <row r="8" spans="1:9" s="7" customFormat="1" ht="12.75">
      <c r="A8" s="136"/>
      <c r="B8" s="76" t="str">
        <f>Položky!C17</f>
        <v>Demontáže</v>
      </c>
      <c r="C8" s="77"/>
      <c r="D8" s="78"/>
      <c r="E8" s="137">
        <v>0</v>
      </c>
      <c r="F8" s="138">
        <f>Položky!G19</f>
        <v>0</v>
      </c>
      <c r="G8" s="138">
        <v>0</v>
      </c>
      <c r="H8" s="138">
        <v>0</v>
      </c>
      <c r="I8" s="139">
        <v>0</v>
      </c>
    </row>
    <row r="9" spans="1:9" s="7" customFormat="1" ht="12.75">
      <c r="A9" s="136"/>
      <c r="B9" s="76" t="str">
        <f>Položky!C20</f>
        <v>Doplňkový materiál</v>
      </c>
      <c r="C9" s="77"/>
      <c r="D9" s="78"/>
      <c r="E9" s="137">
        <v>0</v>
      </c>
      <c r="F9" s="138">
        <f>Položky!G22</f>
        <v>0</v>
      </c>
      <c r="G9" s="138">
        <v>0</v>
      </c>
      <c r="H9" s="138">
        <v>0</v>
      </c>
      <c r="I9" s="139">
        <v>0</v>
      </c>
    </row>
    <row r="10" spans="1:9" s="7" customFormat="1" ht="13.5" thickBot="1">
      <c r="A10" s="136"/>
      <c r="B10" s="76" t="str">
        <f>Položky!C23</f>
        <v>Ostatní</v>
      </c>
      <c r="C10" s="77"/>
      <c r="D10" s="78"/>
      <c r="E10" s="137">
        <v>0</v>
      </c>
      <c r="F10" s="138">
        <f>Položky!G25</f>
        <v>0</v>
      </c>
      <c r="G10" s="138">
        <v>0</v>
      </c>
      <c r="H10" s="138">
        <v>0</v>
      </c>
      <c r="I10" s="139">
        <v>0</v>
      </c>
    </row>
    <row r="11" spans="1:9" s="81" customFormat="1" ht="13.5" thickBot="1">
      <c r="A11" s="79"/>
      <c r="B11" s="71" t="s">
        <v>45</v>
      </c>
      <c r="C11" s="71"/>
      <c r="D11" s="80"/>
      <c r="E11" s="220">
        <f>SUM(E7:E10)</f>
        <v>0</v>
      </c>
      <c r="F11" s="220">
        <f>SUM(F7:F10)</f>
        <v>0</v>
      </c>
      <c r="G11" s="220">
        <f>SUM(G7:G10)</f>
        <v>0</v>
      </c>
      <c r="H11" s="220">
        <f>SUM(H7:H10)</f>
        <v>0</v>
      </c>
      <c r="I11" s="220">
        <f>SUM(I7:I10)</f>
        <v>0</v>
      </c>
    </row>
    <row r="12" spans="1:9" ht="12.75">
      <c r="A12" s="77"/>
      <c r="B12" s="77"/>
      <c r="C12" s="77"/>
      <c r="D12" s="77"/>
      <c r="E12" s="77"/>
      <c r="F12" s="77"/>
      <c r="G12" s="77"/>
      <c r="H12" s="77"/>
      <c r="I12" s="77"/>
    </row>
    <row r="13" spans="1:57" ht="19.5" customHeight="1">
      <c r="A13" s="82" t="s">
        <v>46</v>
      </c>
      <c r="B13" s="82"/>
      <c r="C13" s="82"/>
      <c r="D13" s="82"/>
      <c r="E13" s="82"/>
      <c r="F13" s="82"/>
      <c r="G13" s="83"/>
      <c r="H13" s="82"/>
      <c r="I13" s="82"/>
      <c r="BA13" s="25"/>
      <c r="BB13" s="25"/>
      <c r="BC13" s="25"/>
      <c r="BD13" s="25"/>
      <c r="BE13" s="25"/>
    </row>
    <row r="14" spans="1:9" ht="13.5" thickBot="1">
      <c r="A14" s="84"/>
      <c r="B14" s="84"/>
      <c r="C14" s="84"/>
      <c r="D14" s="84"/>
      <c r="E14" s="84"/>
      <c r="F14" s="84"/>
      <c r="G14" s="84"/>
      <c r="H14" s="84"/>
      <c r="I14" s="84"/>
    </row>
    <row r="15" spans="1:9" ht="12.75">
      <c r="A15" s="159" t="s">
        <v>59</v>
      </c>
      <c r="B15" s="85"/>
      <c r="C15" s="85"/>
      <c r="D15" s="86"/>
      <c r="E15" s="87" t="s">
        <v>47</v>
      </c>
      <c r="F15" s="88" t="s">
        <v>48</v>
      </c>
      <c r="G15" s="89" t="s">
        <v>49</v>
      </c>
      <c r="H15" s="90"/>
      <c r="I15" s="91" t="s">
        <v>47</v>
      </c>
    </row>
    <row r="16" spans="1:53" ht="12.75">
      <c r="A16" s="160"/>
      <c r="B16" s="92"/>
      <c r="C16" s="92"/>
      <c r="D16" s="93"/>
      <c r="E16" s="94"/>
      <c r="F16" s="95"/>
      <c r="G16" s="96">
        <f>CHOOSE(BA16+1,HSV+PSV,HSV+PSV+Mont,HSV+PSV+Dodavka+Mont,HSV,PSV,Mont,Dodavka,Mont+Dodavka,0)</f>
        <v>0</v>
      </c>
      <c r="H16" s="97"/>
      <c r="I16" s="98">
        <f>E16+F16*G16/100</f>
        <v>0</v>
      </c>
      <c r="BA16">
        <v>8</v>
      </c>
    </row>
    <row r="17" spans="1:9" ht="13.5" thickBot="1">
      <c r="A17" s="161"/>
      <c r="B17" s="99" t="s">
        <v>50</v>
      </c>
      <c r="C17" s="100"/>
      <c r="D17" s="101"/>
      <c r="E17" s="102"/>
      <c r="F17" s="103"/>
      <c r="G17" s="103"/>
      <c r="H17" s="208">
        <f>SUM(H16:H16)</f>
        <v>0</v>
      </c>
      <c r="I17" s="209"/>
    </row>
    <row r="18" spans="1:9" ht="12.75">
      <c r="A18" s="84"/>
      <c r="B18" s="84"/>
      <c r="C18" s="84"/>
      <c r="D18" s="84"/>
      <c r="E18" s="84"/>
      <c r="F18" s="84"/>
      <c r="G18" s="84"/>
      <c r="H18" s="84"/>
      <c r="I18" s="84"/>
    </row>
    <row r="19" spans="2:9" ht="12.75">
      <c r="B19" s="81"/>
      <c r="F19" s="104"/>
      <c r="G19" s="105"/>
      <c r="H19" s="105"/>
      <c r="I19" s="106"/>
    </row>
    <row r="20" spans="6:9" ht="12.75">
      <c r="F20" s="104"/>
      <c r="G20" s="105"/>
      <c r="H20" s="105"/>
      <c r="I20" s="106"/>
    </row>
    <row r="21" spans="6:9" ht="12.75">
      <c r="F21" s="104"/>
      <c r="G21" s="105"/>
      <c r="H21" s="105"/>
      <c r="I21" s="106"/>
    </row>
    <row r="22" spans="6:9" ht="12.75">
      <c r="F22" s="104"/>
      <c r="G22" s="105"/>
      <c r="H22" s="105"/>
      <c r="I22" s="106"/>
    </row>
    <row r="23" spans="6:9" ht="12.75">
      <c r="F23" s="104"/>
      <c r="G23" s="105"/>
      <c r="H23" s="105"/>
      <c r="I23" s="106"/>
    </row>
    <row r="24" spans="6:9" ht="12.75">
      <c r="F24" s="104"/>
      <c r="G24" s="105"/>
      <c r="H24" s="105"/>
      <c r="I24" s="106"/>
    </row>
    <row r="25" spans="6:9" ht="12.75">
      <c r="F25" s="104"/>
      <c r="G25" s="105"/>
      <c r="H25" s="105"/>
      <c r="I25" s="106"/>
    </row>
    <row r="26" spans="6:9" ht="12.75">
      <c r="F26" s="104"/>
      <c r="G26" s="105"/>
      <c r="H26" s="105"/>
      <c r="I26" s="106"/>
    </row>
    <row r="27" spans="6:9" ht="12.75">
      <c r="F27" s="104"/>
      <c r="G27" s="105"/>
      <c r="H27" s="105"/>
      <c r="I27" s="106"/>
    </row>
    <row r="28" spans="6:9" ht="12.75">
      <c r="F28" s="104"/>
      <c r="G28" s="105"/>
      <c r="H28" s="105"/>
      <c r="I28" s="106"/>
    </row>
    <row r="29" spans="6:9" ht="12.75">
      <c r="F29" s="104"/>
      <c r="G29" s="105"/>
      <c r="H29" s="105"/>
      <c r="I29" s="106"/>
    </row>
    <row r="30" spans="6:9" ht="12.75">
      <c r="F30" s="104"/>
      <c r="G30" s="105"/>
      <c r="H30" s="105"/>
      <c r="I30" s="106"/>
    </row>
    <row r="31" spans="6:9" ht="12.75">
      <c r="F31" s="104"/>
      <c r="G31" s="105"/>
      <c r="H31" s="105"/>
      <c r="I31" s="106"/>
    </row>
    <row r="32" spans="6:9" ht="12.75">
      <c r="F32" s="104"/>
      <c r="G32" s="105"/>
      <c r="H32" s="105"/>
      <c r="I32" s="106"/>
    </row>
    <row r="33" spans="6:9" ht="12.75">
      <c r="F33" s="104"/>
      <c r="G33" s="105"/>
      <c r="H33" s="105"/>
      <c r="I33" s="106"/>
    </row>
    <row r="34" spans="6:9" ht="12.75">
      <c r="F34" s="104"/>
      <c r="G34" s="105"/>
      <c r="H34" s="105"/>
      <c r="I34" s="106"/>
    </row>
    <row r="35" spans="6:9" ht="12.75">
      <c r="F35" s="104"/>
      <c r="G35" s="105"/>
      <c r="H35" s="105"/>
      <c r="I35" s="106"/>
    </row>
    <row r="36" spans="6:9" ht="12.75">
      <c r="F36" s="104"/>
      <c r="G36" s="105"/>
      <c r="H36" s="105"/>
      <c r="I36" s="106"/>
    </row>
    <row r="37" spans="6:9" ht="12.75">
      <c r="F37" s="104"/>
      <c r="G37" s="105"/>
      <c r="H37" s="105"/>
      <c r="I37" s="106"/>
    </row>
    <row r="38" spans="6:9" ht="12.75">
      <c r="F38" s="104"/>
      <c r="G38" s="105"/>
      <c r="H38" s="105"/>
      <c r="I38" s="106"/>
    </row>
    <row r="39" spans="6:9" ht="12.75">
      <c r="F39" s="104"/>
      <c r="G39" s="105"/>
      <c r="H39" s="105"/>
      <c r="I39" s="106"/>
    </row>
    <row r="40" spans="6:9" ht="12.75">
      <c r="F40" s="104"/>
      <c r="G40" s="105"/>
      <c r="H40" s="105"/>
      <c r="I40" s="106"/>
    </row>
    <row r="41" spans="6:9" ht="12.75">
      <c r="F41" s="104"/>
      <c r="G41" s="105"/>
      <c r="H41" s="105"/>
      <c r="I41" s="106"/>
    </row>
    <row r="42" spans="6:9" ht="12.75">
      <c r="F42" s="104"/>
      <c r="G42" s="105"/>
      <c r="H42" s="105"/>
      <c r="I42" s="106"/>
    </row>
    <row r="43" spans="6:9" ht="12.75">
      <c r="F43" s="104"/>
      <c r="G43" s="105"/>
      <c r="H43" s="105"/>
      <c r="I43" s="106"/>
    </row>
    <row r="44" spans="6:9" ht="12.75">
      <c r="F44" s="104"/>
      <c r="G44" s="105"/>
      <c r="H44" s="105"/>
      <c r="I44" s="106"/>
    </row>
    <row r="45" spans="6:9" ht="12.75">
      <c r="F45" s="104"/>
      <c r="G45" s="105"/>
      <c r="H45" s="105"/>
      <c r="I45" s="106"/>
    </row>
    <row r="46" spans="6:9" ht="12.75">
      <c r="F46" s="104"/>
      <c r="G46" s="105"/>
      <c r="H46" s="105"/>
      <c r="I46" s="106"/>
    </row>
    <row r="47" spans="6:9" ht="12.75">
      <c r="F47" s="104"/>
      <c r="G47" s="105"/>
      <c r="H47" s="105"/>
      <c r="I47" s="106"/>
    </row>
    <row r="48" spans="6:9" ht="12.75">
      <c r="F48" s="104"/>
      <c r="G48" s="105"/>
      <c r="H48" s="105"/>
      <c r="I48" s="106"/>
    </row>
    <row r="49" spans="6:9" ht="12.75">
      <c r="F49" s="104"/>
      <c r="G49" s="105"/>
      <c r="H49" s="105"/>
      <c r="I49" s="106"/>
    </row>
    <row r="50" spans="6:9" ht="12.75">
      <c r="F50" s="104"/>
      <c r="G50" s="105"/>
      <c r="H50" s="105"/>
      <c r="I50" s="106"/>
    </row>
    <row r="51" spans="6:9" ht="12.75">
      <c r="F51" s="104"/>
      <c r="G51" s="105"/>
      <c r="H51" s="105"/>
      <c r="I51" s="106"/>
    </row>
    <row r="52" spans="6:9" ht="12.75">
      <c r="F52" s="104"/>
      <c r="G52" s="105"/>
      <c r="H52" s="105"/>
      <c r="I52" s="106"/>
    </row>
    <row r="53" spans="6:9" ht="12.75">
      <c r="F53" s="104"/>
      <c r="G53" s="105"/>
      <c r="H53" s="105"/>
      <c r="I53" s="106"/>
    </row>
    <row r="54" spans="6:9" ht="12.75">
      <c r="F54" s="104"/>
      <c r="G54" s="105"/>
      <c r="H54" s="105"/>
      <c r="I54" s="106"/>
    </row>
    <row r="55" spans="6:9" ht="12.75">
      <c r="F55" s="104"/>
      <c r="G55" s="105"/>
      <c r="H55" s="105"/>
      <c r="I55" s="106"/>
    </row>
    <row r="56" spans="6:9" ht="12.75">
      <c r="F56" s="104"/>
      <c r="G56" s="105"/>
      <c r="H56" s="105"/>
      <c r="I56" s="106"/>
    </row>
    <row r="57" spans="6:9" ht="12.75">
      <c r="F57" s="104"/>
      <c r="G57" s="105"/>
      <c r="H57" s="105"/>
      <c r="I57" s="106"/>
    </row>
    <row r="58" spans="6:9" ht="12.75">
      <c r="F58" s="104"/>
      <c r="G58" s="105"/>
      <c r="H58" s="105"/>
      <c r="I58" s="106"/>
    </row>
    <row r="59" spans="6:9" ht="12.75">
      <c r="F59" s="104"/>
      <c r="G59" s="105"/>
      <c r="H59" s="105"/>
      <c r="I59" s="106"/>
    </row>
    <row r="60" spans="6:9" ht="12.75">
      <c r="F60" s="104"/>
      <c r="G60" s="105"/>
      <c r="H60" s="105"/>
      <c r="I60" s="106"/>
    </row>
    <row r="61" spans="6:9" ht="12.75">
      <c r="F61" s="104"/>
      <c r="G61" s="105"/>
      <c r="H61" s="105"/>
      <c r="I61" s="106"/>
    </row>
    <row r="62" spans="6:9" ht="12.75">
      <c r="F62" s="104"/>
      <c r="G62" s="105"/>
      <c r="H62" s="105"/>
      <c r="I62" s="106"/>
    </row>
    <row r="63" spans="6:9" ht="12.75">
      <c r="F63" s="104"/>
      <c r="G63" s="105"/>
      <c r="H63" s="105"/>
      <c r="I63" s="106"/>
    </row>
    <row r="64" spans="6:9" ht="12.75">
      <c r="F64" s="104"/>
      <c r="G64" s="105"/>
      <c r="H64" s="105"/>
      <c r="I64" s="106"/>
    </row>
    <row r="65" spans="6:9" ht="12.75">
      <c r="F65" s="104"/>
      <c r="G65" s="105"/>
      <c r="H65" s="105"/>
      <c r="I65" s="106"/>
    </row>
    <row r="66" spans="6:9" ht="12.75">
      <c r="F66" s="104"/>
      <c r="G66" s="105"/>
      <c r="H66" s="105"/>
      <c r="I66" s="106"/>
    </row>
    <row r="67" spans="6:9" ht="12.75">
      <c r="F67" s="104"/>
      <c r="G67" s="105"/>
      <c r="H67" s="105"/>
      <c r="I67" s="106"/>
    </row>
    <row r="68" spans="6:9" ht="12.75">
      <c r="F68" s="104"/>
      <c r="G68" s="105"/>
      <c r="H68" s="105"/>
      <c r="I68" s="106"/>
    </row>
  </sheetData>
  <sheetProtection/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89"/>
  <sheetViews>
    <sheetView showGridLines="0" showZeros="0" view="pageBreakPreview" zoomScale="125" zoomScaleSheetLayoutView="125" zoomScalePageLayoutView="0" workbookViewId="0" topLeftCell="A4">
      <selection activeCell="K26" sqref="K26"/>
    </sheetView>
  </sheetViews>
  <sheetFormatPr defaultColWidth="9.00390625" defaultRowHeight="12.75"/>
  <cols>
    <col min="1" max="1" width="4.625" style="107" customWidth="1"/>
    <col min="2" max="2" width="10.25390625" style="107" customWidth="1"/>
    <col min="3" max="3" width="39.625" style="107" customWidth="1"/>
    <col min="4" max="4" width="5.125" style="107" customWidth="1"/>
    <col min="5" max="5" width="8.625" style="131" customWidth="1"/>
    <col min="6" max="6" width="9.125" style="131" customWidth="1"/>
    <col min="7" max="7" width="12.25390625" style="107" customWidth="1"/>
    <col min="8" max="8" width="11.00390625" style="107" customWidth="1"/>
    <col min="9" max="9" width="10.00390625" style="107" bestFit="1" customWidth="1"/>
    <col min="10" max="10" width="9.125" style="107" customWidth="1"/>
    <col min="11" max="11" width="11.00390625" style="107" customWidth="1"/>
    <col min="12" max="12" width="11.75390625" style="107" bestFit="1" customWidth="1"/>
    <col min="13" max="16384" width="9.125" style="107" customWidth="1"/>
  </cols>
  <sheetData>
    <row r="1" spans="1:8" ht="15.75">
      <c r="A1" s="219" t="s">
        <v>92</v>
      </c>
      <c r="B1" s="219"/>
      <c r="C1" s="219"/>
      <c r="D1" s="219"/>
      <c r="E1" s="219"/>
      <c r="F1" s="219"/>
      <c r="G1" s="219"/>
      <c r="H1" s="162"/>
    </row>
    <row r="2" spans="1:8" ht="13.5" thickBot="1">
      <c r="A2" s="108"/>
      <c r="B2" s="109"/>
      <c r="C2" s="110"/>
      <c r="D2" s="110"/>
      <c r="E2" s="111"/>
      <c r="F2" s="111"/>
      <c r="G2" s="110"/>
      <c r="H2" s="110"/>
    </row>
    <row r="3" spans="1:8" ht="13.5" thickTop="1">
      <c r="A3" s="210" t="s">
        <v>4</v>
      </c>
      <c r="B3" s="211"/>
      <c r="C3" s="214" t="s">
        <v>79</v>
      </c>
      <c r="D3" s="215"/>
      <c r="E3" s="215"/>
      <c r="F3" s="215"/>
      <c r="G3" s="216"/>
      <c r="H3" s="165"/>
    </row>
    <row r="4" spans="1:8" ht="13.5" thickBot="1">
      <c r="A4" s="212" t="s">
        <v>1</v>
      </c>
      <c r="B4" s="213"/>
      <c r="C4" s="176" t="str">
        <f>CONCATENATE(cisloobjektu," ",nazevobjektu)</f>
        <v> Koleje Vinařská 5</v>
      </c>
      <c r="D4" s="148"/>
      <c r="E4" s="217"/>
      <c r="F4" s="217"/>
      <c r="G4" s="218"/>
      <c r="H4" s="166"/>
    </row>
    <row r="5" spans="1:13" ht="13.5" thickTop="1">
      <c r="A5" s="112" t="s">
        <v>73</v>
      </c>
      <c r="B5" s="113"/>
      <c r="C5" s="113"/>
      <c r="D5" s="108"/>
      <c r="E5" s="114"/>
      <c r="F5" s="114"/>
      <c r="G5" s="108"/>
      <c r="H5" s="108"/>
      <c r="I5" s="129"/>
      <c r="J5" s="129"/>
      <c r="K5" s="129"/>
      <c r="L5" s="129"/>
      <c r="M5" s="129"/>
    </row>
    <row r="6" spans="1:13" ht="24">
      <c r="A6" s="115" t="s">
        <v>51</v>
      </c>
      <c r="B6" s="116" t="s">
        <v>63</v>
      </c>
      <c r="C6" s="116" t="s">
        <v>69</v>
      </c>
      <c r="D6" s="116" t="s">
        <v>52</v>
      </c>
      <c r="E6" s="117" t="s">
        <v>70</v>
      </c>
      <c r="F6" s="164" t="s">
        <v>72</v>
      </c>
      <c r="G6" s="163" t="s">
        <v>71</v>
      </c>
      <c r="H6" s="167"/>
      <c r="I6" s="186"/>
      <c r="J6" s="187"/>
      <c r="K6" s="186"/>
      <c r="L6" s="188"/>
      <c r="M6" s="129"/>
    </row>
    <row r="7" spans="1:13" ht="15" customHeight="1">
      <c r="A7" s="142"/>
      <c r="B7" s="143"/>
      <c r="C7" s="184" t="s">
        <v>90</v>
      </c>
      <c r="D7" s="144"/>
      <c r="E7" s="145"/>
      <c r="F7" s="145"/>
      <c r="G7" s="140"/>
      <c r="H7" s="168"/>
      <c r="I7" s="189"/>
      <c r="J7" s="7"/>
      <c r="K7" s="7"/>
      <c r="L7" s="188"/>
      <c r="M7" s="179"/>
    </row>
    <row r="8" spans="1:52" ht="48" customHeight="1">
      <c r="A8" s="173" t="s">
        <v>64</v>
      </c>
      <c r="B8" s="173" t="s">
        <v>56</v>
      </c>
      <c r="C8" s="170" t="s">
        <v>81</v>
      </c>
      <c r="D8" s="171" t="s">
        <v>54</v>
      </c>
      <c r="E8" s="172">
        <v>2</v>
      </c>
      <c r="F8" s="172">
        <v>0</v>
      </c>
      <c r="G8" s="172">
        <f>E8*F8</f>
        <v>0</v>
      </c>
      <c r="H8"/>
      <c r="I8" s="189"/>
      <c r="J8" s="189"/>
      <c r="K8" s="190"/>
      <c r="L8" s="191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48" customHeight="1">
      <c r="A9" s="173" t="s">
        <v>65</v>
      </c>
      <c r="B9" s="173" t="s">
        <v>56</v>
      </c>
      <c r="C9" s="170" t="s">
        <v>82</v>
      </c>
      <c r="D9" s="171" t="s">
        <v>54</v>
      </c>
      <c r="E9" s="172">
        <v>2</v>
      </c>
      <c r="F9" s="172">
        <v>0</v>
      </c>
      <c r="G9" s="172">
        <f aca="true" t="shared" si="0" ref="G9:G14">E9*F9</f>
        <v>0</v>
      </c>
      <c r="H9"/>
      <c r="I9" s="189"/>
      <c r="J9" s="189"/>
      <c r="K9" s="190"/>
      <c r="L9" s="191"/>
      <c r="M9" s="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48" customHeight="1">
      <c r="A10" s="173" t="s">
        <v>66</v>
      </c>
      <c r="B10" s="173" t="s">
        <v>56</v>
      </c>
      <c r="C10" s="170" t="s">
        <v>83</v>
      </c>
      <c r="D10" s="171" t="s">
        <v>54</v>
      </c>
      <c r="E10" s="172">
        <v>2</v>
      </c>
      <c r="F10" s="172">
        <v>0</v>
      </c>
      <c r="G10" s="172">
        <f t="shared" si="0"/>
        <v>0</v>
      </c>
      <c r="H10"/>
      <c r="I10" s="189"/>
      <c r="J10" s="189"/>
      <c r="K10" s="190"/>
      <c r="L10" s="191"/>
      <c r="M10" s="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3.5" customHeight="1">
      <c r="A11" s="173"/>
      <c r="B11" s="173"/>
      <c r="C11" s="170" t="s">
        <v>88</v>
      </c>
      <c r="D11" s="171"/>
      <c r="E11" s="172"/>
      <c r="F11" s="172"/>
      <c r="G11" s="172">
        <f t="shared" si="0"/>
        <v>0</v>
      </c>
      <c r="H11"/>
      <c r="I11" s="189"/>
      <c r="J11" s="189"/>
      <c r="K11" s="190"/>
      <c r="L11" s="191"/>
      <c r="M11" s="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2.75" customHeight="1">
      <c r="A12" s="173" t="s">
        <v>67</v>
      </c>
      <c r="B12" s="173"/>
      <c r="C12" s="170" t="s">
        <v>89</v>
      </c>
      <c r="D12" s="171" t="s">
        <v>55</v>
      </c>
      <c r="E12" s="172">
        <v>4</v>
      </c>
      <c r="F12" s="172">
        <v>0</v>
      </c>
      <c r="G12" s="172">
        <f t="shared" si="0"/>
        <v>0</v>
      </c>
      <c r="H12"/>
      <c r="I12" s="189"/>
      <c r="J12" s="189"/>
      <c r="K12" s="190"/>
      <c r="L12" s="191"/>
      <c r="M12" s="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1.25" customHeight="1">
      <c r="A13" s="173"/>
      <c r="B13" s="173"/>
      <c r="C13" s="170" t="s">
        <v>87</v>
      </c>
      <c r="D13" s="171"/>
      <c r="E13" s="172"/>
      <c r="F13" s="172"/>
      <c r="G13" s="172">
        <f t="shared" si="0"/>
        <v>0</v>
      </c>
      <c r="H13"/>
      <c r="I13" s="189"/>
      <c r="J13" s="189"/>
      <c r="K13" s="190"/>
      <c r="L13" s="191"/>
      <c r="M13" s="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2" customHeight="1">
      <c r="A14" s="173" t="s">
        <v>68</v>
      </c>
      <c r="B14" s="173" t="s">
        <v>56</v>
      </c>
      <c r="C14" s="170" t="s">
        <v>84</v>
      </c>
      <c r="D14" s="171" t="s">
        <v>55</v>
      </c>
      <c r="E14" s="172">
        <v>4</v>
      </c>
      <c r="F14" s="172">
        <v>0</v>
      </c>
      <c r="G14" s="172">
        <f t="shared" si="0"/>
        <v>0</v>
      </c>
      <c r="H14"/>
      <c r="I14" s="189"/>
      <c r="J14" s="189"/>
      <c r="K14" s="190"/>
      <c r="L14" s="191"/>
      <c r="M14" s="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 customHeight="1">
      <c r="A15" s="173" t="s">
        <v>74</v>
      </c>
      <c r="B15" s="173" t="s">
        <v>56</v>
      </c>
      <c r="C15" s="170" t="s">
        <v>77</v>
      </c>
      <c r="D15" s="171" t="s">
        <v>54</v>
      </c>
      <c r="E15" s="172">
        <v>6</v>
      </c>
      <c r="F15" s="172">
        <v>0</v>
      </c>
      <c r="G15" s="172">
        <f>E15*F15</f>
        <v>0</v>
      </c>
      <c r="H15"/>
      <c r="I15" s="189"/>
      <c r="J15" s="189"/>
      <c r="K15" s="190"/>
      <c r="L15" s="191"/>
      <c r="M15" s="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3" ht="11.25" customHeight="1">
      <c r="A16" s="124"/>
      <c r="B16" s="125" t="s">
        <v>53</v>
      </c>
      <c r="C16" s="185" t="str">
        <f>CONCATENATE(B7," ",C7)</f>
        <v> Zařízení č. 1 - Odvětrání hyg. zázemí</v>
      </c>
      <c r="D16" s="124"/>
      <c r="E16" s="127"/>
      <c r="F16" s="127"/>
      <c r="G16" s="157">
        <f>SUM(G8:G15)</f>
        <v>0</v>
      </c>
      <c r="H16" s="169"/>
      <c r="I16" s="129"/>
      <c r="J16" s="181"/>
      <c r="K16" s="182"/>
      <c r="L16" s="183"/>
      <c r="M16" s="179"/>
    </row>
    <row r="17" spans="1:13" ht="12.75">
      <c r="A17" s="142"/>
      <c r="B17" s="143"/>
      <c r="C17" s="184" t="s">
        <v>85</v>
      </c>
      <c r="D17" s="144"/>
      <c r="E17" s="145"/>
      <c r="F17" s="145"/>
      <c r="G17" s="140"/>
      <c r="H17" s="168"/>
      <c r="I17" s="7"/>
      <c r="J17" s="7"/>
      <c r="K17" s="7"/>
      <c r="L17" s="188"/>
      <c r="M17" s="179"/>
    </row>
    <row r="18" spans="1:52" ht="35.25" customHeight="1">
      <c r="A18" s="173"/>
      <c r="B18" s="173" t="s">
        <v>56</v>
      </c>
      <c r="C18" s="170" t="s">
        <v>91</v>
      </c>
      <c r="D18" s="171" t="s">
        <v>54</v>
      </c>
      <c r="E18" s="172">
        <v>6</v>
      </c>
      <c r="F18" s="172">
        <v>0</v>
      </c>
      <c r="G18" s="172">
        <f>E18*F18</f>
        <v>0</v>
      </c>
      <c r="H18"/>
      <c r="I18" s="189"/>
      <c r="J18" s="189"/>
      <c r="K18" s="190"/>
      <c r="L18" s="191"/>
      <c r="M18" s="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13" ht="12.75">
      <c r="A19" s="124"/>
      <c r="B19" s="125" t="s">
        <v>53</v>
      </c>
      <c r="C19" s="185" t="str">
        <f>CONCATENATE(B17," ",C17)</f>
        <v> Demontáže</v>
      </c>
      <c r="D19" s="124"/>
      <c r="E19" s="127"/>
      <c r="F19" s="127"/>
      <c r="G19" s="157">
        <f>SUM(G18:G18)</f>
        <v>0</v>
      </c>
      <c r="H19" s="169"/>
      <c r="I19" s="129"/>
      <c r="J19" s="181"/>
      <c r="K19" s="182"/>
      <c r="L19" s="183"/>
      <c r="M19" s="179"/>
    </row>
    <row r="20" spans="1:51" ht="12.75">
      <c r="A20" s="118"/>
      <c r="B20" s="119"/>
      <c r="C20" s="120" t="s">
        <v>57</v>
      </c>
      <c r="D20" s="121"/>
      <c r="E20" s="122"/>
      <c r="F20" s="122"/>
      <c r="G20" s="140"/>
      <c r="H20" s="168"/>
      <c r="I20" s="181"/>
      <c r="J20" s="181"/>
      <c r="K20" s="182"/>
      <c r="L20" s="183"/>
      <c r="M20" s="179"/>
      <c r="AW20" s="107">
        <v>2</v>
      </c>
      <c r="AY20" s="107" t="e">
        <f>IF(AW20=2,#REF!,0)</f>
        <v>#REF!</v>
      </c>
    </row>
    <row r="21" spans="1:13" ht="12.75">
      <c r="A21" s="156"/>
      <c r="B21" s="156" t="s">
        <v>56</v>
      </c>
      <c r="C21" s="123" t="s">
        <v>58</v>
      </c>
      <c r="D21" s="141" t="s">
        <v>75</v>
      </c>
      <c r="E21" s="140">
        <v>1</v>
      </c>
      <c r="F21" s="140">
        <v>0</v>
      </c>
      <c r="G21" s="140">
        <f>E21*F21</f>
        <v>0</v>
      </c>
      <c r="H21" s="168"/>
      <c r="I21" s="181"/>
      <c r="J21" s="181"/>
      <c r="K21" s="182"/>
      <c r="L21" s="183"/>
      <c r="M21" s="179"/>
    </row>
    <row r="22" spans="1:49" ht="12.75">
      <c r="A22" s="124"/>
      <c r="B22" s="125" t="s">
        <v>53</v>
      </c>
      <c r="C22" s="126" t="str">
        <f>CONCATENATE(B20," ",C20)</f>
        <v> Doplňkový materiál</v>
      </c>
      <c r="D22" s="124"/>
      <c r="E22" s="127"/>
      <c r="F22" s="127"/>
      <c r="G22" s="157">
        <f>SUM(G21:G21)</f>
        <v>0</v>
      </c>
      <c r="H22" s="169"/>
      <c r="I22" s="192"/>
      <c r="J22" s="129"/>
      <c r="K22" s="182"/>
      <c r="L22" s="183"/>
      <c r="M22" s="179"/>
      <c r="AW22" s="107">
        <v>2</v>
      </c>
    </row>
    <row r="23" spans="1:51" ht="12.75">
      <c r="A23" s="118"/>
      <c r="B23" s="119"/>
      <c r="C23" s="120" t="s">
        <v>78</v>
      </c>
      <c r="D23" s="121"/>
      <c r="E23" s="122"/>
      <c r="F23" s="122"/>
      <c r="G23" s="140"/>
      <c r="H23" s="168"/>
      <c r="I23" s="181"/>
      <c r="J23" s="181"/>
      <c r="K23" s="182"/>
      <c r="L23" s="183"/>
      <c r="M23" s="179"/>
      <c r="AW23" s="107">
        <v>2</v>
      </c>
      <c r="AY23" s="107" t="e">
        <f>IF(AW23=2,#REF!,0)</f>
        <v>#REF!</v>
      </c>
    </row>
    <row r="24" spans="1:13" ht="12.75">
      <c r="A24" s="156"/>
      <c r="B24" s="156" t="s">
        <v>56</v>
      </c>
      <c r="C24" s="123" t="s">
        <v>86</v>
      </c>
      <c r="D24" s="141" t="s">
        <v>75</v>
      </c>
      <c r="E24" s="140">
        <v>1</v>
      </c>
      <c r="F24" s="140">
        <v>0</v>
      </c>
      <c r="G24" s="140">
        <f>E24*F24</f>
        <v>0</v>
      </c>
      <c r="H24" s="168"/>
      <c r="I24" s="181"/>
      <c r="J24" s="181"/>
      <c r="K24" s="182"/>
      <c r="L24" s="183"/>
      <c r="M24" s="179"/>
    </row>
    <row r="25" spans="1:49" ht="12.75">
      <c r="A25" s="124"/>
      <c r="B25" s="125" t="s">
        <v>53</v>
      </c>
      <c r="C25" s="126" t="str">
        <f>CONCATENATE(B23," ",C23)</f>
        <v> Ostatní</v>
      </c>
      <c r="D25" s="124"/>
      <c r="E25" s="127"/>
      <c r="F25" s="127"/>
      <c r="G25" s="157">
        <f>SUM(G24:G24)</f>
        <v>0</v>
      </c>
      <c r="H25" s="169"/>
      <c r="I25" s="192"/>
      <c r="J25" s="129"/>
      <c r="K25" s="182"/>
      <c r="L25" s="183"/>
      <c r="M25" s="179"/>
      <c r="AW25" s="107">
        <v>2</v>
      </c>
    </row>
    <row r="26" spans="1:54" ht="12.75">
      <c r="A26" s="174" t="s">
        <v>73</v>
      </c>
      <c r="B26" s="175"/>
      <c r="E26" s="107"/>
      <c r="F26" s="107"/>
      <c r="I26" s="129"/>
      <c r="J26" s="129"/>
      <c r="K26" s="129"/>
      <c r="L26" s="129"/>
      <c r="M26" s="179"/>
      <c r="AX26" s="128"/>
      <c r="AY26" s="128"/>
      <c r="AZ26" s="128"/>
      <c r="BA26" s="128"/>
      <c r="BB26" s="128"/>
    </row>
    <row r="27" spans="5:54" ht="12.75">
      <c r="E27" s="107"/>
      <c r="F27" s="107"/>
      <c r="I27" s="129"/>
      <c r="J27" s="129"/>
      <c r="K27" s="129"/>
      <c r="L27" s="129"/>
      <c r="M27" s="179"/>
      <c r="AX27" s="128"/>
      <c r="AY27" s="128"/>
      <c r="AZ27" s="128"/>
      <c r="BA27" s="128"/>
      <c r="BB27" s="128"/>
    </row>
    <row r="28" spans="5:54" ht="12.75">
      <c r="E28" s="107"/>
      <c r="F28" s="107"/>
      <c r="I28" s="129"/>
      <c r="J28" s="129"/>
      <c r="K28" s="129"/>
      <c r="L28" s="129"/>
      <c r="M28" s="179"/>
      <c r="AX28" s="128"/>
      <c r="AY28" s="128"/>
      <c r="AZ28" s="128"/>
      <c r="BA28" s="128"/>
      <c r="BB28" s="128"/>
    </row>
    <row r="29" spans="2:54" ht="12.75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79"/>
      <c r="O29" s="129"/>
      <c r="AX29" s="128"/>
      <c r="AY29" s="128"/>
      <c r="AZ29" s="128"/>
      <c r="BA29" s="128"/>
      <c r="BB29" s="128"/>
    </row>
    <row r="30" spans="2:54" ht="12.7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79"/>
      <c r="O30" s="129"/>
      <c r="AX30" s="128"/>
      <c r="AY30" s="128"/>
      <c r="AZ30" s="128"/>
      <c r="BA30" s="128"/>
      <c r="BB30" s="128"/>
    </row>
    <row r="31" spans="2:54" ht="12.75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79"/>
      <c r="O31" s="129"/>
      <c r="AX31" s="128"/>
      <c r="AY31" s="128"/>
      <c r="AZ31" s="128"/>
      <c r="BA31" s="128"/>
      <c r="BB31" s="128"/>
    </row>
    <row r="32" spans="2:49" ht="12.75">
      <c r="B32" s="129"/>
      <c r="C32" s="129"/>
      <c r="D32" s="180"/>
      <c r="E32" s="129"/>
      <c r="F32" s="129"/>
      <c r="G32" s="129"/>
      <c r="H32" s="129"/>
      <c r="I32" s="129"/>
      <c r="J32" s="129"/>
      <c r="K32" s="129"/>
      <c r="L32" s="129"/>
      <c r="M32" s="129"/>
      <c r="N32" s="179"/>
      <c r="O32" s="129"/>
      <c r="AW32" s="107">
        <v>2</v>
      </c>
    </row>
    <row r="33" spans="2:52" ht="12.75">
      <c r="B33" s="177"/>
      <c r="C33" s="177"/>
      <c r="D33" s="180"/>
      <c r="E33" s="178"/>
      <c r="F33" s="168"/>
      <c r="G33" s="168"/>
      <c r="H33" s="168"/>
      <c r="I33" s="7"/>
      <c r="J33" s="181"/>
      <c r="K33" s="181"/>
      <c r="L33" s="182"/>
      <c r="M33" s="183"/>
      <c r="N33" s="7"/>
      <c r="O33" s="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2:52" ht="12.75">
      <c r="B34" s="177"/>
      <c r="C34" s="177"/>
      <c r="D34" s="180"/>
      <c r="E34" s="178"/>
      <c r="F34" s="168"/>
      <c r="G34" s="168"/>
      <c r="H34" s="168"/>
      <c r="I34" s="7"/>
      <c r="J34" s="181"/>
      <c r="K34" s="181"/>
      <c r="L34" s="182"/>
      <c r="M34" s="183"/>
      <c r="N34" s="7"/>
      <c r="O34" s="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2:52" ht="12.75">
      <c r="B35" s="177"/>
      <c r="C35" s="177"/>
      <c r="D35" s="129"/>
      <c r="E35" s="178"/>
      <c r="F35" s="168"/>
      <c r="G35" s="168"/>
      <c r="H35" s="168"/>
      <c r="I35" s="7"/>
      <c r="J35" s="181"/>
      <c r="K35" s="181"/>
      <c r="L35" s="182"/>
      <c r="M35" s="183"/>
      <c r="N35" s="7"/>
      <c r="O35" s="7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2:101" ht="12.7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79"/>
      <c r="O36" s="129"/>
      <c r="X36" s="107">
        <v>12</v>
      </c>
      <c r="Y36" s="107">
        <v>0</v>
      </c>
      <c r="Z36" s="107">
        <v>74</v>
      </c>
      <c r="AW36" s="107">
        <v>2</v>
      </c>
      <c r="AX36" s="107">
        <f>IF(AW36=1,#REF!,0)</f>
        <v>0</v>
      </c>
      <c r="AY36" s="107" t="e">
        <f>IF(AW36=2,#REF!,0)</f>
        <v>#REF!</v>
      </c>
      <c r="AZ36" s="107">
        <f>IF(AW36=3,#REF!,0)</f>
        <v>0</v>
      </c>
      <c r="BA36" s="107">
        <f>IF(AW36=4,#REF!,0)</f>
        <v>0</v>
      </c>
      <c r="BB36" s="107">
        <f>IF(AW36=5,#REF!,0)</f>
        <v>0</v>
      </c>
      <c r="CW36" s="107">
        <v>6E-05</v>
      </c>
    </row>
    <row r="37" spans="2:54" ht="12.75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79"/>
      <c r="O37" s="129"/>
      <c r="AX37" s="128">
        <f>SUM(AX32:AX36)</f>
        <v>0</v>
      </c>
      <c r="AY37" s="128" t="e">
        <f>SUM(AY32:AY36)</f>
        <v>#REF!</v>
      </c>
      <c r="AZ37" s="128">
        <f>SUM(AZ32:AZ36)</f>
        <v>0</v>
      </c>
      <c r="BA37" s="128">
        <f>SUM(BA32:BA36)</f>
        <v>0</v>
      </c>
      <c r="BB37" s="128">
        <f>SUM(BB32:BB36)</f>
        <v>0</v>
      </c>
    </row>
    <row r="38" spans="2:15" ht="12.75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15" ht="12.75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2:15" ht="12.75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3" ht="12.7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8" ht="12.75">
      <c r="A42" s="129"/>
      <c r="B42" s="129"/>
      <c r="C42" s="129"/>
      <c r="D42" s="129"/>
      <c r="E42" s="129"/>
      <c r="F42" s="129"/>
      <c r="G42" s="129"/>
      <c r="H42" s="129"/>
    </row>
    <row r="43" spans="1:8" ht="12.75">
      <c r="A43" s="129"/>
      <c r="B43" s="129"/>
      <c r="D43" s="129"/>
      <c r="E43" s="129"/>
      <c r="F43" s="129"/>
      <c r="G43" s="129"/>
      <c r="H43" s="129"/>
    </row>
    <row r="44" spans="5:6" ht="12.75">
      <c r="E44" s="107"/>
      <c r="F44" s="107"/>
    </row>
    <row r="45" spans="5:6" ht="12.75">
      <c r="E45" s="107"/>
      <c r="F45" s="107"/>
    </row>
    <row r="46" spans="5:6" ht="12.75">
      <c r="E46" s="107"/>
      <c r="F46" s="107"/>
    </row>
    <row r="47" spans="5:6" ht="12.75">
      <c r="E47" s="107"/>
      <c r="F47" s="107"/>
    </row>
    <row r="48" spans="5:6" ht="12.75">
      <c r="E48" s="107"/>
      <c r="F48" s="107"/>
    </row>
    <row r="49" spans="5:6" ht="12.75">
      <c r="E49" s="107"/>
      <c r="F49" s="107"/>
    </row>
    <row r="50" spans="5:6" ht="12.75">
      <c r="E50" s="107"/>
      <c r="F50" s="107"/>
    </row>
    <row r="51" spans="5:6" ht="12.75">
      <c r="E51" s="107"/>
      <c r="F51" s="107"/>
    </row>
    <row r="52" spans="5:6" ht="12.75">
      <c r="E52" s="107"/>
      <c r="F52" s="107"/>
    </row>
    <row r="53" spans="5:6" ht="12.75">
      <c r="E53" s="107"/>
      <c r="F53" s="107"/>
    </row>
    <row r="54" spans="5:6" ht="12.75">
      <c r="E54" s="107"/>
      <c r="F54" s="107"/>
    </row>
    <row r="55" spans="5:6" ht="12.75">
      <c r="E55" s="107"/>
      <c r="F55" s="107"/>
    </row>
    <row r="56" spans="5:6" ht="12.75">
      <c r="E56" s="107"/>
      <c r="F56" s="107"/>
    </row>
    <row r="57" spans="5:6" ht="12.75">
      <c r="E57" s="107"/>
      <c r="F57" s="107"/>
    </row>
    <row r="58" spans="5:6" ht="12.75">
      <c r="E58" s="107"/>
      <c r="F58" s="107"/>
    </row>
    <row r="59" spans="5:6" ht="12.75">
      <c r="E59" s="107"/>
      <c r="F59" s="107"/>
    </row>
    <row r="60" spans="5:6" ht="12.75">
      <c r="E60" s="107"/>
      <c r="F60" s="107"/>
    </row>
    <row r="61" spans="5:6" ht="12.75">
      <c r="E61" s="107"/>
      <c r="F61" s="107"/>
    </row>
    <row r="62" spans="5:6" ht="12.75">
      <c r="E62" s="107"/>
      <c r="F62" s="107"/>
    </row>
    <row r="63" spans="5:6" ht="12.75">
      <c r="E63" s="107"/>
      <c r="F63" s="107"/>
    </row>
    <row r="64" spans="5:6" ht="12.75">
      <c r="E64" s="107"/>
      <c r="F64" s="107"/>
    </row>
    <row r="65" spans="5:6" ht="12.75">
      <c r="E65" s="107"/>
      <c r="F65" s="107"/>
    </row>
    <row r="66" spans="5:6" ht="12.75">
      <c r="E66" s="107"/>
      <c r="F66" s="107"/>
    </row>
    <row r="67" spans="5:6" ht="12.75">
      <c r="E67" s="107"/>
      <c r="F67" s="107"/>
    </row>
    <row r="68" spans="5:6" ht="12.75">
      <c r="E68" s="107"/>
      <c r="F68" s="107"/>
    </row>
    <row r="69" spans="5:6" ht="12.75">
      <c r="E69" s="107"/>
      <c r="F69" s="107"/>
    </row>
    <row r="70" spans="5:6" ht="12.75">
      <c r="E70" s="107"/>
      <c r="F70" s="107"/>
    </row>
    <row r="71" spans="5:6" ht="12.75">
      <c r="E71" s="107"/>
      <c r="F71" s="107"/>
    </row>
    <row r="72" spans="5:6" ht="12.75">
      <c r="E72" s="107"/>
      <c r="F72" s="107"/>
    </row>
    <row r="73" spans="5:6" ht="12.75">
      <c r="E73" s="107"/>
      <c r="F73" s="107"/>
    </row>
    <row r="74" spans="5:6" ht="12.75">
      <c r="E74" s="107"/>
      <c r="F74" s="107"/>
    </row>
    <row r="75" spans="1:3" ht="12.75">
      <c r="A75" s="130"/>
      <c r="B75" s="130"/>
      <c r="C75" s="132"/>
    </row>
    <row r="76" spans="1:8" ht="12.75">
      <c r="A76" s="129"/>
      <c r="B76" s="129"/>
      <c r="C76" s="129"/>
      <c r="D76" s="132"/>
      <c r="E76" s="133"/>
      <c r="F76" s="133"/>
      <c r="G76" s="132"/>
      <c r="H76" s="132"/>
    </row>
    <row r="77" spans="1:8" ht="12.75">
      <c r="A77" s="134"/>
      <c r="B77" s="134"/>
      <c r="C77" s="129"/>
      <c r="D77" s="129"/>
      <c r="E77" s="135"/>
      <c r="F77" s="135"/>
      <c r="G77" s="129"/>
      <c r="H77" s="129"/>
    </row>
    <row r="78" spans="1:8" ht="12.75">
      <c r="A78" s="129"/>
      <c r="B78" s="129"/>
      <c r="C78" s="129"/>
      <c r="D78" s="129"/>
      <c r="E78" s="135"/>
      <c r="F78" s="135"/>
      <c r="G78" s="129"/>
      <c r="H78" s="129"/>
    </row>
    <row r="79" spans="1:8" ht="12.75">
      <c r="A79" s="129"/>
      <c r="B79" s="129"/>
      <c r="C79" s="129"/>
      <c r="D79" s="129"/>
      <c r="E79" s="135"/>
      <c r="F79" s="135"/>
      <c r="G79" s="129"/>
      <c r="H79" s="129"/>
    </row>
    <row r="80" spans="1:8" ht="12.75">
      <c r="A80" s="129"/>
      <c r="B80" s="129"/>
      <c r="C80" s="129"/>
      <c r="D80" s="129"/>
      <c r="E80" s="135"/>
      <c r="F80" s="135"/>
      <c r="G80" s="129"/>
      <c r="H80" s="129"/>
    </row>
    <row r="81" spans="1:8" ht="12.75">
      <c r="A81" s="129"/>
      <c r="B81" s="129"/>
      <c r="C81" s="129"/>
      <c r="D81" s="129"/>
      <c r="E81" s="135"/>
      <c r="F81" s="135"/>
      <c r="G81" s="129"/>
      <c r="H81" s="129"/>
    </row>
    <row r="82" spans="1:8" ht="12.75">
      <c r="A82" s="129"/>
      <c r="B82" s="129"/>
      <c r="C82" s="129"/>
      <c r="D82" s="129"/>
      <c r="E82" s="135"/>
      <c r="F82" s="135"/>
      <c r="G82" s="129"/>
      <c r="H82" s="129"/>
    </row>
    <row r="83" spans="1:8" ht="12.75">
      <c r="A83" s="129"/>
      <c r="B83" s="129"/>
      <c r="C83" s="129"/>
      <c r="D83" s="129"/>
      <c r="E83" s="135"/>
      <c r="F83" s="135"/>
      <c r="G83" s="129"/>
      <c r="H83" s="129"/>
    </row>
    <row r="84" spans="1:8" ht="12.75">
      <c r="A84" s="129"/>
      <c r="B84" s="129"/>
      <c r="C84" s="129"/>
      <c r="D84" s="129"/>
      <c r="E84" s="135"/>
      <c r="F84" s="135"/>
      <c r="G84" s="129"/>
      <c r="H84" s="129"/>
    </row>
    <row r="85" spans="1:8" ht="12.75">
      <c r="A85" s="129"/>
      <c r="B85" s="129"/>
      <c r="C85" s="129"/>
      <c r="D85" s="129"/>
      <c r="E85" s="135"/>
      <c r="F85" s="135"/>
      <c r="G85" s="129"/>
      <c r="H85" s="129"/>
    </row>
    <row r="86" spans="1:8" ht="12.75">
      <c r="A86" s="129"/>
      <c r="B86" s="129"/>
      <c r="C86" s="129"/>
      <c r="D86" s="129"/>
      <c r="E86" s="135"/>
      <c r="F86" s="135"/>
      <c r="G86" s="129"/>
      <c r="H86" s="129"/>
    </row>
    <row r="87" spans="1:8" ht="12.75">
      <c r="A87" s="129"/>
      <c r="B87" s="129"/>
      <c r="C87" s="129"/>
      <c r="D87" s="129"/>
      <c r="E87" s="135"/>
      <c r="F87" s="135"/>
      <c r="G87" s="129"/>
      <c r="H87" s="129"/>
    </row>
    <row r="88" spans="1:8" ht="12.75">
      <c r="A88" s="129"/>
      <c r="B88" s="129"/>
      <c r="C88" s="129"/>
      <c r="D88" s="129"/>
      <c r="E88" s="135"/>
      <c r="F88" s="135"/>
      <c r="G88" s="129"/>
      <c r="H88" s="129"/>
    </row>
    <row r="89" spans="1:8" ht="12.75">
      <c r="A89" s="129"/>
      <c r="B89" s="129"/>
      <c r="D89" s="129"/>
      <c r="E89" s="135"/>
      <c r="F89" s="135"/>
      <c r="G89" s="129"/>
      <c r="H89" s="129"/>
    </row>
  </sheetData>
  <sheetProtection/>
  <autoFilter ref="C1:C89"/>
  <mergeCells count="5">
    <mergeCell ref="A3:B3"/>
    <mergeCell ref="A4:B4"/>
    <mergeCell ref="C3:G3"/>
    <mergeCell ref="E4:G4"/>
    <mergeCell ref="A1:G1"/>
  </mergeCells>
  <printOptions/>
  <pageMargins left="0.5118110236220472" right="0.3937007874015748" top="0.3937007874015748" bottom="0.3937007874015748" header="0" footer="0.1968503937007874"/>
  <pageSetup horizontalDpi="600" verticalDpi="600" orientation="portrait" paperSize="9" scale="7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Kopřivová</dc:creator>
  <cp:keywords/>
  <dc:description/>
  <cp:lastModifiedBy>Marcela Dvořáková</cp:lastModifiedBy>
  <cp:lastPrinted>2014-08-04T07:47:40Z</cp:lastPrinted>
  <dcterms:created xsi:type="dcterms:W3CDTF">2010-06-21T12:57:42Z</dcterms:created>
  <dcterms:modified xsi:type="dcterms:W3CDTF">2019-11-07T15:08:59Z</dcterms:modified>
  <cp:category/>
  <cp:version/>
  <cp:contentType/>
  <cp:contentStatus/>
</cp:coreProperties>
</file>