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845" tabRatio="888" activeTab="0"/>
  </bookViews>
  <sheets>
    <sheet name="Krycí list" sheetId="9" r:id="rId1"/>
    <sheet name="přehled položek" sheetId="10" r:id="rId2"/>
    <sheet name="Elektroinstalace chodby" sheetId="72" r:id="rId3"/>
    <sheet name="Systém nouzového osvětlení" sheetId="49" r:id="rId4"/>
    <sheet name="Pohon VZT klapek a dveří" sheetId="55" r:id="rId5"/>
    <sheet name="RHA" sheetId="60" r:id="rId6"/>
    <sheet name="RHB" sheetId="61" r:id="rId7"/>
    <sheet name="RXX.1" sheetId="62" r:id="rId8"/>
    <sheet name="RXX.2" sheetId="69" r:id="rId9"/>
    <sheet name="strukt kab" sheetId="76" r:id="rId10"/>
  </sheets>
  <externalReferences>
    <externalReference r:id="rId13"/>
    <externalReference r:id="rId14"/>
    <externalReference r:id="rId15"/>
  </externalReferences>
  <definedNames>
    <definedName name="_DAT1" localSheetId="2">#REF!</definedName>
    <definedName name="_DAT1" localSheetId="4">#REF!</definedName>
    <definedName name="_DAT1" localSheetId="1">#REF!</definedName>
    <definedName name="_DAT1">#REF!</definedName>
    <definedName name="_DAT10" localSheetId="2">#REF!</definedName>
    <definedName name="_DAT10" localSheetId="4">#REF!</definedName>
    <definedName name="_DAT10" localSheetId="1">#REF!</definedName>
    <definedName name="_DAT10">#REF!</definedName>
    <definedName name="_DAT11" localSheetId="2">#REF!</definedName>
    <definedName name="_DAT11" localSheetId="4">#REF!</definedName>
    <definedName name="_DAT11" localSheetId="1">#REF!</definedName>
    <definedName name="_DAT11">#REF!</definedName>
    <definedName name="_DAT12" localSheetId="2">#REF!</definedName>
    <definedName name="_DAT12" localSheetId="4">#REF!</definedName>
    <definedName name="_DAT12" localSheetId="1">#REF!</definedName>
    <definedName name="_DAT12">#REF!</definedName>
    <definedName name="_DAT13" localSheetId="2">#REF!</definedName>
    <definedName name="_DAT13" localSheetId="4">#REF!</definedName>
    <definedName name="_DAT13" localSheetId="1">#REF!</definedName>
    <definedName name="_DAT13">#REF!</definedName>
    <definedName name="_DAT14" localSheetId="2">#REF!</definedName>
    <definedName name="_DAT14" localSheetId="4">#REF!</definedName>
    <definedName name="_DAT14" localSheetId="1">#REF!</definedName>
    <definedName name="_DAT14">#REF!</definedName>
    <definedName name="_DAT15" localSheetId="2">#REF!</definedName>
    <definedName name="_DAT15" localSheetId="4">#REF!</definedName>
    <definedName name="_DAT15" localSheetId="1">#REF!</definedName>
    <definedName name="_DAT15">#REF!</definedName>
    <definedName name="_DAT16" localSheetId="2">#REF!</definedName>
    <definedName name="_DAT16" localSheetId="4">#REF!</definedName>
    <definedName name="_DAT16" localSheetId="1">#REF!</definedName>
    <definedName name="_DAT16">#REF!</definedName>
    <definedName name="_DAT17" localSheetId="2">#REF!</definedName>
    <definedName name="_DAT17" localSheetId="4">#REF!</definedName>
    <definedName name="_DAT17" localSheetId="1">#REF!</definedName>
    <definedName name="_DAT17">#REF!</definedName>
    <definedName name="_DAT18" localSheetId="2">#REF!</definedName>
    <definedName name="_DAT18" localSheetId="4">#REF!</definedName>
    <definedName name="_DAT18" localSheetId="1">#REF!</definedName>
    <definedName name="_DAT18">#REF!</definedName>
    <definedName name="_DAT19" localSheetId="2">#REF!</definedName>
    <definedName name="_DAT19" localSheetId="4">#REF!</definedName>
    <definedName name="_DAT19" localSheetId="1">#REF!</definedName>
    <definedName name="_DAT19">#REF!</definedName>
    <definedName name="_DAT2" localSheetId="2">#REF!</definedName>
    <definedName name="_DAT2" localSheetId="4">#REF!</definedName>
    <definedName name="_DAT2" localSheetId="1">#REF!</definedName>
    <definedName name="_DAT2">#REF!</definedName>
    <definedName name="_DAT20" localSheetId="2">#REF!</definedName>
    <definedName name="_DAT20" localSheetId="4">#REF!</definedName>
    <definedName name="_DAT20" localSheetId="1">#REF!</definedName>
    <definedName name="_DAT20">#REF!</definedName>
    <definedName name="_DAT3" localSheetId="2">#REF!</definedName>
    <definedName name="_DAT3" localSheetId="4">#REF!</definedName>
    <definedName name="_DAT3" localSheetId="1">#REF!</definedName>
    <definedName name="_DAT3">#REF!</definedName>
    <definedName name="_DAT4" localSheetId="2">#REF!</definedName>
    <definedName name="_DAT4" localSheetId="4">#REF!</definedName>
    <definedName name="_DAT4" localSheetId="1">#REF!</definedName>
    <definedName name="_DAT4">#REF!</definedName>
    <definedName name="_DAT5" localSheetId="2">#REF!</definedName>
    <definedName name="_DAT5" localSheetId="4">#REF!</definedName>
    <definedName name="_DAT5" localSheetId="1">#REF!</definedName>
    <definedName name="_DAT5">#REF!</definedName>
    <definedName name="_DAT6" localSheetId="2">#REF!</definedName>
    <definedName name="_DAT6" localSheetId="4">#REF!</definedName>
    <definedName name="_DAT6" localSheetId="1">#REF!</definedName>
    <definedName name="_DAT6">#REF!</definedName>
    <definedName name="_DAT7" localSheetId="2">#REF!</definedName>
    <definedName name="_DAT7" localSheetId="4">#REF!</definedName>
    <definedName name="_DAT7" localSheetId="1">#REF!</definedName>
    <definedName name="_DAT7">#REF!</definedName>
    <definedName name="_DAT8" localSheetId="2">#REF!</definedName>
    <definedName name="_DAT8" localSheetId="4">#REF!</definedName>
    <definedName name="_DAT8" localSheetId="1">#REF!</definedName>
    <definedName name="_DAT8">#REF!</definedName>
    <definedName name="_DAT9" localSheetId="2">#REF!</definedName>
    <definedName name="_DAT9" localSheetId="4">#REF!</definedName>
    <definedName name="_DAT9" localSheetId="1">#REF!</definedName>
    <definedName name="_DAT9">#REF!</definedName>
    <definedName name="cisloobjektu">'Krycí list'!$A$5</definedName>
    <definedName name="cislostavby">'Krycí list'!$A$7</definedName>
    <definedName name="Datum">'Krycí list'!$B$28</definedName>
    <definedName name="Dil" localSheetId="2">#REF!</definedName>
    <definedName name="Dil" localSheetId="4">#REF!</definedName>
    <definedName name="Dil" localSheetId="1">#REF!</definedName>
    <definedName name="Dil">#REF!</definedName>
    <definedName name="Dodavka" localSheetId="2">#REF!</definedName>
    <definedName name="Dodavka" localSheetId="4">#REF!</definedName>
    <definedName name="Dodavka" localSheetId="1">#REF!</definedName>
    <definedName name="Dodavka">#REF!</definedName>
    <definedName name="Dodavka0" localSheetId="2">#REF!</definedName>
    <definedName name="Dodavka0" localSheetId="4">#REF!</definedName>
    <definedName name="Dodavka0" localSheetId="1">#REF!</definedName>
    <definedName name="Dodavka0">#REF!</definedName>
    <definedName name="Format" localSheetId="2">#REF!</definedName>
    <definedName name="Format" localSheetId="4">#REF!</definedName>
    <definedName name="Format" localSheetId="1">#REF!</definedName>
    <definedName name="Format">#REF!</definedName>
    <definedName name="Header" localSheetId="2">#REF!</definedName>
    <definedName name="Header" localSheetId="4">#REF!</definedName>
    <definedName name="Header" localSheetId="1">#REF!</definedName>
    <definedName name="Header">#REF!</definedName>
    <definedName name="HSV" localSheetId="2">#REF!</definedName>
    <definedName name="HSV" localSheetId="4">#REF!</definedName>
    <definedName name="HSV" localSheetId="1">#REF!</definedName>
    <definedName name="HSV">#REF!</definedName>
    <definedName name="HSV0" localSheetId="2">#REF!</definedName>
    <definedName name="HSV0" localSheetId="4">#REF!</definedName>
    <definedName name="HSV0" localSheetId="1">#REF!</definedName>
    <definedName name="HSV0">#REF!</definedName>
    <definedName name="HZS" localSheetId="2">#REF!</definedName>
    <definedName name="HZS" localSheetId="4">#REF!</definedName>
    <definedName name="HZS" localSheetId="1">#REF!</definedName>
    <definedName name="HZS">#REF!</definedName>
    <definedName name="HZS0" localSheetId="2">#REF!</definedName>
    <definedName name="HZS0" localSheetId="4">#REF!</definedName>
    <definedName name="HZS0" localSheetId="1">#REF!</definedName>
    <definedName name="HZS0">#REF!</definedName>
    <definedName name="jklfdhgfxklhfdů" localSheetId="2">#REF!</definedName>
    <definedName name="jklfdhgfxklhfdů" localSheetId="4">#REF!</definedName>
    <definedName name="jklfdhgfxklhfdů" localSheetId="1">#REF!</definedName>
    <definedName name="jklfdhgfxklhfdů">#REF!</definedName>
    <definedName name="JKSO">'Krycí list'!$G$2</definedName>
    <definedName name="MJ">'Krycí list'!$G$5</definedName>
    <definedName name="Mont" localSheetId="2">#REF!</definedName>
    <definedName name="Mont" localSheetId="4">#REF!</definedName>
    <definedName name="Mont" localSheetId="1">#REF!</definedName>
    <definedName name="Mont">#REF!</definedName>
    <definedName name="Montaz0" localSheetId="2">#REF!</definedName>
    <definedName name="Montaz0" localSheetId="4">#REF!</definedName>
    <definedName name="Montaz0" localSheetId="1">#REF!</definedName>
    <definedName name="Montaz0">#REF!</definedName>
    <definedName name="NazevDilu" localSheetId="2">#REF!</definedName>
    <definedName name="NazevDilu" localSheetId="4">#REF!</definedName>
    <definedName name="NazevDilu" localSheetId="1">#REF!</definedName>
    <definedName name="NazevDilu">#REF!</definedName>
    <definedName name="nazevobjektu">'Krycí list'!$C$5</definedName>
    <definedName name="nazevstavby">'Krycí list'!$C$7</definedName>
    <definedName name="Objednatel">'Krycí list'!$C$10</definedName>
    <definedName name="_xlnm.Print_Area" localSheetId="2">'Elektroinstalace chodby'!$A$1:$G$132</definedName>
    <definedName name="_xlnm.Print_Area" localSheetId="0">'Krycí list'!$A$1:$G$46</definedName>
    <definedName name="_xlnm.Print_Area" localSheetId="4">'Pohon VZT klapek a dveří'!$A$1:$I$31</definedName>
    <definedName name="_xlnm.Print_Area" localSheetId="1">'přehled položek'!$A$1:$H$29</definedName>
    <definedName name="_xlnm.Print_Area" localSheetId="5">'RHA'!$A$1:$G$28</definedName>
    <definedName name="_xlnm.Print_Area" localSheetId="6">'RHB'!$A$1:$G$33</definedName>
    <definedName name="_xlnm.Print_Area" localSheetId="7">'RXX.1'!$A$1:$G$35</definedName>
    <definedName name="_xlnm.Print_Area" localSheetId="3">'Systém nouzového osvětlení'!$A$1:$I$29</definedName>
    <definedName name="PocetMJ" localSheetId="2">'[2]Krycí list'!$G$6</definedName>
    <definedName name="PocetMJ" localSheetId="1">'[3]Krycí list-el.obj.19'!$G$6</definedName>
    <definedName name="PocetMJ">'Krycí list'!$G$6</definedName>
    <definedName name="Poznamka">'Krycí list'!$B$38</definedName>
    <definedName name="Projektant" localSheetId="2">'[2]Krycí list'!$C$8</definedName>
    <definedName name="Projektant" localSheetId="1">'[3]Krycí list-el.obj.19'!$C$8</definedName>
    <definedName name="Projektant">'Krycí list'!$C$8</definedName>
    <definedName name="PSV" localSheetId="2">#REF!</definedName>
    <definedName name="PSV" localSheetId="4">#REF!</definedName>
    <definedName name="PSV" localSheetId="1">#REF!</definedName>
    <definedName name="PSV">#REF!</definedName>
    <definedName name="PSV0" localSheetId="2">#REF!</definedName>
    <definedName name="PSV0" localSheetId="4">#REF!</definedName>
    <definedName name="PSV0" localSheetId="1">#REF!</definedName>
    <definedName name="PSV0">#REF!</definedName>
    <definedName name="RawData" localSheetId="2">#REF!</definedName>
    <definedName name="RawData" localSheetId="4">#REF!</definedName>
    <definedName name="RawData" localSheetId="1">#REF!</definedName>
    <definedName name="RawData">#REF!</definedName>
    <definedName name="RawHeader" localSheetId="2">#REF!</definedName>
    <definedName name="RawHeader" localSheetId="4">#REF!</definedName>
    <definedName name="RawHeader" localSheetId="1">#REF!</definedName>
    <definedName name="RawHeader">#REF!</definedName>
    <definedName name="SazbaDPH1" localSheetId="2">'[2]Krycí list'!$C$31</definedName>
    <definedName name="SazbaDPH1" localSheetId="1">'[3]Krycí list-el.obj.19'!$C$30</definedName>
    <definedName name="SazbaDPH1">'Krycí list'!$C$31</definedName>
    <definedName name="SazbaDPH2" localSheetId="2">'[2]Krycí list'!$C$33</definedName>
    <definedName name="SazbaDPH2" localSheetId="1">'[3]Krycí list-el.obj.19'!$C$32</definedName>
    <definedName name="SazbaDPH2">'Krycí list'!$C$33</definedName>
    <definedName name="SloupecCC" localSheetId="2">#REF!</definedName>
    <definedName name="SloupecCC" localSheetId="4">#REF!</definedName>
    <definedName name="SloupecCC" localSheetId="1">#REF!</definedName>
    <definedName name="SloupecCC">#REF!</definedName>
    <definedName name="SloupecCisloPol" localSheetId="2">#REF!</definedName>
    <definedName name="SloupecCisloPol" localSheetId="4">#REF!</definedName>
    <definedName name="SloupecCisloPol" localSheetId="1">#REF!</definedName>
    <definedName name="SloupecCisloPol">#REF!</definedName>
    <definedName name="SloupecJC" localSheetId="2">#REF!</definedName>
    <definedName name="SloupecJC" localSheetId="4">#REF!</definedName>
    <definedName name="SloupecJC" localSheetId="1">#REF!</definedName>
    <definedName name="SloupecJC">#REF!</definedName>
    <definedName name="SloupecMJ" localSheetId="2">#REF!</definedName>
    <definedName name="SloupecMJ" localSheetId="4">#REF!</definedName>
    <definedName name="SloupecMJ" localSheetId="1">#REF!</definedName>
    <definedName name="SloupecMJ">#REF!</definedName>
    <definedName name="SloupecMnozstvi" localSheetId="2">#REF!</definedName>
    <definedName name="SloupecMnozstvi" localSheetId="4">#REF!</definedName>
    <definedName name="SloupecMnozstvi" localSheetId="1">#REF!</definedName>
    <definedName name="SloupecMnozstvi">#REF!</definedName>
    <definedName name="SloupecNazPol" localSheetId="2">#REF!</definedName>
    <definedName name="SloupecNazPol" localSheetId="4">#REF!</definedName>
    <definedName name="SloupecNazPol" localSheetId="1">#REF!</definedName>
    <definedName name="SloupecNazPol">#REF!</definedName>
    <definedName name="SloupecPC" localSheetId="2">#REF!</definedName>
    <definedName name="SloupecPC" localSheetId="4">#REF!</definedName>
    <definedName name="SloupecPC" localSheetId="1">#REF!</definedName>
    <definedName name="SloupecPC">#REF!</definedName>
    <definedName name="TEST0" localSheetId="2">#REF!</definedName>
    <definedName name="TEST0" localSheetId="4">#REF!</definedName>
    <definedName name="TEST0" localSheetId="1">#REF!</definedName>
    <definedName name="TEST0">#REF!</definedName>
    <definedName name="TEST1" localSheetId="2">#REF!</definedName>
    <definedName name="TEST1" localSheetId="4">#REF!</definedName>
    <definedName name="TEST1" localSheetId="1">#REF!</definedName>
    <definedName name="TEST1">#REF!</definedName>
    <definedName name="TEST2" localSheetId="2">#REF!</definedName>
    <definedName name="TEST2" localSheetId="4">#REF!</definedName>
    <definedName name="TEST2" localSheetId="1">#REF!</definedName>
    <definedName name="TEST2">#REF!</definedName>
    <definedName name="TESTHKEY" localSheetId="2">#REF!</definedName>
    <definedName name="TESTHKEY" localSheetId="4">#REF!</definedName>
    <definedName name="TESTHKEY" localSheetId="1">#REF!</definedName>
    <definedName name="TESTHKEY">#REF!</definedName>
    <definedName name="TESTKEYS" localSheetId="2">#REF!</definedName>
    <definedName name="TESTKEYS" localSheetId="4">#REF!</definedName>
    <definedName name="TESTKEYS" localSheetId="1">#REF!</definedName>
    <definedName name="TESTKEYS">#REF!</definedName>
    <definedName name="TESTVKEY" localSheetId="2">#REF!</definedName>
    <definedName name="TESTVKEY" localSheetId="4">#REF!</definedName>
    <definedName name="TESTVKEY" localSheetId="1">#REF!</definedName>
    <definedName name="TESTVKEY">#REF!</definedName>
    <definedName name="Typ" localSheetId="2">#REF!</definedName>
    <definedName name="Typ" localSheetId="4">#REF!</definedName>
    <definedName name="Typ" localSheetId="1">#REF!</definedName>
    <definedName name="Typ">#REF!</definedName>
    <definedName name="VRN" localSheetId="2">#REF!</definedName>
    <definedName name="VRN" localSheetId="4">#REF!</definedName>
    <definedName name="VRN" localSheetId="1">#REF!</definedName>
    <definedName name="VRN">#REF!</definedName>
    <definedName name="VRNKc" localSheetId="2">#REF!</definedName>
    <definedName name="VRNKc" localSheetId="4">#REF!</definedName>
    <definedName name="VRNKc" localSheetId="1">#REF!</definedName>
    <definedName name="VRNKc">#REF!</definedName>
    <definedName name="VRNnazev" localSheetId="2">#REF!</definedName>
    <definedName name="VRNnazev" localSheetId="4">#REF!</definedName>
    <definedName name="VRNnazev" localSheetId="1">#REF!</definedName>
    <definedName name="VRNnazev">#REF!</definedName>
    <definedName name="VRNproc" localSheetId="2">#REF!</definedName>
    <definedName name="VRNproc" localSheetId="4">#REF!</definedName>
    <definedName name="VRNproc" localSheetId="1">#REF!</definedName>
    <definedName name="VRNproc">#REF!</definedName>
    <definedName name="VRNzakl" localSheetId="2">#REF!</definedName>
    <definedName name="VRNzakl" localSheetId="4">#REF!</definedName>
    <definedName name="VRNzakl" localSheetId="1">#REF!</definedName>
    <definedName name="VRNzakl">#REF!</definedName>
    <definedName name="Zakazka">'Krycí list'!$G$11</definedName>
    <definedName name="Zaklad22">'Krycí list'!$F$33</definedName>
    <definedName name="Zaklad5" localSheetId="1">'[3]Krycí list-el.obj.19'!$F$30</definedName>
    <definedName name="Zaklad5">'Krycí list'!$F$31</definedName>
    <definedName name="Zhotovitel">'Krycí list'!$C$11:$E$11</definedName>
  </definedNames>
  <calcPr calcId="162913"/>
</workbook>
</file>

<file path=xl/sharedStrings.xml><?xml version="1.0" encoding="utf-8"?>
<sst xmlns="http://schemas.openxmlformats.org/spreadsheetml/2006/main" count="747" uniqueCount="306">
  <si>
    <t xml:space="preserve"> </t>
  </si>
  <si>
    <t>Poznámka :</t>
  </si>
  <si>
    <t>CENA ZA OBJEKT CELKEM</t>
  </si>
  <si>
    <t xml:space="preserve">% </t>
  </si>
  <si>
    <t>DPH</t>
  </si>
  <si>
    <t>Základ pro DPH</t>
  </si>
  <si>
    <t xml:space="preserve">%  </t>
  </si>
  <si>
    <t>Podpis:</t>
  </si>
  <si>
    <t>Podpis :</t>
  </si>
  <si>
    <t>Datum :</t>
  </si>
  <si>
    <t>Jméno :</t>
  </si>
  <si>
    <t>Za objednatele</t>
  </si>
  <si>
    <t>Za zhotovitele</t>
  </si>
  <si>
    <t>Vypracoval</t>
  </si>
  <si>
    <t>ZRN+ost.náklady+HZS</t>
  </si>
  <si>
    <t>ZRN+HZS</t>
  </si>
  <si>
    <t>HZS</t>
  </si>
  <si>
    <t>ZRN celkem</t>
  </si>
  <si>
    <t>M dodávky celkem</t>
  </si>
  <si>
    <t>N</t>
  </si>
  <si>
    <t>M práce celkem</t>
  </si>
  <si>
    <t>R</t>
  </si>
  <si>
    <t>PSV celkem</t>
  </si>
  <si>
    <t>Z</t>
  </si>
  <si>
    <t>HSV celkem</t>
  </si>
  <si>
    <t>Ostatní rozpočtové náklady</t>
  </si>
  <si>
    <t>Základní rozpočtové náklady</t>
  </si>
  <si>
    <t>ROZPOČTOVÉ NÁKLADY</t>
  </si>
  <si>
    <t>Počet listů</t>
  </si>
  <si>
    <t>Rozpočtoval</t>
  </si>
  <si>
    <t xml:space="preserve">Zakázkové číslo </t>
  </si>
  <si>
    <t>Dodavatel</t>
  </si>
  <si>
    <t>Objednatel</t>
  </si>
  <si>
    <t>Zpracovatel projektu</t>
  </si>
  <si>
    <t>Typ rozpočtu</t>
  </si>
  <si>
    <t>Projektant</t>
  </si>
  <si>
    <t>Náklady na m.j.</t>
  </si>
  <si>
    <t>Počet jednotek</t>
  </si>
  <si>
    <t>Stavba</t>
  </si>
  <si>
    <t>Měrná jednotka</t>
  </si>
  <si>
    <t xml:space="preserve">SKP </t>
  </si>
  <si>
    <t>Objekt</t>
  </si>
  <si>
    <t xml:space="preserve">JKSO </t>
  </si>
  <si>
    <t>Rozpočet</t>
  </si>
  <si>
    <t>M materiál celkem</t>
  </si>
  <si>
    <t>cena včetně DPH</t>
  </si>
  <si>
    <t>cena bez DPH</t>
  </si>
  <si>
    <t xml:space="preserve">Část </t>
  </si>
  <si>
    <t>Ing. Zdeněk ILLEK</t>
  </si>
  <si>
    <t>počet ks</t>
  </si>
  <si>
    <t>cena za ks</t>
  </si>
  <si>
    <t>MATERIÁL A MONTÁŽ</t>
  </si>
  <si>
    <t>MONTÁŽ CELKEM</t>
  </si>
  <si>
    <t>MATERIÁL CELKEM</t>
  </si>
  <si>
    <t>materiál bez DPH</t>
  </si>
  <si>
    <t>montáž bez DPH</t>
  </si>
  <si>
    <t>Název nabídky:</t>
  </si>
  <si>
    <t>Materiál</t>
  </si>
  <si>
    <t>p.č.</t>
  </si>
  <si>
    <t>číslo položky</t>
  </si>
  <si>
    <t>název položky</t>
  </si>
  <si>
    <t>mj.</t>
  </si>
  <si>
    <t>množství</t>
  </si>
  <si>
    <t>cena za m.j.</t>
  </si>
  <si>
    <t>cena celkem</t>
  </si>
  <si>
    <t>ks</t>
  </si>
  <si>
    <t>Celkem za :</t>
  </si>
  <si>
    <t>Vodiče (CPV 313 000 00-9)</t>
  </si>
  <si>
    <t>m</t>
  </si>
  <si>
    <t>Vypínače (CPV 312 120 00-5)</t>
  </si>
  <si>
    <t>Montáž (CPV 453 100 00-3)</t>
  </si>
  <si>
    <t>Hodinové zúčtovací sazby</t>
  </si>
  <si>
    <t>hod</t>
  </si>
  <si>
    <t>Koordinace s profesemi</t>
  </si>
  <si>
    <t>- před dokončením kabeláže nutno prověřit a odsouhlasit s jednotlivými profesemi polohy vývodů a způsob ovládání dodávaných zařízení a technologií. Zápis o této koordinaci musí být uveden ve stavebním deníku.</t>
  </si>
  <si>
    <t>Pomocné práce,kompletace</t>
  </si>
  <si>
    <t>Úprava stávající elektroinstalace</t>
  </si>
  <si>
    <t>Výchozí revize s vypracováním revizní zprávy</t>
  </si>
  <si>
    <t>Montáže</t>
  </si>
  <si>
    <t>211200101 </t>
  </si>
  <si>
    <t>Montáž svítidla - nouzové</t>
  </si>
  <si>
    <t>210810042 </t>
  </si>
  <si>
    <t>Položení kabelu pevně</t>
  </si>
  <si>
    <t>210100001 </t>
  </si>
  <si>
    <t>Cenová kalkulace celkem bez DPH:</t>
  </si>
  <si>
    <t>Stavební práce</t>
  </si>
  <si>
    <t>Sekání zdi cihlové, kapsy-krab.&lt;100x100x50mm</t>
  </si>
  <si>
    <t>97303-1616 </t>
  </si>
  <si>
    <t>Zapojení vypínače zapuštěného</t>
  </si>
  <si>
    <t>Montáž přístrojové krabice bez zapojení</t>
  </si>
  <si>
    <t>210010331 </t>
  </si>
  <si>
    <t>210201039 </t>
  </si>
  <si>
    <t>Instalační krabice (CPV 284 220 00-6)</t>
  </si>
  <si>
    <t>KS</t>
  </si>
  <si>
    <t>KO KRABICE KU 68 - 1902</t>
  </si>
  <si>
    <t>Montáž přístrojů</t>
  </si>
  <si>
    <t>Přístrojová náplň</t>
  </si>
  <si>
    <t>Montáž jističe 3-pól.</t>
  </si>
  <si>
    <t>Svítidla (CPV 315 000 00-1)</t>
  </si>
  <si>
    <t>KABEL CYKY 3C x 1.5</t>
  </si>
  <si>
    <t>KABEL CYKY 3C x 2.5</t>
  </si>
  <si>
    <t>KABEL CYKY 5C x 1.5</t>
  </si>
  <si>
    <t>Převzetí pracoviště</t>
  </si>
  <si>
    <t>Ukončení 1 vodiče v rozvaděči vč.zap.a konc.do 2,5mm2</t>
  </si>
  <si>
    <t>PŘEHLED POLOŽEK</t>
  </si>
  <si>
    <t>D.1.4-ELEKTROINSTALACE</t>
  </si>
  <si>
    <t>Vysekání rýhy do stěny, omítka-cem.š.do 30mm</t>
  </si>
  <si>
    <t>97408-2212 </t>
  </si>
  <si>
    <t>Položení kabelu pod omítku</t>
  </si>
  <si>
    <t>210800117 </t>
  </si>
  <si>
    <t>Montáž svítidla - zářivkové přisazené</t>
  </si>
  <si>
    <t>Montáž krabice rozvodka typ 6455-11 do 4mm2 vč.zap</t>
  </si>
  <si>
    <t>210010351 </t>
  </si>
  <si>
    <t>Úprava stávajícího rozvaděče</t>
  </si>
  <si>
    <t>Spolupráce s investorem</t>
  </si>
  <si>
    <t>Vypínač pod omítku řazení 05 barva - bílá</t>
  </si>
  <si>
    <t>Elektroinstalační rozvodná krabice na povrch včetně svorek</t>
  </si>
  <si>
    <t>Pospojování vodovodních baterií,místní pospojování</t>
  </si>
  <si>
    <t>Spolupráce s revizním technikem</t>
  </si>
  <si>
    <t>215012240 </t>
  </si>
  <si>
    <t>Montáž plastové instalační lišty</t>
  </si>
  <si>
    <t>210203002 </t>
  </si>
  <si>
    <t>Montáž svítidla interierového</t>
  </si>
  <si>
    <t>210100002 </t>
  </si>
  <si>
    <t>Ukončení 1 vodiče v rozvaděči vč.zap.a konc.do 6mm2</t>
  </si>
  <si>
    <t>Elektroinstalace chodeb</t>
  </si>
  <si>
    <t>materiál bez DPH celkem</t>
  </si>
  <si>
    <t>montáž bez DPH celkem</t>
  </si>
  <si>
    <t>Pohon VZT klapek</t>
  </si>
  <si>
    <t>Rozvaděč RH-A</t>
  </si>
  <si>
    <t>Rozvaděč RH-B</t>
  </si>
  <si>
    <t>Rozvaděč Rxx-1</t>
  </si>
  <si>
    <t>Nouzové osvětlení</t>
  </si>
  <si>
    <t>Certifikované požární zatěsnění kabelových prostupů</t>
  </si>
  <si>
    <t>Zapojení el. pohonu světlíku</t>
  </si>
  <si>
    <t>Ukončení 1 vodiče v rozvaděči vč.zap.a konc.do 16mm2</t>
  </si>
  <si>
    <t>210100003 </t>
  </si>
  <si>
    <t>km</t>
  </si>
  <si>
    <t>Příprava kabeláže</t>
  </si>
  <si>
    <t>UZ 3 </t>
  </si>
  <si>
    <t>Označení kabelu popisným štítkem dle Schéma napájení</t>
  </si>
  <si>
    <t>Označení kabelu popisným štítkem</t>
  </si>
  <si>
    <t>Montáž žlabu vč. konzol a úchytů</t>
  </si>
  <si>
    <t>210020503 </t>
  </si>
  <si>
    <t>t</t>
  </si>
  <si>
    <t>Manipulace s odpadem</t>
  </si>
  <si>
    <t>Manipulace s materiálem</t>
  </si>
  <si>
    <t>Demontovaný elektromateriál - odvoz,likvidace,poplatek za skládku</t>
  </si>
  <si>
    <t>Demontáž stávající elektroinstalace</t>
  </si>
  <si>
    <t>Demontáž kabelu</t>
  </si>
  <si>
    <t>Zmapování a zakreslení skutečného provedení stávajících rozvaděčů</t>
  </si>
  <si>
    <t>Zapojení a propojení ovládacích obvodů osvětlení</t>
  </si>
  <si>
    <t>Zakreslení skutečného provedení</t>
  </si>
  <si>
    <t>Zadokumentování kabelových tras před zakrytím</t>
  </si>
  <si>
    <t>Výroba pomocných konstrukcí a pod.</t>
  </si>
  <si>
    <t>Úklid</t>
  </si>
  <si>
    <t>210010023 </t>
  </si>
  <si>
    <t>Provozní zhoušky nouzového osvětlení</t>
  </si>
  <si>
    <t>Popis rozvaděčů v souladu s dokumentací</t>
  </si>
  <si>
    <t>Položku možno četpat pouze se souhlasem investora nebo TDI</t>
  </si>
  <si>
    <t>Nepředvídatelné náklady a práce spojené s rekonstrukcí</t>
  </si>
  <si>
    <t>Montáž, programování, zkouška, revize signalizace otevření dveří</t>
  </si>
  <si>
    <t>Konzultace s projektantem</t>
  </si>
  <si>
    <t>Komlexní zkoušky</t>
  </si>
  <si>
    <t>Doplnění popisů kabelových vývodů v rozvaděčích</t>
  </si>
  <si>
    <t>230V/1380VA/IP 55</t>
  </si>
  <si>
    <t>Pohybový senzor IR 28B W-link bezdrátová komunikace</t>
  </si>
  <si>
    <t>Pohybové čidlo, komlet, vestavné, spínací prvek relé</t>
  </si>
  <si>
    <t>Pohybové čidlo, komlet, přisazené, spínací prvek relé</t>
  </si>
  <si>
    <t>kabel SYKFY 3 X 2 X 0.5</t>
  </si>
  <si>
    <t>KAB FTP CAT.5E STÍNĚNÝ</t>
  </si>
  <si>
    <t>SLP signalizace</t>
  </si>
  <si>
    <t>USTREDNA pro signalizaci otevřených dveří JA-82K OASIS</t>
  </si>
  <si>
    <t>KONTAKT MAGNET SA-200-A do dveří</t>
  </si>
  <si>
    <t>KLAVESNICE JA-81E</t>
  </si>
  <si>
    <t>SA206-1,3 Bezúdržbové akumulátory</t>
  </si>
  <si>
    <t>Nosné prvky pro uložení vodičů (CPV 284 223 00-9)</t>
  </si>
  <si>
    <t>sada</t>
  </si>
  <si>
    <t>KO LISTA LHD 40 X 20 2m</t>
  </si>
  <si>
    <t>drátěný žlab 50/50 v ohniodolném provedení EZ</t>
  </si>
  <si>
    <t>drátěný žlab 50/100 EZ</t>
  </si>
  <si>
    <t>Ohniodolná instalační krabice 5x2,5mm (odolnost 90min)</t>
  </si>
  <si>
    <t>Elektroinstalační materiál</t>
  </si>
  <si>
    <t>Výstražné tabulky na rozvaděče</t>
  </si>
  <si>
    <t>Bezhalogenové kabely se zvýšenou odolností proti šíření plamene</t>
  </si>
  <si>
    <t>M</t>
  </si>
  <si>
    <t>ohniodonlý kabel E90 3C x 6</t>
  </si>
  <si>
    <t>ohniodolný kabel E90 3CX 1,5</t>
  </si>
  <si>
    <t>Elektroinstalace chodby</t>
  </si>
  <si>
    <t>Položkový rozpočet: Elektroinstalace chodby</t>
  </si>
  <si>
    <t>Programování úustředny NO</t>
  </si>
  <si>
    <t>Montáž ústředny NO, provozní zkoušky, zaškolení a pod.</t>
  </si>
  <si>
    <t>Nouzové svítidlo 230V s piktogramem vestavné ETM 65.9M1L CM</t>
  </si>
  <si>
    <t>Nouzové svítidlo 230V s piktogramem do podhledu ETM 22.95LW</t>
  </si>
  <si>
    <t>Nouzové svítidlo 230V protipanické ETM 60.9C1LW CM</t>
  </si>
  <si>
    <t>relé jsou namontovány v rozvaděčích dle chmématu rozvodů</t>
  </si>
  <si>
    <t>3F monitor, relé pro kontrolu výpadku napětí na obvodech osvětlení</t>
  </si>
  <si>
    <t>A 95-30-00 230 </t>
  </si>
  <si>
    <t>8 okruhů / 12Ah baterie, 1800x600x350mm</t>
  </si>
  <si>
    <t>CBS EURO ZB.1/18K</t>
  </si>
  <si>
    <t>Systém nouzového osvětlení</t>
  </si>
  <si>
    <t>Položkový rozpočet: Systém nouzového osvětlení</t>
  </si>
  <si>
    <t>Montáž stykače</t>
  </si>
  <si>
    <t>Montáž jističe 1-pól.</t>
  </si>
  <si>
    <t>Úprava stávajícího rozvaděče, montáž relé NO</t>
  </si>
  <si>
    <t>(přípojnice,propojovací vodiče,spojovací materiál,kryty,montážní lišty a pod.)</t>
  </si>
  <si>
    <t>Systémový pomocný materiál pro sestavení rozvaděče</t>
  </si>
  <si>
    <t>Stykač 4 rozpín., 25A, 230V~, man.ovl.</t>
  </si>
  <si>
    <t>ŘADOVÁ SVORKA RSA 2,5</t>
  </si>
  <si>
    <t>Jistič, řada S200M (Icn=10kA),char.B,1pól,In=6A</t>
  </si>
  <si>
    <t>S 201 M-B 6 </t>
  </si>
  <si>
    <t>RHA</t>
  </si>
  <si>
    <t>Položkový rozpočet: RHA</t>
  </si>
  <si>
    <t>Montáž odpínače</t>
  </si>
  <si>
    <t>Vložka válc. ? 10 x 38 mm, Ie=32 A aM</t>
  </si>
  <si>
    <t>Spínač 1 x spínací, 16 A</t>
  </si>
  <si>
    <t>Pojistkový odpojovač (L + N)</t>
  </si>
  <si>
    <t>RHB</t>
  </si>
  <si>
    <t>Položkový rozpočet: RHB</t>
  </si>
  <si>
    <t>Montáž chrániče</t>
  </si>
  <si>
    <t>Montáž relé NO</t>
  </si>
  <si>
    <t>Demontáž stávající přístrojové náplně</t>
  </si>
  <si>
    <t>Pr. chránič s nadpr.ochr. 2p., 16A/B, 0,03A</t>
  </si>
  <si>
    <t>Jistič, řada S200M (Icn=10kA),char.B,3pól,In=20A</t>
  </si>
  <si>
    <t>S 203 M-B 20 </t>
  </si>
  <si>
    <t>Jistič, řada S200M (Icn=10kA),char.B,1pól,In=25A</t>
  </si>
  <si>
    <t>S 201 M-B 25 </t>
  </si>
  <si>
    <t>RXX.1</t>
  </si>
  <si>
    <t>Položkový rozpočet: RXX.1</t>
  </si>
  <si>
    <t>RXX.2</t>
  </si>
  <si>
    <t>Položkový rozpočet: RXX.2</t>
  </si>
  <si>
    <t>(ústředna,svítidla,relé bez montáže svítidel)</t>
  </si>
  <si>
    <t xml:space="preserve">centrální jednotka , 5 A, záložní zdroj, IP 30, šedá </t>
  </si>
  <si>
    <t>- hlavní požární tlačítko HSE, s resetem a ukazateli "POŽÁR", "OK" a "PORUCHA</t>
  </si>
  <si>
    <t xml:space="preserve">detektor kouře AM-520 </t>
  </si>
  <si>
    <t>Montáž a doprava</t>
  </si>
  <si>
    <t>pohon</t>
  </si>
  <si>
    <t>A - svítidlo LED 43W, opál, vestavné, do podhledu, regulovatelný DALI 10-100%</t>
  </si>
  <si>
    <t>B - svítidlo LED 43W, opál, přisazené</t>
  </si>
  <si>
    <t>Koleje Vinařská A2</t>
  </si>
  <si>
    <t>ocelová trubka závitová, pozink, 6021</t>
  </si>
  <si>
    <t>Systémový pomocný materiál pro sestavení nosné trasy</t>
  </si>
  <si>
    <t>(spojovací prvkya,závěsy, příchytky, výložníky a pod.)</t>
  </si>
  <si>
    <t>autonomní kouřové čidlo -osazeno na chodbě na stropě u požárních dveří</t>
  </si>
  <si>
    <t>autonomní kouřové čidlo -osazeno na stropě v pokojích</t>
  </si>
  <si>
    <t>C - svítidlo LED 44W, opál, přisazené</t>
  </si>
  <si>
    <t>LED svítidlo přisazené, 49W, IP65</t>
  </si>
  <si>
    <t>LED svítidlo venkovní přisazené 39W,IP 44, integrované pohybové čidlo</t>
  </si>
  <si>
    <t>Svítidlo, žárovkové, 75W, IP44</t>
  </si>
  <si>
    <t>KABEL CYKY 3C x 6</t>
  </si>
  <si>
    <t>Vypínač nástěnný IP 44 řazení 01</t>
  </si>
  <si>
    <t>Zapojení a propojení zavírání požárních dveří</t>
  </si>
  <si>
    <t>210010060U00 </t>
  </si>
  <si>
    <t>Mtž trubka pan záv tuhá volná D 29</t>
  </si>
  <si>
    <t>Zapojení el. pohonu dveří</t>
  </si>
  <si>
    <t>Zapojení el. přídržného magnetu</t>
  </si>
  <si>
    <t>Zapojení vypínače na povrch</t>
  </si>
  <si>
    <t>97102-5481 </t>
  </si>
  <si>
    <t>Vrtání otvoru 16 mm do betonové konstrukce stropu</t>
  </si>
  <si>
    <t>Pr. chránič s nadpr.ochr. 2p., 10A/B, 0,03A</t>
  </si>
  <si>
    <t>ŘADOVÁ SVORKA RSA 6</t>
  </si>
  <si>
    <t>Komponenty pohonu</t>
  </si>
  <si>
    <t>Položkový rozpočet: Pohon klapek a dveří</t>
  </si>
  <si>
    <t>pohon VZT klapek a dveří</t>
  </si>
  <si>
    <t>el.pohon VZT klapek (set se zámkem FV) dva ks pro jedno schodiště</t>
  </si>
  <si>
    <t>el.pohon pro dveře, jeden ks pro jedno schodiště</t>
  </si>
  <si>
    <t xml:space="preserve">propojení rozvaděčů </t>
  </si>
  <si>
    <t>Vinařská A2</t>
  </si>
  <si>
    <t>CHODBA</t>
  </si>
  <si>
    <t>Montáž relé</t>
  </si>
  <si>
    <t>Jistič, řada S200M (Icn=10kA),char.C,1pól,In=6A</t>
  </si>
  <si>
    <t>S 201 M-C 6 </t>
  </si>
  <si>
    <t>Instalační relé 1S, 230V, 16A</t>
  </si>
  <si>
    <t>E 259 R001-230 </t>
  </si>
  <si>
    <t>CHODBY</t>
  </si>
  <si>
    <t>Demontáž rozhlasu, čištění, uskladnění, opětovná montáž</t>
  </si>
  <si>
    <t>reproduktor místního rozhlasu</t>
  </si>
  <si>
    <t>Montáž čidla - pohybové</t>
  </si>
  <si>
    <t>Montáž čidla - autonomní kouřové čidlo -osazeno na stropě v pokojích</t>
  </si>
  <si>
    <t>Montáž čidla - autonomní kouřové čidlo -osazeno na chodbě na stropě u dveří</t>
  </si>
  <si>
    <t>Rozvaděč Rxx-2</t>
  </si>
  <si>
    <t>VÝKAZ VÝMĚR</t>
  </si>
  <si>
    <t xml:space="preserve">Strukturovaná kabeláž, rozvody pro WIFI </t>
  </si>
  <si>
    <t>Strukturovaná kabeláž CAT 5e FTP LSOH 300 MHz Eca</t>
  </si>
  <si>
    <t>MJ</t>
  </si>
  <si>
    <t xml:space="preserve">m </t>
  </si>
  <si>
    <t>celkem materiál</t>
  </si>
  <si>
    <t>cena montáž/MJ</t>
  </si>
  <si>
    <t>cena materiál/MJ</t>
  </si>
  <si>
    <t>celkem montáž</t>
  </si>
  <si>
    <t>Patch panel neosazený CAT 5e STP 24 portů 1U černý, beznástrojový</t>
  </si>
  <si>
    <t>Vyvazovací panel plastová lišta 1U perforovaná</t>
  </si>
  <si>
    <t>Keystone 1xRJ45 CAT 5e STP beznástrojový</t>
  </si>
  <si>
    <t>Protipožární ucpávky - vedení kabeláže přes požární ucpávky</t>
  </si>
  <si>
    <t>Stavební prostupy (horizontální, vertikální) vč. zapravení</t>
  </si>
  <si>
    <t>Měření strukturované kabeláže (certifikační) vč. protokolu</t>
  </si>
  <si>
    <t>Drobný instalační materiál (lišta, trubka, popisky, ostatní)</t>
  </si>
  <si>
    <t>Lista plastová pro kabely</t>
  </si>
  <si>
    <t>kpl</t>
  </si>
  <si>
    <t>Celkem v Kč bez DPH</t>
  </si>
  <si>
    <t>Součet</t>
  </si>
  <si>
    <t>Dokladová část k požárním ucpávkám</t>
  </si>
  <si>
    <t>Strukturovaná kabeláž, rozvody pro WIFI</t>
  </si>
  <si>
    <t>Přesuny hmot</t>
  </si>
  <si>
    <t>Přesuny suti, likvidace suti</t>
  </si>
  <si>
    <t>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</si>
</sst>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0.0"/>
    <numFmt numFmtId="167" formatCode="dd/mm/yy"/>
    <numFmt numFmtId="168" formatCode="_(&quot;Kč&quot;* #,##0.00_);_(&quot;Kč&quot;* \(#,##0.00\);_(&quot;Kč&quot;* &quot;-&quot;??_);_(@_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8.05"/>
      <color indexed="8"/>
      <name val="Times New Roman"/>
      <family val="1"/>
    </font>
    <font>
      <b/>
      <sz val="16"/>
      <name val="Arial CE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.5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3"/>
      <name val="Calibri"/>
      <family val="2"/>
    </font>
    <font>
      <i/>
      <sz val="7.5"/>
      <color theme="1" tint="0.34999001026153564"/>
      <name val="Calibri"/>
      <family val="2"/>
    </font>
    <font>
      <b/>
      <sz val="14"/>
      <color theme="1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double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4" fontId="2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9">
    <xf numFmtId="0" fontId="0" fillId="0" borderId="0" xfId="0"/>
    <xf numFmtId="0" fontId="18" fillId="0" borderId="0" xfId="62">
      <alignment/>
      <protection/>
    </xf>
    <xf numFmtId="0" fontId="18" fillId="0" borderId="0" xfId="62" applyAlignment="1">
      <alignment vertical="justify"/>
      <protection/>
    </xf>
    <xf numFmtId="0" fontId="18" fillId="0" borderId="0" xfId="62" applyAlignment="1">
      <alignment/>
      <protection/>
    </xf>
    <xf numFmtId="0" fontId="20" fillId="0" borderId="0" xfId="62" applyFont="1">
      <alignment/>
      <protection/>
    </xf>
    <xf numFmtId="0" fontId="21" fillId="33" borderId="10" xfId="62" applyFont="1" applyFill="1" applyBorder="1">
      <alignment/>
      <protection/>
    </xf>
    <xf numFmtId="0" fontId="21" fillId="33" borderId="11" xfId="62" applyFont="1" applyFill="1" applyBorder="1">
      <alignment/>
      <protection/>
    </xf>
    <xf numFmtId="0" fontId="21" fillId="33" borderId="12" xfId="62" applyFont="1" applyFill="1" applyBorder="1">
      <alignment/>
      <protection/>
    </xf>
    <xf numFmtId="0" fontId="1" fillId="0" borderId="13" xfId="62" applyFont="1" applyBorder="1">
      <alignment/>
      <protection/>
    </xf>
    <xf numFmtId="0" fontId="1" fillId="0" borderId="14" xfId="62" applyFont="1" applyBorder="1">
      <alignment/>
      <protection/>
    </xf>
    <xf numFmtId="166" fontId="1" fillId="0" borderId="13" xfId="62" applyNumberFormat="1" applyFont="1" applyBorder="1" applyAlignment="1">
      <alignment horizontal="right"/>
      <protection/>
    </xf>
    <xf numFmtId="0" fontId="1" fillId="0" borderId="15" xfId="62" applyFont="1" applyBorder="1">
      <alignment/>
      <protection/>
    </xf>
    <xf numFmtId="0" fontId="1" fillId="0" borderId="16" xfId="62" applyFont="1" applyBorder="1">
      <alignment/>
      <protection/>
    </xf>
    <xf numFmtId="0" fontId="1" fillId="0" borderId="17" xfId="62" applyFont="1" applyBorder="1">
      <alignment/>
      <protection/>
    </xf>
    <xf numFmtId="166" fontId="1" fillId="0" borderId="17" xfId="62" applyNumberFormat="1" applyFont="1" applyBorder="1" applyAlignment="1">
      <alignment horizontal="right"/>
      <protection/>
    </xf>
    <xf numFmtId="0" fontId="1" fillId="0" borderId="18" xfId="62" applyFont="1" applyBorder="1">
      <alignment/>
      <protection/>
    </xf>
    <xf numFmtId="0" fontId="1" fillId="0" borderId="0" xfId="62" applyFont="1" applyBorder="1">
      <alignment/>
      <protection/>
    </xf>
    <xf numFmtId="0" fontId="1" fillId="0" borderId="19" xfId="62" applyFont="1" applyBorder="1">
      <alignment/>
      <protection/>
    </xf>
    <xf numFmtId="0" fontId="1" fillId="0" borderId="20" xfId="62" applyFont="1" applyBorder="1">
      <alignment/>
      <protection/>
    </xf>
    <xf numFmtId="0" fontId="1" fillId="0" borderId="21" xfId="62" applyFont="1" applyBorder="1">
      <alignment/>
      <protection/>
    </xf>
    <xf numFmtId="0" fontId="1" fillId="0" borderId="0" xfId="62" applyFont="1" applyFill="1" applyBorder="1">
      <alignment/>
      <protection/>
    </xf>
    <xf numFmtId="0" fontId="1" fillId="0" borderId="22" xfId="62" applyFont="1" applyBorder="1">
      <alignment/>
      <protection/>
    </xf>
    <xf numFmtId="0" fontId="1" fillId="0" borderId="23" xfId="62" applyFont="1" applyBorder="1">
      <alignment/>
      <protection/>
    </xf>
    <xf numFmtId="167" fontId="1" fillId="0" borderId="0" xfId="62" applyNumberFormat="1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22" fillId="33" borderId="24" xfId="62" applyFont="1" applyFill="1" applyBorder="1">
      <alignment/>
      <protection/>
    </xf>
    <xf numFmtId="0" fontId="22" fillId="33" borderId="25" xfId="62" applyFont="1" applyFill="1" applyBorder="1">
      <alignment/>
      <protection/>
    </xf>
    <xf numFmtId="0" fontId="22" fillId="33" borderId="26" xfId="62" applyFont="1" applyFill="1" applyBorder="1">
      <alignment/>
      <protection/>
    </xf>
    <xf numFmtId="0" fontId="22" fillId="33" borderId="27" xfId="62" applyFont="1" applyFill="1" applyBorder="1">
      <alignment/>
      <protection/>
    </xf>
    <xf numFmtId="0" fontId="22" fillId="33" borderId="28" xfId="62" applyFont="1" applyFill="1" applyBorder="1">
      <alignment/>
      <protection/>
    </xf>
    <xf numFmtId="3" fontId="1" fillId="0" borderId="29" xfId="62" applyNumberFormat="1" applyFont="1" applyBorder="1">
      <alignment/>
      <protection/>
    </xf>
    <xf numFmtId="0" fontId="1" fillId="0" borderId="10" xfId="62" applyFont="1" applyBorder="1">
      <alignment/>
      <protection/>
    </xf>
    <xf numFmtId="3" fontId="1" fillId="0" borderId="11" xfId="62" applyNumberFormat="1" applyFont="1" applyBorder="1">
      <alignment/>
      <protection/>
    </xf>
    <xf numFmtId="0" fontId="1" fillId="0" borderId="12" xfId="62" applyFont="1" applyBorder="1">
      <alignment/>
      <protection/>
    </xf>
    <xf numFmtId="3" fontId="1" fillId="0" borderId="30" xfId="62" applyNumberFormat="1" applyFont="1" applyBorder="1">
      <alignment/>
      <protection/>
    </xf>
    <xf numFmtId="3" fontId="1" fillId="0" borderId="15" xfId="62" applyNumberFormat="1" applyFont="1" applyBorder="1">
      <alignment/>
      <protection/>
    </xf>
    <xf numFmtId="0" fontId="1" fillId="0" borderId="31" xfId="62" applyFont="1" applyBorder="1">
      <alignment/>
      <protection/>
    </xf>
    <xf numFmtId="0" fontId="1" fillId="0" borderId="32" xfId="62" applyFont="1" applyBorder="1">
      <alignment/>
      <protection/>
    </xf>
    <xf numFmtId="0" fontId="1" fillId="0" borderId="33" xfId="62" applyFont="1" applyBorder="1">
      <alignment/>
      <protection/>
    </xf>
    <xf numFmtId="0" fontId="1" fillId="0" borderId="32" xfId="62" applyFont="1" applyBorder="1" applyAlignment="1">
      <alignment shrinkToFit="1"/>
      <protection/>
    </xf>
    <xf numFmtId="0" fontId="1" fillId="0" borderId="34" xfId="62" applyFont="1" applyBorder="1">
      <alignment/>
      <protection/>
    </xf>
    <xf numFmtId="0" fontId="1" fillId="0" borderId="35" xfId="62" applyFont="1" applyBorder="1">
      <alignment/>
      <protection/>
    </xf>
    <xf numFmtId="0" fontId="1" fillId="0" borderId="27" xfId="62" applyFont="1" applyBorder="1">
      <alignment/>
      <protection/>
    </xf>
    <xf numFmtId="3" fontId="1" fillId="0" borderId="26" xfId="62" applyNumberFormat="1" applyFont="1" applyBorder="1">
      <alignment/>
      <protection/>
    </xf>
    <xf numFmtId="0" fontId="1" fillId="0" borderId="28" xfId="62" applyFont="1" applyBorder="1">
      <alignment/>
      <protection/>
    </xf>
    <xf numFmtId="0" fontId="1" fillId="33" borderId="36" xfId="62" applyFont="1" applyFill="1" applyBorder="1" applyAlignment="1">
      <alignment horizontal="centerContinuous"/>
      <protection/>
    </xf>
    <xf numFmtId="0" fontId="1" fillId="33" borderId="37" xfId="62" applyFont="1" applyFill="1" applyBorder="1" applyAlignment="1">
      <alignment horizontal="centerContinuous"/>
      <protection/>
    </xf>
    <xf numFmtId="0" fontId="22" fillId="33" borderId="37" xfId="62" applyFont="1" applyFill="1" applyBorder="1" applyAlignment="1">
      <alignment horizontal="centerContinuous"/>
      <protection/>
    </xf>
    <xf numFmtId="0" fontId="1" fillId="33" borderId="37" xfId="62" applyFont="1" applyFill="1" applyBorder="1" applyAlignment="1">
      <alignment horizontal="left"/>
      <protection/>
    </xf>
    <xf numFmtId="0" fontId="22" fillId="33" borderId="38" xfId="62" applyFont="1" applyFill="1" applyBorder="1" applyAlignment="1">
      <alignment horizontal="left"/>
      <protection/>
    </xf>
    <xf numFmtId="0" fontId="18" fillId="0" borderId="0" xfId="62" applyBorder="1">
      <alignment/>
      <protection/>
    </xf>
    <xf numFmtId="0" fontId="1" fillId="0" borderId="39" xfId="62" applyFont="1" applyBorder="1" applyAlignment="1">
      <alignment horizontal="centerContinuous" vertical="center"/>
      <protection/>
    </xf>
    <xf numFmtId="0" fontId="1" fillId="0" borderId="40" xfId="62" applyFont="1" applyBorder="1" applyAlignment="1">
      <alignment horizontal="centerContinuous" vertical="center"/>
      <protection/>
    </xf>
    <xf numFmtId="0" fontId="21" fillId="0" borderId="40" xfId="62" applyFont="1" applyBorder="1" applyAlignment="1">
      <alignment horizontal="centerContinuous" vertical="center"/>
      <protection/>
    </xf>
    <xf numFmtId="0" fontId="23" fillId="0" borderId="41" xfId="62" applyFont="1" applyBorder="1" applyAlignment="1">
      <alignment horizontal="centerContinuous" vertical="center"/>
      <protection/>
    </xf>
    <xf numFmtId="0" fontId="24" fillId="0" borderId="42" xfId="62" applyFont="1" applyBorder="1" applyAlignment="1">
      <alignment horizontal="left"/>
      <protection/>
    </xf>
    <xf numFmtId="0" fontId="24" fillId="0" borderId="43" xfId="62" applyFont="1" applyBorder="1" applyAlignment="1">
      <alignment horizontal="left"/>
      <protection/>
    </xf>
    <xf numFmtId="0" fontId="24" fillId="0" borderId="13" xfId="62" applyFont="1" applyBorder="1">
      <alignment/>
      <protection/>
    </xf>
    <xf numFmtId="0" fontId="24" fillId="0" borderId="31" xfId="62" applyFont="1" applyBorder="1">
      <alignment/>
      <protection/>
    </xf>
    <xf numFmtId="3" fontId="18" fillId="0" borderId="0" xfId="62" applyNumberFormat="1">
      <alignment/>
      <protection/>
    </xf>
    <xf numFmtId="0" fontId="24" fillId="0" borderId="44" xfId="62" applyFont="1" applyBorder="1" applyAlignment="1">
      <alignment/>
      <protection/>
    </xf>
    <xf numFmtId="0" fontId="24" fillId="0" borderId="45" xfId="62" applyFont="1" applyBorder="1" applyAlignment="1">
      <alignment/>
      <protection/>
    </xf>
    <xf numFmtId="0" fontId="24" fillId="0" borderId="45" xfId="62" applyFont="1" applyBorder="1">
      <alignment/>
      <protection/>
    </xf>
    <xf numFmtId="0" fontId="24" fillId="0" borderId="46" xfId="62" applyFont="1" applyBorder="1">
      <alignment/>
      <protection/>
    </xf>
    <xf numFmtId="0" fontId="18" fillId="0" borderId="0" xfId="62" applyFont="1" applyFill="1" applyBorder="1" applyAlignment="1">
      <alignment/>
      <protection/>
    </xf>
    <xf numFmtId="0" fontId="24" fillId="0" borderId="44" xfId="62" applyFont="1" applyFill="1" applyBorder="1" applyAlignment="1">
      <alignment/>
      <protection/>
    </xf>
    <xf numFmtId="0" fontId="24" fillId="0" borderId="45" xfId="62" applyFont="1" applyFill="1" applyBorder="1" applyAlignment="1">
      <alignment/>
      <protection/>
    </xf>
    <xf numFmtId="0" fontId="24" fillId="0" borderId="44" xfId="62" applyFont="1" applyBorder="1" applyAlignment="1">
      <alignment horizontal="left"/>
      <protection/>
    </xf>
    <xf numFmtId="0" fontId="18" fillId="0" borderId="0" xfId="62" applyNumberFormat="1">
      <alignment/>
      <protection/>
    </xf>
    <xf numFmtId="0" fontId="18" fillId="0" borderId="0" xfId="62" applyNumberFormat="1" applyBorder="1">
      <alignment/>
      <protection/>
    </xf>
    <xf numFmtId="0" fontId="24" fillId="0" borderId="44" xfId="62" applyNumberFormat="1" applyFont="1" applyBorder="1" applyAlignment="1">
      <alignment horizontal="left"/>
      <protection/>
    </xf>
    <xf numFmtId="0" fontId="24" fillId="0" borderId="45" xfId="62" applyNumberFormat="1" applyFont="1" applyBorder="1">
      <alignment/>
      <protection/>
    </xf>
    <xf numFmtId="3" fontId="24" fillId="0" borderId="47" xfId="62" applyNumberFormat="1" applyFont="1" applyBorder="1" applyAlignment="1">
      <alignment horizontal="left"/>
      <protection/>
    </xf>
    <xf numFmtId="49" fontId="24" fillId="0" borderId="45" xfId="62" applyNumberFormat="1" applyFont="1" applyBorder="1" applyAlignment="1">
      <alignment horizontal="left"/>
      <protection/>
    </xf>
    <xf numFmtId="49" fontId="1" fillId="33" borderId="0" xfId="62" applyNumberFormat="1" applyFont="1" applyFill="1" applyBorder="1">
      <alignment/>
      <protection/>
    </xf>
    <xf numFmtId="49" fontId="22" fillId="33" borderId="0" xfId="62" applyNumberFormat="1" applyFont="1" applyFill="1" applyBorder="1">
      <alignment/>
      <protection/>
    </xf>
    <xf numFmtId="49" fontId="1" fillId="33" borderId="22" xfId="62" applyNumberFormat="1" applyFont="1" applyFill="1" applyBorder="1">
      <alignment/>
      <protection/>
    </xf>
    <xf numFmtId="49" fontId="22" fillId="33" borderId="21" xfId="62" applyNumberFormat="1" applyFont="1" applyFill="1" applyBorder="1">
      <alignment/>
      <protection/>
    </xf>
    <xf numFmtId="0" fontId="18" fillId="0" borderId="0" xfId="62" applyFill="1">
      <alignment/>
      <protection/>
    </xf>
    <xf numFmtId="0" fontId="24" fillId="0" borderId="45" xfId="62" applyFont="1" applyFill="1" applyBorder="1">
      <alignment/>
      <protection/>
    </xf>
    <xf numFmtId="49" fontId="24" fillId="0" borderId="13" xfId="62" applyNumberFormat="1" applyFont="1" applyBorder="1">
      <alignment/>
      <protection/>
    </xf>
    <xf numFmtId="49" fontId="24" fillId="0" borderId="15" xfId="62" applyNumberFormat="1" applyFont="1" applyBorder="1">
      <alignment/>
      <protection/>
    </xf>
    <xf numFmtId="0" fontId="22" fillId="0" borderId="31" xfId="62" applyFont="1" applyBorder="1">
      <alignment/>
      <protection/>
    </xf>
    <xf numFmtId="0" fontId="24" fillId="0" borderId="47" xfId="62" applyFont="1" applyBorder="1" applyAlignment="1">
      <alignment horizontal="left"/>
      <protection/>
    </xf>
    <xf numFmtId="49" fontId="1" fillId="33" borderId="13" xfId="62" applyNumberFormat="1" applyFont="1" applyFill="1" applyBorder="1">
      <alignment/>
      <protection/>
    </xf>
    <xf numFmtId="49" fontId="1" fillId="33" borderId="15" xfId="62" applyNumberFormat="1" applyFont="1" applyFill="1" applyBorder="1">
      <alignment/>
      <protection/>
    </xf>
    <xf numFmtId="49" fontId="22" fillId="33" borderId="15" xfId="62" applyNumberFormat="1" applyFont="1" applyFill="1" applyBorder="1">
      <alignment/>
      <protection/>
    </xf>
    <xf numFmtId="49" fontId="22" fillId="33" borderId="31" xfId="62" applyNumberFormat="1" applyFont="1" applyFill="1" applyBorder="1">
      <alignment/>
      <protection/>
    </xf>
    <xf numFmtId="49" fontId="24" fillId="0" borderId="47" xfId="62" applyNumberFormat="1" applyFont="1" applyBorder="1" applyAlignment="1">
      <alignment horizontal="left"/>
      <protection/>
    </xf>
    <xf numFmtId="49" fontId="24" fillId="0" borderId="29" xfId="62" applyNumberFormat="1" applyFont="1" applyBorder="1" applyAlignment="1">
      <alignment horizontal="left"/>
      <protection/>
    </xf>
    <xf numFmtId="0" fontId="24" fillId="0" borderId="43" xfId="62" applyFont="1" applyBorder="1">
      <alignment/>
      <protection/>
    </xf>
    <xf numFmtId="49" fontId="24" fillId="33" borderId="27" xfId="62" applyNumberFormat="1" applyFont="1" applyFill="1" applyBorder="1" applyAlignment="1">
      <alignment horizontal="centerContinuous"/>
      <protection/>
    </xf>
    <xf numFmtId="49" fontId="25" fillId="33" borderId="26" xfId="62" applyNumberFormat="1" applyFont="1" applyFill="1" applyBorder="1" applyAlignment="1">
      <alignment horizontal="left"/>
      <protection/>
    </xf>
    <xf numFmtId="0" fontId="24" fillId="33" borderId="27" xfId="62" applyFont="1" applyFill="1" applyBorder="1" applyAlignment="1">
      <alignment horizontal="centerContinuous"/>
      <protection/>
    </xf>
    <xf numFmtId="0" fontId="22" fillId="33" borderId="28" xfId="62" applyFont="1" applyFill="1" applyBorder="1" applyAlignment="1">
      <alignment horizontal="left"/>
      <protection/>
    </xf>
    <xf numFmtId="0" fontId="18" fillId="0" borderId="0" xfId="63">
      <alignment/>
      <protection/>
    </xf>
    <xf numFmtId="0" fontId="18" fillId="0" borderId="0" xfId="63" applyBorder="1">
      <alignment/>
      <protection/>
    </xf>
    <xf numFmtId="2" fontId="18" fillId="0" borderId="0" xfId="63" applyNumberFormat="1" applyBorder="1" applyAlignment="1">
      <alignment horizontal="right"/>
      <protection/>
    </xf>
    <xf numFmtId="164" fontId="27" fillId="0" borderId="45" xfId="64" applyNumberFormat="1" applyFont="1" applyBorder="1" applyAlignment="1">
      <alignment horizontal="right"/>
    </xf>
    <xf numFmtId="44" fontId="18" fillId="0" borderId="0" xfId="63" applyNumberFormat="1" applyBorder="1">
      <alignment/>
      <protection/>
    </xf>
    <xf numFmtId="164" fontId="26" fillId="0" borderId="45" xfId="64" applyNumberFormat="1" applyFont="1" applyBorder="1" applyAlignment="1">
      <alignment horizontal="right"/>
    </xf>
    <xf numFmtId="0" fontId="26" fillId="0" borderId="45" xfId="63" applyFont="1" applyBorder="1" applyAlignment="1">
      <alignment horizontal="center"/>
      <protection/>
    </xf>
    <xf numFmtId="3" fontId="1" fillId="0" borderId="0" xfId="62" applyNumberFormat="1" applyFont="1" applyBorder="1">
      <alignment/>
      <protection/>
    </xf>
    <xf numFmtId="3" fontId="18" fillId="0" borderId="0" xfId="62" applyNumberFormat="1" applyBorder="1">
      <alignment/>
      <protection/>
    </xf>
    <xf numFmtId="0" fontId="18" fillId="0" borderId="0" xfId="63" applyAlignment="1">
      <alignment horizontal="center"/>
      <protection/>
    </xf>
    <xf numFmtId="0" fontId="18" fillId="0" borderId="0" xfId="63" applyBorder="1" applyAlignment="1">
      <alignment horizontal="center"/>
      <protection/>
    </xf>
    <xf numFmtId="44" fontId="27" fillId="0" borderId="45" xfId="20" applyFont="1" applyBorder="1" applyAlignment="1">
      <alignment horizontal="center" wrapText="1"/>
    </xf>
    <xf numFmtId="0" fontId="27" fillId="0" borderId="45" xfId="63" applyFont="1" applyBorder="1" applyAlignment="1">
      <alignment horizontal="left" wrapText="1"/>
      <protection/>
    </xf>
    <xf numFmtId="44" fontId="27" fillId="0" borderId="45" xfId="20" applyFont="1" applyBorder="1" applyAlignment="1">
      <alignment horizontal="left" wrapText="1"/>
    </xf>
    <xf numFmtId="0" fontId="31" fillId="34" borderId="0" xfId="0" applyFont="1" applyFill="1" applyAlignment="1">
      <alignment horizontal="center" vertical="center" wrapText="1"/>
    </xf>
    <xf numFmtId="0" fontId="32" fillId="34" borderId="0" xfId="0" applyFont="1" applyFill="1"/>
    <xf numFmtId="0" fontId="35" fillId="35" borderId="45" xfId="0" applyFont="1" applyFill="1" applyBorder="1" applyAlignment="1">
      <alignment horizontal="center" vertical="center"/>
    </xf>
    <xf numFmtId="0" fontId="37" fillId="34" borderId="45" xfId="0" applyFont="1" applyFill="1" applyBorder="1" applyAlignment="1">
      <alignment horizontal="center" vertical="center" wrapText="1"/>
    </xf>
    <xf numFmtId="0" fontId="37" fillId="34" borderId="45" xfId="0" applyFont="1" applyFill="1" applyBorder="1" applyAlignment="1">
      <alignment horizontal="left" vertical="center" wrapText="1"/>
    </xf>
    <xf numFmtId="3" fontId="37" fillId="34" borderId="45" xfId="0" applyNumberFormat="1" applyFont="1" applyFill="1" applyBorder="1" applyAlignment="1">
      <alignment horizontal="right" vertical="center"/>
    </xf>
    <xf numFmtId="164" fontId="37" fillId="34" borderId="45" xfId="20" applyNumberFormat="1" applyFont="1" applyFill="1" applyBorder="1" applyAlignment="1" applyProtection="1">
      <alignment horizontal="right" vertical="center"/>
      <protection locked="0"/>
    </xf>
    <xf numFmtId="164" fontId="37" fillId="34" borderId="45" xfId="20" applyNumberFormat="1" applyFont="1" applyFill="1" applyBorder="1" applyAlignment="1" applyProtection="1">
      <alignment horizontal="right" vertical="center"/>
      <protection hidden="1"/>
    </xf>
    <xf numFmtId="0" fontId="38" fillId="36" borderId="45" xfId="0" applyFont="1" applyFill="1" applyBorder="1" applyAlignment="1">
      <alignment horizontal="left" vertical="top"/>
    </xf>
    <xf numFmtId="42" fontId="38" fillId="36" borderId="45" xfId="0" applyNumberFormat="1" applyFont="1" applyFill="1" applyBorder="1" applyAlignment="1">
      <alignment horizontal="right" vertical="center" wrapText="1"/>
    </xf>
    <xf numFmtId="0" fontId="39" fillId="37" borderId="45" xfId="0" applyFont="1" applyFill="1" applyBorder="1" applyAlignment="1">
      <alignment horizontal="left" vertical="top"/>
    </xf>
    <xf numFmtId="42" fontId="39" fillId="37" borderId="45" xfId="0" applyNumberFormat="1" applyFont="1" applyFill="1" applyBorder="1" applyAlignment="1">
      <alignment horizontal="left" vertical="center" wrapText="1"/>
    </xf>
    <xf numFmtId="0" fontId="40" fillId="34" borderId="45" xfId="0" applyFont="1" applyFill="1" applyBorder="1" applyAlignment="1">
      <alignment horizontal="left" vertical="center" wrapText="1"/>
    </xf>
    <xf numFmtId="42" fontId="31" fillId="38" borderId="45" xfId="0" applyNumberFormat="1" applyFont="1" applyFill="1" applyBorder="1" applyAlignment="1">
      <alignment horizontal="right" vertical="center"/>
    </xf>
    <xf numFmtId="8" fontId="27" fillId="0" borderId="45" xfId="20" applyNumberFormat="1" applyFont="1" applyBorder="1" applyAlignment="1">
      <alignment horizontal="center" wrapText="1"/>
    </xf>
    <xf numFmtId="0" fontId="27" fillId="0" borderId="45" xfId="63" applyFont="1" applyBorder="1" applyAlignment="1">
      <alignment horizontal="center"/>
      <protection/>
    </xf>
    <xf numFmtId="0" fontId="20" fillId="0" borderId="45" xfId="63" applyFont="1" applyBorder="1" applyAlignment="1">
      <alignment horizontal="center" wrapText="1"/>
      <protection/>
    </xf>
    <xf numFmtId="164" fontId="27" fillId="0" borderId="45" xfId="20" applyNumberFormat="1" applyFont="1" applyBorder="1" applyAlignment="1">
      <alignment horizontal="center" wrapText="1"/>
    </xf>
    <xf numFmtId="0" fontId="23" fillId="0" borderId="38" xfId="62" applyFont="1" applyBorder="1" applyAlignment="1">
      <alignment horizontal="centerContinuous" vertical="top"/>
      <protection/>
    </xf>
    <xf numFmtId="0" fontId="1" fillId="0" borderId="37" xfId="62" applyFont="1" applyBorder="1" applyAlignment="1">
      <alignment horizontal="centerContinuous"/>
      <protection/>
    </xf>
    <xf numFmtId="0" fontId="1" fillId="0" borderId="36" xfId="62" applyFont="1" applyBorder="1" applyAlignment="1">
      <alignment horizontal="centerContinuous"/>
      <protection/>
    </xf>
    <xf numFmtId="0" fontId="18" fillId="0" borderId="48" xfId="62" applyBorder="1">
      <alignment/>
      <protection/>
    </xf>
    <xf numFmtId="0" fontId="18" fillId="0" borderId="49" xfId="62" applyBorder="1">
      <alignment/>
      <protection/>
    </xf>
    <xf numFmtId="0" fontId="18" fillId="0" borderId="50" xfId="62" applyBorder="1">
      <alignment/>
      <protection/>
    </xf>
    <xf numFmtId="2" fontId="27" fillId="0" borderId="47" xfId="63" applyNumberFormat="1" applyFont="1" applyBorder="1" applyAlignment="1">
      <alignment horizontal="right"/>
      <protection/>
    </xf>
    <xf numFmtId="0" fontId="27" fillId="0" borderId="46" xfId="63" applyFont="1" applyBorder="1" applyAlignment="1">
      <alignment horizontal="left" wrapText="1"/>
      <protection/>
    </xf>
    <xf numFmtId="164" fontId="26" fillId="0" borderId="47" xfId="64" applyNumberFormat="1" applyFont="1" applyBorder="1" applyAlignment="1">
      <alignment horizontal="right"/>
    </xf>
    <xf numFmtId="164" fontId="27" fillId="0" borderId="47" xfId="64" applyNumberFormat="1" applyFont="1" applyBorder="1" applyAlignment="1">
      <alignment horizontal="right"/>
    </xf>
    <xf numFmtId="0" fontId="20" fillId="0" borderId="46" xfId="63" applyFont="1" applyBorder="1" applyAlignment="1">
      <alignment horizontal="center" wrapText="1"/>
      <protection/>
    </xf>
    <xf numFmtId="0" fontId="27" fillId="0" borderId="46" xfId="63" applyFont="1" applyBorder="1" applyAlignment="1">
      <alignment horizontal="left" wrapText="1"/>
      <protection/>
    </xf>
    <xf numFmtId="44" fontId="27" fillId="0" borderId="47" xfId="63" applyNumberFormat="1" applyFont="1" applyBorder="1" applyAlignment="1">
      <alignment horizontal="right"/>
      <protection/>
    </xf>
    <xf numFmtId="9" fontId="27" fillId="0" borderId="51" xfId="63" applyNumberFormat="1" applyFont="1" applyBorder="1" applyAlignment="1">
      <alignment horizontal="center"/>
      <protection/>
    </xf>
    <xf numFmtId="0" fontId="27" fillId="0" borderId="30" xfId="63" applyFont="1" applyBorder="1" applyAlignment="1">
      <alignment horizontal="right"/>
      <protection/>
    </xf>
    <xf numFmtId="0" fontId="20" fillId="0" borderId="45" xfId="63" applyFont="1" applyBorder="1" applyAlignment="1">
      <alignment horizontal="center" wrapText="1"/>
      <protection/>
    </xf>
    <xf numFmtId="0" fontId="27" fillId="0" borderId="45" xfId="63" applyFont="1" applyBorder="1" applyAlignment="1">
      <alignment horizontal="left" wrapText="1"/>
      <protection/>
    </xf>
    <xf numFmtId="0" fontId="27" fillId="0" borderId="13" xfId="63" applyFont="1" applyBorder="1" applyAlignment="1">
      <alignment horizontal="left" wrapText="1"/>
      <protection/>
    </xf>
    <xf numFmtId="0" fontId="27" fillId="0" borderId="13" xfId="63" applyFont="1" applyBorder="1" applyAlignment="1">
      <alignment horizontal="left" wrapText="1"/>
      <protection/>
    </xf>
    <xf numFmtId="0" fontId="20" fillId="0" borderId="13" xfId="63" applyFont="1" applyBorder="1" applyAlignment="1">
      <alignment horizontal="center" wrapText="1"/>
      <protection/>
    </xf>
    <xf numFmtId="0" fontId="26" fillId="0" borderId="45" xfId="63" applyFont="1" applyBorder="1" applyAlignment="1">
      <alignment horizontal="center" wrapText="1"/>
      <protection/>
    </xf>
    <xf numFmtId="44" fontId="27" fillId="0" borderId="45" xfId="20" applyFont="1" applyBorder="1" applyAlignment="1">
      <alignment horizontal="left" wrapText="1"/>
    </xf>
    <xf numFmtId="42" fontId="27" fillId="0" borderId="13" xfId="63" applyNumberFormat="1" applyFont="1" applyBorder="1" applyAlignment="1">
      <alignment horizontal="left" wrapText="1"/>
      <protection/>
    </xf>
    <xf numFmtId="0" fontId="27" fillId="0" borderId="13" xfId="63" applyFont="1" applyFill="1" applyBorder="1" applyAlignment="1">
      <alignment horizontal="left" wrapText="1"/>
      <protection/>
    </xf>
    <xf numFmtId="0" fontId="27" fillId="0" borderId="13" xfId="63" applyFont="1" applyFill="1" applyBorder="1" applyAlignment="1">
      <alignment horizontal="left" wrapText="1"/>
      <protection/>
    </xf>
    <xf numFmtId="0" fontId="41" fillId="0" borderId="0" xfId="0" applyFont="1"/>
    <xf numFmtId="0" fontId="0" fillId="0" borderId="45" xfId="0" applyBorder="1"/>
    <xf numFmtId="4" fontId="0" fillId="0" borderId="45" xfId="0" applyNumberFormat="1" applyBorder="1"/>
    <xf numFmtId="4" fontId="0" fillId="0" borderId="0" xfId="0" applyNumberFormat="1"/>
    <xf numFmtId="4" fontId="0" fillId="0" borderId="45" xfId="0" applyNumberFormat="1" applyFill="1" applyBorder="1"/>
    <xf numFmtId="0" fontId="0" fillId="0" borderId="52" xfId="0" applyFill="1" applyBorder="1"/>
    <xf numFmtId="0" fontId="0" fillId="0" borderId="45" xfId="0" applyFill="1" applyBorder="1"/>
    <xf numFmtId="0" fontId="16" fillId="0" borderId="38" xfId="0" applyFont="1" applyBorder="1"/>
    <xf numFmtId="0" fontId="16" fillId="0" borderId="37" xfId="0" applyFont="1" applyBorder="1"/>
    <xf numFmtId="4" fontId="16" fillId="0" borderId="53" xfId="0" applyNumberFormat="1" applyFont="1" applyBorder="1"/>
    <xf numFmtId="0" fontId="16" fillId="0" borderId="0" xfId="0" applyFont="1"/>
    <xf numFmtId="0" fontId="20" fillId="0" borderId="54" xfId="63" applyFont="1" applyBorder="1" applyAlignment="1">
      <alignment horizontal="center" wrapText="1"/>
      <protection/>
    </xf>
    <xf numFmtId="164" fontId="26" fillId="0" borderId="44" xfId="64" applyNumberFormat="1" applyFont="1" applyBorder="1" applyAlignment="1">
      <alignment horizontal="right"/>
    </xf>
    <xf numFmtId="164" fontId="26" fillId="0" borderId="55" xfId="64" applyNumberFormat="1" applyFont="1" applyBorder="1" applyAlignment="1">
      <alignment horizontal="right"/>
    </xf>
    <xf numFmtId="0" fontId="27" fillId="0" borderId="43" xfId="63" applyFont="1" applyBorder="1" applyAlignment="1">
      <alignment horizontal="center"/>
      <protection/>
    </xf>
    <xf numFmtId="164" fontId="26" fillId="0" borderId="53" xfId="64" applyNumberFormat="1" applyFont="1" applyBorder="1" applyAlignment="1">
      <alignment horizontal="right"/>
    </xf>
    <xf numFmtId="3" fontId="1" fillId="39" borderId="29" xfId="62" applyNumberFormat="1" applyFont="1" applyFill="1" applyBorder="1">
      <alignment/>
      <protection/>
    </xf>
    <xf numFmtId="49" fontId="24" fillId="0" borderId="54" xfId="62" applyNumberFormat="1" applyFont="1" applyBorder="1" applyAlignment="1">
      <alignment horizontal="center" wrapText="1"/>
      <protection/>
    </xf>
    <xf numFmtId="49" fontId="24" fillId="0" borderId="15" xfId="62" applyNumberFormat="1" applyFont="1" applyBorder="1" applyAlignment="1">
      <alignment horizontal="center" wrapText="1"/>
      <protection/>
    </xf>
    <xf numFmtId="49" fontId="24" fillId="0" borderId="13" xfId="62" applyNumberFormat="1" applyFont="1" applyBorder="1" applyAlignment="1">
      <alignment horizontal="center" wrapText="1"/>
      <protection/>
    </xf>
    <xf numFmtId="0" fontId="24" fillId="0" borderId="45" xfId="62" applyFont="1" applyBorder="1" applyAlignment="1">
      <alignment horizontal="left"/>
      <protection/>
    </xf>
    <xf numFmtId="0" fontId="24" fillId="0" borderId="54" xfId="62" applyFont="1" applyBorder="1" applyAlignment="1">
      <alignment horizontal="left"/>
      <protection/>
    </xf>
    <xf numFmtId="0" fontId="19" fillId="0" borderId="0" xfId="62" applyFont="1" applyAlignment="1">
      <alignment horizontal="left" vertical="top" wrapText="1"/>
      <protection/>
    </xf>
    <xf numFmtId="0" fontId="18" fillId="0" borderId="0" xfId="62" applyAlignment="1">
      <alignment horizontal="left" wrapText="1"/>
      <protection/>
    </xf>
    <xf numFmtId="0" fontId="1" fillId="0" borderId="12" xfId="62" applyFont="1" applyBorder="1" applyAlignment="1">
      <alignment horizontal="center" shrinkToFit="1"/>
      <protection/>
    </xf>
    <xf numFmtId="0" fontId="1" fillId="0" borderId="10" xfId="62" applyFont="1" applyBorder="1" applyAlignment="1">
      <alignment horizontal="center" shrinkToFit="1"/>
      <protection/>
    </xf>
    <xf numFmtId="165" fontId="1" fillId="0" borderId="54" xfId="62" applyNumberFormat="1" applyFont="1" applyBorder="1" applyAlignment="1">
      <alignment horizontal="right" indent="2"/>
      <protection/>
    </xf>
    <xf numFmtId="165" fontId="1" fillId="0" borderId="44" xfId="62" applyNumberFormat="1" applyFont="1" applyBorder="1" applyAlignment="1">
      <alignment horizontal="right" indent="2"/>
      <protection/>
    </xf>
    <xf numFmtId="165" fontId="21" fillId="33" borderId="56" xfId="62" applyNumberFormat="1" applyFont="1" applyFill="1" applyBorder="1" applyAlignment="1">
      <alignment horizontal="right" indent="2"/>
      <protection/>
    </xf>
    <xf numFmtId="165" fontId="21" fillId="33" borderId="57" xfId="62" applyNumberFormat="1" applyFont="1" applyFill="1" applyBorder="1" applyAlignment="1">
      <alignment horizontal="right" indent="2"/>
      <protection/>
    </xf>
    <xf numFmtId="0" fontId="26" fillId="19" borderId="46" xfId="63" applyFont="1" applyFill="1" applyBorder="1" applyAlignment="1">
      <alignment/>
      <protection/>
    </xf>
    <xf numFmtId="0" fontId="26" fillId="19" borderId="13" xfId="63" applyFont="1" applyFill="1" applyBorder="1" applyAlignment="1">
      <alignment/>
      <protection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29" fillId="0" borderId="58" xfId="63" applyFont="1" applyBorder="1" applyAlignment="1">
      <alignment horizontal="center"/>
      <protection/>
    </xf>
    <xf numFmtId="0" fontId="29" fillId="0" borderId="27" xfId="63" applyFont="1" applyBorder="1" applyAlignment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46" xfId="63" applyFont="1" applyBorder="1" applyAlignment="1">
      <alignment horizontal="center" wrapText="1"/>
      <protection/>
    </xf>
    <xf numFmtId="0" fontId="29" fillId="0" borderId="13" xfId="63" applyFont="1" applyBorder="1" applyAlignment="1">
      <alignment horizontal="center" wrapText="1"/>
      <protection/>
    </xf>
    <xf numFmtId="0" fontId="30" fillId="0" borderId="45" xfId="0" applyFont="1" applyBorder="1" applyAlignment="1">
      <alignment/>
    </xf>
    <xf numFmtId="0" fontId="30" fillId="0" borderId="47" xfId="0" applyFont="1" applyBorder="1" applyAlignment="1">
      <alignment/>
    </xf>
    <xf numFmtId="0" fontId="20" fillId="0" borderId="46" xfId="63" applyFont="1" applyBorder="1" applyAlignment="1">
      <alignment horizontal="center"/>
      <protection/>
    </xf>
    <xf numFmtId="0" fontId="20" fillId="0" borderId="13" xfId="63" applyFont="1" applyBorder="1" applyAlignment="1">
      <alignment horizontal="center"/>
      <protection/>
    </xf>
    <xf numFmtId="0" fontId="20" fillId="0" borderId="45" xfId="63" applyFont="1" applyBorder="1" applyAlignment="1">
      <alignment horizontal="center"/>
      <protection/>
    </xf>
    <xf numFmtId="0" fontId="27" fillId="0" borderId="61" xfId="63" applyFont="1" applyBorder="1" applyAlignment="1">
      <alignment horizontal="center"/>
      <protection/>
    </xf>
    <xf numFmtId="0" fontId="27" fillId="0" borderId="10" xfId="63" applyFont="1" applyBorder="1" applyAlignment="1">
      <alignment horizontal="center"/>
      <protection/>
    </xf>
    <xf numFmtId="0" fontId="27" fillId="0" borderId="51" xfId="63" applyFont="1" applyBorder="1" applyAlignment="1">
      <alignment horizontal="center"/>
      <protection/>
    </xf>
    <xf numFmtId="0" fontId="20" fillId="0" borderId="46" xfId="63" applyFont="1" applyBorder="1" applyAlignment="1">
      <alignment horizontal="left" wrapText="1"/>
      <protection/>
    </xf>
    <xf numFmtId="0" fontId="20" fillId="0" borderId="13" xfId="63" applyFont="1" applyBorder="1" applyAlignment="1">
      <alignment horizontal="left" wrapText="1"/>
      <protection/>
    </xf>
    <xf numFmtId="0" fontId="20" fillId="0" borderId="45" xfId="63" applyFont="1" applyBorder="1" applyAlignment="1">
      <alignment horizontal="left" wrapText="1"/>
      <protection/>
    </xf>
    <xf numFmtId="0" fontId="27" fillId="0" borderId="46" xfId="63" applyFont="1" applyBorder="1" applyAlignment="1">
      <alignment horizontal="center"/>
      <protection/>
    </xf>
    <xf numFmtId="0" fontId="27" fillId="0" borderId="13" xfId="63" applyFont="1" applyBorder="1" applyAlignment="1">
      <alignment horizontal="center"/>
      <protection/>
    </xf>
    <xf numFmtId="0" fontId="27" fillId="0" borderId="45" xfId="63" applyFont="1" applyBorder="1" applyAlignment="1">
      <alignment horizontal="center"/>
      <protection/>
    </xf>
    <xf numFmtId="0" fontId="26" fillId="0" borderId="46" xfId="63" applyFont="1" applyBorder="1" applyAlignment="1">
      <alignment horizontal="center"/>
      <protection/>
    </xf>
    <xf numFmtId="0" fontId="26" fillId="0" borderId="13" xfId="63" applyFont="1" applyBorder="1" applyAlignment="1">
      <alignment horizontal="center"/>
      <protection/>
    </xf>
    <xf numFmtId="0" fontId="26" fillId="0" borderId="45" xfId="63" applyFont="1" applyBorder="1" applyAlignment="1">
      <alignment horizontal="center"/>
      <protection/>
    </xf>
    <xf numFmtId="0" fontId="38" fillId="36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1" fillId="38" borderId="55" xfId="0" applyFont="1" applyFill="1" applyBorder="1" applyAlignment="1">
      <alignment horizontal="left" vertical="center" wrapText="1"/>
    </xf>
    <xf numFmtId="0" fontId="33" fillId="38" borderId="45" xfId="0" applyFont="1" applyFill="1" applyBorder="1" applyAlignment="1">
      <alignment horizontal="left" vertical="center" wrapText="1"/>
    </xf>
    <xf numFmtId="0" fontId="31" fillId="38" borderId="45" xfId="0" applyFont="1" applyFill="1" applyBorder="1" applyAlignment="1">
      <alignment horizontal="left" vertical="center" wrapText="1"/>
    </xf>
    <xf numFmtId="0" fontId="34" fillId="37" borderId="62" xfId="0" applyFont="1" applyFill="1" applyBorder="1" applyAlignment="1">
      <alignment horizontal="left" vertical="center" wrapText="1"/>
    </xf>
    <xf numFmtId="0" fontId="34" fillId="37" borderId="14" xfId="0" applyFont="1" applyFill="1" applyBorder="1" applyAlignment="1">
      <alignment horizontal="left" vertical="center" wrapText="1"/>
    </xf>
    <xf numFmtId="0" fontId="34" fillId="37" borderId="17" xfId="0" applyFont="1" applyFill="1" applyBorder="1" applyAlignment="1">
      <alignment horizontal="left" vertical="center" wrapText="1"/>
    </xf>
    <xf numFmtId="0" fontId="31" fillId="34" borderId="45" xfId="0" applyFont="1" applyFill="1" applyBorder="1" applyAlignment="1">
      <alignment horizontal="left" vertical="center" wrapText="1"/>
    </xf>
    <xf numFmtId="0" fontId="36" fillId="34" borderId="45" xfId="0" applyFont="1" applyFill="1" applyBorder="1" applyAlignment="1">
      <alignment horizontal="left" vertical="center" wrapText="1"/>
    </xf>
    <xf numFmtId="0" fontId="39" fillId="37" borderId="45" xfId="0" applyFont="1" applyFill="1" applyBorder="1" applyAlignment="1">
      <alignment horizontal="left" vertical="center" wrapText="1"/>
    </xf>
    <xf numFmtId="0" fontId="31" fillId="38" borderId="45" xfId="0" applyFont="1" applyFill="1" applyBorder="1" applyAlignment="1">
      <alignment horizontal="left" vertical="center"/>
    </xf>
    <xf numFmtId="0" fontId="27" fillId="0" borderId="46" xfId="63" applyFont="1" applyFill="1" applyBorder="1" applyAlignment="1">
      <alignment horizontal="left" wrapText="1"/>
      <protection/>
    </xf>
    <xf numFmtId="42" fontId="27" fillId="0" borderId="13" xfId="63" applyNumberFormat="1" applyFont="1" applyFill="1" applyBorder="1" applyAlignment="1">
      <alignment horizontal="left" wrapText="1"/>
      <protection/>
    </xf>
    <xf numFmtId="164" fontId="27" fillId="0" borderId="45" xfId="20" applyNumberFormat="1" applyFont="1" applyFill="1" applyBorder="1" applyAlignment="1">
      <alignment horizontal="center" wrapText="1"/>
    </xf>
    <xf numFmtId="44" fontId="27" fillId="0" borderId="45" xfId="20" applyFont="1" applyFill="1" applyBorder="1" applyAlignment="1">
      <alignment horizontal="center" wrapText="1"/>
    </xf>
    <xf numFmtId="164" fontId="27" fillId="0" borderId="45" xfId="64" applyNumberFormat="1" applyFont="1" applyFill="1" applyBorder="1" applyAlignment="1">
      <alignment horizontal="right"/>
    </xf>
    <xf numFmtId="164" fontId="26" fillId="0" borderId="47" xfId="64" applyNumberFormat="1" applyFont="1" applyFill="1" applyBorder="1" applyAlignment="1">
      <alignment horizontal="right"/>
    </xf>
    <xf numFmtId="0" fontId="18" fillId="0" borderId="0" xfId="63" applyFill="1" applyBorder="1">
      <alignment/>
      <protection/>
    </xf>
    <xf numFmtId="0" fontId="18" fillId="0" borderId="0" xfId="63" applyFill="1">
      <alignment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Špat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  <cellStyle name="Normální 2" xfId="62"/>
    <cellStyle name="normální_P1 rozpočet" xfId="63"/>
    <cellStyle name="Měna 2" xfId="64"/>
    <cellStyle name="Měna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6-11-ITEM\BRUECK-1\Hakl-1\DATA\06-Ceny\Ceny-pro_K2\Cenik-GENERAL_HAGER_Hakl-2006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puncochar\Documents\puncochar\2018\Vina&#345;ky%20A2\Vina&#345;sk&#225;%20rozpo&#269;et%20A2%20ELEKTRO%20-%20CHODB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0%20AKCE%202014\17%20STAR&#193;%20VES\02%20REALIZACE\01%20REVIZE%20po%20p&#345;ipom&#237;nk&#225;ch\A-REVIZE%20stavebn&#237;%20objekty\01%20ROZPO&#268;ET%20stavebn&#237;%20objekty\old%20rozpo&#269;et\D.1.4.2-EL-SO01-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 K2_16.8.2005"/>
      <sheetName val="Aktual Hager-CZ"/>
      <sheetName val="Komplet-Hager"/>
      <sheetName val="TRP_CZ_ENCL_10.2005"/>
      <sheetName val="TRP_CZ_FR01-31_10.2005"/>
      <sheetName val="2006 01 10 Transferpreise DE01 "/>
      <sheetName val="06 01 10 Transferpreise FR01  "/>
      <sheetName val="06 01 10 Transferpreise F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řehled položek"/>
      <sheetName val="Elektroinstalace chodby"/>
      <sheetName val="Systém nouzového osvětlení"/>
      <sheetName val="Pohon VZT klapek a dveří"/>
      <sheetName val="RHA"/>
      <sheetName val="RHB"/>
      <sheetName val="RXX.1"/>
      <sheetName val="RXX.2"/>
    </sheetNames>
    <sheetDataSet>
      <sheetData sheetId="0">
        <row r="6">
          <cell r="G6">
            <v>0</v>
          </cell>
        </row>
        <row r="8">
          <cell r="C8" t="str">
            <v>Ing. Zdeněk ILLEK</v>
          </cell>
        </row>
        <row r="31">
          <cell r="C31">
            <v>21</v>
          </cell>
        </row>
        <row r="33">
          <cell r="C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-el.obj.19"/>
      <sheetName val="SUMARIZACE-el.obj.19"/>
      <sheetName val="El.obj.19"/>
      <sheetName val="Krycí list-RH19"/>
      <sheetName val="SUMARIZACE-RH19"/>
      <sheetName val="ROZVADĚČ RH19"/>
      <sheetName val="Krycí list-R422,424"/>
      <sheetName val="SUMARIZACE R422,R424"/>
      <sheetName val="Rozvodnice R 422, R424"/>
      <sheetName val="Krycí list-R419,420"/>
      <sheetName val="SUMARIZACE R419,420"/>
      <sheetName val="Rozvodnice R 419,420"/>
      <sheetName val="Krycí list-R421"/>
      <sheetName val="SUMARIZACE R421"/>
      <sheetName val="Rozvodnice R 421"/>
      <sheetName val="Krycí list-MX3"/>
      <sheetName val="SUMARIZACE-MX3"/>
      <sheetName val="Svorková skříň MX3"/>
    </sheetNames>
    <sheetDataSet>
      <sheetData sheetId="0">
        <row r="6">
          <cell r="G6">
            <v>0</v>
          </cell>
        </row>
        <row r="8">
          <cell r="C8" t="str">
            <v>INTAR a.s.</v>
          </cell>
        </row>
        <row r="30">
          <cell r="C30">
            <v>21</v>
          </cell>
          <cell r="F30">
            <v>487066.10000000003</v>
          </cell>
        </row>
        <row r="32">
          <cell r="C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"/>
  <sheetViews>
    <sheetView tabSelected="1" workbookViewId="0" topLeftCell="A1">
      <selection activeCell="C17" sqref="C17"/>
    </sheetView>
  </sheetViews>
  <sheetFormatPr defaultColWidth="9.140625" defaultRowHeight="15"/>
  <cols>
    <col min="1" max="1" width="3.421875" style="1" customWidth="1"/>
    <col min="2" max="2" width="16.57421875" style="1" bestFit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 thickBot="1">
      <c r="A1" s="127" t="s">
        <v>281</v>
      </c>
      <c r="B1" s="128"/>
      <c r="C1" s="128"/>
      <c r="D1" s="128"/>
      <c r="E1" s="128"/>
      <c r="F1" s="128"/>
      <c r="G1" s="129"/>
    </row>
    <row r="2" spans="1:7" ht="12.75" customHeight="1">
      <c r="A2" s="94" t="s">
        <v>43</v>
      </c>
      <c r="B2" s="93"/>
      <c r="C2" s="92"/>
      <c r="D2" s="92"/>
      <c r="E2" s="91"/>
      <c r="F2" s="90" t="s">
        <v>42</v>
      </c>
      <c r="G2" s="89"/>
    </row>
    <row r="3" spans="1:7" ht="3" customHeight="1" hidden="1">
      <c r="A3" s="36"/>
      <c r="B3" s="57"/>
      <c r="C3" s="81"/>
      <c r="D3" s="81"/>
      <c r="E3" s="80"/>
      <c r="F3" s="62"/>
      <c r="G3" s="83"/>
    </row>
    <row r="4" spans="1:7" ht="15">
      <c r="A4" s="82" t="s">
        <v>41</v>
      </c>
      <c r="B4" s="57"/>
      <c r="C4" s="81" t="s">
        <v>239</v>
      </c>
      <c r="D4" s="81"/>
      <c r="E4" s="80"/>
      <c r="F4" s="62" t="s">
        <v>40</v>
      </c>
      <c r="G4" s="88"/>
    </row>
    <row r="5" spans="1:7" ht="12.95" customHeight="1">
      <c r="A5" s="87"/>
      <c r="B5" s="84"/>
      <c r="C5" s="86" t="s">
        <v>268</v>
      </c>
      <c r="D5" s="85"/>
      <c r="E5" s="84"/>
      <c r="F5" s="62" t="s">
        <v>39</v>
      </c>
      <c r="G5" s="83"/>
    </row>
    <row r="6" spans="1:15" ht="23.25" customHeight="1">
      <c r="A6" s="82" t="s">
        <v>38</v>
      </c>
      <c r="B6" s="57"/>
      <c r="C6" s="169" t="s">
        <v>239</v>
      </c>
      <c r="D6" s="170"/>
      <c r="E6" s="171"/>
      <c r="F6" s="79" t="s">
        <v>37</v>
      </c>
      <c r="G6" s="72">
        <v>0</v>
      </c>
      <c r="O6" s="78"/>
    </row>
    <row r="7" spans="1:7" ht="12.95" customHeight="1">
      <c r="A7" s="77" t="s">
        <v>47</v>
      </c>
      <c r="B7" s="76"/>
      <c r="C7" s="75" t="s">
        <v>105</v>
      </c>
      <c r="D7" s="74"/>
      <c r="E7" s="74"/>
      <c r="F7" s="73" t="s">
        <v>36</v>
      </c>
      <c r="G7" s="72">
        <f>IF(PocetMJ=0,,ROUND((F31+F33)/PocetMJ,1))</f>
        <v>0</v>
      </c>
    </row>
    <row r="8" spans="1:9" ht="15">
      <c r="A8" s="63" t="s">
        <v>35</v>
      </c>
      <c r="B8" s="62"/>
      <c r="C8" s="172" t="s">
        <v>48</v>
      </c>
      <c r="D8" s="172"/>
      <c r="E8" s="173"/>
      <c r="F8" s="71" t="s">
        <v>34</v>
      </c>
      <c r="G8" s="70"/>
      <c r="H8" s="69"/>
      <c r="I8" s="68"/>
    </row>
    <row r="9" spans="1:8" ht="15">
      <c r="A9" s="63" t="s">
        <v>33</v>
      </c>
      <c r="B9" s="62"/>
      <c r="C9" s="172" t="str">
        <f>Projektant</f>
        <v>Ing. Zdeněk ILLEK</v>
      </c>
      <c r="D9" s="172"/>
      <c r="E9" s="173"/>
      <c r="F9" s="62"/>
      <c r="G9" s="67"/>
      <c r="H9" s="50"/>
    </row>
    <row r="10" spans="1:8" ht="15">
      <c r="A10" s="63" t="s">
        <v>32</v>
      </c>
      <c r="B10" s="62"/>
      <c r="C10" s="172"/>
      <c r="D10" s="172"/>
      <c r="E10" s="172"/>
      <c r="F10" s="66"/>
      <c r="G10" s="65"/>
      <c r="H10" s="64"/>
    </row>
    <row r="11" spans="1:57" ht="13.5" customHeight="1">
      <c r="A11" s="63" t="s">
        <v>31</v>
      </c>
      <c r="B11" s="62"/>
      <c r="C11" s="172"/>
      <c r="D11" s="172"/>
      <c r="E11" s="172"/>
      <c r="F11" s="61" t="s">
        <v>30</v>
      </c>
      <c r="G11" s="60"/>
      <c r="H11" s="50"/>
      <c r="BA11" s="59"/>
      <c r="BB11" s="59"/>
      <c r="BC11" s="59"/>
      <c r="BD11" s="59"/>
      <c r="BE11" s="59"/>
    </row>
    <row r="12" spans="1:8" ht="12.75" customHeight="1">
      <c r="A12" s="58" t="s">
        <v>29</v>
      </c>
      <c r="B12" s="57"/>
      <c r="C12" s="172"/>
      <c r="D12" s="172"/>
      <c r="E12" s="172"/>
      <c r="F12" s="56" t="s">
        <v>28</v>
      </c>
      <c r="G12" s="55"/>
      <c r="H12" s="50"/>
    </row>
    <row r="13" spans="1:8" ht="28.5" customHeight="1" thickBot="1">
      <c r="A13" s="54" t="s">
        <v>27</v>
      </c>
      <c r="B13" s="53"/>
      <c r="C13" s="53"/>
      <c r="D13" s="53"/>
      <c r="E13" s="52"/>
      <c r="F13" s="52"/>
      <c r="G13" s="51"/>
      <c r="H13" s="50"/>
    </row>
    <row r="14" spans="1:7" ht="17.25" customHeight="1" thickBot="1">
      <c r="A14" s="49" t="s">
        <v>26</v>
      </c>
      <c r="B14" s="48"/>
      <c r="C14" s="45"/>
      <c r="D14" s="47" t="s">
        <v>25</v>
      </c>
      <c r="E14" s="46"/>
      <c r="F14" s="46"/>
      <c r="G14" s="45"/>
    </row>
    <row r="15" spans="1:7" ht="15.95" customHeight="1">
      <c r="A15" s="41"/>
      <c r="B15" s="37" t="s">
        <v>24</v>
      </c>
      <c r="C15" s="30"/>
      <c r="D15" s="44"/>
      <c r="E15" s="43"/>
      <c r="F15" s="42"/>
      <c r="G15" s="30"/>
    </row>
    <row r="16" spans="1:7" ht="15.95" customHeight="1">
      <c r="A16" s="41" t="s">
        <v>23</v>
      </c>
      <c r="B16" s="37" t="s">
        <v>22</v>
      </c>
      <c r="C16" s="30"/>
      <c r="D16" s="36"/>
      <c r="E16" s="35"/>
      <c r="F16" s="8"/>
      <c r="G16" s="30"/>
    </row>
    <row r="17" spans="1:14" ht="15.95" customHeight="1">
      <c r="A17" s="41" t="s">
        <v>21</v>
      </c>
      <c r="B17" s="37" t="s">
        <v>20</v>
      </c>
      <c r="C17" s="168">
        <f>'přehled položek'!G25</f>
        <v>0</v>
      </c>
      <c r="D17" s="36"/>
      <c r="E17" s="35"/>
      <c r="F17" s="8"/>
      <c r="G17" s="30"/>
      <c r="I17" s="50"/>
      <c r="J17" s="102"/>
      <c r="K17" s="50"/>
      <c r="L17" s="50"/>
      <c r="M17" s="50"/>
      <c r="N17" s="50"/>
    </row>
    <row r="18" spans="1:14" ht="15.95" customHeight="1">
      <c r="A18" s="41"/>
      <c r="B18" s="37" t="s">
        <v>44</v>
      </c>
      <c r="C18" s="30">
        <f>'přehled položek'!G26</f>
        <v>0</v>
      </c>
      <c r="D18" s="36"/>
      <c r="E18" s="35"/>
      <c r="F18" s="8"/>
      <c r="G18" s="30"/>
      <c r="I18" s="50"/>
      <c r="J18" s="102"/>
      <c r="K18" s="50"/>
      <c r="L18" s="50"/>
      <c r="M18" s="50"/>
      <c r="N18" s="50"/>
    </row>
    <row r="19" spans="1:14" ht="15.95" customHeight="1">
      <c r="A19" s="40" t="s">
        <v>19</v>
      </c>
      <c r="B19" s="39" t="s">
        <v>18</v>
      </c>
      <c r="C19" s="30"/>
      <c r="D19" s="36"/>
      <c r="E19" s="35"/>
      <c r="F19" s="8"/>
      <c r="G19" s="30"/>
      <c r="I19" s="50"/>
      <c r="J19" s="103"/>
      <c r="K19" s="50"/>
      <c r="L19" s="50"/>
      <c r="M19" s="50"/>
      <c r="N19" s="50"/>
    </row>
    <row r="20" spans="1:14" ht="15.95" customHeight="1">
      <c r="A20" s="38" t="s">
        <v>17</v>
      </c>
      <c r="B20" s="37"/>
      <c r="C20" s="30">
        <f>SUM(C15:C19)</f>
        <v>0</v>
      </c>
      <c r="D20" s="36"/>
      <c r="E20" s="35"/>
      <c r="F20" s="8"/>
      <c r="G20" s="30"/>
      <c r="I20" s="50"/>
      <c r="J20" s="50"/>
      <c r="K20" s="50"/>
      <c r="L20" s="50"/>
      <c r="M20" s="50"/>
      <c r="N20" s="50"/>
    </row>
    <row r="21" spans="1:14" ht="15.95" customHeight="1">
      <c r="A21" s="38"/>
      <c r="B21" s="37"/>
      <c r="C21" s="30"/>
      <c r="D21" s="36"/>
      <c r="E21" s="35"/>
      <c r="F21" s="8"/>
      <c r="G21" s="30"/>
      <c r="I21" s="50"/>
      <c r="J21" s="50"/>
      <c r="K21" s="50"/>
      <c r="L21" s="50"/>
      <c r="M21" s="50"/>
      <c r="N21" s="50"/>
    </row>
    <row r="22" spans="1:14" ht="15.95" customHeight="1">
      <c r="A22" s="38" t="s">
        <v>16</v>
      </c>
      <c r="B22" s="37"/>
      <c r="C22" s="30"/>
      <c r="D22" s="36"/>
      <c r="E22" s="35"/>
      <c r="F22" s="8"/>
      <c r="G22" s="30"/>
      <c r="I22" s="50"/>
      <c r="J22" s="50"/>
      <c r="K22" s="50"/>
      <c r="L22" s="102"/>
      <c r="M22" s="50"/>
      <c r="N22" s="50"/>
    </row>
    <row r="23" spans="1:14" ht="15.95" customHeight="1">
      <c r="A23" s="19" t="s">
        <v>15</v>
      </c>
      <c r="B23" s="16"/>
      <c r="C23" s="30">
        <f>C20+C22</f>
        <v>0</v>
      </c>
      <c r="D23" s="36"/>
      <c r="E23" s="35"/>
      <c r="F23" s="8"/>
      <c r="G23" s="30"/>
      <c r="I23" s="50"/>
      <c r="J23" s="50"/>
      <c r="K23" s="50"/>
      <c r="L23" s="102"/>
      <c r="M23" s="50"/>
      <c r="N23" s="50"/>
    </row>
    <row r="24" spans="1:14" ht="15.95" customHeight="1" thickBot="1">
      <c r="A24" s="176" t="s">
        <v>14</v>
      </c>
      <c r="B24" s="177"/>
      <c r="C24" s="34">
        <f>C23+G24</f>
        <v>0</v>
      </c>
      <c r="D24" s="33"/>
      <c r="E24" s="32"/>
      <c r="F24" s="31"/>
      <c r="G24" s="30"/>
      <c r="I24" s="50"/>
      <c r="J24" s="50"/>
      <c r="K24" s="50"/>
      <c r="L24" s="103"/>
      <c r="M24" s="50"/>
      <c r="N24" s="50"/>
    </row>
    <row r="25" spans="1:14" ht="15">
      <c r="A25" s="29" t="s">
        <v>13</v>
      </c>
      <c r="B25" s="27"/>
      <c r="C25" s="28"/>
      <c r="D25" s="27" t="s">
        <v>12</v>
      </c>
      <c r="E25" s="27"/>
      <c r="F25" s="26" t="s">
        <v>11</v>
      </c>
      <c r="G25" s="25"/>
      <c r="I25" s="50"/>
      <c r="J25" s="50"/>
      <c r="K25" s="50"/>
      <c r="L25" s="50"/>
      <c r="M25" s="50"/>
      <c r="N25" s="50"/>
    </row>
    <row r="26" spans="1:14" ht="15">
      <c r="A26" s="19" t="s">
        <v>10</v>
      </c>
      <c r="B26" s="16"/>
      <c r="C26" s="21"/>
      <c r="D26" s="16" t="s">
        <v>10</v>
      </c>
      <c r="E26" s="16"/>
      <c r="F26" s="22" t="s">
        <v>10</v>
      </c>
      <c r="G26" s="15"/>
      <c r="I26" s="50"/>
      <c r="J26" s="50"/>
      <c r="K26" s="50"/>
      <c r="L26" s="50"/>
      <c r="M26" s="50"/>
      <c r="N26" s="50"/>
    </row>
    <row r="27" spans="1:14" ht="37.5" customHeight="1">
      <c r="A27" s="19" t="s">
        <v>9</v>
      </c>
      <c r="B27" s="24"/>
      <c r="C27" s="21"/>
      <c r="D27" s="16" t="s">
        <v>9</v>
      </c>
      <c r="E27" s="16"/>
      <c r="F27" s="22" t="s">
        <v>9</v>
      </c>
      <c r="G27" s="15"/>
      <c r="I27" s="50"/>
      <c r="J27" s="50"/>
      <c r="K27" s="50"/>
      <c r="L27" s="50"/>
      <c r="M27" s="50"/>
      <c r="N27" s="50"/>
    </row>
    <row r="28" spans="1:7" ht="15">
      <c r="A28" s="19"/>
      <c r="B28" s="23"/>
      <c r="C28" s="21"/>
      <c r="D28" s="16"/>
      <c r="E28" s="16"/>
      <c r="F28" s="22"/>
      <c r="G28" s="15"/>
    </row>
    <row r="29" spans="1:7" ht="15">
      <c r="A29" s="19" t="s">
        <v>8</v>
      </c>
      <c r="B29" s="16"/>
      <c r="C29" s="21"/>
      <c r="D29" s="22" t="s">
        <v>7</v>
      </c>
      <c r="E29" s="21"/>
      <c r="F29" s="20" t="s">
        <v>7</v>
      </c>
      <c r="G29" s="15"/>
    </row>
    <row r="30" spans="1:7" ht="69" customHeight="1">
      <c r="A30" s="19"/>
      <c r="B30" s="16"/>
      <c r="C30" s="17"/>
      <c r="D30" s="18"/>
      <c r="E30" s="17"/>
      <c r="F30" s="16"/>
      <c r="G30" s="15"/>
    </row>
    <row r="31" spans="1:7" ht="15">
      <c r="A31" s="12" t="s">
        <v>5</v>
      </c>
      <c r="B31" s="9"/>
      <c r="C31" s="14">
        <v>21</v>
      </c>
      <c r="D31" s="9" t="s">
        <v>6</v>
      </c>
      <c r="E31" s="13"/>
      <c r="F31" s="178">
        <f>C24-F33</f>
        <v>0</v>
      </c>
      <c r="G31" s="179"/>
    </row>
    <row r="32" spans="1:7" ht="15">
      <c r="A32" s="12" t="s">
        <v>4</v>
      </c>
      <c r="B32" s="9"/>
      <c r="C32" s="14">
        <f>SazbaDPH1</f>
        <v>21</v>
      </c>
      <c r="D32" s="9" t="s">
        <v>3</v>
      </c>
      <c r="E32" s="13"/>
      <c r="F32" s="178">
        <f>ROUND(PRODUCT(F31,C32/100),0)</f>
        <v>0</v>
      </c>
      <c r="G32" s="179"/>
    </row>
    <row r="33" spans="1:7" ht="15">
      <c r="A33" s="12" t="s">
        <v>5</v>
      </c>
      <c r="B33" s="9"/>
      <c r="C33" s="14">
        <v>0</v>
      </c>
      <c r="D33" s="9" t="s">
        <v>3</v>
      </c>
      <c r="E33" s="13"/>
      <c r="F33" s="178">
        <v>0</v>
      </c>
      <c r="G33" s="179"/>
    </row>
    <row r="34" spans="1:7" ht="15">
      <c r="A34" s="12" t="s">
        <v>4</v>
      </c>
      <c r="B34" s="11"/>
      <c r="C34" s="10">
        <f>SazbaDPH2</f>
        <v>0</v>
      </c>
      <c r="D34" s="9" t="s">
        <v>3</v>
      </c>
      <c r="E34" s="8"/>
      <c r="F34" s="178">
        <f>ROUND(PRODUCT(F33,C34/100),0)</f>
        <v>0</v>
      </c>
      <c r="G34" s="179"/>
    </row>
    <row r="35" spans="1:7" s="4" customFormat="1" ht="19.5" customHeight="1" thickBot="1">
      <c r="A35" s="7" t="s">
        <v>2</v>
      </c>
      <c r="B35" s="6"/>
      <c r="C35" s="6"/>
      <c r="D35" s="6"/>
      <c r="E35" s="5"/>
      <c r="F35" s="180">
        <f>ROUND(SUM(F31:F34),0)</f>
        <v>0</v>
      </c>
      <c r="G35" s="181"/>
    </row>
    <row r="36" spans="1:7" ht="13.5" thickBot="1">
      <c r="A36" s="130"/>
      <c r="B36" s="131"/>
      <c r="C36" s="131"/>
      <c r="D36" s="131"/>
      <c r="E36" s="131"/>
      <c r="F36" s="131"/>
      <c r="G36" s="132"/>
    </row>
    <row r="37" spans="1:8" ht="15">
      <c r="A37" s="3" t="s">
        <v>1</v>
      </c>
      <c r="B37" s="3"/>
      <c r="C37" s="3"/>
      <c r="D37" s="3"/>
      <c r="E37" s="3"/>
      <c r="F37" s="3"/>
      <c r="G37" s="3"/>
      <c r="H37" s="1" t="s">
        <v>0</v>
      </c>
    </row>
    <row r="38" spans="1:8" ht="14.25" customHeight="1">
      <c r="A38" s="3"/>
      <c r="B38" s="174"/>
      <c r="C38" s="174"/>
      <c r="D38" s="174"/>
      <c r="E38" s="174"/>
      <c r="F38" s="174"/>
      <c r="G38" s="174"/>
      <c r="H38" s="1" t="s">
        <v>0</v>
      </c>
    </row>
    <row r="39" spans="1:8" ht="12.75" customHeight="1">
      <c r="A39" s="2"/>
      <c r="B39" s="174"/>
      <c r="C39" s="174"/>
      <c r="D39" s="174"/>
      <c r="E39" s="174"/>
      <c r="F39" s="174"/>
      <c r="G39" s="174"/>
      <c r="H39" s="1" t="s">
        <v>0</v>
      </c>
    </row>
    <row r="40" spans="1:8" ht="15">
      <c r="A40" s="2"/>
      <c r="B40" s="174"/>
      <c r="C40" s="174"/>
      <c r="D40" s="174"/>
      <c r="E40" s="174"/>
      <c r="F40" s="174"/>
      <c r="G40" s="174"/>
      <c r="H40" s="1" t="s">
        <v>0</v>
      </c>
    </row>
    <row r="41" spans="1:8" ht="15">
      <c r="A41" s="2"/>
      <c r="B41" s="174"/>
      <c r="C41" s="174"/>
      <c r="D41" s="174"/>
      <c r="E41" s="174"/>
      <c r="F41" s="174"/>
      <c r="G41" s="174"/>
      <c r="H41" s="1" t="s">
        <v>0</v>
      </c>
    </row>
    <row r="42" spans="1:8" ht="15">
      <c r="A42" s="2"/>
      <c r="B42" s="174"/>
      <c r="C42" s="174"/>
      <c r="D42" s="174"/>
      <c r="E42" s="174"/>
      <c r="F42" s="174"/>
      <c r="G42" s="174"/>
      <c r="H42" s="1" t="s">
        <v>0</v>
      </c>
    </row>
    <row r="43" spans="1:8" ht="15">
      <c r="A43" s="2"/>
      <c r="B43" s="174"/>
      <c r="C43" s="174"/>
      <c r="D43" s="174"/>
      <c r="E43" s="174"/>
      <c r="F43" s="174"/>
      <c r="G43" s="174"/>
      <c r="H43" s="1" t="s">
        <v>0</v>
      </c>
    </row>
    <row r="44" spans="1:8" ht="15">
      <c r="A44" s="2"/>
      <c r="B44" s="174"/>
      <c r="C44" s="174"/>
      <c r="D44" s="174"/>
      <c r="E44" s="174"/>
      <c r="F44" s="174"/>
      <c r="G44" s="174"/>
      <c r="H44" s="1" t="s">
        <v>0</v>
      </c>
    </row>
    <row r="45" spans="1:8" ht="15">
      <c r="A45" s="2"/>
      <c r="B45" s="174"/>
      <c r="C45" s="174"/>
      <c r="D45" s="174"/>
      <c r="E45" s="174"/>
      <c r="F45" s="174"/>
      <c r="G45" s="174"/>
      <c r="H45" s="1" t="s">
        <v>0</v>
      </c>
    </row>
    <row r="46" spans="1:8" ht="0.75" customHeight="1">
      <c r="A46" s="2"/>
      <c r="B46" s="174"/>
      <c r="C46" s="174"/>
      <c r="D46" s="174"/>
      <c r="E46" s="174"/>
      <c r="F46" s="174"/>
      <c r="G46" s="174"/>
      <c r="H46" s="1" t="s">
        <v>0</v>
      </c>
    </row>
    <row r="47" spans="2:7" ht="15">
      <c r="B47" s="175"/>
      <c r="C47" s="175"/>
      <c r="D47" s="175"/>
      <c r="E47" s="175"/>
      <c r="F47" s="175"/>
      <c r="G47" s="175"/>
    </row>
    <row r="48" spans="2:7" ht="15">
      <c r="B48" s="175"/>
      <c r="C48" s="175"/>
      <c r="D48" s="175"/>
      <c r="E48" s="175"/>
      <c r="F48" s="175"/>
      <c r="G48" s="175"/>
    </row>
    <row r="49" spans="2:7" ht="15">
      <c r="B49" s="175"/>
      <c r="C49" s="175"/>
      <c r="D49" s="175"/>
      <c r="E49" s="175"/>
      <c r="F49" s="175"/>
      <c r="G49" s="175"/>
    </row>
    <row r="50" spans="2:7" ht="15">
      <c r="B50" s="175"/>
      <c r="C50" s="175"/>
      <c r="D50" s="175"/>
      <c r="E50" s="175"/>
      <c r="F50" s="175"/>
      <c r="G50" s="175"/>
    </row>
    <row r="51" spans="2:7" ht="15">
      <c r="B51" s="175"/>
      <c r="C51" s="175"/>
      <c r="D51" s="175"/>
      <c r="E51" s="175"/>
      <c r="F51" s="175"/>
      <c r="G51" s="175"/>
    </row>
    <row r="52" spans="2:7" ht="15">
      <c r="B52" s="175"/>
      <c r="C52" s="175"/>
      <c r="D52" s="175"/>
      <c r="E52" s="175"/>
      <c r="F52" s="175"/>
      <c r="G52" s="175"/>
    </row>
    <row r="53" spans="2:7" ht="15">
      <c r="B53" s="175"/>
      <c r="C53" s="175"/>
      <c r="D53" s="175"/>
      <c r="E53" s="175"/>
      <c r="F53" s="175"/>
      <c r="G53" s="175"/>
    </row>
    <row r="54" spans="2:7" ht="15">
      <c r="B54" s="175"/>
      <c r="C54" s="175"/>
      <c r="D54" s="175"/>
      <c r="E54" s="175"/>
      <c r="F54" s="175"/>
      <c r="G54" s="175"/>
    </row>
    <row r="55" spans="2:7" ht="15">
      <c r="B55" s="175"/>
      <c r="C55" s="175"/>
      <c r="D55" s="175"/>
      <c r="E55" s="175"/>
      <c r="F55" s="175"/>
      <c r="G55" s="175"/>
    </row>
    <row r="56" spans="2:7" ht="15">
      <c r="B56" s="175"/>
      <c r="C56" s="175"/>
      <c r="D56" s="175"/>
      <c r="E56" s="175"/>
      <c r="F56" s="175"/>
      <c r="G56" s="175"/>
    </row>
  </sheetData>
  <mergeCells count="23">
    <mergeCell ref="B56:G56"/>
    <mergeCell ref="B47:G47"/>
    <mergeCell ref="B48:G48"/>
    <mergeCell ref="B49:G49"/>
    <mergeCell ref="B50:G50"/>
    <mergeCell ref="B51:G51"/>
    <mergeCell ref="B52:G52"/>
    <mergeCell ref="C12:E12"/>
    <mergeCell ref="B38:G46"/>
    <mergeCell ref="B53:G53"/>
    <mergeCell ref="B54:G54"/>
    <mergeCell ref="B55:G55"/>
    <mergeCell ref="A24:B24"/>
    <mergeCell ref="F31:G31"/>
    <mergeCell ref="F32:G32"/>
    <mergeCell ref="F33:G33"/>
    <mergeCell ref="F34:G34"/>
    <mergeCell ref="F35:G35"/>
    <mergeCell ref="C6:E6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300" verticalDpi="300" orientation="portrait" paperSize="9" scale="91" r:id="rId1"/>
  <headerFooter alignWithMargins="0">
    <oddFooter>&amp;L&amp;9Zpracováno programem &amp;"Arial CE,Tučné"BUILDpower,  © RTS, a.s.&amp;R&amp;"Arial,Obyčejné"Strana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F6" sqref="F6:F19"/>
    </sheetView>
  </sheetViews>
  <sheetFormatPr defaultColWidth="9.140625" defaultRowHeight="15"/>
  <cols>
    <col min="1" max="1" width="63.57421875" style="0" customWidth="1"/>
    <col min="4" max="4" width="20.421875" style="0" customWidth="1"/>
    <col min="5" max="5" width="21.57421875" style="0" customWidth="1"/>
    <col min="6" max="6" width="15.57421875" style="0" bestFit="1" customWidth="1"/>
    <col min="7" max="7" width="21.421875" style="0" customWidth="1"/>
  </cols>
  <sheetData>
    <row r="1" ht="18.75">
      <c r="A1" s="152" t="s">
        <v>282</v>
      </c>
    </row>
    <row r="2" ht="18.75">
      <c r="A2" s="152"/>
    </row>
    <row r="3" ht="18.75">
      <c r="A3" s="152"/>
    </row>
    <row r="4" spans="2:7" ht="15">
      <c r="B4" t="s">
        <v>284</v>
      </c>
      <c r="C4" t="s">
        <v>62</v>
      </c>
      <c r="D4" t="s">
        <v>288</v>
      </c>
      <c r="E4" t="s">
        <v>286</v>
      </c>
      <c r="F4" t="s">
        <v>287</v>
      </c>
      <c r="G4" t="s">
        <v>289</v>
      </c>
    </row>
    <row r="6" spans="1:7" ht="15">
      <c r="A6" s="153" t="s">
        <v>283</v>
      </c>
      <c r="B6" s="153" t="s">
        <v>285</v>
      </c>
      <c r="C6" s="154">
        <v>5050</v>
      </c>
      <c r="D6" s="154"/>
      <c r="E6" s="154">
        <f>C6*D6</f>
        <v>0</v>
      </c>
      <c r="F6" s="154"/>
      <c r="G6" s="154">
        <f>C6*F6</f>
        <v>0</v>
      </c>
    </row>
    <row r="7" spans="1:7" ht="15">
      <c r="A7" s="153" t="s">
        <v>290</v>
      </c>
      <c r="B7" s="153" t="s">
        <v>65</v>
      </c>
      <c r="C7" s="154">
        <v>4</v>
      </c>
      <c r="D7" s="154"/>
      <c r="E7" s="154">
        <f aca="true" t="shared" si="0" ref="E7:E19">C7*D7</f>
        <v>0</v>
      </c>
      <c r="F7" s="154"/>
      <c r="G7" s="154">
        <f aca="true" t="shared" si="1" ref="G7:G19">C7*F7</f>
        <v>0</v>
      </c>
    </row>
    <row r="8" spans="1:7" ht="15">
      <c r="A8" s="153" t="s">
        <v>291</v>
      </c>
      <c r="B8" s="153" t="s">
        <v>65</v>
      </c>
      <c r="C8" s="154">
        <v>4</v>
      </c>
      <c r="D8" s="154"/>
      <c r="E8" s="154">
        <f t="shared" si="0"/>
        <v>0</v>
      </c>
      <c r="F8" s="154"/>
      <c r="G8" s="154">
        <f t="shared" si="1"/>
        <v>0</v>
      </c>
    </row>
    <row r="9" spans="1:7" ht="15">
      <c r="A9" s="153" t="s">
        <v>297</v>
      </c>
      <c r="B9" s="153" t="s">
        <v>285</v>
      </c>
      <c r="C9" s="156">
        <f>C6*1.1</f>
        <v>5555</v>
      </c>
      <c r="D9" s="154"/>
      <c r="E9" s="154">
        <f t="shared" si="0"/>
        <v>0</v>
      </c>
      <c r="F9" s="154"/>
      <c r="G9" s="154">
        <f t="shared" si="1"/>
        <v>0</v>
      </c>
    </row>
    <row r="10" spans="1:7" ht="15">
      <c r="A10" s="153" t="s">
        <v>292</v>
      </c>
      <c r="B10" s="153" t="s">
        <v>65</v>
      </c>
      <c r="C10" s="154">
        <f>148+35</f>
        <v>183</v>
      </c>
      <c r="D10" s="154"/>
      <c r="E10" s="154">
        <f t="shared" si="0"/>
        <v>0</v>
      </c>
      <c r="F10" s="154"/>
      <c r="G10" s="154">
        <f t="shared" si="1"/>
        <v>0</v>
      </c>
    </row>
    <row r="11" spans="1:7" ht="15">
      <c r="A11" s="153" t="s">
        <v>293</v>
      </c>
      <c r="B11" s="153" t="s">
        <v>65</v>
      </c>
      <c r="C11" s="156">
        <f>(21*2*2+30)*7</f>
        <v>798</v>
      </c>
      <c r="D11" s="154"/>
      <c r="E11" s="154">
        <f t="shared" si="0"/>
        <v>0</v>
      </c>
      <c r="F11" s="154"/>
      <c r="G11" s="154">
        <f t="shared" si="1"/>
        <v>0</v>
      </c>
    </row>
    <row r="12" spans="1:7" ht="15">
      <c r="A12" s="153" t="s">
        <v>294</v>
      </c>
      <c r="B12" s="153" t="s">
        <v>65</v>
      </c>
      <c r="C12" s="156">
        <f>C11</f>
        <v>798</v>
      </c>
      <c r="D12" s="154"/>
      <c r="E12" s="154">
        <f t="shared" si="0"/>
        <v>0</v>
      </c>
      <c r="F12" s="154"/>
      <c r="G12" s="154">
        <f t="shared" si="1"/>
        <v>0</v>
      </c>
    </row>
    <row r="13" spans="1:7" ht="15">
      <c r="A13" s="153" t="s">
        <v>295</v>
      </c>
      <c r="B13" s="153" t="s">
        <v>298</v>
      </c>
      <c r="C13" s="154">
        <v>1</v>
      </c>
      <c r="D13" s="154"/>
      <c r="E13" s="154">
        <f t="shared" si="0"/>
        <v>0</v>
      </c>
      <c r="F13" s="154"/>
      <c r="G13" s="154">
        <f t="shared" si="1"/>
        <v>0</v>
      </c>
    </row>
    <row r="14" spans="1:7" ht="15">
      <c r="A14" s="153" t="s">
        <v>296</v>
      </c>
      <c r="B14" s="153" t="s">
        <v>298</v>
      </c>
      <c r="C14" s="154">
        <v>1</v>
      </c>
      <c r="D14" s="154"/>
      <c r="E14" s="154">
        <f t="shared" si="0"/>
        <v>0</v>
      </c>
      <c r="F14" s="154"/>
      <c r="G14" s="154">
        <f t="shared" si="1"/>
        <v>0</v>
      </c>
    </row>
    <row r="15" spans="1:7" ht="15">
      <c r="A15" s="158" t="s">
        <v>301</v>
      </c>
      <c r="B15" s="153" t="s">
        <v>298</v>
      </c>
      <c r="C15" s="154">
        <v>1</v>
      </c>
      <c r="D15" s="154"/>
      <c r="E15" s="154">
        <f t="shared" si="0"/>
        <v>0</v>
      </c>
      <c r="F15" s="154"/>
      <c r="G15" s="154">
        <f t="shared" si="1"/>
        <v>0</v>
      </c>
    </row>
    <row r="16" spans="1:7" ht="15">
      <c r="A16" s="158" t="s">
        <v>303</v>
      </c>
      <c r="B16" s="153" t="s">
        <v>298</v>
      </c>
      <c r="C16" s="154">
        <v>1</v>
      </c>
      <c r="D16" s="154"/>
      <c r="E16" s="154">
        <f t="shared" si="0"/>
        <v>0</v>
      </c>
      <c r="F16" s="154"/>
      <c r="G16" s="154">
        <f t="shared" si="1"/>
        <v>0</v>
      </c>
    </row>
    <row r="17" spans="1:7" ht="15">
      <c r="A17" s="158" t="s">
        <v>304</v>
      </c>
      <c r="B17" s="153" t="s">
        <v>298</v>
      </c>
      <c r="C17" s="154">
        <v>1</v>
      </c>
      <c r="D17" s="154"/>
      <c r="E17" s="154">
        <f t="shared" si="0"/>
        <v>0</v>
      </c>
      <c r="F17" s="154"/>
      <c r="G17" s="154">
        <f t="shared" si="1"/>
        <v>0</v>
      </c>
    </row>
    <row r="18" spans="1:7" ht="15">
      <c r="A18" s="158" t="s">
        <v>16</v>
      </c>
      <c r="B18" s="153" t="s">
        <v>72</v>
      </c>
      <c r="C18" s="154">
        <v>50</v>
      </c>
      <c r="D18" s="154"/>
      <c r="E18" s="154">
        <f t="shared" si="0"/>
        <v>0</v>
      </c>
      <c r="F18" s="154"/>
      <c r="G18" s="154">
        <f t="shared" si="1"/>
        <v>0</v>
      </c>
    </row>
    <row r="19" spans="1:7" ht="15">
      <c r="A19" s="158" t="s">
        <v>305</v>
      </c>
      <c r="B19" s="153" t="s">
        <v>298</v>
      </c>
      <c r="C19" s="154">
        <v>1</v>
      </c>
      <c r="D19" s="154"/>
      <c r="E19" s="154">
        <f t="shared" si="0"/>
        <v>0</v>
      </c>
      <c r="F19" s="154"/>
      <c r="G19" s="154">
        <f t="shared" si="1"/>
        <v>0</v>
      </c>
    </row>
    <row r="20" spans="1:7" ht="15">
      <c r="A20" s="157"/>
      <c r="C20" s="155"/>
      <c r="D20" s="155"/>
      <c r="E20" s="155"/>
      <c r="F20" s="155"/>
      <c r="G20" s="155"/>
    </row>
    <row r="21" spans="1:7" ht="15">
      <c r="A21" s="153" t="s">
        <v>299</v>
      </c>
      <c r="B21" s="153"/>
      <c r="C21" s="154"/>
      <c r="D21" s="154"/>
      <c r="E21" s="154">
        <f>SUM(E6:E19)</f>
        <v>0</v>
      </c>
      <c r="F21" s="154"/>
      <c r="G21" s="154">
        <f>SUM(G6:G19)</f>
        <v>0</v>
      </c>
    </row>
    <row r="22" ht="15.75" thickBot="1"/>
    <row r="23" spans="1:7" s="162" customFormat="1" ht="15.75" thickBot="1">
      <c r="A23" s="159" t="s">
        <v>300</v>
      </c>
      <c r="B23" s="160"/>
      <c r="C23" s="160"/>
      <c r="D23" s="160"/>
      <c r="E23" s="160"/>
      <c r="F23" s="160"/>
      <c r="G23" s="161">
        <f>E21+G21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workbookViewId="0" topLeftCell="A1">
      <selection activeCell="D22" sqref="D22"/>
    </sheetView>
  </sheetViews>
  <sheetFormatPr defaultColWidth="9.140625" defaultRowHeight="15"/>
  <cols>
    <col min="1" max="1" width="26.00390625" style="95" customWidth="1"/>
    <col min="2" max="2" width="6.8515625" style="95" customWidth="1"/>
    <col min="3" max="3" width="14.57421875" style="95" bestFit="1" customWidth="1"/>
    <col min="4" max="5" width="15.7109375" style="104" customWidth="1"/>
    <col min="6" max="6" width="17.57421875" style="104" bestFit="1" customWidth="1"/>
    <col min="7" max="7" width="17.421875" style="95" bestFit="1" customWidth="1"/>
    <col min="8" max="8" width="17.57421875" style="95" bestFit="1" customWidth="1"/>
    <col min="9" max="9" width="9.140625" style="95" customWidth="1"/>
    <col min="10" max="10" width="13.28125" style="95" bestFit="1" customWidth="1"/>
    <col min="11" max="11" width="14.28125" style="95" bestFit="1" customWidth="1"/>
    <col min="12" max="12" width="18.7109375" style="95" customWidth="1"/>
    <col min="13" max="16384" width="9.140625" style="95" customWidth="1"/>
  </cols>
  <sheetData>
    <row r="1" spans="1:9" ht="27" customHeight="1">
      <c r="A1" s="186" t="s">
        <v>267</v>
      </c>
      <c r="B1" s="187"/>
      <c r="C1" s="187"/>
      <c r="D1" s="188"/>
      <c r="E1" s="188"/>
      <c r="F1" s="188"/>
      <c r="G1" s="188"/>
      <c r="H1" s="189"/>
      <c r="I1" s="96"/>
    </row>
    <row r="2" spans="1:9" ht="39" customHeight="1">
      <c r="A2" s="190" t="s">
        <v>274</v>
      </c>
      <c r="B2" s="191"/>
      <c r="C2" s="191"/>
      <c r="D2" s="192"/>
      <c r="E2" s="192"/>
      <c r="F2" s="192"/>
      <c r="G2" s="192"/>
      <c r="H2" s="193"/>
      <c r="I2" s="96"/>
    </row>
    <row r="3" spans="1:9" ht="24" customHeight="1">
      <c r="A3" s="190" t="s">
        <v>104</v>
      </c>
      <c r="B3" s="191"/>
      <c r="C3" s="191"/>
      <c r="D3" s="184"/>
      <c r="E3" s="184"/>
      <c r="F3" s="184"/>
      <c r="G3" s="184"/>
      <c r="H3" s="185"/>
      <c r="I3" s="96"/>
    </row>
    <row r="4" spans="1:9" ht="15">
      <c r="A4" s="182"/>
      <c r="B4" s="183"/>
      <c r="C4" s="183"/>
      <c r="D4" s="184"/>
      <c r="E4" s="184"/>
      <c r="F4" s="184"/>
      <c r="G4" s="184"/>
      <c r="H4" s="185"/>
      <c r="I4" s="96"/>
    </row>
    <row r="5" spans="1:13" ht="15.75">
      <c r="A5" s="194" t="s">
        <v>51</v>
      </c>
      <c r="B5" s="195"/>
      <c r="C5" s="195"/>
      <c r="D5" s="196"/>
      <c r="E5" s="196"/>
      <c r="F5" s="196"/>
      <c r="G5" s="124" t="s">
        <v>46</v>
      </c>
      <c r="H5" s="133" t="s">
        <v>45</v>
      </c>
      <c r="I5" s="96"/>
      <c r="K5" s="96"/>
      <c r="L5" s="96"/>
      <c r="M5" s="96"/>
    </row>
    <row r="6" spans="1:13" ht="15">
      <c r="A6" s="206"/>
      <c r="B6" s="207"/>
      <c r="C6" s="207"/>
      <c r="D6" s="208"/>
      <c r="E6" s="208"/>
      <c r="F6" s="208"/>
      <c r="G6" s="124"/>
      <c r="H6" s="133"/>
      <c r="I6" s="96"/>
      <c r="K6" s="96"/>
      <c r="L6" s="96"/>
      <c r="M6" s="96"/>
    </row>
    <row r="7" spans="1:13" ht="29.25">
      <c r="A7" s="134"/>
      <c r="B7" s="144"/>
      <c r="C7" s="108" t="s">
        <v>54</v>
      </c>
      <c r="D7" s="148" t="s">
        <v>126</v>
      </c>
      <c r="E7" s="107" t="s">
        <v>55</v>
      </c>
      <c r="F7" s="143" t="s">
        <v>127</v>
      </c>
      <c r="G7" s="100"/>
      <c r="H7" s="135"/>
      <c r="I7" s="96"/>
      <c r="K7" s="99"/>
      <c r="L7" s="96"/>
      <c r="M7" s="96"/>
    </row>
    <row r="8" spans="1:15" ht="30">
      <c r="A8" s="134"/>
      <c r="B8" s="147" t="s">
        <v>49</v>
      </c>
      <c r="C8" s="101" t="s">
        <v>50</v>
      </c>
      <c r="D8" s="108"/>
      <c r="E8" s="101" t="s">
        <v>50</v>
      </c>
      <c r="F8" s="108"/>
      <c r="G8" s="100"/>
      <c r="H8" s="135"/>
      <c r="I8" s="96"/>
      <c r="J8" s="96"/>
      <c r="K8" s="96"/>
      <c r="L8" s="96"/>
      <c r="M8" s="96"/>
      <c r="N8" s="96"/>
      <c r="O8" s="96"/>
    </row>
    <row r="9" spans="1:15" ht="15">
      <c r="A9" s="134"/>
      <c r="B9" s="144"/>
      <c r="C9" s="144"/>
      <c r="D9" s="123"/>
      <c r="E9" s="123"/>
      <c r="F9" s="106"/>
      <c r="G9" s="98"/>
      <c r="H9" s="135"/>
      <c r="I9" s="96"/>
      <c r="J9" s="96"/>
      <c r="K9" s="96"/>
      <c r="L9" s="96"/>
      <c r="M9" s="96"/>
      <c r="N9" s="96"/>
      <c r="O9" s="96"/>
    </row>
    <row r="10" spans="1:15" ht="15">
      <c r="A10" s="138" t="s">
        <v>125</v>
      </c>
      <c r="B10" s="150"/>
      <c r="C10" s="145"/>
      <c r="D10" s="126">
        <f>'Elektroinstalace chodby'!G62</f>
        <v>0</v>
      </c>
      <c r="E10" s="126"/>
      <c r="F10" s="126">
        <f>'Elektroinstalace chodby'!G130</f>
        <v>0</v>
      </c>
      <c r="G10" s="98"/>
      <c r="H10" s="135"/>
      <c r="I10" s="96"/>
      <c r="J10" s="96"/>
      <c r="K10" s="96"/>
      <c r="L10" s="96"/>
      <c r="M10" s="96"/>
      <c r="N10" s="96"/>
      <c r="O10" s="96"/>
    </row>
    <row r="11" spans="1:15" ht="15">
      <c r="A11" s="138"/>
      <c r="B11" s="151"/>
      <c r="C11" s="149"/>
      <c r="D11" s="126"/>
      <c r="E11" s="106"/>
      <c r="F11" s="106"/>
      <c r="G11" s="98"/>
      <c r="H11" s="135"/>
      <c r="I11" s="96"/>
      <c r="J11" s="96"/>
      <c r="K11" s="96"/>
      <c r="L11" s="96"/>
      <c r="M11" s="96"/>
      <c r="N11" s="96"/>
      <c r="O11" s="96"/>
    </row>
    <row r="12" spans="1:15" ht="15">
      <c r="A12" s="138" t="s">
        <v>128</v>
      </c>
      <c r="B12" s="151">
        <v>2</v>
      </c>
      <c r="C12" s="149">
        <f>'Pohon VZT klapek a dveří'!G21</f>
        <v>0</v>
      </c>
      <c r="D12" s="126">
        <f>B12*C12</f>
        <v>0</v>
      </c>
      <c r="E12" s="106">
        <f>'Pohon VZT klapek a dveří'!G29</f>
        <v>0</v>
      </c>
      <c r="F12" s="106">
        <f>B12*E12</f>
        <v>0</v>
      </c>
      <c r="G12" s="98"/>
      <c r="H12" s="135"/>
      <c r="I12" s="96"/>
      <c r="J12" s="96"/>
      <c r="K12" s="96"/>
      <c r="L12" s="96"/>
      <c r="M12" s="96"/>
      <c r="N12" s="96"/>
      <c r="O12" s="96"/>
    </row>
    <row r="13" spans="1:15" ht="15">
      <c r="A13" s="138"/>
      <c r="B13" s="151"/>
      <c r="C13" s="144"/>
      <c r="D13" s="106"/>
      <c r="E13" s="106"/>
      <c r="F13" s="106"/>
      <c r="G13" s="98"/>
      <c r="H13" s="135"/>
      <c r="I13" s="96"/>
      <c r="J13" s="96"/>
      <c r="K13" s="96"/>
      <c r="L13" s="96"/>
      <c r="M13" s="96"/>
      <c r="N13" s="96"/>
      <c r="O13" s="96"/>
    </row>
    <row r="14" spans="1:15" ht="15">
      <c r="A14" s="138" t="s">
        <v>132</v>
      </c>
      <c r="B14" s="151"/>
      <c r="C14" s="149"/>
      <c r="D14" s="106">
        <f>'Systém nouzového osvětlení'!G19</f>
        <v>0</v>
      </c>
      <c r="E14" s="106"/>
      <c r="F14" s="106">
        <f>'Systém nouzového osvětlení'!G27</f>
        <v>0</v>
      </c>
      <c r="G14" s="98"/>
      <c r="H14" s="135"/>
      <c r="I14" s="96"/>
      <c r="J14" s="96"/>
      <c r="K14" s="96"/>
      <c r="L14" s="96"/>
      <c r="M14" s="96"/>
      <c r="N14" s="96"/>
      <c r="O14" s="96"/>
    </row>
    <row r="15" spans="1:15" ht="29.25">
      <c r="A15" s="138" t="s">
        <v>231</v>
      </c>
      <c r="B15" s="151">
        <v>1</v>
      </c>
      <c r="C15" s="144"/>
      <c r="D15" s="106"/>
      <c r="E15" s="106"/>
      <c r="F15" s="106"/>
      <c r="G15" s="98"/>
      <c r="H15" s="135"/>
      <c r="I15" s="96"/>
      <c r="J15" s="96"/>
      <c r="K15" s="96"/>
      <c r="L15" s="96"/>
      <c r="M15" s="96"/>
      <c r="N15" s="96"/>
      <c r="O15" s="96"/>
    </row>
    <row r="16" spans="1:15" ht="15">
      <c r="A16" s="138"/>
      <c r="B16" s="151"/>
      <c r="C16" s="149"/>
      <c r="D16" s="126"/>
      <c r="E16" s="106"/>
      <c r="F16" s="106"/>
      <c r="G16" s="98"/>
      <c r="H16" s="135"/>
      <c r="I16" s="96"/>
      <c r="J16" s="96"/>
      <c r="K16" s="96"/>
      <c r="L16" s="96"/>
      <c r="M16" s="96"/>
      <c r="N16" s="96"/>
      <c r="O16" s="96"/>
    </row>
    <row r="17" spans="1:15" ht="15">
      <c r="A17" s="138" t="s">
        <v>129</v>
      </c>
      <c r="B17" s="151">
        <v>1</v>
      </c>
      <c r="C17" s="144"/>
      <c r="D17" s="106">
        <f>RHA!G15</f>
        <v>0</v>
      </c>
      <c r="E17" s="106"/>
      <c r="F17" s="106">
        <f>RHA!G26</f>
        <v>0</v>
      </c>
      <c r="G17" s="98"/>
      <c r="H17" s="135"/>
      <c r="I17" s="96"/>
      <c r="J17" s="96"/>
      <c r="K17" s="96"/>
      <c r="L17" s="96"/>
      <c r="M17" s="96"/>
      <c r="N17" s="96"/>
      <c r="O17" s="96"/>
    </row>
    <row r="18" spans="1:15" ht="15">
      <c r="A18" s="138" t="s">
        <v>130</v>
      </c>
      <c r="B18" s="151">
        <v>1</v>
      </c>
      <c r="C18" s="144"/>
      <c r="D18" s="106">
        <f>RHB!G19</f>
        <v>0</v>
      </c>
      <c r="E18" s="106"/>
      <c r="F18" s="106">
        <f>RHB!G31</f>
        <v>0</v>
      </c>
      <c r="G18" s="98"/>
      <c r="H18" s="135"/>
      <c r="I18" s="96"/>
      <c r="J18" s="96"/>
      <c r="K18" s="96"/>
      <c r="L18" s="96"/>
      <c r="M18" s="96"/>
      <c r="N18" s="96"/>
      <c r="O18" s="96"/>
    </row>
    <row r="19" spans="1:15" ht="15">
      <c r="A19" s="138" t="s">
        <v>131</v>
      </c>
      <c r="B19" s="151">
        <v>12</v>
      </c>
      <c r="C19" s="149">
        <f>'RXX.1'!G18</f>
        <v>0</v>
      </c>
      <c r="D19" s="126">
        <f>B19*C19</f>
        <v>0</v>
      </c>
      <c r="E19" s="106">
        <f>'RXX.1'!G33</f>
        <v>0</v>
      </c>
      <c r="F19" s="106">
        <f>B19*E19</f>
        <v>0</v>
      </c>
      <c r="G19" s="98"/>
      <c r="H19" s="135"/>
      <c r="I19" s="96"/>
      <c r="J19" s="96"/>
      <c r="K19" s="96"/>
      <c r="L19" s="96"/>
      <c r="M19" s="96"/>
      <c r="N19" s="96"/>
      <c r="O19" s="96"/>
    </row>
    <row r="20" spans="1:15" ht="15">
      <c r="A20" s="138" t="s">
        <v>280</v>
      </c>
      <c r="B20" s="151">
        <v>11</v>
      </c>
      <c r="C20" s="149">
        <f>'RXX.2'!G19</f>
        <v>0</v>
      </c>
      <c r="D20" s="126">
        <f aca="true" t="shared" si="0" ref="D20">B20*C20</f>
        <v>0</v>
      </c>
      <c r="E20" s="106">
        <f>'RXX.2'!G33</f>
        <v>0</v>
      </c>
      <c r="F20" s="106">
        <f aca="true" t="shared" si="1" ref="F20">B20*E20</f>
        <v>0</v>
      </c>
      <c r="G20" s="98"/>
      <c r="H20" s="135"/>
      <c r="I20" s="96"/>
      <c r="J20" s="96"/>
      <c r="K20" s="96"/>
      <c r="L20" s="96"/>
      <c r="M20" s="96"/>
      <c r="N20" s="96"/>
      <c r="O20" s="96"/>
    </row>
    <row r="21" spans="1:15" s="228" customFormat="1" ht="29.25">
      <c r="A21" s="221" t="s">
        <v>302</v>
      </c>
      <c r="B21" s="150">
        <v>1</v>
      </c>
      <c r="C21" s="222"/>
      <c r="D21" s="223">
        <f>'strukt kab'!E21</f>
        <v>0</v>
      </c>
      <c r="E21" s="224"/>
      <c r="F21" s="224">
        <f>'strukt kab'!G21</f>
        <v>0</v>
      </c>
      <c r="G21" s="225"/>
      <c r="H21" s="226"/>
      <c r="I21" s="227"/>
      <c r="J21" s="227"/>
      <c r="K21" s="227"/>
      <c r="L21" s="227"/>
      <c r="M21" s="227"/>
      <c r="N21" s="227"/>
      <c r="O21" s="227"/>
    </row>
    <row r="22" spans="1:15" ht="15">
      <c r="A22" s="138"/>
      <c r="B22" s="150"/>
      <c r="C22" s="149"/>
      <c r="D22" s="126"/>
      <c r="E22" s="106"/>
      <c r="F22" s="106"/>
      <c r="G22" s="98"/>
      <c r="H22" s="135"/>
      <c r="I22" s="96"/>
      <c r="J22" s="96"/>
      <c r="K22" s="96"/>
      <c r="L22" s="96"/>
      <c r="M22" s="96"/>
      <c r="N22" s="96"/>
      <c r="O22" s="96"/>
    </row>
    <row r="23" spans="1:15" ht="15">
      <c r="A23" s="138"/>
      <c r="B23" s="151"/>
      <c r="C23" s="144"/>
      <c r="D23" s="106"/>
      <c r="E23" s="106"/>
      <c r="F23" s="106"/>
      <c r="G23" s="98"/>
      <c r="H23" s="135"/>
      <c r="I23" s="96"/>
      <c r="J23" s="96"/>
      <c r="K23" s="96"/>
      <c r="L23" s="96"/>
      <c r="M23" s="96"/>
      <c r="N23" s="96"/>
      <c r="O23" s="96"/>
    </row>
    <row r="24" spans="1:15" ht="15">
      <c r="A24" s="134"/>
      <c r="B24" s="144"/>
      <c r="C24" s="144"/>
      <c r="D24" s="106"/>
      <c r="E24" s="106"/>
      <c r="F24" s="106"/>
      <c r="G24" s="98"/>
      <c r="H24" s="135"/>
      <c r="I24" s="96"/>
      <c r="J24" s="96"/>
      <c r="K24" s="96"/>
      <c r="L24" s="96"/>
      <c r="M24" s="96"/>
      <c r="N24" s="96"/>
      <c r="O24" s="96"/>
    </row>
    <row r="25" spans="1:13" ht="15.75">
      <c r="A25" s="200" t="s">
        <v>52</v>
      </c>
      <c r="B25" s="201"/>
      <c r="C25" s="201"/>
      <c r="D25" s="202"/>
      <c r="E25" s="202"/>
      <c r="F25" s="202"/>
      <c r="G25" s="100">
        <f>SUM(F10:F21)</f>
        <v>0</v>
      </c>
      <c r="H25" s="136">
        <f>G25*1.21</f>
        <v>0</v>
      </c>
      <c r="I25" s="96"/>
      <c r="K25" s="99"/>
      <c r="L25" s="96"/>
      <c r="M25" s="96"/>
    </row>
    <row r="26" spans="1:13" ht="16.5" thickBot="1">
      <c r="A26" s="200" t="s">
        <v>53</v>
      </c>
      <c r="B26" s="201"/>
      <c r="C26" s="201"/>
      <c r="D26" s="202"/>
      <c r="E26" s="202"/>
      <c r="F26" s="202"/>
      <c r="G26" s="165">
        <f>SUM(D10:D21)</f>
        <v>0</v>
      </c>
      <c r="H26" s="136">
        <f>G26*1.21</f>
        <v>0</v>
      </c>
      <c r="I26" s="96"/>
      <c r="K26" s="99"/>
      <c r="L26" s="96"/>
      <c r="M26" s="96"/>
    </row>
    <row r="27" spans="1:13" ht="16.5" thickBot="1">
      <c r="A27" s="137"/>
      <c r="B27" s="146"/>
      <c r="C27" s="146"/>
      <c r="D27" s="125"/>
      <c r="E27" s="142"/>
      <c r="F27" s="163"/>
      <c r="G27" s="167">
        <f>G25+G26</f>
        <v>0</v>
      </c>
      <c r="H27" s="164"/>
      <c r="I27" s="96"/>
      <c r="K27" s="99"/>
      <c r="L27" s="96"/>
      <c r="M27" s="96"/>
    </row>
    <row r="28" spans="1:14" ht="14.25">
      <c r="A28" s="203"/>
      <c r="B28" s="204"/>
      <c r="C28" s="204"/>
      <c r="D28" s="205"/>
      <c r="E28" s="205"/>
      <c r="F28" s="205"/>
      <c r="G28" s="166"/>
      <c r="H28" s="139"/>
      <c r="I28" s="96"/>
      <c r="L28" s="97"/>
      <c r="M28" s="96"/>
      <c r="N28" s="96"/>
    </row>
    <row r="29" spans="1:9" ht="12" customHeight="1" thickBot="1">
      <c r="A29" s="197"/>
      <c r="B29" s="198"/>
      <c r="C29" s="198"/>
      <c r="D29" s="199"/>
      <c r="E29" s="199"/>
      <c r="F29" s="199"/>
      <c r="G29" s="140"/>
      <c r="H29" s="141"/>
      <c r="I29" s="96"/>
    </row>
    <row r="30" ht="15">
      <c r="L30" s="96"/>
    </row>
    <row r="31" spans="1:8" ht="15">
      <c r="A31" s="96"/>
      <c r="B31" s="96"/>
      <c r="C31" s="96"/>
      <c r="D31" s="105"/>
      <c r="E31" s="105"/>
      <c r="F31" s="105"/>
      <c r="G31" s="96"/>
      <c r="H31" s="96"/>
    </row>
    <row r="32" spans="1:8" ht="15">
      <c r="A32" s="96"/>
      <c r="B32" s="96"/>
      <c r="C32" s="96"/>
      <c r="D32" s="105"/>
      <c r="E32" s="105"/>
      <c r="F32" s="105"/>
      <c r="G32" s="96"/>
      <c r="H32" s="96"/>
    </row>
    <row r="33" spans="1:8" ht="15">
      <c r="A33" s="96"/>
      <c r="B33" s="96"/>
      <c r="C33" s="96"/>
      <c r="D33" s="105"/>
      <c r="E33" s="105"/>
      <c r="F33" s="105"/>
      <c r="G33" s="96"/>
      <c r="H33" s="96"/>
    </row>
    <row r="34" spans="1:8" ht="15">
      <c r="A34" s="96"/>
      <c r="B34" s="96"/>
      <c r="C34" s="96"/>
      <c r="D34" s="105"/>
      <c r="E34" s="105"/>
      <c r="F34" s="105"/>
      <c r="G34" s="96"/>
      <c r="H34" s="96"/>
    </row>
    <row r="35" spans="1:8" ht="15">
      <c r="A35" s="96"/>
      <c r="B35" s="96"/>
      <c r="C35" s="96"/>
      <c r="D35" s="105"/>
      <c r="E35" s="105"/>
      <c r="F35" s="105"/>
      <c r="G35" s="96"/>
      <c r="H35" s="96"/>
    </row>
    <row r="36" spans="1:8" ht="15">
      <c r="A36" s="96"/>
      <c r="B36" s="96"/>
      <c r="C36" s="96"/>
      <c r="D36" s="105"/>
      <c r="E36" s="105"/>
      <c r="F36" s="105"/>
      <c r="G36" s="96"/>
      <c r="H36" s="96"/>
    </row>
    <row r="37" spans="1:8" ht="15">
      <c r="A37" s="96"/>
      <c r="B37" s="96"/>
      <c r="C37" s="96"/>
      <c r="D37" s="105"/>
      <c r="E37" s="105"/>
      <c r="F37" s="105"/>
      <c r="G37" s="96"/>
      <c r="H37" s="96"/>
    </row>
    <row r="38" spans="1:8" ht="15">
      <c r="A38" s="96"/>
      <c r="B38" s="96"/>
      <c r="C38" s="96"/>
      <c r="D38" s="105"/>
      <c r="E38" s="105"/>
      <c r="F38" s="105"/>
      <c r="G38" s="96"/>
      <c r="H38" s="96"/>
    </row>
    <row r="39" spans="1:8" ht="15">
      <c r="A39" s="96"/>
      <c r="B39" s="96"/>
      <c r="C39" s="96"/>
      <c r="D39" s="105"/>
      <c r="E39" s="105"/>
      <c r="F39" s="105"/>
      <c r="G39" s="96"/>
      <c r="H39" s="96"/>
    </row>
    <row r="40" spans="1:8" ht="15">
      <c r="A40" s="96"/>
      <c r="B40" s="96"/>
      <c r="C40" s="96"/>
      <c r="D40" s="105"/>
      <c r="E40" s="105"/>
      <c r="F40" s="105"/>
      <c r="G40" s="96"/>
      <c r="H40" s="96"/>
    </row>
    <row r="41" spans="1:8" ht="15">
      <c r="A41" s="96"/>
      <c r="B41" s="96"/>
      <c r="C41" s="96"/>
      <c r="D41" s="105"/>
      <c r="E41" s="105"/>
      <c r="F41" s="105"/>
      <c r="G41" s="96"/>
      <c r="H41" s="96"/>
    </row>
    <row r="42" spans="1:8" ht="15">
      <c r="A42" s="96"/>
      <c r="B42" s="96"/>
      <c r="C42" s="96"/>
      <c r="D42" s="105"/>
      <c r="E42" s="105"/>
      <c r="F42" s="105"/>
      <c r="G42" s="96"/>
      <c r="H42" s="96"/>
    </row>
    <row r="43" spans="1:8" ht="15">
      <c r="A43" s="96"/>
      <c r="B43" s="96"/>
      <c r="C43" s="96"/>
      <c r="D43" s="105"/>
      <c r="E43" s="105"/>
      <c r="F43" s="105"/>
      <c r="G43" s="96"/>
      <c r="H43" s="96"/>
    </row>
    <row r="44" spans="1:8" ht="15">
      <c r="A44" s="96"/>
      <c r="B44" s="96"/>
      <c r="C44" s="96"/>
      <c r="D44" s="105"/>
      <c r="E44" s="105"/>
      <c r="F44" s="105"/>
      <c r="G44" s="96"/>
      <c r="H44" s="96"/>
    </row>
    <row r="45" spans="1:8" ht="15">
      <c r="A45" s="96"/>
      <c r="B45" s="96"/>
      <c r="C45" s="96"/>
      <c r="D45" s="105"/>
      <c r="E45" s="105"/>
      <c r="F45" s="105"/>
      <c r="G45" s="96"/>
      <c r="H45" s="96"/>
    </row>
    <row r="46" spans="1:8" ht="15">
      <c r="A46" s="96"/>
      <c r="B46" s="96"/>
      <c r="C46" s="96"/>
      <c r="D46" s="105"/>
      <c r="E46" s="105"/>
      <c r="F46" s="105"/>
      <c r="G46" s="96"/>
      <c r="H46" s="96"/>
    </row>
    <row r="47" spans="1:8" ht="15">
      <c r="A47" s="96"/>
      <c r="B47" s="96"/>
      <c r="C47" s="96"/>
      <c r="D47" s="105"/>
      <c r="E47" s="105"/>
      <c r="F47" s="105"/>
      <c r="G47" s="96"/>
      <c r="H47" s="96"/>
    </row>
    <row r="48" spans="1:8" ht="15">
      <c r="A48" s="96"/>
      <c r="B48" s="96"/>
      <c r="C48" s="96"/>
      <c r="D48" s="105"/>
      <c r="E48" s="105"/>
      <c r="F48" s="105"/>
      <c r="G48" s="96"/>
      <c r="H48" s="96"/>
    </row>
    <row r="49" spans="1:8" ht="15">
      <c r="A49" s="96"/>
      <c r="B49" s="96"/>
      <c r="C49" s="96"/>
      <c r="D49" s="105"/>
      <c r="E49" s="105"/>
      <c r="F49" s="105"/>
      <c r="G49" s="96"/>
      <c r="H49" s="96"/>
    </row>
    <row r="50" spans="1:8" ht="15">
      <c r="A50" s="96"/>
      <c r="B50" s="96"/>
      <c r="C50" s="96"/>
      <c r="D50" s="105"/>
      <c r="E50" s="105"/>
      <c r="F50" s="105"/>
      <c r="G50" s="96"/>
      <c r="H50" s="96"/>
    </row>
    <row r="51" spans="1:8" ht="15">
      <c r="A51" s="96"/>
      <c r="B51" s="96"/>
      <c r="C51" s="96"/>
      <c r="D51" s="105"/>
      <c r="E51" s="105"/>
      <c r="F51" s="105"/>
      <c r="G51" s="96"/>
      <c r="H51" s="96"/>
    </row>
    <row r="52" spans="1:8" ht="15">
      <c r="A52" s="96"/>
      <c r="B52" s="96"/>
      <c r="C52" s="96"/>
      <c r="D52" s="105"/>
      <c r="E52" s="105"/>
      <c r="F52" s="105"/>
      <c r="G52" s="96"/>
      <c r="H52" s="96"/>
    </row>
    <row r="53" spans="1:8" ht="15">
      <c r="A53" s="96"/>
      <c r="B53" s="96"/>
      <c r="C53" s="96"/>
      <c r="D53" s="105"/>
      <c r="E53" s="105"/>
      <c r="F53" s="105"/>
      <c r="G53" s="96"/>
      <c r="H53" s="96"/>
    </row>
    <row r="54" spans="1:8" ht="15">
      <c r="A54" s="96"/>
      <c r="B54" s="96"/>
      <c r="C54" s="96"/>
      <c r="D54" s="105"/>
      <c r="E54" s="105"/>
      <c r="F54" s="105"/>
      <c r="G54" s="96"/>
      <c r="H54" s="96"/>
    </row>
    <row r="55" spans="1:8" ht="15">
      <c r="A55" s="96"/>
      <c r="B55" s="96"/>
      <c r="C55" s="96"/>
      <c r="D55" s="105"/>
      <c r="E55" s="105"/>
      <c r="F55" s="105"/>
      <c r="G55" s="96"/>
      <c r="H55" s="96"/>
    </row>
    <row r="56" spans="1:8" ht="15">
      <c r="A56" s="96"/>
      <c r="B56" s="96"/>
      <c r="C56" s="96"/>
      <c r="D56" s="105"/>
      <c r="E56" s="105"/>
      <c r="F56" s="105"/>
      <c r="G56" s="96"/>
      <c r="H56" s="96"/>
    </row>
    <row r="57" spans="1:8" ht="15">
      <c r="A57" s="96"/>
      <c r="B57" s="96"/>
      <c r="C57" s="96"/>
      <c r="D57" s="105"/>
      <c r="E57" s="105"/>
      <c r="F57" s="105"/>
      <c r="G57" s="96"/>
      <c r="H57" s="96"/>
    </row>
    <row r="58" spans="1:8" ht="15">
      <c r="A58" s="96"/>
      <c r="B58" s="96"/>
      <c r="C58" s="96"/>
      <c r="D58" s="105"/>
      <c r="E58" s="105"/>
      <c r="F58" s="105"/>
      <c r="G58" s="96"/>
      <c r="H58" s="96"/>
    </row>
    <row r="59" spans="1:8" ht="15">
      <c r="A59" s="96"/>
      <c r="B59" s="96"/>
      <c r="C59" s="96"/>
      <c r="D59" s="105"/>
      <c r="E59" s="105"/>
      <c r="F59" s="105"/>
      <c r="G59" s="96"/>
      <c r="H59" s="96"/>
    </row>
    <row r="60" spans="1:8" ht="15">
      <c r="A60" s="96"/>
      <c r="B60" s="96"/>
      <c r="C60" s="96"/>
      <c r="D60" s="105"/>
      <c r="E60" s="105"/>
      <c r="F60" s="105"/>
      <c r="G60" s="96"/>
      <c r="H60" s="96"/>
    </row>
    <row r="61" spans="1:8" ht="15">
      <c r="A61" s="96"/>
      <c r="B61" s="96"/>
      <c r="C61" s="96"/>
      <c r="D61" s="105"/>
      <c r="E61" s="105"/>
      <c r="F61" s="105"/>
      <c r="G61" s="96"/>
      <c r="H61" s="96"/>
    </row>
  </sheetData>
  <mergeCells count="10">
    <mergeCell ref="A29:F29"/>
    <mergeCell ref="A26:F26"/>
    <mergeCell ref="A28:F28"/>
    <mergeCell ref="A6:F6"/>
    <mergeCell ref="A25:F25"/>
    <mergeCell ref="A4:H4"/>
    <mergeCell ref="A1:H1"/>
    <mergeCell ref="A2:H2"/>
    <mergeCell ref="A3:H3"/>
    <mergeCell ref="A5:F5"/>
  </mergeCells>
  <printOptions/>
  <pageMargins left="0.25" right="0.25" top="0.75" bottom="0.75" header="0.3" footer="0.3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showGridLines="0" workbookViewId="0" topLeftCell="A1">
      <selection activeCell="F7" sqref="F7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11">
        <v>23651</v>
      </c>
      <c r="B1" s="211"/>
      <c r="C1" s="211" t="s">
        <v>189</v>
      </c>
      <c r="D1" s="211"/>
      <c r="E1" s="211"/>
      <c r="F1" s="211"/>
      <c r="G1" s="211"/>
      <c r="H1" s="109"/>
      <c r="I1" s="109"/>
      <c r="J1" s="109"/>
      <c r="K1" s="109"/>
    </row>
    <row r="2" spans="1:11" ht="24.95" customHeight="1">
      <c r="A2" s="212" t="s">
        <v>56</v>
      </c>
      <c r="B2" s="212"/>
      <c r="C2" s="213" t="s">
        <v>188</v>
      </c>
      <c r="D2" s="213"/>
      <c r="E2" s="213"/>
      <c r="F2" s="213"/>
      <c r="G2" s="213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14"/>
      <c r="B4" s="215"/>
      <c r="C4" s="215" t="s">
        <v>57</v>
      </c>
      <c r="D4" s="215"/>
      <c r="E4" s="215"/>
      <c r="F4" s="215"/>
      <c r="G4" s="216"/>
      <c r="H4" s="109"/>
      <c r="I4" s="109"/>
      <c r="J4" s="109"/>
      <c r="K4" s="109"/>
    </row>
    <row r="5" spans="1:11" ht="15">
      <c r="A5" s="111" t="s">
        <v>58</v>
      </c>
      <c r="B5" s="111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  <c r="H5" s="109"/>
      <c r="I5" s="109"/>
      <c r="J5" s="109"/>
      <c r="K5" s="109"/>
    </row>
    <row r="6" spans="1:11" ht="15">
      <c r="A6" s="217"/>
      <c r="B6" s="217"/>
      <c r="C6" s="218" t="s">
        <v>184</v>
      </c>
      <c r="D6" s="218"/>
      <c r="E6" s="218"/>
      <c r="F6" s="218"/>
      <c r="G6" s="218"/>
      <c r="H6" s="109"/>
      <c r="I6" s="109"/>
      <c r="J6" s="109"/>
      <c r="K6" s="109"/>
    </row>
    <row r="7" spans="1:9" ht="15">
      <c r="A7" s="112">
        <v>1</v>
      </c>
      <c r="B7" s="113"/>
      <c r="C7" s="113" t="s">
        <v>187</v>
      </c>
      <c r="D7" s="112" t="s">
        <v>185</v>
      </c>
      <c r="E7" s="114">
        <v>1800</v>
      </c>
      <c r="F7" s="115"/>
      <c r="G7" s="116">
        <f>F7*E7</f>
        <v>0</v>
      </c>
      <c r="H7" s="109"/>
      <c r="I7" s="109"/>
    </row>
    <row r="8" spans="1:9" ht="15">
      <c r="A8" s="112">
        <v>2</v>
      </c>
      <c r="B8" s="113"/>
      <c r="C8" s="113" t="s">
        <v>186</v>
      </c>
      <c r="D8" s="112" t="s">
        <v>185</v>
      </c>
      <c r="E8" s="114">
        <v>15</v>
      </c>
      <c r="F8" s="115">
        <v>0</v>
      </c>
      <c r="G8" s="116">
        <f>F8*E8</f>
        <v>0</v>
      </c>
      <c r="H8" s="109"/>
      <c r="I8" s="109"/>
    </row>
    <row r="9" spans="1:11" ht="15">
      <c r="A9" s="117"/>
      <c r="B9" s="117" t="s">
        <v>66</v>
      </c>
      <c r="C9" s="209" t="s">
        <v>184</v>
      </c>
      <c r="D9" s="210"/>
      <c r="E9" s="210"/>
      <c r="F9" s="210"/>
      <c r="G9" s="118">
        <f>SUM(G7:G8)</f>
        <v>0</v>
      </c>
      <c r="H9" s="109"/>
      <c r="I9" s="109"/>
      <c r="J9" s="109"/>
      <c r="K9" s="109"/>
    </row>
    <row r="10" spans="1:11" ht="15">
      <c r="A10" s="217"/>
      <c r="B10" s="217"/>
      <c r="C10" s="218" t="s">
        <v>182</v>
      </c>
      <c r="D10" s="218"/>
      <c r="E10" s="218"/>
      <c r="F10" s="218"/>
      <c r="G10" s="218"/>
      <c r="H10" s="109"/>
      <c r="I10" s="109"/>
      <c r="J10" s="109"/>
      <c r="K10" s="109"/>
    </row>
    <row r="11" spans="1:9" ht="15">
      <c r="A11" s="112">
        <v>3</v>
      </c>
      <c r="B11" s="113"/>
      <c r="C11" s="113" t="s">
        <v>183</v>
      </c>
      <c r="D11" s="112" t="s">
        <v>93</v>
      </c>
      <c r="E11" s="114">
        <v>26</v>
      </c>
      <c r="F11" s="115">
        <v>0</v>
      </c>
      <c r="G11" s="116">
        <f>F11*E11</f>
        <v>0</v>
      </c>
      <c r="H11" s="109"/>
      <c r="I11" s="109"/>
    </row>
    <row r="12" spans="1:11" ht="15">
      <c r="A12" s="117"/>
      <c r="B12" s="117" t="s">
        <v>66</v>
      </c>
      <c r="C12" s="209" t="s">
        <v>182</v>
      </c>
      <c r="D12" s="210"/>
      <c r="E12" s="210"/>
      <c r="F12" s="210"/>
      <c r="G12" s="118">
        <f>SUM(G11:G11)</f>
        <v>0</v>
      </c>
      <c r="H12" s="109"/>
      <c r="I12" s="109"/>
      <c r="J12" s="109"/>
      <c r="K12" s="109"/>
    </row>
    <row r="13" spans="1:11" ht="15">
      <c r="A13" s="217"/>
      <c r="B13" s="217"/>
      <c r="C13" s="218" t="s">
        <v>92</v>
      </c>
      <c r="D13" s="218"/>
      <c r="E13" s="218"/>
      <c r="F13" s="218"/>
      <c r="G13" s="218"/>
      <c r="H13" s="109"/>
      <c r="I13" s="109"/>
      <c r="J13" s="109"/>
      <c r="K13" s="109"/>
    </row>
    <row r="14" spans="1:9" ht="15">
      <c r="A14" s="112">
        <v>4</v>
      </c>
      <c r="B14" s="113"/>
      <c r="C14" s="113" t="s">
        <v>116</v>
      </c>
      <c r="D14" s="112" t="s">
        <v>65</v>
      </c>
      <c r="E14" s="114">
        <v>114</v>
      </c>
      <c r="F14" s="115">
        <v>0</v>
      </c>
      <c r="G14" s="116">
        <f>F14*E14</f>
        <v>0</v>
      </c>
      <c r="H14" s="109"/>
      <c r="I14" s="109"/>
    </row>
    <row r="15" spans="1:9" ht="15">
      <c r="A15" s="112">
        <v>5</v>
      </c>
      <c r="B15" s="113"/>
      <c r="C15" s="113" t="s">
        <v>94</v>
      </c>
      <c r="D15" s="112" t="s">
        <v>93</v>
      </c>
      <c r="E15" s="114">
        <v>10</v>
      </c>
      <c r="F15" s="115">
        <v>0</v>
      </c>
      <c r="G15" s="116">
        <f>F15*E15</f>
        <v>0</v>
      </c>
      <c r="H15" s="109"/>
      <c r="I15" s="109"/>
    </row>
    <row r="16" spans="1:9" ht="15">
      <c r="A16" s="112">
        <v>6</v>
      </c>
      <c r="B16" s="113"/>
      <c r="C16" s="113" t="s">
        <v>181</v>
      </c>
      <c r="D16" s="112" t="s">
        <v>65</v>
      </c>
      <c r="E16" s="114">
        <v>86</v>
      </c>
      <c r="F16" s="115">
        <v>0</v>
      </c>
      <c r="G16" s="116">
        <f>F16*E16</f>
        <v>0</v>
      </c>
      <c r="H16" s="109"/>
      <c r="I16" s="109"/>
    </row>
    <row r="17" spans="1:11" ht="15">
      <c r="A17" s="117"/>
      <c r="B17" s="117" t="s">
        <v>66</v>
      </c>
      <c r="C17" s="209" t="s">
        <v>92</v>
      </c>
      <c r="D17" s="210"/>
      <c r="E17" s="210"/>
      <c r="F17" s="210"/>
      <c r="G17" s="118">
        <f>SUM(G14:G16)</f>
        <v>0</v>
      </c>
      <c r="H17" s="109"/>
      <c r="I17" s="109"/>
      <c r="J17" s="109"/>
      <c r="K17" s="109"/>
    </row>
    <row r="18" spans="1:11" ht="15">
      <c r="A18" s="217"/>
      <c r="B18" s="217"/>
      <c r="C18" s="218" t="s">
        <v>176</v>
      </c>
      <c r="D18" s="218"/>
      <c r="E18" s="218"/>
      <c r="F18" s="218"/>
      <c r="G18" s="218"/>
      <c r="H18" s="109"/>
      <c r="I18" s="109"/>
      <c r="J18" s="109"/>
      <c r="K18" s="109"/>
    </row>
    <row r="19" spans="1:9" ht="15">
      <c r="A19" s="112">
        <v>7</v>
      </c>
      <c r="B19" s="113"/>
      <c r="C19" s="113" t="s">
        <v>180</v>
      </c>
      <c r="D19" s="112" t="s">
        <v>68</v>
      </c>
      <c r="E19" s="114">
        <v>480</v>
      </c>
      <c r="F19" s="115">
        <v>0</v>
      </c>
      <c r="G19" s="116">
        <f>F19*E19</f>
        <v>0</v>
      </c>
      <c r="H19" s="109"/>
      <c r="I19" s="109"/>
    </row>
    <row r="20" spans="1:9" ht="15">
      <c r="A20" s="112">
        <v>8</v>
      </c>
      <c r="B20" s="113"/>
      <c r="C20" s="113" t="s">
        <v>179</v>
      </c>
      <c r="D20" s="112" t="s">
        <v>68</v>
      </c>
      <c r="E20" s="114">
        <v>480</v>
      </c>
      <c r="F20" s="115">
        <v>0</v>
      </c>
      <c r="G20" s="116">
        <f>F20*E20</f>
        <v>0</v>
      </c>
      <c r="H20" s="109"/>
      <c r="I20" s="109"/>
    </row>
    <row r="21" spans="1:9" ht="15">
      <c r="A21" s="112">
        <v>9</v>
      </c>
      <c r="B21" s="113"/>
      <c r="C21" s="113" t="s">
        <v>178</v>
      </c>
      <c r="D21" s="112" t="s">
        <v>65</v>
      </c>
      <c r="E21" s="114">
        <v>250</v>
      </c>
      <c r="F21" s="115">
        <v>0</v>
      </c>
      <c r="G21" s="116">
        <f>F21*E21</f>
        <v>0</v>
      </c>
      <c r="H21" s="109"/>
      <c r="I21" s="109"/>
    </row>
    <row r="22" spans="1:9" ht="15">
      <c r="A22" s="112">
        <v>10</v>
      </c>
      <c r="B22" s="113"/>
      <c r="C22" s="113" t="s">
        <v>240</v>
      </c>
      <c r="D22" s="112" t="s">
        <v>68</v>
      </c>
      <c r="E22" s="114">
        <v>140</v>
      </c>
      <c r="F22" s="115">
        <v>0</v>
      </c>
      <c r="G22" s="116">
        <f>F22*E22</f>
        <v>0</v>
      </c>
      <c r="H22" s="109"/>
      <c r="I22" s="109"/>
    </row>
    <row r="23" spans="1:9" ht="15">
      <c r="A23" s="112">
        <v>11</v>
      </c>
      <c r="B23" s="113"/>
      <c r="C23" s="113" t="s">
        <v>241</v>
      </c>
      <c r="D23" s="112" t="s">
        <v>177</v>
      </c>
      <c r="E23" s="114">
        <v>1</v>
      </c>
      <c r="F23" s="115">
        <v>0</v>
      </c>
      <c r="G23" s="116">
        <f>F23*E23</f>
        <v>0</v>
      </c>
      <c r="H23" s="109"/>
      <c r="I23" s="109"/>
    </row>
    <row r="24" spans="1:9" ht="15">
      <c r="A24" s="121"/>
      <c r="B24" s="121"/>
      <c r="C24" s="121" t="s">
        <v>242</v>
      </c>
      <c r="D24" s="121"/>
      <c r="E24" s="121"/>
      <c r="F24" s="121"/>
      <c r="G24" s="121"/>
      <c r="H24" s="109"/>
      <c r="I24" s="109"/>
    </row>
    <row r="25" spans="1:11" ht="15">
      <c r="A25" s="117"/>
      <c r="B25" s="117" t="s">
        <v>66</v>
      </c>
      <c r="C25" s="209" t="s">
        <v>176</v>
      </c>
      <c r="D25" s="210"/>
      <c r="E25" s="210"/>
      <c r="F25" s="210"/>
      <c r="G25" s="118">
        <f>SUM(G19:G23)</f>
        <v>0</v>
      </c>
      <c r="H25" s="109"/>
      <c r="I25" s="109"/>
      <c r="J25" s="109"/>
      <c r="K25" s="109"/>
    </row>
    <row r="26" spans="1:11" ht="15">
      <c r="A26" s="217"/>
      <c r="B26" s="217"/>
      <c r="C26" s="218" t="s">
        <v>171</v>
      </c>
      <c r="D26" s="218"/>
      <c r="E26" s="218"/>
      <c r="F26" s="218"/>
      <c r="G26" s="218"/>
      <c r="H26" s="109"/>
      <c r="I26" s="109"/>
      <c r="J26" s="109"/>
      <c r="K26" s="109"/>
    </row>
    <row r="27" spans="1:9" ht="15">
      <c r="A27" s="112">
        <v>12</v>
      </c>
      <c r="B27" s="113"/>
      <c r="C27" s="113" t="s">
        <v>175</v>
      </c>
      <c r="D27" s="112" t="s">
        <v>93</v>
      </c>
      <c r="E27" s="114">
        <v>2</v>
      </c>
      <c r="F27" s="115">
        <v>0</v>
      </c>
      <c r="G27" s="116">
        <f aca="true" t="shared" si="0" ref="G27:G33">F27*E27</f>
        <v>0</v>
      </c>
      <c r="H27" s="109"/>
      <c r="I27" s="109"/>
    </row>
    <row r="28" spans="1:9" ht="21">
      <c r="A28" s="112">
        <v>13</v>
      </c>
      <c r="B28" s="113"/>
      <c r="C28" s="113" t="s">
        <v>243</v>
      </c>
      <c r="D28" s="112" t="s">
        <v>65</v>
      </c>
      <c r="E28" s="114">
        <v>66</v>
      </c>
      <c r="F28" s="115">
        <v>0</v>
      </c>
      <c r="G28" s="116">
        <f t="shared" si="0"/>
        <v>0</v>
      </c>
      <c r="H28" s="109"/>
      <c r="I28" s="109"/>
    </row>
    <row r="29" spans="1:9" ht="15">
      <c r="A29" s="112">
        <v>14</v>
      </c>
      <c r="B29" s="113"/>
      <c r="C29" s="113" t="s">
        <v>244</v>
      </c>
      <c r="D29" s="112" t="s">
        <v>65</v>
      </c>
      <c r="E29" s="114">
        <v>198</v>
      </c>
      <c r="F29" s="115">
        <v>0</v>
      </c>
      <c r="G29" s="116">
        <f t="shared" si="0"/>
        <v>0</v>
      </c>
      <c r="H29" s="109"/>
      <c r="I29" s="109"/>
    </row>
    <row r="30" spans="1:9" ht="15">
      <c r="A30" s="112">
        <v>15</v>
      </c>
      <c r="B30" s="113"/>
      <c r="C30" s="113" t="s">
        <v>174</v>
      </c>
      <c r="D30" s="112" t="s">
        <v>93</v>
      </c>
      <c r="E30" s="114">
        <v>1</v>
      </c>
      <c r="F30" s="115">
        <v>0</v>
      </c>
      <c r="G30" s="116">
        <f t="shared" si="0"/>
        <v>0</v>
      </c>
      <c r="H30" s="109"/>
      <c r="I30" s="109"/>
    </row>
    <row r="31" spans="1:9" ht="15">
      <c r="A31" s="112">
        <v>16</v>
      </c>
      <c r="B31" s="113"/>
      <c r="C31" s="113" t="s">
        <v>173</v>
      </c>
      <c r="D31" s="112" t="s">
        <v>93</v>
      </c>
      <c r="E31" s="114">
        <v>2</v>
      </c>
      <c r="F31" s="115">
        <v>0</v>
      </c>
      <c r="G31" s="116">
        <f t="shared" si="0"/>
        <v>0</v>
      </c>
      <c r="H31" s="109"/>
      <c r="I31" s="109"/>
    </row>
    <row r="32" spans="1:9" ht="15">
      <c r="A32" s="112">
        <v>17</v>
      </c>
      <c r="B32" s="113"/>
      <c r="C32" s="113" t="s">
        <v>276</v>
      </c>
      <c r="D32" s="112" t="s">
        <v>93</v>
      </c>
      <c r="E32" s="114">
        <v>66</v>
      </c>
      <c r="F32" s="115">
        <v>0</v>
      </c>
      <c r="G32" s="116">
        <f t="shared" si="0"/>
        <v>0</v>
      </c>
      <c r="H32" s="109"/>
      <c r="I32" s="109"/>
    </row>
    <row r="33" spans="1:9" ht="15">
      <c r="A33" s="112">
        <v>18</v>
      </c>
      <c r="B33" s="113"/>
      <c r="C33" s="113" t="s">
        <v>172</v>
      </c>
      <c r="D33" s="112" t="s">
        <v>93</v>
      </c>
      <c r="E33" s="114">
        <v>1</v>
      </c>
      <c r="F33" s="115">
        <v>0</v>
      </c>
      <c r="G33" s="116">
        <f t="shared" si="0"/>
        <v>0</v>
      </c>
      <c r="H33" s="109"/>
      <c r="I33" s="109"/>
    </row>
    <row r="34" spans="1:11" ht="15">
      <c r="A34" s="117"/>
      <c r="B34" s="117" t="s">
        <v>66</v>
      </c>
      <c r="C34" s="209" t="s">
        <v>171</v>
      </c>
      <c r="D34" s="210"/>
      <c r="E34" s="210"/>
      <c r="F34" s="210"/>
      <c r="G34" s="118">
        <f>SUM(G27:G33)</f>
        <v>0</v>
      </c>
      <c r="H34" s="109"/>
      <c r="I34" s="109"/>
      <c r="J34" s="109"/>
      <c r="K34" s="109"/>
    </row>
    <row r="35" spans="1:11" ht="15">
      <c r="A35" s="217"/>
      <c r="B35" s="217"/>
      <c r="C35" s="218" t="s">
        <v>98</v>
      </c>
      <c r="D35" s="218"/>
      <c r="E35" s="218"/>
      <c r="F35" s="218"/>
      <c r="G35" s="218"/>
      <c r="H35" s="109"/>
      <c r="I35" s="109"/>
      <c r="J35" s="109"/>
      <c r="K35" s="109"/>
    </row>
    <row r="36" spans="1:9" ht="21">
      <c r="A36" s="112">
        <v>19</v>
      </c>
      <c r="B36" s="113"/>
      <c r="C36" s="113" t="s">
        <v>237</v>
      </c>
      <c r="D36" s="112" t="s">
        <v>65</v>
      </c>
      <c r="E36" s="114">
        <v>158</v>
      </c>
      <c r="F36" s="115">
        <v>0</v>
      </c>
      <c r="G36" s="116">
        <f aca="true" t="shared" si="1" ref="G36:G41">F36*E36</f>
        <v>0</v>
      </c>
      <c r="H36" s="109"/>
      <c r="I36" s="109"/>
    </row>
    <row r="37" spans="1:9" ht="15">
      <c r="A37" s="112">
        <v>20</v>
      </c>
      <c r="B37" s="113"/>
      <c r="C37" s="113" t="s">
        <v>238</v>
      </c>
      <c r="D37" s="112" t="s">
        <v>65</v>
      </c>
      <c r="E37" s="114">
        <v>53</v>
      </c>
      <c r="F37" s="115">
        <v>0</v>
      </c>
      <c r="G37" s="116">
        <f t="shared" si="1"/>
        <v>0</v>
      </c>
      <c r="H37" s="109"/>
      <c r="I37" s="109"/>
    </row>
    <row r="38" spans="1:9" ht="15">
      <c r="A38" s="112">
        <v>21</v>
      </c>
      <c r="B38" s="113"/>
      <c r="C38" s="113" t="s">
        <v>245</v>
      </c>
      <c r="D38" s="112" t="s">
        <v>65</v>
      </c>
      <c r="E38" s="114">
        <v>48</v>
      </c>
      <c r="F38" s="115">
        <v>0</v>
      </c>
      <c r="G38" s="116">
        <f t="shared" si="1"/>
        <v>0</v>
      </c>
      <c r="H38" s="109"/>
      <c r="I38" s="109"/>
    </row>
    <row r="39" spans="1:9" ht="15">
      <c r="A39" s="112">
        <v>22</v>
      </c>
      <c r="B39" s="113"/>
      <c r="C39" s="113" t="s">
        <v>246</v>
      </c>
      <c r="D39" s="112" t="s">
        <v>65</v>
      </c>
      <c r="E39" s="114">
        <v>6</v>
      </c>
      <c r="F39" s="115">
        <v>0</v>
      </c>
      <c r="G39" s="116">
        <f t="shared" si="1"/>
        <v>0</v>
      </c>
      <c r="H39" s="109"/>
      <c r="I39" s="109"/>
    </row>
    <row r="40" spans="1:9" ht="21">
      <c r="A40" s="112">
        <v>23</v>
      </c>
      <c r="B40" s="113"/>
      <c r="C40" s="113" t="s">
        <v>247</v>
      </c>
      <c r="D40" s="112" t="s">
        <v>65</v>
      </c>
      <c r="E40" s="114">
        <v>3</v>
      </c>
      <c r="F40" s="115">
        <v>0</v>
      </c>
      <c r="G40" s="116">
        <f t="shared" si="1"/>
        <v>0</v>
      </c>
      <c r="H40" s="109"/>
      <c r="I40" s="109"/>
    </row>
    <row r="41" spans="1:9" ht="15">
      <c r="A41" s="112">
        <v>24</v>
      </c>
      <c r="B41" s="113"/>
      <c r="C41" s="113" t="s">
        <v>248</v>
      </c>
      <c r="D41" s="112" t="s">
        <v>65</v>
      </c>
      <c r="E41" s="114">
        <v>36</v>
      </c>
      <c r="F41" s="115">
        <v>0</v>
      </c>
      <c r="G41" s="116">
        <f t="shared" si="1"/>
        <v>0</v>
      </c>
      <c r="H41" s="109"/>
      <c r="I41" s="109"/>
    </row>
    <row r="42" spans="1:11" ht="15">
      <c r="A42" s="117"/>
      <c r="B42" s="117" t="s">
        <v>66</v>
      </c>
      <c r="C42" s="209" t="s">
        <v>98</v>
      </c>
      <c r="D42" s="210"/>
      <c r="E42" s="210"/>
      <c r="F42" s="210"/>
      <c r="G42" s="118">
        <f>SUM(G36:G41)</f>
        <v>0</v>
      </c>
      <c r="H42" s="109"/>
      <c r="I42" s="109"/>
      <c r="J42" s="109"/>
      <c r="K42" s="109"/>
    </row>
    <row r="43" spans="1:11" ht="15">
      <c r="A43" s="217"/>
      <c r="B43" s="217"/>
      <c r="C43" s="218" t="s">
        <v>67</v>
      </c>
      <c r="D43" s="218"/>
      <c r="E43" s="218"/>
      <c r="F43" s="218"/>
      <c r="G43" s="218"/>
      <c r="H43" s="109"/>
      <c r="I43" s="109"/>
      <c r="J43" s="109"/>
      <c r="K43" s="109"/>
    </row>
    <row r="44" spans="1:9" ht="15">
      <c r="A44" s="112">
        <v>25</v>
      </c>
      <c r="B44" s="113"/>
      <c r="C44" s="113" t="s">
        <v>170</v>
      </c>
      <c r="D44" s="112" t="s">
        <v>68</v>
      </c>
      <c r="E44" s="114">
        <v>300</v>
      </c>
      <c r="F44" s="115">
        <v>0</v>
      </c>
      <c r="G44" s="116">
        <f aca="true" t="shared" si="2" ref="G44:G50">F44*E44</f>
        <v>0</v>
      </c>
      <c r="H44" s="109"/>
      <c r="I44" s="109"/>
    </row>
    <row r="45" spans="1:9" ht="15">
      <c r="A45" s="112">
        <v>26</v>
      </c>
      <c r="B45" s="113"/>
      <c r="C45" s="113" t="s">
        <v>99</v>
      </c>
      <c r="D45" s="112" t="s">
        <v>68</v>
      </c>
      <c r="E45" s="114">
        <v>250</v>
      </c>
      <c r="F45" s="115">
        <v>0</v>
      </c>
      <c r="G45" s="116">
        <f t="shared" si="2"/>
        <v>0</v>
      </c>
      <c r="H45" s="109"/>
      <c r="I45" s="109"/>
    </row>
    <row r="46" spans="1:9" ht="15">
      <c r="A46" s="112">
        <v>27</v>
      </c>
      <c r="B46" s="113"/>
      <c r="C46" s="113" t="s">
        <v>99</v>
      </c>
      <c r="D46" s="112" t="s">
        <v>68</v>
      </c>
      <c r="E46" s="114">
        <v>3500</v>
      </c>
      <c r="F46" s="115">
        <v>0</v>
      </c>
      <c r="G46" s="116">
        <f t="shared" si="2"/>
        <v>0</v>
      </c>
      <c r="H46" s="109"/>
      <c r="I46" s="109"/>
    </row>
    <row r="47" spans="1:9" ht="15">
      <c r="A47" s="112">
        <v>28</v>
      </c>
      <c r="B47" s="113"/>
      <c r="C47" s="113" t="s">
        <v>100</v>
      </c>
      <c r="D47" s="112" t="s">
        <v>68</v>
      </c>
      <c r="E47" s="114">
        <v>550</v>
      </c>
      <c r="F47" s="115">
        <v>0</v>
      </c>
      <c r="G47" s="116">
        <f t="shared" si="2"/>
        <v>0</v>
      </c>
      <c r="H47" s="109"/>
      <c r="I47" s="109"/>
    </row>
    <row r="48" spans="1:9" ht="15">
      <c r="A48" s="112">
        <v>29</v>
      </c>
      <c r="B48" s="113"/>
      <c r="C48" s="113" t="s">
        <v>249</v>
      </c>
      <c r="D48" s="112" t="s">
        <v>68</v>
      </c>
      <c r="E48" s="114">
        <v>4900</v>
      </c>
      <c r="F48" s="115">
        <v>0</v>
      </c>
      <c r="G48" s="116">
        <f t="shared" si="2"/>
        <v>0</v>
      </c>
      <c r="H48" s="109"/>
      <c r="I48" s="109"/>
    </row>
    <row r="49" spans="1:9" ht="15">
      <c r="A49" s="112">
        <v>30</v>
      </c>
      <c r="B49" s="113"/>
      <c r="C49" s="113" t="s">
        <v>101</v>
      </c>
      <c r="D49" s="112" t="s">
        <v>68</v>
      </c>
      <c r="E49" s="114">
        <v>1950</v>
      </c>
      <c r="F49" s="115">
        <v>0</v>
      </c>
      <c r="G49" s="116">
        <f t="shared" si="2"/>
        <v>0</v>
      </c>
      <c r="H49" s="109"/>
      <c r="I49" s="109"/>
    </row>
    <row r="50" spans="1:9" ht="15">
      <c r="A50" s="112">
        <v>31</v>
      </c>
      <c r="B50" s="113"/>
      <c r="C50" s="113" t="s">
        <v>169</v>
      </c>
      <c r="D50" s="112" t="s">
        <v>68</v>
      </c>
      <c r="E50" s="114">
        <v>200</v>
      </c>
      <c r="F50" s="115">
        <v>0</v>
      </c>
      <c r="G50" s="116">
        <f t="shared" si="2"/>
        <v>0</v>
      </c>
      <c r="H50" s="109"/>
      <c r="I50" s="109"/>
    </row>
    <row r="51" spans="1:11" ht="15">
      <c r="A51" s="117"/>
      <c r="B51" s="117" t="s">
        <v>66</v>
      </c>
      <c r="C51" s="209" t="s">
        <v>67</v>
      </c>
      <c r="D51" s="210"/>
      <c r="E51" s="210"/>
      <c r="F51" s="210"/>
      <c r="G51" s="118">
        <f>SUM(G44:G50)</f>
        <v>0</v>
      </c>
      <c r="H51" s="109"/>
      <c r="I51" s="109"/>
      <c r="J51" s="109"/>
      <c r="K51" s="109"/>
    </row>
    <row r="52" spans="1:11" ht="15">
      <c r="A52" s="217"/>
      <c r="B52" s="217"/>
      <c r="C52" s="218" t="s">
        <v>69</v>
      </c>
      <c r="D52" s="218"/>
      <c r="E52" s="218"/>
      <c r="F52" s="218"/>
      <c r="G52" s="218"/>
      <c r="H52" s="109"/>
      <c r="I52" s="109"/>
      <c r="J52" s="109"/>
      <c r="K52" s="109"/>
    </row>
    <row r="53" spans="1:9" ht="15">
      <c r="A53" s="112">
        <v>32</v>
      </c>
      <c r="B53" s="113"/>
      <c r="C53" s="113" t="s">
        <v>168</v>
      </c>
      <c r="D53" s="112" t="s">
        <v>65</v>
      </c>
      <c r="E53" s="114">
        <v>33</v>
      </c>
      <c r="F53" s="115">
        <v>0</v>
      </c>
      <c r="G53" s="116">
        <f>F53*E53</f>
        <v>0</v>
      </c>
      <c r="H53" s="109"/>
      <c r="I53" s="109"/>
    </row>
    <row r="54" spans="1:9" ht="15">
      <c r="A54" s="121"/>
      <c r="B54" s="121"/>
      <c r="C54" s="121" t="s">
        <v>165</v>
      </c>
      <c r="D54" s="121"/>
      <c r="E54" s="121"/>
      <c r="F54" s="121"/>
      <c r="G54" s="121"/>
      <c r="H54" s="109"/>
      <c r="I54" s="109"/>
    </row>
    <row r="55" spans="1:9" ht="15">
      <c r="A55" s="112">
        <v>33</v>
      </c>
      <c r="B55" s="113"/>
      <c r="C55" s="113" t="s">
        <v>167</v>
      </c>
      <c r="D55" s="112" t="s">
        <v>65</v>
      </c>
      <c r="E55" s="114">
        <v>103</v>
      </c>
      <c r="F55" s="115">
        <v>0</v>
      </c>
      <c r="G55" s="116">
        <f>F55*E55</f>
        <v>0</v>
      </c>
      <c r="H55" s="109"/>
      <c r="I55" s="109"/>
    </row>
    <row r="56" spans="1:9" ht="15">
      <c r="A56" s="121"/>
      <c r="B56" s="121"/>
      <c r="C56" s="121" t="s">
        <v>165</v>
      </c>
      <c r="D56" s="121"/>
      <c r="E56" s="121"/>
      <c r="F56" s="121"/>
      <c r="G56" s="121"/>
      <c r="H56" s="109"/>
      <c r="I56" s="109"/>
    </row>
    <row r="57" spans="1:9" ht="15">
      <c r="A57" s="112">
        <v>34</v>
      </c>
      <c r="B57" s="113"/>
      <c r="C57" s="113" t="s">
        <v>166</v>
      </c>
      <c r="D57" s="112" t="s">
        <v>93</v>
      </c>
      <c r="E57" s="114">
        <v>17</v>
      </c>
      <c r="F57" s="115">
        <v>0</v>
      </c>
      <c r="G57" s="116">
        <f>F57*E57</f>
        <v>0</v>
      </c>
      <c r="H57" s="109"/>
      <c r="I57" s="109"/>
    </row>
    <row r="58" spans="1:9" ht="15">
      <c r="A58" s="121"/>
      <c r="B58" s="121"/>
      <c r="C58" s="121" t="s">
        <v>165</v>
      </c>
      <c r="D58" s="121"/>
      <c r="E58" s="121"/>
      <c r="F58" s="121"/>
      <c r="G58" s="121"/>
      <c r="H58" s="109"/>
      <c r="I58" s="109"/>
    </row>
    <row r="59" spans="1:9" ht="15">
      <c r="A59" s="112">
        <v>35</v>
      </c>
      <c r="B59" s="113"/>
      <c r="C59" s="113" t="s">
        <v>250</v>
      </c>
      <c r="D59" s="112" t="s">
        <v>65</v>
      </c>
      <c r="E59" s="114">
        <v>11</v>
      </c>
      <c r="F59" s="115">
        <v>0</v>
      </c>
      <c r="G59" s="116">
        <f>F59*E59</f>
        <v>0</v>
      </c>
      <c r="H59" s="109"/>
      <c r="I59" s="109"/>
    </row>
    <row r="60" spans="1:9" ht="15">
      <c r="A60" s="112">
        <v>36</v>
      </c>
      <c r="B60" s="113"/>
      <c r="C60" s="113" t="s">
        <v>115</v>
      </c>
      <c r="D60" s="112" t="s">
        <v>65</v>
      </c>
      <c r="E60" s="114">
        <v>10</v>
      </c>
      <c r="F60" s="115">
        <v>0</v>
      </c>
      <c r="G60" s="116">
        <f>F60*E60</f>
        <v>0</v>
      </c>
      <c r="H60" s="109"/>
      <c r="I60" s="109"/>
    </row>
    <row r="61" spans="1:11" ht="15">
      <c r="A61" s="117"/>
      <c r="B61" s="117" t="s">
        <v>66</v>
      </c>
      <c r="C61" s="209" t="s">
        <v>69</v>
      </c>
      <c r="D61" s="210"/>
      <c r="E61" s="210"/>
      <c r="F61" s="210"/>
      <c r="G61" s="118">
        <f>SUM(G53:G60)</f>
        <v>0</v>
      </c>
      <c r="H61" s="109"/>
      <c r="I61" s="109"/>
      <c r="J61" s="109"/>
      <c r="K61" s="109"/>
    </row>
    <row r="62" spans="1:11" ht="15">
      <c r="A62" s="119"/>
      <c r="B62" s="119" t="s">
        <v>66</v>
      </c>
      <c r="C62" s="219" t="s">
        <v>57</v>
      </c>
      <c r="D62" s="210"/>
      <c r="E62" s="210"/>
      <c r="F62" s="210"/>
      <c r="G62" s="120">
        <f>+G9+G12+G17+G25+G34+G42+G51+G61</f>
        <v>0</v>
      </c>
      <c r="H62" s="109"/>
      <c r="I62" s="109"/>
      <c r="J62" s="109"/>
      <c r="K62" s="109"/>
    </row>
    <row r="63" spans="1:11" ht="1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5">
      <c r="A64" s="214"/>
      <c r="B64" s="215"/>
      <c r="C64" s="215" t="s">
        <v>70</v>
      </c>
      <c r="D64" s="215"/>
      <c r="E64" s="215"/>
      <c r="F64" s="215"/>
      <c r="G64" s="216"/>
      <c r="H64" s="109"/>
      <c r="I64" s="109"/>
      <c r="J64" s="109"/>
      <c r="K64" s="109"/>
    </row>
    <row r="65" spans="1:11" ht="15">
      <c r="A65" s="111" t="s">
        <v>58</v>
      </c>
      <c r="B65" s="111" t="s">
        <v>59</v>
      </c>
      <c r="C65" s="111" t="s">
        <v>60</v>
      </c>
      <c r="D65" s="111" t="s">
        <v>61</v>
      </c>
      <c r="E65" s="111" t="s">
        <v>62</v>
      </c>
      <c r="F65" s="111" t="s">
        <v>63</v>
      </c>
      <c r="G65" s="111" t="s">
        <v>64</v>
      </c>
      <c r="H65" s="109"/>
      <c r="I65" s="109"/>
      <c r="J65" s="109"/>
      <c r="K65" s="109"/>
    </row>
    <row r="66" spans="1:11" ht="15">
      <c r="A66" s="217"/>
      <c r="B66" s="217"/>
      <c r="C66" s="218" t="s">
        <v>71</v>
      </c>
      <c r="D66" s="218"/>
      <c r="E66" s="218"/>
      <c r="F66" s="218"/>
      <c r="G66" s="218"/>
      <c r="H66" s="109"/>
      <c r="I66" s="109"/>
      <c r="J66" s="109"/>
      <c r="K66" s="109"/>
    </row>
    <row r="67" spans="1:9" ht="15">
      <c r="A67" s="112">
        <v>37</v>
      </c>
      <c r="B67" s="113"/>
      <c r="C67" s="113" t="s">
        <v>164</v>
      </c>
      <c r="D67" s="112" t="s">
        <v>72</v>
      </c>
      <c r="E67" s="114">
        <v>16</v>
      </c>
      <c r="F67" s="115">
        <v>0</v>
      </c>
      <c r="G67" s="116">
        <f>F67*E67</f>
        <v>0</v>
      </c>
      <c r="H67" s="109"/>
      <c r="I67" s="109"/>
    </row>
    <row r="68" spans="1:9" ht="15">
      <c r="A68" s="112">
        <v>38</v>
      </c>
      <c r="B68" s="113"/>
      <c r="C68" s="113" t="s">
        <v>163</v>
      </c>
      <c r="D68" s="112" t="s">
        <v>72</v>
      </c>
      <c r="E68" s="114">
        <v>16</v>
      </c>
      <c r="F68" s="115">
        <v>0</v>
      </c>
      <c r="G68" s="116">
        <f>F68*E68</f>
        <v>0</v>
      </c>
      <c r="H68" s="109"/>
      <c r="I68" s="109"/>
    </row>
    <row r="69" spans="1:9" ht="15">
      <c r="A69" s="112">
        <v>39</v>
      </c>
      <c r="B69" s="113"/>
      <c r="C69" s="113" t="s">
        <v>162</v>
      </c>
      <c r="D69" s="112" t="s">
        <v>72</v>
      </c>
      <c r="E69" s="114">
        <v>16</v>
      </c>
      <c r="F69" s="115">
        <v>0</v>
      </c>
      <c r="G69" s="116">
        <f>F69*E69</f>
        <v>0</v>
      </c>
      <c r="H69" s="109"/>
      <c r="I69" s="109"/>
    </row>
    <row r="70" spans="1:9" ht="15">
      <c r="A70" s="112">
        <v>40</v>
      </c>
      <c r="B70" s="113"/>
      <c r="C70" s="113" t="s">
        <v>73</v>
      </c>
      <c r="D70" s="112" t="s">
        <v>72</v>
      </c>
      <c r="E70" s="114">
        <v>120</v>
      </c>
      <c r="F70" s="115">
        <v>0</v>
      </c>
      <c r="G70" s="116">
        <f>F70*E70</f>
        <v>0</v>
      </c>
      <c r="H70" s="109"/>
      <c r="I70" s="109"/>
    </row>
    <row r="71" spans="1:9" ht="42">
      <c r="A71" s="121"/>
      <c r="B71" s="121"/>
      <c r="C71" s="121" t="s">
        <v>74</v>
      </c>
      <c r="D71" s="121"/>
      <c r="E71" s="121"/>
      <c r="F71" s="121"/>
      <c r="G71" s="121"/>
      <c r="H71" s="109"/>
      <c r="I71" s="109"/>
    </row>
    <row r="72" spans="1:9" ht="21">
      <c r="A72" s="112">
        <v>41</v>
      </c>
      <c r="B72" s="113"/>
      <c r="C72" s="113" t="s">
        <v>161</v>
      </c>
      <c r="D72" s="112" t="s">
        <v>72</v>
      </c>
      <c r="E72" s="114">
        <v>8</v>
      </c>
      <c r="F72" s="115">
        <v>0</v>
      </c>
      <c r="G72" s="116">
        <f>F72*E72</f>
        <v>0</v>
      </c>
      <c r="H72" s="109"/>
      <c r="I72" s="109"/>
    </row>
    <row r="73" spans="1:9" ht="15">
      <c r="A73" s="112">
        <v>42</v>
      </c>
      <c r="B73" s="113"/>
      <c r="C73" s="113" t="s">
        <v>160</v>
      </c>
      <c r="D73" s="112" t="s">
        <v>72</v>
      </c>
      <c r="E73" s="114">
        <v>450</v>
      </c>
      <c r="F73" s="115">
        <v>0</v>
      </c>
      <c r="G73" s="116">
        <f>F73*E73</f>
        <v>0</v>
      </c>
      <c r="H73" s="109"/>
      <c r="I73" s="109"/>
    </row>
    <row r="74" spans="1:9" ht="15">
      <c r="A74" s="121"/>
      <c r="B74" s="121"/>
      <c r="C74" s="121" t="s">
        <v>159</v>
      </c>
      <c r="D74" s="121"/>
      <c r="E74" s="121"/>
      <c r="F74" s="121"/>
      <c r="G74" s="121"/>
      <c r="H74" s="109"/>
      <c r="I74" s="109"/>
    </row>
    <row r="75" spans="1:9" ht="15">
      <c r="A75" s="112">
        <v>43</v>
      </c>
      <c r="B75" s="113"/>
      <c r="C75" s="113" t="s">
        <v>75</v>
      </c>
      <c r="D75" s="112" t="s">
        <v>72</v>
      </c>
      <c r="E75" s="114">
        <v>150</v>
      </c>
      <c r="F75" s="115">
        <v>0</v>
      </c>
      <c r="G75" s="116">
        <f aca="true" t="shared" si="3" ref="G75:G90">F75*E75</f>
        <v>0</v>
      </c>
      <c r="H75" s="109"/>
      <c r="I75" s="109"/>
    </row>
    <row r="76" spans="1:9" ht="15">
      <c r="A76" s="112">
        <v>44</v>
      </c>
      <c r="B76" s="113"/>
      <c r="C76" s="113" t="s">
        <v>158</v>
      </c>
      <c r="D76" s="112" t="s">
        <v>72</v>
      </c>
      <c r="E76" s="114">
        <v>16</v>
      </c>
      <c r="F76" s="115">
        <v>0</v>
      </c>
      <c r="G76" s="116">
        <f t="shared" si="3"/>
        <v>0</v>
      </c>
      <c r="H76" s="109"/>
      <c r="I76" s="109"/>
    </row>
    <row r="77" spans="1:9" ht="15">
      <c r="A77" s="112">
        <v>45</v>
      </c>
      <c r="B77" s="113"/>
      <c r="C77" s="113" t="s">
        <v>117</v>
      </c>
      <c r="D77" s="112" t="s">
        <v>72</v>
      </c>
      <c r="E77" s="114">
        <v>16</v>
      </c>
      <c r="F77" s="115">
        <v>0</v>
      </c>
      <c r="G77" s="116">
        <f t="shared" si="3"/>
        <v>0</v>
      </c>
      <c r="H77" s="109"/>
      <c r="I77" s="109"/>
    </row>
    <row r="78" spans="1:9" ht="15">
      <c r="A78" s="112">
        <v>46</v>
      </c>
      <c r="B78" s="113"/>
      <c r="C78" s="113" t="s">
        <v>157</v>
      </c>
      <c r="D78" s="112" t="s">
        <v>72</v>
      </c>
      <c r="E78" s="114">
        <v>8</v>
      </c>
      <c r="F78" s="115">
        <v>0</v>
      </c>
      <c r="G78" s="116">
        <f t="shared" si="3"/>
        <v>0</v>
      </c>
      <c r="H78" s="109"/>
      <c r="I78" s="109"/>
    </row>
    <row r="79" spans="1:9" ht="15">
      <c r="A79" s="112">
        <v>47</v>
      </c>
      <c r="B79" s="113"/>
      <c r="C79" s="113" t="s">
        <v>102</v>
      </c>
      <c r="D79" s="112" t="s">
        <v>72</v>
      </c>
      <c r="E79" s="114">
        <v>4</v>
      </c>
      <c r="F79" s="115">
        <v>0</v>
      </c>
      <c r="G79" s="116">
        <f t="shared" si="3"/>
        <v>0</v>
      </c>
      <c r="H79" s="109"/>
      <c r="I79" s="109"/>
    </row>
    <row r="80" spans="1:9" ht="15">
      <c r="A80" s="112">
        <v>48</v>
      </c>
      <c r="B80" s="113"/>
      <c r="C80" s="113" t="s">
        <v>114</v>
      </c>
      <c r="D80" s="112" t="s">
        <v>72</v>
      </c>
      <c r="E80" s="114">
        <v>24</v>
      </c>
      <c r="F80" s="115">
        <v>0</v>
      </c>
      <c r="G80" s="116">
        <f t="shared" si="3"/>
        <v>0</v>
      </c>
      <c r="H80" s="109"/>
      <c r="I80" s="109"/>
    </row>
    <row r="81" spans="1:9" ht="15">
      <c r="A81" s="112">
        <v>49</v>
      </c>
      <c r="B81" s="113"/>
      <c r="C81" s="113" t="s">
        <v>118</v>
      </c>
      <c r="D81" s="112" t="s">
        <v>72</v>
      </c>
      <c r="E81" s="114">
        <v>16</v>
      </c>
      <c r="F81" s="115">
        <v>0</v>
      </c>
      <c r="G81" s="116">
        <f t="shared" si="3"/>
        <v>0</v>
      </c>
      <c r="H81" s="109"/>
      <c r="I81" s="109"/>
    </row>
    <row r="82" spans="1:9" ht="15">
      <c r="A82" s="112">
        <v>50</v>
      </c>
      <c r="B82" s="113" t="s">
        <v>156</v>
      </c>
      <c r="C82" s="113" t="s">
        <v>155</v>
      </c>
      <c r="D82" s="112" t="s">
        <v>72</v>
      </c>
      <c r="E82" s="114">
        <v>120</v>
      </c>
      <c r="F82" s="115">
        <v>0</v>
      </c>
      <c r="G82" s="116">
        <f t="shared" si="3"/>
        <v>0</v>
      </c>
      <c r="H82" s="109"/>
      <c r="I82" s="109"/>
    </row>
    <row r="83" spans="1:9" ht="15">
      <c r="A83" s="112">
        <v>51</v>
      </c>
      <c r="B83" s="113"/>
      <c r="C83" s="113" t="s">
        <v>76</v>
      </c>
      <c r="D83" s="112" t="s">
        <v>72</v>
      </c>
      <c r="E83" s="114">
        <v>80</v>
      </c>
      <c r="F83" s="115">
        <v>0</v>
      </c>
      <c r="G83" s="116">
        <f t="shared" si="3"/>
        <v>0</v>
      </c>
      <c r="H83" s="109"/>
      <c r="I83" s="109"/>
    </row>
    <row r="84" spans="1:9" ht="15">
      <c r="A84" s="112">
        <v>52</v>
      </c>
      <c r="B84" s="113"/>
      <c r="C84" s="113" t="s">
        <v>77</v>
      </c>
      <c r="D84" s="112" t="s">
        <v>72</v>
      </c>
      <c r="E84" s="114">
        <v>24</v>
      </c>
      <c r="F84" s="115">
        <v>0</v>
      </c>
      <c r="G84" s="116">
        <f t="shared" si="3"/>
        <v>0</v>
      </c>
      <c r="H84" s="109"/>
      <c r="I84" s="109"/>
    </row>
    <row r="85" spans="1:9" ht="15">
      <c r="A85" s="112">
        <v>53</v>
      </c>
      <c r="B85" s="113"/>
      <c r="C85" s="113" t="s">
        <v>154</v>
      </c>
      <c r="D85" s="112" t="s">
        <v>72</v>
      </c>
      <c r="E85" s="114">
        <v>30</v>
      </c>
      <c r="F85" s="115">
        <v>0</v>
      </c>
      <c r="G85" s="116">
        <f t="shared" si="3"/>
        <v>0</v>
      </c>
      <c r="H85" s="109"/>
      <c r="I85" s="109"/>
    </row>
    <row r="86" spans="1:9" ht="15">
      <c r="A86" s="112">
        <v>54</v>
      </c>
      <c r="B86" s="113"/>
      <c r="C86" s="113" t="s">
        <v>153</v>
      </c>
      <c r="D86" s="112" t="s">
        <v>72</v>
      </c>
      <c r="E86" s="114">
        <v>8</v>
      </c>
      <c r="F86" s="115">
        <v>0</v>
      </c>
      <c r="G86" s="116">
        <f t="shared" si="3"/>
        <v>0</v>
      </c>
      <c r="H86" s="109"/>
      <c r="I86" s="109"/>
    </row>
    <row r="87" spans="1:9" ht="15">
      <c r="A87" s="112">
        <v>55</v>
      </c>
      <c r="B87" s="113"/>
      <c r="C87" s="113" t="s">
        <v>152</v>
      </c>
      <c r="D87" s="112" t="s">
        <v>72</v>
      </c>
      <c r="E87" s="114">
        <v>48</v>
      </c>
      <c r="F87" s="115">
        <v>0</v>
      </c>
      <c r="G87" s="116">
        <f t="shared" si="3"/>
        <v>0</v>
      </c>
      <c r="H87" s="109"/>
      <c r="I87" s="109"/>
    </row>
    <row r="88" spans="1:9" ht="15">
      <c r="A88" s="112">
        <v>56</v>
      </c>
      <c r="B88" s="113"/>
      <c r="C88" s="113" t="s">
        <v>151</v>
      </c>
      <c r="D88" s="112" t="s">
        <v>72</v>
      </c>
      <c r="E88" s="114">
        <v>66</v>
      </c>
      <c r="F88" s="115">
        <v>0</v>
      </c>
      <c r="G88" s="116">
        <f t="shared" si="3"/>
        <v>0</v>
      </c>
      <c r="H88" s="109"/>
      <c r="I88" s="109"/>
    </row>
    <row r="89" spans="1:9" ht="15">
      <c r="A89" s="112">
        <v>57</v>
      </c>
      <c r="B89" s="113"/>
      <c r="C89" s="113" t="s">
        <v>251</v>
      </c>
      <c r="D89" s="112" t="s">
        <v>72</v>
      </c>
      <c r="E89" s="114">
        <v>30</v>
      </c>
      <c r="F89" s="115">
        <v>0</v>
      </c>
      <c r="G89" s="116">
        <f t="shared" si="3"/>
        <v>0</v>
      </c>
      <c r="H89" s="109"/>
      <c r="I89" s="109"/>
    </row>
    <row r="90" spans="1:9" ht="21">
      <c r="A90" s="112">
        <v>58</v>
      </c>
      <c r="B90" s="113"/>
      <c r="C90" s="113" t="s">
        <v>150</v>
      </c>
      <c r="D90" s="112" t="s">
        <v>72</v>
      </c>
      <c r="E90" s="114">
        <v>60</v>
      </c>
      <c r="F90" s="115">
        <v>0</v>
      </c>
      <c r="G90" s="116">
        <f t="shared" si="3"/>
        <v>0</v>
      </c>
      <c r="H90" s="109"/>
      <c r="I90" s="109"/>
    </row>
    <row r="91" spans="1:11" ht="15">
      <c r="A91" s="117"/>
      <c r="B91" s="117" t="s">
        <v>66</v>
      </c>
      <c r="C91" s="209" t="s">
        <v>71</v>
      </c>
      <c r="D91" s="210"/>
      <c r="E91" s="210"/>
      <c r="F91" s="210"/>
      <c r="G91" s="118">
        <f>SUM(G67:G90)</f>
        <v>0</v>
      </c>
      <c r="H91" s="109"/>
      <c r="I91" s="109"/>
      <c r="J91" s="109"/>
      <c r="K91" s="109"/>
    </row>
    <row r="92" spans="1:11" ht="15">
      <c r="A92" s="217"/>
      <c r="B92" s="217"/>
      <c r="C92" s="218" t="s">
        <v>78</v>
      </c>
      <c r="D92" s="218"/>
      <c r="E92" s="218"/>
      <c r="F92" s="218"/>
      <c r="G92" s="218"/>
      <c r="H92" s="109"/>
      <c r="I92" s="109"/>
      <c r="J92" s="109"/>
      <c r="K92" s="109"/>
    </row>
    <row r="93" spans="1:9" ht="15">
      <c r="A93" s="112">
        <v>59</v>
      </c>
      <c r="B93" s="113"/>
      <c r="C93" s="113" t="s">
        <v>149</v>
      </c>
      <c r="D93" s="112" t="s">
        <v>68</v>
      </c>
      <c r="E93" s="114">
        <v>8800</v>
      </c>
      <c r="F93" s="115">
        <v>0</v>
      </c>
      <c r="G93" s="116">
        <f aca="true" t="shared" si="4" ref="G93:G122">F93*E93</f>
        <v>0</v>
      </c>
      <c r="H93" s="109"/>
      <c r="I93" s="109"/>
    </row>
    <row r="94" spans="1:9" ht="15">
      <c r="A94" s="112">
        <v>60</v>
      </c>
      <c r="B94" s="113"/>
      <c r="C94" s="113" t="s">
        <v>275</v>
      </c>
      <c r="D94" s="112" t="s">
        <v>65</v>
      </c>
      <c r="E94" s="114">
        <v>66</v>
      </c>
      <c r="F94" s="115">
        <v>0</v>
      </c>
      <c r="G94" s="116">
        <f t="shared" si="4"/>
        <v>0</v>
      </c>
      <c r="H94" s="109"/>
      <c r="I94" s="109"/>
    </row>
    <row r="95" spans="1:9" ht="15">
      <c r="A95" s="112">
        <v>61</v>
      </c>
      <c r="B95" s="113" t="s">
        <v>91</v>
      </c>
      <c r="C95" s="113" t="s">
        <v>148</v>
      </c>
      <c r="D95" s="112" t="s">
        <v>72</v>
      </c>
      <c r="E95" s="114">
        <v>300</v>
      </c>
      <c r="F95" s="115">
        <v>0</v>
      </c>
      <c r="G95" s="116">
        <f t="shared" si="4"/>
        <v>0</v>
      </c>
      <c r="H95" s="109"/>
      <c r="I95" s="109"/>
    </row>
    <row r="96" spans="1:9" ht="21">
      <c r="A96" s="112">
        <v>62</v>
      </c>
      <c r="B96" s="113"/>
      <c r="C96" s="113" t="s">
        <v>147</v>
      </c>
      <c r="D96" s="112" t="s">
        <v>144</v>
      </c>
      <c r="E96" s="114">
        <v>3</v>
      </c>
      <c r="F96" s="115">
        <v>0</v>
      </c>
      <c r="G96" s="116">
        <f t="shared" si="4"/>
        <v>0</v>
      </c>
      <c r="H96" s="109"/>
      <c r="I96" s="109"/>
    </row>
    <row r="97" spans="1:9" ht="15">
      <c r="A97" s="112">
        <v>63</v>
      </c>
      <c r="B97" s="113"/>
      <c r="C97" s="113" t="s">
        <v>146</v>
      </c>
      <c r="D97" s="112" t="s">
        <v>144</v>
      </c>
      <c r="E97" s="114">
        <v>3</v>
      </c>
      <c r="F97" s="115">
        <v>0</v>
      </c>
      <c r="G97" s="116">
        <f t="shared" si="4"/>
        <v>0</v>
      </c>
      <c r="H97" s="109"/>
      <c r="I97" s="109"/>
    </row>
    <row r="98" spans="1:9" ht="15">
      <c r="A98" s="112">
        <v>64</v>
      </c>
      <c r="B98" s="113"/>
      <c r="C98" s="113" t="s">
        <v>145</v>
      </c>
      <c r="D98" s="112" t="s">
        <v>144</v>
      </c>
      <c r="E98" s="114">
        <v>3</v>
      </c>
      <c r="F98" s="115">
        <v>0</v>
      </c>
      <c r="G98" s="116">
        <f t="shared" si="4"/>
        <v>0</v>
      </c>
      <c r="H98" s="109"/>
      <c r="I98" s="109"/>
    </row>
    <row r="99" spans="1:9" ht="21">
      <c r="A99" s="112">
        <v>65</v>
      </c>
      <c r="B99" s="113"/>
      <c r="C99" s="113" t="s">
        <v>279</v>
      </c>
      <c r="D99" s="112" t="s">
        <v>65</v>
      </c>
      <c r="E99" s="114">
        <v>66</v>
      </c>
      <c r="F99" s="115">
        <v>0</v>
      </c>
      <c r="G99" s="116">
        <f t="shared" si="4"/>
        <v>0</v>
      </c>
      <c r="H99" s="109"/>
      <c r="I99" s="109"/>
    </row>
    <row r="100" spans="1:9" ht="21">
      <c r="A100" s="112">
        <v>66</v>
      </c>
      <c r="B100" s="113"/>
      <c r="C100" s="113" t="s">
        <v>278</v>
      </c>
      <c r="D100" s="112" t="s">
        <v>65</v>
      </c>
      <c r="E100" s="114">
        <v>198</v>
      </c>
      <c r="F100" s="115">
        <v>0</v>
      </c>
      <c r="G100" s="116">
        <f t="shared" si="4"/>
        <v>0</v>
      </c>
      <c r="H100" s="109"/>
      <c r="I100" s="109"/>
    </row>
    <row r="101" spans="1:9" ht="15">
      <c r="A101" s="112">
        <v>67</v>
      </c>
      <c r="B101" s="113"/>
      <c r="C101" s="113" t="s">
        <v>277</v>
      </c>
      <c r="D101" s="112" t="s">
        <v>65</v>
      </c>
      <c r="E101" s="114">
        <v>153</v>
      </c>
      <c r="F101" s="115">
        <v>0</v>
      </c>
      <c r="G101" s="116">
        <f t="shared" si="4"/>
        <v>0</v>
      </c>
      <c r="H101" s="109"/>
      <c r="I101" s="109"/>
    </row>
    <row r="102" spans="1:9" ht="15">
      <c r="A102" s="112">
        <v>68</v>
      </c>
      <c r="B102" s="113" t="s">
        <v>112</v>
      </c>
      <c r="C102" s="113" t="s">
        <v>111</v>
      </c>
      <c r="D102" s="112" t="s">
        <v>65</v>
      </c>
      <c r="E102" s="114">
        <v>200</v>
      </c>
      <c r="F102" s="115">
        <v>0</v>
      </c>
      <c r="G102" s="116">
        <f t="shared" si="4"/>
        <v>0</v>
      </c>
      <c r="H102" s="109"/>
      <c r="I102" s="109"/>
    </row>
    <row r="103" spans="1:9" ht="15">
      <c r="A103" s="112">
        <v>69</v>
      </c>
      <c r="B103" s="113" t="s">
        <v>119</v>
      </c>
      <c r="C103" s="113" t="s">
        <v>120</v>
      </c>
      <c r="D103" s="112" t="s">
        <v>68</v>
      </c>
      <c r="E103" s="114">
        <v>500</v>
      </c>
      <c r="F103" s="115">
        <v>0</v>
      </c>
      <c r="G103" s="116">
        <f t="shared" si="4"/>
        <v>0</v>
      </c>
      <c r="H103" s="109"/>
      <c r="I103" s="109"/>
    </row>
    <row r="104" spans="1:9" ht="15">
      <c r="A104" s="112">
        <v>70</v>
      </c>
      <c r="B104" s="113" t="s">
        <v>90</v>
      </c>
      <c r="C104" s="113" t="s">
        <v>89</v>
      </c>
      <c r="D104" s="112" t="s">
        <v>65</v>
      </c>
      <c r="E104" s="114">
        <v>10</v>
      </c>
      <c r="F104" s="115">
        <v>0</v>
      </c>
      <c r="G104" s="116">
        <f t="shared" si="4"/>
        <v>0</v>
      </c>
      <c r="H104" s="109"/>
      <c r="I104" s="109"/>
    </row>
    <row r="105" spans="1:9" ht="15">
      <c r="A105" s="112">
        <v>71</v>
      </c>
      <c r="B105" s="113" t="s">
        <v>79</v>
      </c>
      <c r="C105" s="113" t="s">
        <v>80</v>
      </c>
      <c r="D105" s="112" t="s">
        <v>65</v>
      </c>
      <c r="E105" s="114">
        <v>132</v>
      </c>
      <c r="F105" s="115">
        <v>0</v>
      </c>
      <c r="G105" s="116">
        <f t="shared" si="4"/>
        <v>0</v>
      </c>
      <c r="H105" s="109"/>
      <c r="I105" s="109"/>
    </row>
    <row r="106" spans="1:9" ht="15">
      <c r="A106" s="112">
        <v>72</v>
      </c>
      <c r="B106" s="113" t="s">
        <v>91</v>
      </c>
      <c r="C106" s="113" t="s">
        <v>110</v>
      </c>
      <c r="D106" s="112" t="s">
        <v>65</v>
      </c>
      <c r="E106" s="114">
        <v>39</v>
      </c>
      <c r="F106" s="115">
        <v>0</v>
      </c>
      <c r="G106" s="116">
        <f t="shared" si="4"/>
        <v>0</v>
      </c>
      <c r="H106" s="109"/>
      <c r="I106" s="109"/>
    </row>
    <row r="107" spans="1:9" ht="15">
      <c r="A107" s="112">
        <v>73</v>
      </c>
      <c r="B107" s="113" t="s">
        <v>121</v>
      </c>
      <c r="C107" s="113" t="s">
        <v>122</v>
      </c>
      <c r="D107" s="112" t="s">
        <v>65</v>
      </c>
      <c r="E107" s="114">
        <v>265</v>
      </c>
      <c r="F107" s="115">
        <v>0</v>
      </c>
      <c r="G107" s="116">
        <f t="shared" si="4"/>
        <v>0</v>
      </c>
      <c r="H107" s="109"/>
      <c r="I107" s="109"/>
    </row>
    <row r="108" spans="1:9" ht="15">
      <c r="A108" s="112">
        <v>74</v>
      </c>
      <c r="B108" s="113" t="s">
        <v>143</v>
      </c>
      <c r="C108" s="113" t="s">
        <v>142</v>
      </c>
      <c r="D108" s="112" t="s">
        <v>68</v>
      </c>
      <c r="E108" s="114">
        <v>960</v>
      </c>
      <c r="F108" s="115">
        <v>0</v>
      </c>
      <c r="G108" s="116">
        <f t="shared" si="4"/>
        <v>0</v>
      </c>
      <c r="H108" s="109"/>
      <c r="I108" s="109"/>
    </row>
    <row r="109" spans="1:9" ht="15">
      <c r="A109" s="112">
        <v>75</v>
      </c>
      <c r="B109" s="113" t="s">
        <v>252</v>
      </c>
      <c r="C109" s="113" t="s">
        <v>253</v>
      </c>
      <c r="D109" s="112" t="s">
        <v>68</v>
      </c>
      <c r="E109" s="114">
        <v>140</v>
      </c>
      <c r="F109" s="115">
        <v>0</v>
      </c>
      <c r="G109" s="116">
        <f t="shared" si="4"/>
        <v>0</v>
      </c>
      <c r="H109" s="109"/>
      <c r="I109" s="109"/>
    </row>
    <row r="110" spans="1:9" ht="15">
      <c r="A110" s="112">
        <v>76</v>
      </c>
      <c r="B110" s="113"/>
      <c r="C110" s="113" t="s">
        <v>141</v>
      </c>
      <c r="D110" s="112" t="s">
        <v>65</v>
      </c>
      <c r="E110" s="114">
        <v>300</v>
      </c>
      <c r="F110" s="115">
        <v>0</v>
      </c>
      <c r="G110" s="116">
        <f t="shared" si="4"/>
        <v>0</v>
      </c>
      <c r="H110" s="109"/>
      <c r="I110" s="109"/>
    </row>
    <row r="111" spans="1:9" ht="15">
      <c r="A111" s="112">
        <v>77</v>
      </c>
      <c r="B111" s="113"/>
      <c r="C111" s="113" t="s">
        <v>140</v>
      </c>
      <c r="D111" s="112" t="s">
        <v>65</v>
      </c>
      <c r="E111" s="114">
        <v>40</v>
      </c>
      <c r="F111" s="115">
        <v>0</v>
      </c>
      <c r="G111" s="116">
        <f t="shared" si="4"/>
        <v>0</v>
      </c>
      <c r="H111" s="109"/>
      <c r="I111" s="109"/>
    </row>
    <row r="112" spans="1:9" ht="15">
      <c r="A112" s="112">
        <v>78</v>
      </c>
      <c r="B112" s="113" t="s">
        <v>81</v>
      </c>
      <c r="C112" s="113" t="s">
        <v>82</v>
      </c>
      <c r="D112" s="112" t="s">
        <v>68</v>
      </c>
      <c r="E112" s="114">
        <v>13215</v>
      </c>
      <c r="F112" s="115">
        <v>0</v>
      </c>
      <c r="G112" s="116">
        <f t="shared" si="4"/>
        <v>0</v>
      </c>
      <c r="H112" s="109"/>
      <c r="I112" s="109"/>
    </row>
    <row r="113" spans="1:9" ht="15">
      <c r="A113" s="112">
        <v>79</v>
      </c>
      <c r="B113" s="113" t="s">
        <v>109</v>
      </c>
      <c r="C113" s="113" t="s">
        <v>108</v>
      </c>
      <c r="D113" s="112" t="s">
        <v>68</v>
      </c>
      <c r="E113" s="114">
        <v>250</v>
      </c>
      <c r="F113" s="115">
        <v>0</v>
      </c>
      <c r="G113" s="116">
        <f t="shared" si="4"/>
        <v>0</v>
      </c>
      <c r="H113" s="109"/>
      <c r="I113" s="109"/>
    </row>
    <row r="114" spans="1:9" ht="15">
      <c r="A114" s="112">
        <v>80</v>
      </c>
      <c r="B114" s="113" t="s">
        <v>139</v>
      </c>
      <c r="C114" s="113" t="s">
        <v>138</v>
      </c>
      <c r="D114" s="112" t="s">
        <v>137</v>
      </c>
      <c r="E114" s="114">
        <v>12</v>
      </c>
      <c r="F114" s="115">
        <v>0</v>
      </c>
      <c r="G114" s="116">
        <f t="shared" si="4"/>
        <v>0</v>
      </c>
      <c r="H114" s="109"/>
      <c r="I114" s="109"/>
    </row>
    <row r="115" spans="1:9" ht="15">
      <c r="A115" s="112">
        <v>81</v>
      </c>
      <c r="B115" s="113" t="s">
        <v>136</v>
      </c>
      <c r="C115" s="113" t="s">
        <v>135</v>
      </c>
      <c r="D115" s="112" t="s">
        <v>65</v>
      </c>
      <c r="E115" s="114">
        <v>20</v>
      </c>
      <c r="F115" s="115">
        <v>0</v>
      </c>
      <c r="G115" s="116">
        <f t="shared" si="4"/>
        <v>0</v>
      </c>
      <c r="H115" s="109"/>
      <c r="I115" s="109"/>
    </row>
    <row r="116" spans="1:9" ht="15">
      <c r="A116" s="112">
        <v>82</v>
      </c>
      <c r="B116" s="113" t="s">
        <v>83</v>
      </c>
      <c r="C116" s="113" t="s">
        <v>103</v>
      </c>
      <c r="D116" s="112" t="s">
        <v>65</v>
      </c>
      <c r="E116" s="114">
        <v>180</v>
      </c>
      <c r="F116" s="115">
        <v>0</v>
      </c>
      <c r="G116" s="116">
        <f t="shared" si="4"/>
        <v>0</v>
      </c>
      <c r="H116" s="109"/>
      <c r="I116" s="109"/>
    </row>
    <row r="117" spans="1:9" ht="15">
      <c r="A117" s="112">
        <v>83</v>
      </c>
      <c r="B117" s="113" t="s">
        <v>123</v>
      </c>
      <c r="C117" s="113" t="s">
        <v>124</v>
      </c>
      <c r="D117" s="112" t="s">
        <v>65</v>
      </c>
      <c r="E117" s="114">
        <v>1500</v>
      </c>
      <c r="F117" s="115">
        <v>0</v>
      </c>
      <c r="G117" s="116">
        <f t="shared" si="4"/>
        <v>0</v>
      </c>
      <c r="H117" s="109"/>
      <c r="I117" s="109"/>
    </row>
    <row r="118" spans="1:9" ht="15">
      <c r="A118" s="112">
        <v>84</v>
      </c>
      <c r="B118" s="113"/>
      <c r="C118" s="113" t="s">
        <v>254</v>
      </c>
      <c r="D118" s="112" t="s">
        <v>65</v>
      </c>
      <c r="E118" s="114">
        <v>4</v>
      </c>
      <c r="F118" s="115">
        <v>0</v>
      </c>
      <c r="G118" s="116">
        <f t="shared" si="4"/>
        <v>0</v>
      </c>
      <c r="H118" s="109"/>
      <c r="I118" s="109"/>
    </row>
    <row r="119" spans="1:9" ht="15">
      <c r="A119" s="112">
        <v>85</v>
      </c>
      <c r="B119" s="113"/>
      <c r="C119" s="113" t="s">
        <v>134</v>
      </c>
      <c r="D119" s="112" t="s">
        <v>65</v>
      </c>
      <c r="E119" s="114">
        <v>4</v>
      </c>
      <c r="F119" s="115">
        <v>0</v>
      </c>
      <c r="G119" s="116">
        <f t="shared" si="4"/>
        <v>0</v>
      </c>
      <c r="H119" s="109"/>
      <c r="I119" s="109"/>
    </row>
    <row r="120" spans="1:9" ht="15">
      <c r="A120" s="112">
        <v>86</v>
      </c>
      <c r="B120" s="113"/>
      <c r="C120" s="113" t="s">
        <v>255</v>
      </c>
      <c r="D120" s="112" t="s">
        <v>65</v>
      </c>
      <c r="E120" s="114">
        <v>33</v>
      </c>
      <c r="F120" s="115">
        <v>0</v>
      </c>
      <c r="G120" s="116">
        <f t="shared" si="4"/>
        <v>0</v>
      </c>
      <c r="H120" s="109"/>
      <c r="I120" s="109"/>
    </row>
    <row r="121" spans="1:9" ht="15">
      <c r="A121" s="112">
        <v>87</v>
      </c>
      <c r="B121" s="113"/>
      <c r="C121" s="113" t="s">
        <v>256</v>
      </c>
      <c r="D121" s="112" t="s">
        <v>65</v>
      </c>
      <c r="E121" s="114">
        <v>11</v>
      </c>
      <c r="F121" s="115">
        <v>0</v>
      </c>
      <c r="G121" s="116">
        <f t="shared" si="4"/>
        <v>0</v>
      </c>
      <c r="H121" s="109"/>
      <c r="I121" s="109"/>
    </row>
    <row r="122" spans="1:9" ht="15">
      <c r="A122" s="112">
        <v>88</v>
      </c>
      <c r="B122" s="113"/>
      <c r="C122" s="113" t="s">
        <v>88</v>
      </c>
      <c r="D122" s="112" t="s">
        <v>65</v>
      </c>
      <c r="E122" s="114">
        <v>10</v>
      </c>
      <c r="F122" s="115">
        <v>0</v>
      </c>
      <c r="G122" s="116">
        <f t="shared" si="4"/>
        <v>0</v>
      </c>
      <c r="H122" s="109"/>
      <c r="I122" s="109"/>
    </row>
    <row r="123" spans="1:11" ht="15">
      <c r="A123" s="117"/>
      <c r="B123" s="117" t="s">
        <v>66</v>
      </c>
      <c r="C123" s="209" t="s">
        <v>78</v>
      </c>
      <c r="D123" s="210"/>
      <c r="E123" s="210"/>
      <c r="F123" s="210"/>
      <c r="G123" s="118">
        <f>SUM(G93:G122)</f>
        <v>0</v>
      </c>
      <c r="H123" s="109"/>
      <c r="I123" s="109"/>
      <c r="J123" s="109"/>
      <c r="K123" s="109"/>
    </row>
    <row r="124" spans="1:11" ht="15">
      <c r="A124" s="217"/>
      <c r="B124" s="217"/>
      <c r="C124" s="218" t="s">
        <v>85</v>
      </c>
      <c r="D124" s="218"/>
      <c r="E124" s="218"/>
      <c r="F124" s="218"/>
      <c r="G124" s="218"/>
      <c r="H124" s="109"/>
      <c r="I124" s="109"/>
      <c r="J124" s="109"/>
      <c r="K124" s="109"/>
    </row>
    <row r="125" spans="1:9" ht="15">
      <c r="A125" s="112">
        <v>89</v>
      </c>
      <c r="B125" s="113"/>
      <c r="C125" s="113" t="s">
        <v>133</v>
      </c>
      <c r="D125" s="112" t="s">
        <v>65</v>
      </c>
      <c r="E125" s="114">
        <v>33</v>
      </c>
      <c r="F125" s="115">
        <v>0</v>
      </c>
      <c r="G125" s="116">
        <f>F125*E125</f>
        <v>0</v>
      </c>
      <c r="H125" s="109"/>
      <c r="I125" s="109"/>
    </row>
    <row r="126" spans="1:9" ht="15">
      <c r="A126" s="112">
        <v>90</v>
      </c>
      <c r="B126" s="113" t="s">
        <v>87</v>
      </c>
      <c r="C126" s="113" t="s">
        <v>86</v>
      </c>
      <c r="D126" s="112" t="s">
        <v>65</v>
      </c>
      <c r="E126" s="114">
        <v>10</v>
      </c>
      <c r="F126" s="115">
        <v>0</v>
      </c>
      <c r="G126" s="116">
        <f>F126*E126</f>
        <v>0</v>
      </c>
      <c r="H126" s="109"/>
      <c r="I126" s="109"/>
    </row>
    <row r="127" spans="1:9" ht="15">
      <c r="A127" s="112">
        <v>91</v>
      </c>
      <c r="B127" s="113" t="s">
        <v>257</v>
      </c>
      <c r="C127" s="113" t="s">
        <v>258</v>
      </c>
      <c r="D127" s="112" t="s">
        <v>65</v>
      </c>
      <c r="E127" s="114">
        <v>25</v>
      </c>
      <c r="F127" s="115">
        <v>0</v>
      </c>
      <c r="G127" s="116">
        <f>F127*E127</f>
        <v>0</v>
      </c>
      <c r="H127" s="109"/>
      <c r="I127" s="109"/>
    </row>
    <row r="128" spans="1:9" ht="15">
      <c r="A128" s="112">
        <v>92</v>
      </c>
      <c r="B128" s="113" t="s">
        <v>107</v>
      </c>
      <c r="C128" s="113" t="s">
        <v>106</v>
      </c>
      <c r="D128" s="112" t="s">
        <v>68</v>
      </c>
      <c r="E128" s="114">
        <v>250</v>
      </c>
      <c r="F128" s="115">
        <v>0</v>
      </c>
      <c r="G128" s="116">
        <f>F128*E128</f>
        <v>0</v>
      </c>
      <c r="H128" s="109"/>
      <c r="I128" s="109"/>
    </row>
    <row r="129" spans="1:11" ht="15">
      <c r="A129" s="117"/>
      <c r="B129" s="117" t="s">
        <v>66</v>
      </c>
      <c r="C129" s="209" t="s">
        <v>85</v>
      </c>
      <c r="D129" s="210"/>
      <c r="E129" s="210"/>
      <c r="F129" s="210"/>
      <c r="G129" s="118">
        <f>SUM(G125:G128)</f>
        <v>0</v>
      </c>
      <c r="H129" s="109"/>
      <c r="I129" s="109"/>
      <c r="J129" s="109"/>
      <c r="K129" s="109"/>
    </row>
    <row r="130" spans="1:11" ht="15">
      <c r="A130" s="119"/>
      <c r="B130" s="119" t="s">
        <v>66</v>
      </c>
      <c r="C130" s="219" t="s">
        <v>70</v>
      </c>
      <c r="D130" s="210"/>
      <c r="E130" s="210"/>
      <c r="F130" s="210"/>
      <c r="G130" s="120">
        <f>+G91+G123+G129</f>
        <v>0</v>
      </c>
      <c r="H130" s="109"/>
      <c r="I130" s="109"/>
      <c r="J130" s="109"/>
      <c r="K130" s="109"/>
    </row>
    <row r="131" spans="1:11" ht="1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1:8" ht="15">
      <c r="A132" s="220" t="s">
        <v>84</v>
      </c>
      <c r="B132" s="220"/>
      <c r="C132" s="220"/>
      <c r="D132" s="220"/>
      <c r="E132" s="220"/>
      <c r="F132" s="220"/>
      <c r="G132" s="122">
        <f>+G62+G130</f>
        <v>0</v>
      </c>
      <c r="H132" s="109"/>
    </row>
  </sheetData>
  <sheetProtection sheet="1" objects="1" scenarios="1"/>
  <mergeCells count="44">
    <mergeCell ref="C130:F130"/>
    <mergeCell ref="A132:F132"/>
    <mergeCell ref="A92:B92"/>
    <mergeCell ref="C92:G92"/>
    <mergeCell ref="C123:F123"/>
    <mergeCell ref="A124:B124"/>
    <mergeCell ref="C124:G124"/>
    <mergeCell ref="C129:F129"/>
    <mergeCell ref="C91:F91"/>
    <mergeCell ref="A43:B43"/>
    <mergeCell ref="C43:G43"/>
    <mergeCell ref="C51:F51"/>
    <mergeCell ref="A52:B52"/>
    <mergeCell ref="C52:G52"/>
    <mergeCell ref="C61:F61"/>
    <mergeCell ref="C62:F62"/>
    <mergeCell ref="A64:B64"/>
    <mergeCell ref="C64:G64"/>
    <mergeCell ref="A66:B66"/>
    <mergeCell ref="C66:G66"/>
    <mergeCell ref="C42:F42"/>
    <mergeCell ref="A13:B13"/>
    <mergeCell ref="C13:G13"/>
    <mergeCell ref="C17:F17"/>
    <mergeCell ref="A18:B18"/>
    <mergeCell ref="C18:G18"/>
    <mergeCell ref="C25:F25"/>
    <mergeCell ref="A26:B26"/>
    <mergeCell ref="C26:G26"/>
    <mergeCell ref="C34:F34"/>
    <mergeCell ref="A35:B35"/>
    <mergeCell ref="C35:G35"/>
    <mergeCell ref="C12:F12"/>
    <mergeCell ref="A1:B1"/>
    <mergeCell ref="C1:G1"/>
    <mergeCell ref="A2:B2"/>
    <mergeCell ref="C2:G2"/>
    <mergeCell ref="A4:B4"/>
    <mergeCell ref="C4:G4"/>
    <mergeCell ref="A6:B6"/>
    <mergeCell ref="C6:G6"/>
    <mergeCell ref="C9:F9"/>
    <mergeCell ref="A10:B10"/>
    <mergeCell ref="C10:G10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 topLeftCell="A1">
      <selection activeCell="F16" sqref="F16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11">
        <v>20191</v>
      </c>
      <c r="B1" s="211"/>
      <c r="C1" s="211" t="s">
        <v>201</v>
      </c>
      <c r="D1" s="211"/>
      <c r="E1" s="211"/>
      <c r="F1" s="211"/>
      <c r="G1" s="211"/>
      <c r="H1" s="109"/>
      <c r="I1" s="109"/>
      <c r="J1" s="109"/>
      <c r="K1" s="109"/>
    </row>
    <row r="2" spans="1:11" ht="24.95" customHeight="1">
      <c r="A2" s="212" t="s">
        <v>56</v>
      </c>
      <c r="B2" s="212"/>
      <c r="C2" s="213" t="s">
        <v>200</v>
      </c>
      <c r="D2" s="213"/>
      <c r="E2" s="213"/>
      <c r="F2" s="213"/>
      <c r="G2" s="213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14"/>
      <c r="B4" s="215"/>
      <c r="C4" s="215" t="s">
        <v>57</v>
      </c>
      <c r="D4" s="215"/>
      <c r="E4" s="215"/>
      <c r="F4" s="215"/>
      <c r="G4" s="216"/>
      <c r="H4" s="109"/>
      <c r="I4" s="109"/>
      <c r="J4" s="109"/>
      <c r="K4" s="109"/>
    </row>
    <row r="5" spans="1:11" ht="15">
      <c r="A5" s="111" t="s">
        <v>58</v>
      </c>
      <c r="B5" s="111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  <c r="H5" s="109"/>
      <c r="I5" s="109"/>
      <c r="J5" s="109"/>
      <c r="K5" s="109"/>
    </row>
    <row r="6" spans="1:11" ht="15">
      <c r="A6" s="217"/>
      <c r="B6" s="217"/>
      <c r="C6" s="218" t="s">
        <v>182</v>
      </c>
      <c r="D6" s="218"/>
      <c r="E6" s="218"/>
      <c r="F6" s="218"/>
      <c r="G6" s="218"/>
      <c r="H6" s="109"/>
      <c r="I6" s="109"/>
      <c r="J6" s="109"/>
      <c r="K6" s="109"/>
    </row>
    <row r="7" spans="1:9" ht="15">
      <c r="A7" s="112">
        <v>1</v>
      </c>
      <c r="B7" s="113"/>
      <c r="C7" s="113" t="s">
        <v>199</v>
      </c>
      <c r="D7" s="112" t="s">
        <v>93</v>
      </c>
      <c r="E7" s="114">
        <v>1</v>
      </c>
      <c r="F7" s="115">
        <v>0</v>
      </c>
      <c r="G7" s="116">
        <f>F7*E7</f>
        <v>0</v>
      </c>
      <c r="H7" s="109"/>
      <c r="I7" s="109"/>
    </row>
    <row r="8" spans="1:9" ht="15">
      <c r="A8" s="121"/>
      <c r="B8" s="121"/>
      <c r="C8" s="121" t="s">
        <v>198</v>
      </c>
      <c r="D8" s="121"/>
      <c r="E8" s="121"/>
      <c r="F8" s="121"/>
      <c r="G8" s="121"/>
      <c r="H8" s="109"/>
      <c r="I8" s="109"/>
    </row>
    <row r="9" spans="1:11" ht="15">
      <c r="A9" s="117"/>
      <c r="B9" s="117" t="s">
        <v>66</v>
      </c>
      <c r="C9" s="209" t="s">
        <v>182</v>
      </c>
      <c r="D9" s="210"/>
      <c r="E9" s="210"/>
      <c r="F9" s="210"/>
      <c r="G9" s="118">
        <f>SUM(G7:G7)</f>
        <v>0</v>
      </c>
      <c r="H9" s="109"/>
      <c r="I9" s="109"/>
      <c r="J9" s="109"/>
      <c r="K9" s="109"/>
    </row>
    <row r="10" spans="1:11" ht="15">
      <c r="A10" s="217"/>
      <c r="B10" s="217"/>
      <c r="C10" s="218" t="s">
        <v>96</v>
      </c>
      <c r="D10" s="218"/>
      <c r="E10" s="218"/>
      <c r="F10" s="218"/>
      <c r="G10" s="218"/>
      <c r="H10" s="109"/>
      <c r="I10" s="109"/>
      <c r="J10" s="109"/>
      <c r="K10" s="109"/>
    </row>
    <row r="11" spans="1:9" ht="21">
      <c r="A11" s="112">
        <v>2</v>
      </c>
      <c r="B11" s="113" t="s">
        <v>197</v>
      </c>
      <c r="C11" s="113" t="s">
        <v>196</v>
      </c>
      <c r="D11" s="112" t="s">
        <v>65</v>
      </c>
      <c r="E11" s="114">
        <v>14</v>
      </c>
      <c r="F11" s="115">
        <v>0</v>
      </c>
      <c r="G11" s="116">
        <f>F11*E11</f>
        <v>0</v>
      </c>
      <c r="H11" s="109"/>
      <c r="I11" s="109"/>
    </row>
    <row r="12" spans="1:9" ht="15">
      <c r="A12" s="121"/>
      <c r="B12" s="121"/>
      <c r="C12" s="121" t="s">
        <v>195</v>
      </c>
      <c r="D12" s="121"/>
      <c r="E12" s="121"/>
      <c r="F12" s="121"/>
      <c r="G12" s="121"/>
      <c r="H12" s="109"/>
      <c r="I12" s="109"/>
    </row>
    <row r="13" spans="1:11" ht="15">
      <c r="A13" s="117"/>
      <c r="B13" s="117" t="s">
        <v>66</v>
      </c>
      <c r="C13" s="209" t="s">
        <v>96</v>
      </c>
      <c r="D13" s="210"/>
      <c r="E13" s="210"/>
      <c r="F13" s="210"/>
      <c r="G13" s="118">
        <f>SUM(G11:G11)</f>
        <v>0</v>
      </c>
      <c r="H13" s="109"/>
      <c r="I13" s="109"/>
      <c r="J13" s="109"/>
      <c r="K13" s="109"/>
    </row>
    <row r="14" spans="1:11" ht="15">
      <c r="A14" s="217"/>
      <c r="B14" s="217"/>
      <c r="C14" s="218" t="s">
        <v>98</v>
      </c>
      <c r="D14" s="218"/>
      <c r="E14" s="218"/>
      <c r="F14" s="218"/>
      <c r="G14" s="218"/>
      <c r="H14" s="109"/>
      <c r="I14" s="109"/>
      <c r="J14" s="109"/>
      <c r="K14" s="109"/>
    </row>
    <row r="15" spans="1:9" ht="15">
      <c r="A15" s="112">
        <v>3</v>
      </c>
      <c r="B15" s="113"/>
      <c r="C15" s="113" t="s">
        <v>194</v>
      </c>
      <c r="D15" s="112" t="s">
        <v>65</v>
      </c>
      <c r="E15" s="114">
        <v>76</v>
      </c>
      <c r="F15" s="115">
        <v>0</v>
      </c>
      <c r="G15" s="116">
        <f>F15*E15</f>
        <v>0</v>
      </c>
      <c r="H15" s="109"/>
      <c r="I15" s="109"/>
    </row>
    <row r="16" spans="1:9" ht="21">
      <c r="A16" s="112">
        <v>4</v>
      </c>
      <c r="B16" s="113"/>
      <c r="C16" s="113" t="s">
        <v>193</v>
      </c>
      <c r="D16" s="112" t="s">
        <v>65</v>
      </c>
      <c r="E16" s="114">
        <v>28</v>
      </c>
      <c r="F16" s="115">
        <v>0</v>
      </c>
      <c r="G16" s="116">
        <f>F16*E16</f>
        <v>0</v>
      </c>
      <c r="H16" s="109"/>
      <c r="I16" s="109"/>
    </row>
    <row r="17" spans="1:9" ht="21">
      <c r="A17" s="112">
        <v>5</v>
      </c>
      <c r="B17" s="113"/>
      <c r="C17" s="113" t="s">
        <v>192</v>
      </c>
      <c r="D17" s="112" t="s">
        <v>65</v>
      </c>
      <c r="E17" s="114">
        <v>28</v>
      </c>
      <c r="F17" s="115">
        <v>0</v>
      </c>
      <c r="G17" s="116">
        <f>F17*E17</f>
        <v>0</v>
      </c>
      <c r="H17" s="109"/>
      <c r="I17" s="109"/>
    </row>
    <row r="18" spans="1:11" ht="15">
      <c r="A18" s="117"/>
      <c r="B18" s="117" t="s">
        <v>66</v>
      </c>
      <c r="C18" s="209" t="s">
        <v>98</v>
      </c>
      <c r="D18" s="210"/>
      <c r="E18" s="210"/>
      <c r="F18" s="210"/>
      <c r="G18" s="118">
        <f>SUM(G15:G17)</f>
        <v>0</v>
      </c>
      <c r="H18" s="109"/>
      <c r="I18" s="109"/>
      <c r="J18" s="109"/>
      <c r="K18" s="109"/>
    </row>
    <row r="19" spans="1:11" ht="15">
      <c r="A19" s="119"/>
      <c r="B19" s="119" t="s">
        <v>66</v>
      </c>
      <c r="C19" s="219" t="s">
        <v>57</v>
      </c>
      <c r="D19" s="210"/>
      <c r="E19" s="210"/>
      <c r="F19" s="210"/>
      <c r="G19" s="120">
        <f>+G9+G13+G18</f>
        <v>0</v>
      </c>
      <c r="H19" s="109"/>
      <c r="I19" s="109"/>
      <c r="J19" s="109"/>
      <c r="K19" s="109"/>
    </row>
    <row r="20" spans="1:11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5">
      <c r="A21" s="214"/>
      <c r="B21" s="215"/>
      <c r="C21" s="215" t="s">
        <v>70</v>
      </c>
      <c r="D21" s="215"/>
      <c r="E21" s="215"/>
      <c r="F21" s="215"/>
      <c r="G21" s="216"/>
      <c r="H21" s="109"/>
      <c r="I21" s="109"/>
      <c r="J21" s="109"/>
      <c r="K21" s="109"/>
    </row>
    <row r="22" spans="1:11" ht="15">
      <c r="A22" s="111" t="s">
        <v>58</v>
      </c>
      <c r="B22" s="111" t="s">
        <v>59</v>
      </c>
      <c r="C22" s="111" t="s">
        <v>60</v>
      </c>
      <c r="D22" s="111" t="s">
        <v>61</v>
      </c>
      <c r="E22" s="111" t="s">
        <v>62</v>
      </c>
      <c r="F22" s="111" t="s">
        <v>63</v>
      </c>
      <c r="G22" s="111" t="s">
        <v>64</v>
      </c>
      <c r="H22" s="109"/>
      <c r="I22" s="109"/>
      <c r="J22" s="109"/>
      <c r="K22" s="109"/>
    </row>
    <row r="23" spans="1:11" ht="15">
      <c r="A23" s="217"/>
      <c r="B23" s="217"/>
      <c r="C23" s="218" t="s">
        <v>71</v>
      </c>
      <c r="D23" s="218"/>
      <c r="E23" s="218"/>
      <c r="F23" s="218"/>
      <c r="G23" s="218"/>
      <c r="H23" s="109"/>
      <c r="I23" s="109"/>
      <c r="J23" s="109"/>
      <c r="K23" s="109"/>
    </row>
    <row r="24" spans="1:9" ht="15">
      <c r="A24" s="112">
        <v>6</v>
      </c>
      <c r="B24" s="113"/>
      <c r="C24" s="113" t="s">
        <v>191</v>
      </c>
      <c r="D24" s="112" t="s">
        <v>72</v>
      </c>
      <c r="E24" s="114">
        <v>24</v>
      </c>
      <c r="F24" s="115">
        <v>0</v>
      </c>
      <c r="G24" s="116">
        <f>F24*E24</f>
        <v>0</v>
      </c>
      <c r="H24" s="109"/>
      <c r="I24" s="109"/>
    </row>
    <row r="25" spans="1:9" ht="15">
      <c r="A25" s="112">
        <v>7</v>
      </c>
      <c r="B25" s="113"/>
      <c r="C25" s="113" t="s">
        <v>190</v>
      </c>
      <c r="D25" s="112" t="s">
        <v>72</v>
      </c>
      <c r="E25" s="114">
        <v>8</v>
      </c>
      <c r="F25" s="115">
        <v>0</v>
      </c>
      <c r="G25" s="116">
        <f>F25*E25</f>
        <v>0</v>
      </c>
      <c r="H25" s="109"/>
      <c r="I25" s="109"/>
    </row>
    <row r="26" spans="1:11" ht="15">
      <c r="A26" s="117"/>
      <c r="B26" s="117" t="s">
        <v>66</v>
      </c>
      <c r="C26" s="209" t="s">
        <v>71</v>
      </c>
      <c r="D26" s="210"/>
      <c r="E26" s="210"/>
      <c r="F26" s="210"/>
      <c r="G26" s="118">
        <f>SUM(G24:G25)</f>
        <v>0</v>
      </c>
      <c r="H26" s="109"/>
      <c r="I26" s="109"/>
      <c r="J26" s="109"/>
      <c r="K26" s="109"/>
    </row>
    <row r="27" spans="1:11" ht="15">
      <c r="A27" s="119"/>
      <c r="B27" s="119" t="s">
        <v>66</v>
      </c>
      <c r="C27" s="219" t="s">
        <v>70</v>
      </c>
      <c r="D27" s="210"/>
      <c r="E27" s="210"/>
      <c r="F27" s="210"/>
      <c r="G27" s="120">
        <f>+G26</f>
        <v>0</v>
      </c>
      <c r="H27" s="109"/>
      <c r="I27" s="109"/>
      <c r="J27" s="109"/>
      <c r="K27" s="109"/>
    </row>
    <row r="28" spans="1:11" ht="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8" ht="15">
      <c r="A29" s="220" t="s">
        <v>84</v>
      </c>
      <c r="B29" s="220"/>
      <c r="C29" s="220"/>
      <c r="D29" s="220"/>
      <c r="E29" s="220"/>
      <c r="F29" s="220"/>
      <c r="G29" s="122">
        <f>+G19+G27</f>
        <v>0</v>
      </c>
      <c r="H29" s="109"/>
    </row>
  </sheetData>
  <mergeCells count="23">
    <mergeCell ref="A29:F29"/>
    <mergeCell ref="A21:B21"/>
    <mergeCell ref="C21:G21"/>
    <mergeCell ref="A23:B23"/>
    <mergeCell ref="C23:G23"/>
    <mergeCell ref="C26:F26"/>
    <mergeCell ref="C27:F27"/>
    <mergeCell ref="C19:F19"/>
    <mergeCell ref="C13:F13"/>
    <mergeCell ref="A1:B1"/>
    <mergeCell ref="C1:G1"/>
    <mergeCell ref="A2:B2"/>
    <mergeCell ref="C2:G2"/>
    <mergeCell ref="A4:B4"/>
    <mergeCell ref="C4:G4"/>
    <mergeCell ref="A6:B6"/>
    <mergeCell ref="C6:G6"/>
    <mergeCell ref="C9:F9"/>
    <mergeCell ref="A10:B10"/>
    <mergeCell ref="C10:G10"/>
    <mergeCell ref="A14:B14"/>
    <mergeCell ref="C14:G14"/>
    <mergeCell ref="C18:F18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 topLeftCell="A1">
      <selection activeCell="L15" sqref="L15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11">
        <v>20191</v>
      </c>
      <c r="B1" s="211"/>
      <c r="C1" s="211" t="s">
        <v>262</v>
      </c>
      <c r="D1" s="211"/>
      <c r="E1" s="211"/>
      <c r="F1" s="211"/>
      <c r="G1" s="211"/>
      <c r="H1" s="109"/>
      <c r="I1" s="109"/>
      <c r="J1" s="109"/>
      <c r="K1" s="109"/>
    </row>
    <row r="2" spans="1:11" ht="24.95" customHeight="1">
      <c r="A2" s="212" t="s">
        <v>56</v>
      </c>
      <c r="B2" s="212"/>
      <c r="C2" s="213" t="s">
        <v>263</v>
      </c>
      <c r="D2" s="213"/>
      <c r="E2" s="213"/>
      <c r="F2" s="213"/>
      <c r="G2" s="213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14"/>
      <c r="B4" s="215"/>
      <c r="C4" s="215" t="s">
        <v>57</v>
      </c>
      <c r="D4" s="215"/>
      <c r="E4" s="215"/>
      <c r="F4" s="215"/>
      <c r="G4" s="216"/>
      <c r="H4" s="109"/>
      <c r="I4" s="109"/>
      <c r="J4" s="109"/>
      <c r="K4" s="109"/>
    </row>
    <row r="5" spans="1:11" ht="15">
      <c r="A5" s="111" t="s">
        <v>58</v>
      </c>
      <c r="B5" s="111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  <c r="H5" s="109"/>
      <c r="I5" s="109"/>
      <c r="J5" s="109"/>
      <c r="K5" s="109"/>
    </row>
    <row r="6" spans="1:11" ht="15">
      <c r="A6" s="217"/>
      <c r="B6" s="217"/>
      <c r="C6" s="218" t="s">
        <v>261</v>
      </c>
      <c r="D6" s="218"/>
      <c r="E6" s="218"/>
      <c r="F6" s="218"/>
      <c r="G6" s="218"/>
      <c r="H6" s="109"/>
      <c r="I6" s="109"/>
      <c r="J6" s="109"/>
      <c r="K6" s="109"/>
    </row>
    <row r="7" spans="1:9" ht="21">
      <c r="A7" s="112">
        <v>1</v>
      </c>
      <c r="B7" s="113"/>
      <c r="C7" s="113" t="s">
        <v>264</v>
      </c>
      <c r="D7" s="112" t="s">
        <v>93</v>
      </c>
      <c r="E7" s="114">
        <v>2</v>
      </c>
      <c r="F7" s="115">
        <v>0</v>
      </c>
      <c r="G7" s="116">
        <f>F7*E7</f>
        <v>0</v>
      </c>
      <c r="H7" s="109"/>
      <c r="I7" s="109"/>
    </row>
    <row r="8" spans="1:9" ht="15">
      <c r="A8" s="112"/>
      <c r="B8" s="113"/>
      <c r="C8" s="113" t="s">
        <v>232</v>
      </c>
      <c r="D8" s="112" t="s">
        <v>65</v>
      </c>
      <c r="E8" s="114">
        <v>1</v>
      </c>
      <c r="F8" s="115">
        <v>0</v>
      </c>
      <c r="G8" s="116">
        <f aca="true" t="shared" si="0" ref="G8:G10">F8*E8</f>
        <v>0</v>
      </c>
      <c r="H8" s="109"/>
      <c r="I8" s="109"/>
    </row>
    <row r="9" spans="1:9" ht="21">
      <c r="A9" s="112"/>
      <c r="B9" s="113"/>
      <c r="C9" s="113" t="s">
        <v>233</v>
      </c>
      <c r="D9" s="112" t="s">
        <v>65</v>
      </c>
      <c r="E9" s="114">
        <v>1</v>
      </c>
      <c r="F9" s="115">
        <v>0</v>
      </c>
      <c r="G9" s="116">
        <f t="shared" si="0"/>
        <v>0</v>
      </c>
      <c r="H9" s="109"/>
      <c r="I9" s="109"/>
    </row>
    <row r="10" spans="1:9" ht="15">
      <c r="A10" s="112"/>
      <c r="B10" s="113"/>
      <c r="C10" s="113" t="s">
        <v>234</v>
      </c>
      <c r="D10" s="112" t="s">
        <v>65</v>
      </c>
      <c r="E10" s="114">
        <v>1</v>
      </c>
      <c r="F10" s="115">
        <v>0</v>
      </c>
      <c r="G10" s="116">
        <f t="shared" si="0"/>
        <v>0</v>
      </c>
      <c r="H10" s="109"/>
      <c r="I10" s="109"/>
    </row>
    <row r="11" spans="1:9" ht="15">
      <c r="A11" s="112"/>
      <c r="B11" s="113"/>
      <c r="C11" s="113"/>
      <c r="D11" s="112"/>
      <c r="E11" s="114"/>
      <c r="F11" s="115"/>
      <c r="G11" s="116"/>
      <c r="H11" s="109"/>
      <c r="I11" s="109"/>
    </row>
    <row r="12" spans="1:9" ht="15">
      <c r="A12" s="112">
        <v>2</v>
      </c>
      <c r="B12" s="113"/>
      <c r="C12" s="113" t="s">
        <v>265</v>
      </c>
      <c r="D12" s="112" t="s">
        <v>65</v>
      </c>
      <c r="E12" s="114">
        <v>1</v>
      </c>
      <c r="F12" s="115">
        <v>0</v>
      </c>
      <c r="G12" s="116">
        <f>F12*E12</f>
        <v>0</v>
      </c>
      <c r="H12" s="109"/>
      <c r="I12" s="109"/>
    </row>
    <row r="13" spans="1:9" ht="15">
      <c r="A13" s="112"/>
      <c r="B13" s="113"/>
      <c r="C13" s="113" t="s">
        <v>232</v>
      </c>
      <c r="D13" s="112" t="s">
        <v>65</v>
      </c>
      <c r="E13" s="114">
        <v>1</v>
      </c>
      <c r="F13" s="115">
        <v>0</v>
      </c>
      <c r="G13" s="116">
        <f>F13*E13</f>
        <v>0</v>
      </c>
      <c r="H13" s="109"/>
      <c r="I13" s="109"/>
    </row>
    <row r="14" spans="1:9" ht="15">
      <c r="A14" s="112"/>
      <c r="B14" s="113"/>
      <c r="C14" s="113"/>
      <c r="D14" s="112"/>
      <c r="E14" s="114"/>
      <c r="F14" s="115"/>
      <c r="G14" s="116"/>
      <c r="H14" s="109"/>
      <c r="I14" s="109"/>
    </row>
    <row r="15" spans="1:9" ht="15">
      <c r="A15" s="112"/>
      <c r="B15" s="113"/>
      <c r="C15" s="113"/>
      <c r="D15" s="112"/>
      <c r="E15" s="114"/>
      <c r="F15" s="115"/>
      <c r="G15" s="116"/>
      <c r="H15" s="109"/>
      <c r="I15" s="109"/>
    </row>
    <row r="16" spans="1:9" ht="15">
      <c r="A16" s="112"/>
      <c r="B16" s="113"/>
      <c r="C16" s="113"/>
      <c r="D16" s="112"/>
      <c r="E16" s="114"/>
      <c r="F16" s="115"/>
      <c r="G16" s="116"/>
      <c r="H16" s="109"/>
      <c r="I16" s="109"/>
    </row>
    <row r="17" spans="1:9" ht="15">
      <c r="A17" s="112"/>
      <c r="B17" s="113"/>
      <c r="C17" s="113"/>
      <c r="D17" s="112"/>
      <c r="E17" s="114"/>
      <c r="F17" s="115"/>
      <c r="G17" s="116"/>
      <c r="H17" s="109"/>
      <c r="I17" s="109"/>
    </row>
    <row r="18" spans="1:9" ht="15">
      <c r="A18" s="121"/>
      <c r="B18" s="121"/>
      <c r="C18" s="121"/>
      <c r="D18" s="121"/>
      <c r="E18" s="121"/>
      <c r="F18" s="121"/>
      <c r="G18" s="121"/>
      <c r="H18" s="109"/>
      <c r="I18" s="109"/>
    </row>
    <row r="19" spans="1:11" ht="15">
      <c r="A19" s="117"/>
      <c r="B19" s="117" t="s">
        <v>66</v>
      </c>
      <c r="C19" s="209" t="s">
        <v>236</v>
      </c>
      <c r="D19" s="210"/>
      <c r="E19" s="210"/>
      <c r="F19" s="210"/>
      <c r="G19" s="118">
        <f>SUM(G7:G18)</f>
        <v>0</v>
      </c>
      <c r="H19" s="109"/>
      <c r="I19" s="109"/>
      <c r="J19" s="109"/>
      <c r="K19" s="109"/>
    </row>
    <row r="20" spans="1:11" ht="15">
      <c r="A20" s="217"/>
      <c r="B20" s="217"/>
      <c r="C20" s="218"/>
      <c r="D20" s="218"/>
      <c r="E20" s="218"/>
      <c r="F20" s="218"/>
      <c r="G20" s="218"/>
      <c r="H20" s="109"/>
      <c r="I20" s="109"/>
      <c r="J20" s="109"/>
      <c r="K20" s="109"/>
    </row>
    <row r="21" spans="1:11" ht="15">
      <c r="A21" s="119"/>
      <c r="B21" s="119" t="s">
        <v>66</v>
      </c>
      <c r="C21" s="219" t="s">
        <v>57</v>
      </c>
      <c r="D21" s="210"/>
      <c r="E21" s="210"/>
      <c r="F21" s="210"/>
      <c r="G21" s="120">
        <f>G19</f>
        <v>0</v>
      </c>
      <c r="H21" s="109"/>
      <c r="I21" s="109"/>
      <c r="J21" s="109"/>
      <c r="K21" s="109"/>
    </row>
    <row r="22" spans="1:11" ht="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15">
      <c r="A23" s="214"/>
      <c r="B23" s="215"/>
      <c r="C23" s="215" t="s">
        <v>70</v>
      </c>
      <c r="D23" s="215"/>
      <c r="E23" s="215"/>
      <c r="F23" s="215"/>
      <c r="G23" s="216"/>
      <c r="H23" s="109"/>
      <c r="I23" s="109"/>
      <c r="J23" s="109"/>
      <c r="K23" s="109"/>
    </row>
    <row r="24" spans="1:11" ht="15">
      <c r="A24" s="111" t="s">
        <v>58</v>
      </c>
      <c r="B24" s="111" t="s">
        <v>59</v>
      </c>
      <c r="C24" s="111" t="s">
        <v>60</v>
      </c>
      <c r="D24" s="111" t="s">
        <v>61</v>
      </c>
      <c r="E24" s="111" t="s">
        <v>62</v>
      </c>
      <c r="F24" s="111" t="s">
        <v>63</v>
      </c>
      <c r="G24" s="111" t="s">
        <v>64</v>
      </c>
      <c r="H24" s="109"/>
      <c r="I24" s="109"/>
      <c r="J24" s="109"/>
      <c r="K24" s="109"/>
    </row>
    <row r="25" spans="1:11" ht="15">
      <c r="A25" s="217"/>
      <c r="B25" s="217"/>
      <c r="C25" s="218"/>
      <c r="D25" s="218"/>
      <c r="E25" s="218"/>
      <c r="F25" s="218"/>
      <c r="G25" s="218"/>
      <c r="H25" s="109"/>
      <c r="I25" s="109"/>
      <c r="J25" s="109"/>
      <c r="K25" s="109"/>
    </row>
    <row r="26" spans="1:9" ht="15">
      <c r="A26" s="112">
        <v>3</v>
      </c>
      <c r="B26" s="113"/>
      <c r="C26" s="113" t="s">
        <v>235</v>
      </c>
      <c r="D26" s="112"/>
      <c r="E26" s="114">
        <v>1</v>
      </c>
      <c r="F26" s="115">
        <v>0</v>
      </c>
      <c r="G26" s="116">
        <f>E26*F26</f>
        <v>0</v>
      </c>
      <c r="H26" s="109"/>
      <c r="I26" s="109"/>
    </row>
    <row r="27" spans="1:9" ht="15">
      <c r="A27" s="112">
        <v>4</v>
      </c>
      <c r="B27" s="113"/>
      <c r="C27" s="113" t="s">
        <v>266</v>
      </c>
      <c r="D27" s="112"/>
      <c r="E27" s="114">
        <v>1</v>
      </c>
      <c r="F27" s="115">
        <v>0</v>
      </c>
      <c r="G27" s="116">
        <f>E27*F27</f>
        <v>0</v>
      </c>
      <c r="H27" s="109"/>
      <c r="I27" s="109"/>
    </row>
    <row r="28" spans="1:9" ht="15">
      <c r="A28" s="112"/>
      <c r="B28" s="113"/>
      <c r="C28" s="113"/>
      <c r="D28" s="112"/>
      <c r="E28" s="114"/>
      <c r="F28" s="115"/>
      <c r="G28" s="116"/>
      <c r="H28" s="109"/>
      <c r="I28" s="109"/>
    </row>
    <row r="29" spans="1:11" ht="15">
      <c r="A29" s="119"/>
      <c r="B29" s="119" t="s">
        <v>66</v>
      </c>
      <c r="C29" s="219" t="s">
        <v>70</v>
      </c>
      <c r="D29" s="210"/>
      <c r="E29" s="210"/>
      <c r="F29" s="210"/>
      <c r="G29" s="120">
        <f>SUM(G26:G28)</f>
        <v>0</v>
      </c>
      <c r="H29" s="109"/>
      <c r="I29" s="109"/>
      <c r="J29" s="109"/>
      <c r="K29" s="109"/>
    </row>
    <row r="30" spans="1:1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8" ht="15">
      <c r="A31" s="220" t="s">
        <v>84</v>
      </c>
      <c r="B31" s="220"/>
      <c r="C31" s="220"/>
      <c r="D31" s="220"/>
      <c r="E31" s="220"/>
      <c r="F31" s="220"/>
      <c r="G31" s="122">
        <f>+G21+G29</f>
        <v>0</v>
      </c>
      <c r="H31" s="109"/>
    </row>
  </sheetData>
  <mergeCells count="18">
    <mergeCell ref="A25:B25"/>
    <mergeCell ref="C25:G25"/>
    <mergeCell ref="C29:F29"/>
    <mergeCell ref="A31:F31"/>
    <mergeCell ref="C21:F21"/>
    <mergeCell ref="A23:B23"/>
    <mergeCell ref="C23:G23"/>
    <mergeCell ref="A6:B6"/>
    <mergeCell ref="C6:G6"/>
    <mergeCell ref="C19:F19"/>
    <mergeCell ref="A20:B20"/>
    <mergeCell ref="C20:G20"/>
    <mergeCell ref="A1:B1"/>
    <mergeCell ref="C1:G1"/>
    <mergeCell ref="A2:B2"/>
    <mergeCell ref="C2:G2"/>
    <mergeCell ref="A4:B4"/>
    <mergeCell ref="C4:G4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 topLeftCell="A1">
      <selection activeCell="L21" sqref="L21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11">
        <v>23711</v>
      </c>
      <c r="B1" s="211"/>
      <c r="C1" s="211" t="s">
        <v>212</v>
      </c>
      <c r="D1" s="211"/>
      <c r="E1" s="211"/>
      <c r="F1" s="211"/>
      <c r="G1" s="211"/>
      <c r="H1" s="109"/>
      <c r="I1" s="109"/>
      <c r="J1" s="109"/>
      <c r="K1" s="109"/>
    </row>
    <row r="2" spans="1:11" ht="24.95" customHeight="1">
      <c r="A2" s="212" t="s">
        <v>56</v>
      </c>
      <c r="B2" s="212"/>
      <c r="C2" s="213" t="s">
        <v>211</v>
      </c>
      <c r="D2" s="213"/>
      <c r="E2" s="213"/>
      <c r="F2" s="213"/>
      <c r="G2" s="213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14"/>
      <c r="B4" s="215"/>
      <c r="C4" s="215" t="s">
        <v>57</v>
      </c>
      <c r="D4" s="215"/>
      <c r="E4" s="215"/>
      <c r="F4" s="215"/>
      <c r="G4" s="216"/>
      <c r="H4" s="109"/>
      <c r="I4" s="109"/>
      <c r="J4" s="109"/>
      <c r="K4" s="109"/>
    </row>
    <row r="5" spans="1:11" ht="15">
      <c r="A5" s="111" t="s">
        <v>58</v>
      </c>
      <c r="B5" s="111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  <c r="H5" s="109"/>
      <c r="I5" s="109"/>
      <c r="J5" s="109"/>
      <c r="K5" s="109"/>
    </row>
    <row r="6" spans="1:11" ht="15">
      <c r="A6" s="217"/>
      <c r="B6" s="217"/>
      <c r="C6" s="218" t="s">
        <v>96</v>
      </c>
      <c r="D6" s="218"/>
      <c r="E6" s="218"/>
      <c r="F6" s="218"/>
      <c r="G6" s="218"/>
      <c r="H6" s="109"/>
      <c r="I6" s="109"/>
      <c r="J6" s="109"/>
      <c r="K6" s="109"/>
    </row>
    <row r="7" spans="1:9" ht="15">
      <c r="A7" s="112">
        <v>1</v>
      </c>
      <c r="B7" s="113" t="s">
        <v>210</v>
      </c>
      <c r="C7" s="113" t="s">
        <v>209</v>
      </c>
      <c r="D7" s="112" t="s">
        <v>65</v>
      </c>
      <c r="E7" s="114">
        <v>1</v>
      </c>
      <c r="F7" s="115">
        <v>0</v>
      </c>
      <c r="G7" s="116">
        <f aca="true" t="shared" si="0" ref="G7:G12">F7*E7</f>
        <v>0</v>
      </c>
      <c r="H7" s="109"/>
      <c r="I7" s="109"/>
    </row>
    <row r="8" spans="1:9" ht="15">
      <c r="A8" s="112">
        <v>2</v>
      </c>
      <c r="B8" s="113" t="s">
        <v>210</v>
      </c>
      <c r="C8" s="113" t="s">
        <v>209</v>
      </c>
      <c r="D8" s="112" t="s">
        <v>65</v>
      </c>
      <c r="E8" s="114">
        <v>1</v>
      </c>
      <c r="F8" s="115">
        <v>0</v>
      </c>
      <c r="G8" s="116">
        <f t="shared" si="0"/>
        <v>0</v>
      </c>
      <c r="H8" s="109"/>
      <c r="I8" s="109"/>
    </row>
    <row r="9" spans="1:9" ht="15">
      <c r="A9" s="112">
        <v>3</v>
      </c>
      <c r="B9" s="113"/>
      <c r="C9" s="113" t="s">
        <v>259</v>
      </c>
      <c r="D9" s="112" t="s">
        <v>65</v>
      </c>
      <c r="E9" s="114">
        <v>5</v>
      </c>
      <c r="F9" s="115">
        <v>0</v>
      </c>
      <c r="G9" s="116">
        <f t="shared" si="0"/>
        <v>0</v>
      </c>
      <c r="H9" s="109"/>
      <c r="I9" s="109"/>
    </row>
    <row r="10" spans="1:9" ht="15">
      <c r="A10" s="112">
        <v>4</v>
      </c>
      <c r="B10" s="113"/>
      <c r="C10" s="113" t="s">
        <v>208</v>
      </c>
      <c r="D10" s="112" t="s">
        <v>65</v>
      </c>
      <c r="E10" s="114">
        <v>15</v>
      </c>
      <c r="F10" s="115">
        <v>0</v>
      </c>
      <c r="G10" s="116">
        <f t="shared" si="0"/>
        <v>0</v>
      </c>
      <c r="H10" s="109"/>
      <c r="I10" s="109"/>
    </row>
    <row r="11" spans="1:9" ht="15">
      <c r="A11" s="112">
        <v>5</v>
      </c>
      <c r="B11" s="113"/>
      <c r="C11" s="113" t="s">
        <v>207</v>
      </c>
      <c r="D11" s="112" t="s">
        <v>65</v>
      </c>
      <c r="E11" s="114">
        <v>1</v>
      </c>
      <c r="F11" s="115">
        <v>0</v>
      </c>
      <c r="G11" s="116">
        <f t="shared" si="0"/>
        <v>0</v>
      </c>
      <c r="H11" s="109"/>
      <c r="I11" s="109"/>
    </row>
    <row r="12" spans="1:9" ht="15">
      <c r="A12" s="112">
        <v>6</v>
      </c>
      <c r="B12" s="113"/>
      <c r="C12" s="113" t="s">
        <v>206</v>
      </c>
      <c r="D12" s="112" t="s">
        <v>177</v>
      </c>
      <c r="E12" s="114">
        <v>1</v>
      </c>
      <c r="F12" s="115">
        <v>0</v>
      </c>
      <c r="G12" s="116">
        <f t="shared" si="0"/>
        <v>0</v>
      </c>
      <c r="H12" s="109"/>
      <c r="I12" s="109"/>
    </row>
    <row r="13" spans="1:9" ht="21">
      <c r="A13" s="121"/>
      <c r="B13" s="121"/>
      <c r="C13" s="121" t="s">
        <v>205</v>
      </c>
      <c r="D13" s="121"/>
      <c r="E13" s="121"/>
      <c r="F13" s="121"/>
      <c r="G13" s="121"/>
      <c r="H13" s="109"/>
      <c r="I13" s="109"/>
    </row>
    <row r="14" spans="1:11" ht="15">
      <c r="A14" s="117"/>
      <c r="B14" s="117" t="s">
        <v>66</v>
      </c>
      <c r="C14" s="209" t="s">
        <v>96</v>
      </c>
      <c r="D14" s="210"/>
      <c r="E14" s="210"/>
      <c r="F14" s="210"/>
      <c r="G14" s="118">
        <f>SUM(G7:G12)</f>
        <v>0</v>
      </c>
      <c r="H14" s="109"/>
      <c r="I14" s="109"/>
      <c r="J14" s="109"/>
      <c r="K14" s="109"/>
    </row>
    <row r="15" spans="1:11" ht="15">
      <c r="A15" s="119"/>
      <c r="B15" s="119" t="s">
        <v>66</v>
      </c>
      <c r="C15" s="219" t="s">
        <v>57</v>
      </c>
      <c r="D15" s="210"/>
      <c r="E15" s="210"/>
      <c r="F15" s="210"/>
      <c r="G15" s="120">
        <f>+G14</f>
        <v>0</v>
      </c>
      <c r="H15" s="109"/>
      <c r="I15" s="109"/>
      <c r="J15" s="109"/>
      <c r="K15" s="109"/>
    </row>
    <row r="16" spans="1:11" ht="1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5">
      <c r="A17" s="214"/>
      <c r="B17" s="215"/>
      <c r="C17" s="215" t="s">
        <v>70</v>
      </c>
      <c r="D17" s="215"/>
      <c r="E17" s="215"/>
      <c r="F17" s="215"/>
      <c r="G17" s="216"/>
      <c r="H17" s="109"/>
      <c r="I17" s="109"/>
      <c r="J17" s="109"/>
      <c r="K17" s="109"/>
    </row>
    <row r="18" spans="1:11" ht="15">
      <c r="A18" s="111" t="s">
        <v>58</v>
      </c>
      <c r="B18" s="111" t="s">
        <v>59</v>
      </c>
      <c r="C18" s="111" t="s">
        <v>60</v>
      </c>
      <c r="D18" s="111" t="s">
        <v>61</v>
      </c>
      <c r="E18" s="111" t="s">
        <v>62</v>
      </c>
      <c r="F18" s="111" t="s">
        <v>63</v>
      </c>
      <c r="G18" s="111" t="s">
        <v>64</v>
      </c>
      <c r="H18" s="109"/>
      <c r="I18" s="109"/>
      <c r="J18" s="109"/>
      <c r="K18" s="109"/>
    </row>
    <row r="19" spans="1:11" ht="15">
      <c r="A19" s="217"/>
      <c r="B19" s="217"/>
      <c r="C19" s="218" t="s">
        <v>71</v>
      </c>
      <c r="D19" s="218"/>
      <c r="E19" s="218"/>
      <c r="F19" s="218"/>
      <c r="G19" s="218"/>
      <c r="H19" s="109"/>
      <c r="I19" s="109"/>
      <c r="J19" s="109"/>
      <c r="K19" s="109"/>
    </row>
    <row r="20" spans="1:9" ht="15">
      <c r="A20" s="112">
        <v>7</v>
      </c>
      <c r="B20" s="113"/>
      <c r="C20" s="113" t="s">
        <v>204</v>
      </c>
      <c r="D20" s="112" t="s">
        <v>72</v>
      </c>
      <c r="E20" s="114">
        <v>16</v>
      </c>
      <c r="F20" s="115">
        <v>0</v>
      </c>
      <c r="G20" s="116">
        <f>F20*E20</f>
        <v>0</v>
      </c>
      <c r="H20" s="109"/>
      <c r="I20" s="109"/>
    </row>
    <row r="21" spans="1:11" ht="15">
      <c r="A21" s="117"/>
      <c r="B21" s="117" t="s">
        <v>66</v>
      </c>
      <c r="C21" s="209" t="s">
        <v>71</v>
      </c>
      <c r="D21" s="210"/>
      <c r="E21" s="210"/>
      <c r="F21" s="210"/>
      <c r="G21" s="118">
        <f>SUM(G20:G20)</f>
        <v>0</v>
      </c>
      <c r="H21" s="109"/>
      <c r="I21" s="109"/>
      <c r="J21" s="109"/>
      <c r="K21" s="109"/>
    </row>
    <row r="22" spans="1:11" ht="15">
      <c r="A22" s="217"/>
      <c r="B22" s="217"/>
      <c r="C22" s="218" t="s">
        <v>95</v>
      </c>
      <c r="D22" s="218"/>
      <c r="E22" s="218"/>
      <c r="F22" s="218"/>
      <c r="G22" s="218"/>
      <c r="H22" s="109"/>
      <c r="I22" s="109"/>
      <c r="J22" s="109"/>
      <c r="K22" s="109"/>
    </row>
    <row r="23" spans="1:9" ht="15">
      <c r="A23" s="112">
        <v>8</v>
      </c>
      <c r="B23" s="113"/>
      <c r="C23" s="113" t="s">
        <v>203</v>
      </c>
      <c r="D23" s="112" t="s">
        <v>65</v>
      </c>
      <c r="E23" s="114">
        <v>2</v>
      </c>
      <c r="F23" s="115">
        <v>0</v>
      </c>
      <c r="G23" s="116">
        <f>F23*E23</f>
        <v>0</v>
      </c>
      <c r="H23" s="109"/>
      <c r="I23" s="109"/>
    </row>
    <row r="24" spans="1:9" ht="15">
      <c r="A24" s="112">
        <v>9</v>
      </c>
      <c r="B24" s="113"/>
      <c r="C24" s="113" t="s">
        <v>202</v>
      </c>
      <c r="D24" s="112" t="s">
        <v>65</v>
      </c>
      <c r="E24" s="114">
        <v>1</v>
      </c>
      <c r="F24" s="115">
        <v>0</v>
      </c>
      <c r="G24" s="116">
        <f>F24*E24</f>
        <v>0</v>
      </c>
      <c r="H24" s="109"/>
      <c r="I24" s="109"/>
    </row>
    <row r="25" spans="1:11" ht="15">
      <c r="A25" s="117"/>
      <c r="B25" s="117" t="s">
        <v>66</v>
      </c>
      <c r="C25" s="209" t="s">
        <v>95</v>
      </c>
      <c r="D25" s="210"/>
      <c r="E25" s="210"/>
      <c r="F25" s="210"/>
      <c r="G25" s="118">
        <f>SUM(G23:G24)</f>
        <v>0</v>
      </c>
      <c r="H25" s="109"/>
      <c r="I25" s="109"/>
      <c r="J25" s="109"/>
      <c r="K25" s="109"/>
    </row>
    <row r="26" spans="1:11" ht="15">
      <c r="A26" s="119"/>
      <c r="B26" s="119" t="s">
        <v>66</v>
      </c>
      <c r="C26" s="219" t="s">
        <v>70</v>
      </c>
      <c r="D26" s="210"/>
      <c r="E26" s="210"/>
      <c r="F26" s="210"/>
      <c r="G26" s="120">
        <f>+G21+G25</f>
        <v>0</v>
      </c>
      <c r="H26" s="109"/>
      <c r="I26" s="109"/>
      <c r="J26" s="109"/>
      <c r="K26" s="109"/>
    </row>
    <row r="27" spans="1:11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8" ht="15">
      <c r="A28" s="220" t="s">
        <v>84</v>
      </c>
      <c r="B28" s="220"/>
      <c r="C28" s="220"/>
      <c r="D28" s="220"/>
      <c r="E28" s="220"/>
      <c r="F28" s="220"/>
      <c r="G28" s="122">
        <f>+G15+G26</f>
        <v>0</v>
      </c>
      <c r="H28" s="109"/>
    </row>
  </sheetData>
  <sheetProtection sheet="1" objects="1" scenarios="1"/>
  <mergeCells count="20">
    <mergeCell ref="A1:B1"/>
    <mergeCell ref="C1:G1"/>
    <mergeCell ref="A2:B2"/>
    <mergeCell ref="C2:G2"/>
    <mergeCell ref="A4:B4"/>
    <mergeCell ref="C4:G4"/>
    <mergeCell ref="A6:B6"/>
    <mergeCell ref="C6:G6"/>
    <mergeCell ref="C14:F14"/>
    <mergeCell ref="C15:F15"/>
    <mergeCell ref="A17:B17"/>
    <mergeCell ref="C17:G17"/>
    <mergeCell ref="C26:F26"/>
    <mergeCell ref="A28:F28"/>
    <mergeCell ref="A19:B19"/>
    <mergeCell ref="C19:G19"/>
    <mergeCell ref="C21:F21"/>
    <mergeCell ref="A22:B22"/>
    <mergeCell ref="C22:G22"/>
    <mergeCell ref="C25:F25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 topLeftCell="A1">
      <selection activeCell="F27" sqref="F27:F29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11">
        <v>23721</v>
      </c>
      <c r="B1" s="211"/>
      <c r="C1" s="211" t="s">
        <v>218</v>
      </c>
      <c r="D1" s="211"/>
      <c r="E1" s="211"/>
      <c r="F1" s="211"/>
      <c r="G1" s="211"/>
      <c r="H1" s="109"/>
      <c r="I1" s="109"/>
      <c r="J1" s="109"/>
      <c r="K1" s="109"/>
    </row>
    <row r="2" spans="1:11" ht="24.95" customHeight="1">
      <c r="A2" s="212" t="s">
        <v>56</v>
      </c>
      <c r="B2" s="212"/>
      <c r="C2" s="213" t="s">
        <v>217</v>
      </c>
      <c r="D2" s="213"/>
      <c r="E2" s="213"/>
      <c r="F2" s="213"/>
      <c r="G2" s="213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14"/>
      <c r="B4" s="215"/>
      <c r="C4" s="215" t="s">
        <v>57</v>
      </c>
      <c r="D4" s="215"/>
      <c r="E4" s="215"/>
      <c r="F4" s="215"/>
      <c r="G4" s="216"/>
      <c r="H4" s="109"/>
      <c r="I4" s="109"/>
      <c r="J4" s="109"/>
      <c r="K4" s="109"/>
    </row>
    <row r="5" spans="1:11" ht="15">
      <c r="A5" s="111" t="s">
        <v>58</v>
      </c>
      <c r="B5" s="111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  <c r="H5" s="109"/>
      <c r="I5" s="109"/>
      <c r="J5" s="109"/>
      <c r="K5" s="109"/>
    </row>
    <row r="6" spans="1:11" ht="15">
      <c r="A6" s="217"/>
      <c r="B6" s="217"/>
      <c r="C6" s="218" t="s">
        <v>96</v>
      </c>
      <c r="D6" s="218"/>
      <c r="E6" s="218"/>
      <c r="F6" s="218"/>
      <c r="G6" s="218"/>
      <c r="H6" s="109"/>
      <c r="I6" s="109"/>
      <c r="J6" s="109"/>
      <c r="K6" s="109"/>
    </row>
    <row r="7" spans="1:9" ht="15">
      <c r="A7" s="112">
        <v>1</v>
      </c>
      <c r="B7" s="113" t="s">
        <v>210</v>
      </c>
      <c r="C7" s="113" t="s">
        <v>209</v>
      </c>
      <c r="D7" s="112" t="s">
        <v>65</v>
      </c>
      <c r="E7" s="114">
        <v>1</v>
      </c>
      <c r="F7" s="115">
        <v>0</v>
      </c>
      <c r="G7" s="116">
        <f aca="true" t="shared" si="0" ref="G7:G15">F7*E7</f>
        <v>0</v>
      </c>
      <c r="H7" s="109"/>
      <c r="I7" s="109"/>
    </row>
    <row r="8" spans="1:9" ht="15">
      <c r="A8" s="112">
        <v>2</v>
      </c>
      <c r="B8" s="113" t="s">
        <v>210</v>
      </c>
      <c r="C8" s="113" t="s">
        <v>209</v>
      </c>
      <c r="D8" s="112" t="s">
        <v>65</v>
      </c>
      <c r="E8" s="114">
        <v>1</v>
      </c>
      <c r="F8" s="115">
        <v>0</v>
      </c>
      <c r="G8" s="116">
        <f t="shared" si="0"/>
        <v>0</v>
      </c>
      <c r="H8" s="109"/>
      <c r="I8" s="109"/>
    </row>
    <row r="9" spans="1:9" ht="15">
      <c r="A9" s="112">
        <v>3</v>
      </c>
      <c r="B9" s="113"/>
      <c r="C9" s="113" t="s">
        <v>216</v>
      </c>
      <c r="D9" s="112" t="s">
        <v>65</v>
      </c>
      <c r="E9" s="114">
        <v>1</v>
      </c>
      <c r="F9" s="115">
        <v>0</v>
      </c>
      <c r="G9" s="116">
        <f t="shared" si="0"/>
        <v>0</v>
      </c>
      <c r="H9" s="109"/>
      <c r="I9" s="109"/>
    </row>
    <row r="10" spans="1:9" ht="15">
      <c r="A10" s="112">
        <v>4</v>
      </c>
      <c r="B10" s="113"/>
      <c r="C10" s="113" t="s">
        <v>259</v>
      </c>
      <c r="D10" s="112" t="s">
        <v>65</v>
      </c>
      <c r="E10" s="114">
        <v>4</v>
      </c>
      <c r="F10" s="115">
        <v>0</v>
      </c>
      <c r="G10" s="116">
        <f t="shared" si="0"/>
        <v>0</v>
      </c>
      <c r="H10" s="109"/>
      <c r="I10" s="109"/>
    </row>
    <row r="11" spans="1:9" ht="15">
      <c r="A11" s="112">
        <v>5</v>
      </c>
      <c r="B11" s="113"/>
      <c r="C11" s="113" t="s">
        <v>208</v>
      </c>
      <c r="D11" s="112" t="s">
        <v>65</v>
      </c>
      <c r="E11" s="114">
        <v>15</v>
      </c>
      <c r="F11" s="115">
        <v>0</v>
      </c>
      <c r="G11" s="116">
        <f t="shared" si="0"/>
        <v>0</v>
      </c>
      <c r="H11" s="109"/>
      <c r="I11" s="109"/>
    </row>
    <row r="12" spans="1:9" ht="15">
      <c r="A12" s="112">
        <v>6</v>
      </c>
      <c r="B12" s="113"/>
      <c r="C12" s="113" t="s">
        <v>215</v>
      </c>
      <c r="D12" s="112" t="s">
        <v>65</v>
      </c>
      <c r="E12" s="114">
        <v>1</v>
      </c>
      <c r="F12" s="115">
        <v>0</v>
      </c>
      <c r="G12" s="116">
        <f t="shared" si="0"/>
        <v>0</v>
      </c>
      <c r="H12" s="109"/>
      <c r="I12" s="109"/>
    </row>
    <row r="13" spans="1:9" ht="15">
      <c r="A13" s="112">
        <v>7</v>
      </c>
      <c r="B13" s="113"/>
      <c r="C13" s="113" t="s">
        <v>215</v>
      </c>
      <c r="D13" s="112" t="s">
        <v>65</v>
      </c>
      <c r="E13" s="114">
        <v>1</v>
      </c>
      <c r="F13" s="115">
        <v>0</v>
      </c>
      <c r="G13" s="116">
        <f t="shared" si="0"/>
        <v>0</v>
      </c>
      <c r="H13" s="109"/>
      <c r="I13" s="109"/>
    </row>
    <row r="14" spans="1:9" ht="15">
      <c r="A14" s="112">
        <v>8</v>
      </c>
      <c r="B14" s="113"/>
      <c r="C14" s="113" t="s">
        <v>207</v>
      </c>
      <c r="D14" s="112" t="s">
        <v>65</v>
      </c>
      <c r="E14" s="114">
        <v>1</v>
      </c>
      <c r="F14" s="115">
        <v>0</v>
      </c>
      <c r="G14" s="116">
        <f t="shared" si="0"/>
        <v>0</v>
      </c>
      <c r="H14" s="109"/>
      <c r="I14" s="109"/>
    </row>
    <row r="15" spans="1:9" ht="15">
      <c r="A15" s="112">
        <v>9</v>
      </c>
      <c r="B15" s="113"/>
      <c r="C15" s="113" t="s">
        <v>206</v>
      </c>
      <c r="D15" s="112" t="s">
        <v>177</v>
      </c>
      <c r="E15" s="114">
        <v>1</v>
      </c>
      <c r="F15" s="115">
        <v>0</v>
      </c>
      <c r="G15" s="116">
        <f t="shared" si="0"/>
        <v>0</v>
      </c>
      <c r="H15" s="109"/>
      <c r="I15" s="109"/>
    </row>
    <row r="16" spans="1:9" ht="21">
      <c r="A16" s="121"/>
      <c r="B16" s="121"/>
      <c r="C16" s="121" t="s">
        <v>205</v>
      </c>
      <c r="D16" s="121"/>
      <c r="E16" s="121"/>
      <c r="F16" s="121"/>
      <c r="G16" s="121"/>
      <c r="H16" s="109"/>
      <c r="I16" s="109"/>
    </row>
    <row r="17" spans="1:9" ht="15">
      <c r="A17" s="112">
        <v>10</v>
      </c>
      <c r="B17" s="113"/>
      <c r="C17" s="113" t="s">
        <v>214</v>
      </c>
      <c r="D17" s="112" t="s">
        <v>65</v>
      </c>
      <c r="E17" s="114">
        <v>2</v>
      </c>
      <c r="F17" s="115">
        <v>0</v>
      </c>
      <c r="G17" s="116">
        <f>F17*E17</f>
        <v>0</v>
      </c>
      <c r="H17" s="109"/>
      <c r="I17" s="109"/>
    </row>
    <row r="18" spans="1:11" ht="15">
      <c r="A18" s="117"/>
      <c r="B18" s="117" t="s">
        <v>66</v>
      </c>
      <c r="C18" s="209" t="s">
        <v>96</v>
      </c>
      <c r="D18" s="210"/>
      <c r="E18" s="210"/>
      <c r="F18" s="210"/>
      <c r="G18" s="118">
        <f>SUM(G7:G17)</f>
        <v>0</v>
      </c>
      <c r="H18" s="109"/>
      <c r="I18" s="109"/>
      <c r="J18" s="109"/>
      <c r="K18" s="109"/>
    </row>
    <row r="19" spans="1:11" ht="15">
      <c r="A19" s="119"/>
      <c r="B19" s="119" t="s">
        <v>66</v>
      </c>
      <c r="C19" s="219" t="s">
        <v>57</v>
      </c>
      <c r="D19" s="210"/>
      <c r="E19" s="210"/>
      <c r="F19" s="210"/>
      <c r="G19" s="120">
        <f>+G18</f>
        <v>0</v>
      </c>
      <c r="H19" s="109"/>
      <c r="I19" s="109"/>
      <c r="J19" s="109"/>
      <c r="K19" s="109"/>
    </row>
    <row r="20" spans="1:11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5">
      <c r="A21" s="214"/>
      <c r="B21" s="215"/>
      <c r="C21" s="215" t="s">
        <v>70</v>
      </c>
      <c r="D21" s="215"/>
      <c r="E21" s="215"/>
      <c r="F21" s="215"/>
      <c r="G21" s="216"/>
      <c r="H21" s="109"/>
      <c r="I21" s="109"/>
      <c r="J21" s="109"/>
      <c r="K21" s="109"/>
    </row>
    <row r="22" spans="1:11" ht="15">
      <c r="A22" s="111" t="s">
        <v>58</v>
      </c>
      <c r="B22" s="111" t="s">
        <v>59</v>
      </c>
      <c r="C22" s="111" t="s">
        <v>60</v>
      </c>
      <c r="D22" s="111" t="s">
        <v>61</v>
      </c>
      <c r="E22" s="111" t="s">
        <v>62</v>
      </c>
      <c r="F22" s="111" t="s">
        <v>63</v>
      </c>
      <c r="G22" s="111" t="s">
        <v>64</v>
      </c>
      <c r="H22" s="109"/>
      <c r="I22" s="109"/>
      <c r="J22" s="109"/>
      <c r="K22" s="109"/>
    </row>
    <row r="23" spans="1:11" ht="15">
      <c r="A23" s="217"/>
      <c r="B23" s="217"/>
      <c r="C23" s="218" t="s">
        <v>71</v>
      </c>
      <c r="D23" s="218"/>
      <c r="E23" s="218"/>
      <c r="F23" s="218"/>
      <c r="G23" s="218"/>
      <c r="H23" s="109"/>
      <c r="I23" s="109"/>
      <c r="J23" s="109"/>
      <c r="K23" s="109"/>
    </row>
    <row r="24" spans="1:9" ht="15">
      <c r="A24" s="112">
        <v>11</v>
      </c>
      <c r="B24" s="113"/>
      <c r="C24" s="113" t="s">
        <v>204</v>
      </c>
      <c r="D24" s="112" t="s">
        <v>72</v>
      </c>
      <c r="E24" s="114">
        <v>24</v>
      </c>
      <c r="F24" s="115">
        <v>0</v>
      </c>
      <c r="G24" s="116">
        <f>F24*E24</f>
        <v>0</v>
      </c>
      <c r="H24" s="109"/>
      <c r="I24" s="109"/>
    </row>
    <row r="25" spans="1:11" ht="15">
      <c r="A25" s="117"/>
      <c r="B25" s="117" t="s">
        <v>66</v>
      </c>
      <c r="C25" s="209" t="s">
        <v>71</v>
      </c>
      <c r="D25" s="210"/>
      <c r="E25" s="210"/>
      <c r="F25" s="210"/>
      <c r="G25" s="118">
        <f>SUM(G24:G24)</f>
        <v>0</v>
      </c>
      <c r="H25" s="109"/>
      <c r="I25" s="109"/>
      <c r="J25" s="109"/>
      <c r="K25" s="109"/>
    </row>
    <row r="26" spans="1:11" ht="15">
      <c r="A26" s="217"/>
      <c r="B26" s="217"/>
      <c r="C26" s="218" t="s">
        <v>95</v>
      </c>
      <c r="D26" s="218"/>
      <c r="E26" s="218"/>
      <c r="F26" s="218"/>
      <c r="G26" s="218"/>
      <c r="H26" s="109"/>
      <c r="I26" s="109"/>
      <c r="J26" s="109"/>
      <c r="K26" s="109"/>
    </row>
    <row r="27" spans="1:9" ht="15">
      <c r="A27" s="112">
        <v>12</v>
      </c>
      <c r="B27" s="113"/>
      <c r="C27" s="113" t="s">
        <v>203</v>
      </c>
      <c r="D27" s="112" t="s">
        <v>65</v>
      </c>
      <c r="E27" s="114">
        <v>2</v>
      </c>
      <c r="F27" s="115">
        <v>0</v>
      </c>
      <c r="G27" s="116">
        <f>F27*E27</f>
        <v>0</v>
      </c>
      <c r="H27" s="109"/>
      <c r="I27" s="109"/>
    </row>
    <row r="28" spans="1:9" ht="15">
      <c r="A28" s="112">
        <v>13</v>
      </c>
      <c r="B28" s="113"/>
      <c r="C28" s="113" t="s">
        <v>202</v>
      </c>
      <c r="D28" s="112" t="s">
        <v>65</v>
      </c>
      <c r="E28" s="114">
        <v>1</v>
      </c>
      <c r="F28" s="115">
        <v>0</v>
      </c>
      <c r="G28" s="116">
        <f>F28*E28</f>
        <v>0</v>
      </c>
      <c r="H28" s="109"/>
      <c r="I28" s="109"/>
    </row>
    <row r="29" spans="1:9" ht="15">
      <c r="A29" s="112">
        <v>14</v>
      </c>
      <c r="B29" s="113"/>
      <c r="C29" s="113" t="s">
        <v>213</v>
      </c>
      <c r="D29" s="112" t="s">
        <v>72</v>
      </c>
      <c r="E29" s="114">
        <v>1</v>
      </c>
      <c r="F29" s="115">
        <v>0</v>
      </c>
      <c r="G29" s="116">
        <f>F29*E29</f>
        <v>0</v>
      </c>
      <c r="H29" s="109"/>
      <c r="I29" s="109"/>
    </row>
    <row r="30" spans="1:11" ht="15">
      <c r="A30" s="117"/>
      <c r="B30" s="117" t="s">
        <v>66</v>
      </c>
      <c r="C30" s="209" t="s">
        <v>95</v>
      </c>
      <c r="D30" s="210"/>
      <c r="E30" s="210"/>
      <c r="F30" s="210"/>
      <c r="G30" s="118">
        <f>SUM(G27:G29)</f>
        <v>0</v>
      </c>
      <c r="H30" s="109"/>
      <c r="I30" s="109"/>
      <c r="J30" s="109"/>
      <c r="K30" s="109"/>
    </row>
    <row r="31" spans="1:11" ht="15">
      <c r="A31" s="119"/>
      <c r="B31" s="119" t="s">
        <v>66</v>
      </c>
      <c r="C31" s="219" t="s">
        <v>70</v>
      </c>
      <c r="D31" s="210"/>
      <c r="E31" s="210"/>
      <c r="F31" s="210"/>
      <c r="G31" s="120">
        <f>+G25+G30</f>
        <v>0</v>
      </c>
      <c r="H31" s="109"/>
      <c r="I31" s="109"/>
      <c r="J31" s="109"/>
      <c r="K31" s="109"/>
    </row>
    <row r="32" spans="1:11" ht="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8" ht="15">
      <c r="A33" s="220" t="s">
        <v>84</v>
      </c>
      <c r="B33" s="220"/>
      <c r="C33" s="220"/>
      <c r="D33" s="220"/>
      <c r="E33" s="220"/>
      <c r="F33" s="220"/>
      <c r="G33" s="122">
        <f>+G19+G31</f>
        <v>0</v>
      </c>
      <c r="H33" s="109"/>
    </row>
  </sheetData>
  <sheetProtection sheet="1" objects="1" scenarios="1"/>
  <mergeCells count="20">
    <mergeCell ref="A1:B1"/>
    <mergeCell ref="C1:G1"/>
    <mergeCell ref="A2:B2"/>
    <mergeCell ref="C2:G2"/>
    <mergeCell ref="A4:B4"/>
    <mergeCell ref="C4:G4"/>
    <mergeCell ref="A6:B6"/>
    <mergeCell ref="C6:G6"/>
    <mergeCell ref="C18:F18"/>
    <mergeCell ref="C19:F19"/>
    <mergeCell ref="A21:B21"/>
    <mergeCell ref="C21:G21"/>
    <mergeCell ref="C31:F31"/>
    <mergeCell ref="A33:F33"/>
    <mergeCell ref="A23:B23"/>
    <mergeCell ref="C23:G23"/>
    <mergeCell ref="C25:F25"/>
    <mergeCell ref="A26:B26"/>
    <mergeCell ref="C26:G26"/>
    <mergeCell ref="C30:F30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 topLeftCell="A1">
      <selection activeCell="F27" sqref="F27:F31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11">
        <v>23731</v>
      </c>
      <c r="B1" s="211"/>
      <c r="C1" s="211" t="s">
        <v>228</v>
      </c>
      <c r="D1" s="211"/>
      <c r="E1" s="211"/>
      <c r="F1" s="211"/>
      <c r="G1" s="211"/>
      <c r="H1" s="109"/>
      <c r="I1" s="109"/>
      <c r="J1" s="109"/>
      <c r="K1" s="109"/>
    </row>
    <row r="2" spans="1:11" ht="24.95" customHeight="1">
      <c r="A2" s="212" t="s">
        <v>56</v>
      </c>
      <c r="B2" s="212"/>
      <c r="C2" s="213" t="s">
        <v>227</v>
      </c>
      <c r="D2" s="213"/>
      <c r="E2" s="213"/>
      <c r="F2" s="213"/>
      <c r="G2" s="213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14"/>
      <c r="B4" s="215"/>
      <c r="C4" s="215" t="s">
        <v>57</v>
      </c>
      <c r="D4" s="215"/>
      <c r="E4" s="215"/>
      <c r="F4" s="215"/>
      <c r="G4" s="216"/>
      <c r="H4" s="109"/>
      <c r="I4" s="109"/>
      <c r="J4" s="109"/>
      <c r="K4" s="109"/>
    </row>
    <row r="5" spans="1:11" ht="15">
      <c r="A5" s="111" t="s">
        <v>58</v>
      </c>
      <c r="B5" s="111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  <c r="H5" s="109"/>
      <c r="I5" s="109"/>
      <c r="J5" s="109"/>
      <c r="K5" s="109"/>
    </row>
    <row r="6" spans="1:11" ht="15">
      <c r="A6" s="217"/>
      <c r="B6" s="217"/>
      <c r="C6" s="218" t="s">
        <v>96</v>
      </c>
      <c r="D6" s="218"/>
      <c r="E6" s="218"/>
      <c r="F6" s="218"/>
      <c r="G6" s="218"/>
      <c r="H6" s="109"/>
      <c r="I6" s="109"/>
      <c r="J6" s="109"/>
      <c r="K6" s="109"/>
    </row>
    <row r="7" spans="1:9" ht="15">
      <c r="A7" s="112">
        <v>1</v>
      </c>
      <c r="B7" s="113" t="s">
        <v>226</v>
      </c>
      <c r="C7" s="113" t="s">
        <v>225</v>
      </c>
      <c r="D7" s="112" t="s">
        <v>65</v>
      </c>
      <c r="E7" s="114">
        <v>10</v>
      </c>
      <c r="F7" s="115">
        <v>0</v>
      </c>
      <c r="G7" s="116">
        <f aca="true" t="shared" si="0" ref="G7:G15">F7*E7</f>
        <v>0</v>
      </c>
      <c r="H7" s="109"/>
      <c r="I7" s="109"/>
    </row>
    <row r="8" spans="1:9" ht="15">
      <c r="A8" s="112">
        <v>2</v>
      </c>
      <c r="B8" s="113" t="s">
        <v>224</v>
      </c>
      <c r="C8" s="113" t="s">
        <v>223</v>
      </c>
      <c r="D8" s="112" t="s">
        <v>65</v>
      </c>
      <c r="E8" s="114">
        <v>1</v>
      </c>
      <c r="F8" s="115">
        <v>0</v>
      </c>
      <c r="G8" s="116">
        <f t="shared" si="0"/>
        <v>0</v>
      </c>
      <c r="H8" s="109"/>
      <c r="I8" s="109"/>
    </row>
    <row r="9" spans="1:9" ht="15">
      <c r="A9" s="112">
        <v>3</v>
      </c>
      <c r="B9" s="113"/>
      <c r="C9" s="113" t="s">
        <v>259</v>
      </c>
      <c r="D9" s="112" t="s">
        <v>65</v>
      </c>
      <c r="E9" s="114">
        <v>5</v>
      </c>
      <c r="F9" s="115">
        <v>0</v>
      </c>
      <c r="G9" s="116">
        <f t="shared" si="0"/>
        <v>0</v>
      </c>
      <c r="H9" s="109"/>
      <c r="I9" s="109"/>
    </row>
    <row r="10" spans="1:9" ht="15">
      <c r="A10" s="112">
        <v>4</v>
      </c>
      <c r="B10" s="113"/>
      <c r="C10" s="113" t="s">
        <v>222</v>
      </c>
      <c r="D10" s="112" t="s">
        <v>65</v>
      </c>
      <c r="E10" s="114">
        <v>5</v>
      </c>
      <c r="F10" s="115">
        <v>0</v>
      </c>
      <c r="G10" s="116">
        <f t="shared" si="0"/>
        <v>0</v>
      </c>
      <c r="H10" s="109"/>
      <c r="I10" s="109"/>
    </row>
    <row r="11" spans="1:9" ht="15">
      <c r="A11" s="112">
        <v>5</v>
      </c>
      <c r="B11" s="113"/>
      <c r="C11" s="113" t="s">
        <v>222</v>
      </c>
      <c r="D11" s="112" t="s">
        <v>65</v>
      </c>
      <c r="E11" s="114">
        <v>2</v>
      </c>
      <c r="F11" s="115">
        <v>0</v>
      </c>
      <c r="G11" s="116">
        <f t="shared" si="0"/>
        <v>0</v>
      </c>
      <c r="H11" s="109"/>
      <c r="I11" s="109"/>
    </row>
    <row r="12" spans="1:9" ht="15">
      <c r="A12" s="112">
        <v>6</v>
      </c>
      <c r="B12" s="113"/>
      <c r="C12" s="113" t="s">
        <v>208</v>
      </c>
      <c r="D12" s="112" t="s">
        <v>65</v>
      </c>
      <c r="E12" s="114">
        <v>30</v>
      </c>
      <c r="F12" s="115">
        <v>0</v>
      </c>
      <c r="G12" s="116">
        <f t="shared" si="0"/>
        <v>0</v>
      </c>
      <c r="H12" s="109"/>
      <c r="I12" s="109"/>
    </row>
    <row r="13" spans="1:9" ht="15">
      <c r="A13" s="112">
        <v>7</v>
      </c>
      <c r="B13" s="113"/>
      <c r="C13" s="113" t="s">
        <v>260</v>
      </c>
      <c r="D13" s="112" t="s">
        <v>65</v>
      </c>
      <c r="E13" s="114">
        <v>15</v>
      </c>
      <c r="F13" s="115">
        <v>0</v>
      </c>
      <c r="G13" s="116">
        <f t="shared" si="0"/>
        <v>0</v>
      </c>
      <c r="H13" s="109"/>
      <c r="I13" s="109"/>
    </row>
    <row r="14" spans="1:9" ht="15">
      <c r="A14" s="112">
        <v>8</v>
      </c>
      <c r="B14" s="113"/>
      <c r="C14" s="113" t="s">
        <v>207</v>
      </c>
      <c r="D14" s="112" t="s">
        <v>65</v>
      </c>
      <c r="E14" s="114">
        <v>1</v>
      </c>
      <c r="F14" s="115">
        <v>0</v>
      </c>
      <c r="G14" s="116">
        <f t="shared" si="0"/>
        <v>0</v>
      </c>
      <c r="H14" s="109"/>
      <c r="I14" s="109"/>
    </row>
    <row r="15" spans="1:9" ht="15">
      <c r="A15" s="112">
        <v>9</v>
      </c>
      <c r="B15" s="113"/>
      <c r="C15" s="113" t="s">
        <v>206</v>
      </c>
      <c r="D15" s="112" t="s">
        <v>177</v>
      </c>
      <c r="E15" s="114">
        <v>1</v>
      </c>
      <c r="F15" s="115">
        <v>0</v>
      </c>
      <c r="G15" s="116">
        <f t="shared" si="0"/>
        <v>0</v>
      </c>
      <c r="H15" s="109"/>
      <c r="I15" s="109"/>
    </row>
    <row r="16" spans="1:9" ht="21">
      <c r="A16" s="121"/>
      <c r="B16" s="121"/>
      <c r="C16" s="121" t="s">
        <v>205</v>
      </c>
      <c r="D16" s="121"/>
      <c r="E16" s="121"/>
      <c r="F16" s="121"/>
      <c r="G16" s="121"/>
      <c r="H16" s="109"/>
      <c r="I16" s="109"/>
    </row>
    <row r="17" spans="1:11" ht="15">
      <c r="A17" s="117"/>
      <c r="B17" s="117" t="s">
        <v>66</v>
      </c>
      <c r="C17" s="209" t="s">
        <v>96</v>
      </c>
      <c r="D17" s="210"/>
      <c r="E17" s="210"/>
      <c r="F17" s="210"/>
      <c r="G17" s="118">
        <f>SUM(G7:G15)</f>
        <v>0</v>
      </c>
      <c r="H17" s="109"/>
      <c r="I17" s="109"/>
      <c r="J17" s="109"/>
      <c r="K17" s="109"/>
    </row>
    <row r="18" spans="1:11" ht="15">
      <c r="A18" s="119"/>
      <c r="B18" s="119" t="s">
        <v>66</v>
      </c>
      <c r="C18" s="219" t="s">
        <v>57</v>
      </c>
      <c r="D18" s="210"/>
      <c r="E18" s="210"/>
      <c r="F18" s="210"/>
      <c r="G18" s="120">
        <f>+G17</f>
        <v>0</v>
      </c>
      <c r="H18" s="109"/>
      <c r="I18" s="109"/>
      <c r="J18" s="109"/>
      <c r="K18" s="109"/>
    </row>
    <row r="19" spans="1:11" ht="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15">
      <c r="A20" s="214"/>
      <c r="B20" s="215"/>
      <c r="C20" s="215" t="s">
        <v>70</v>
      </c>
      <c r="D20" s="215"/>
      <c r="E20" s="215"/>
      <c r="F20" s="215"/>
      <c r="G20" s="216"/>
      <c r="H20" s="109"/>
      <c r="I20" s="109"/>
      <c r="J20" s="109"/>
      <c r="K20" s="109"/>
    </row>
    <row r="21" spans="1:11" ht="15">
      <c r="A21" s="111" t="s">
        <v>58</v>
      </c>
      <c r="B21" s="111" t="s">
        <v>59</v>
      </c>
      <c r="C21" s="111" t="s">
        <v>60</v>
      </c>
      <c r="D21" s="111" t="s">
        <v>61</v>
      </c>
      <c r="E21" s="111" t="s">
        <v>62</v>
      </c>
      <c r="F21" s="111" t="s">
        <v>63</v>
      </c>
      <c r="G21" s="111" t="s">
        <v>64</v>
      </c>
      <c r="H21" s="109"/>
      <c r="I21" s="109"/>
      <c r="J21" s="109"/>
      <c r="K21" s="109"/>
    </row>
    <row r="22" spans="1:11" ht="15">
      <c r="A22" s="217"/>
      <c r="B22" s="217"/>
      <c r="C22" s="218" t="s">
        <v>71</v>
      </c>
      <c r="D22" s="218"/>
      <c r="E22" s="218"/>
      <c r="F22" s="218"/>
      <c r="G22" s="218"/>
      <c r="H22" s="109"/>
      <c r="I22" s="109"/>
      <c r="J22" s="109"/>
      <c r="K22" s="109"/>
    </row>
    <row r="23" spans="1:9" ht="15">
      <c r="A23" s="112">
        <v>10</v>
      </c>
      <c r="B23" s="113"/>
      <c r="C23" s="113" t="s">
        <v>221</v>
      </c>
      <c r="D23" s="112" t="s">
        <v>72</v>
      </c>
      <c r="E23" s="114">
        <v>8</v>
      </c>
      <c r="F23" s="115">
        <v>0</v>
      </c>
      <c r="G23" s="116">
        <f>F23*E23</f>
        <v>0</v>
      </c>
      <c r="H23" s="109"/>
      <c r="I23" s="109"/>
    </row>
    <row r="24" spans="1:9" ht="15">
      <c r="A24" s="112">
        <v>11</v>
      </c>
      <c r="B24" s="113"/>
      <c r="C24" s="113" t="s">
        <v>113</v>
      </c>
      <c r="D24" s="112" t="s">
        <v>72</v>
      </c>
      <c r="E24" s="114">
        <v>12</v>
      </c>
      <c r="F24" s="115">
        <v>0</v>
      </c>
      <c r="G24" s="116">
        <f>F24*E24</f>
        <v>0</v>
      </c>
      <c r="H24" s="109"/>
      <c r="I24" s="109"/>
    </row>
    <row r="25" spans="1:11" ht="15">
      <c r="A25" s="117"/>
      <c r="B25" s="117" t="s">
        <v>66</v>
      </c>
      <c r="C25" s="209" t="s">
        <v>71</v>
      </c>
      <c r="D25" s="210"/>
      <c r="E25" s="210"/>
      <c r="F25" s="210"/>
      <c r="G25" s="118">
        <f>SUM(G23:G24)</f>
        <v>0</v>
      </c>
      <c r="H25" s="109"/>
      <c r="I25" s="109"/>
      <c r="J25" s="109"/>
      <c r="K25" s="109"/>
    </row>
    <row r="26" spans="1:11" ht="15">
      <c r="A26" s="217"/>
      <c r="B26" s="217"/>
      <c r="C26" s="218" t="s">
        <v>95</v>
      </c>
      <c r="D26" s="218"/>
      <c r="E26" s="218"/>
      <c r="F26" s="218"/>
      <c r="G26" s="218"/>
      <c r="H26" s="109"/>
      <c r="I26" s="109"/>
      <c r="J26" s="109"/>
      <c r="K26" s="109"/>
    </row>
    <row r="27" spans="1:9" ht="15">
      <c r="A27" s="112">
        <v>12</v>
      </c>
      <c r="B27" s="113"/>
      <c r="C27" s="113" t="s">
        <v>203</v>
      </c>
      <c r="D27" s="112" t="s">
        <v>65</v>
      </c>
      <c r="E27" s="114">
        <v>10</v>
      </c>
      <c r="F27" s="115">
        <v>0</v>
      </c>
      <c r="G27" s="116">
        <f>F27*E27</f>
        <v>0</v>
      </c>
      <c r="H27" s="109"/>
      <c r="I27" s="109"/>
    </row>
    <row r="28" spans="1:9" ht="15">
      <c r="A28" s="112">
        <v>13</v>
      </c>
      <c r="B28" s="113"/>
      <c r="C28" s="113" t="s">
        <v>97</v>
      </c>
      <c r="D28" s="112" t="s">
        <v>65</v>
      </c>
      <c r="E28" s="114">
        <v>1</v>
      </c>
      <c r="F28" s="115">
        <v>0</v>
      </c>
      <c r="G28" s="116">
        <f>F28*E28</f>
        <v>0</v>
      </c>
      <c r="H28" s="109"/>
      <c r="I28" s="109"/>
    </row>
    <row r="29" spans="1:9" ht="15">
      <c r="A29" s="112">
        <v>14</v>
      </c>
      <c r="B29" s="113"/>
      <c r="C29" s="113" t="s">
        <v>202</v>
      </c>
      <c r="D29" s="112" t="s">
        <v>65</v>
      </c>
      <c r="E29" s="114">
        <v>1</v>
      </c>
      <c r="F29" s="115">
        <v>0</v>
      </c>
      <c r="G29" s="116">
        <f>F29*E29</f>
        <v>0</v>
      </c>
      <c r="H29" s="109"/>
      <c r="I29" s="109"/>
    </row>
    <row r="30" spans="1:9" ht="15">
      <c r="A30" s="112">
        <v>15</v>
      </c>
      <c r="B30" s="113"/>
      <c r="C30" s="113" t="s">
        <v>220</v>
      </c>
      <c r="D30" s="112" t="s">
        <v>65</v>
      </c>
      <c r="E30" s="114">
        <v>1</v>
      </c>
      <c r="F30" s="115">
        <v>0</v>
      </c>
      <c r="G30" s="116">
        <f>F30*E30</f>
        <v>0</v>
      </c>
      <c r="H30" s="109"/>
      <c r="I30" s="109"/>
    </row>
    <row r="31" spans="1:9" ht="15">
      <c r="A31" s="112">
        <v>16</v>
      </c>
      <c r="B31" s="113"/>
      <c r="C31" s="113" t="s">
        <v>219</v>
      </c>
      <c r="D31" s="112" t="s">
        <v>65</v>
      </c>
      <c r="E31" s="114">
        <v>2</v>
      </c>
      <c r="F31" s="115">
        <v>0</v>
      </c>
      <c r="G31" s="116">
        <f>F31*E31</f>
        <v>0</v>
      </c>
      <c r="H31" s="109"/>
      <c r="I31" s="109"/>
    </row>
    <row r="32" spans="1:11" ht="15">
      <c r="A32" s="117"/>
      <c r="B32" s="117" t="s">
        <v>66</v>
      </c>
      <c r="C32" s="209" t="s">
        <v>95</v>
      </c>
      <c r="D32" s="210"/>
      <c r="E32" s="210"/>
      <c r="F32" s="210"/>
      <c r="G32" s="118">
        <f>SUM(G27:G31)</f>
        <v>0</v>
      </c>
      <c r="H32" s="109"/>
      <c r="I32" s="109"/>
      <c r="J32" s="109"/>
      <c r="K32" s="109"/>
    </row>
    <row r="33" spans="1:11" ht="15">
      <c r="A33" s="119"/>
      <c r="B33" s="119" t="s">
        <v>66</v>
      </c>
      <c r="C33" s="219" t="s">
        <v>70</v>
      </c>
      <c r="D33" s="210"/>
      <c r="E33" s="210"/>
      <c r="F33" s="210"/>
      <c r="G33" s="120">
        <f>+G25+G32</f>
        <v>0</v>
      </c>
      <c r="H33" s="109"/>
      <c r="I33" s="109"/>
      <c r="J33" s="109"/>
      <c r="K33" s="109"/>
    </row>
    <row r="34" spans="1:11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8" ht="15">
      <c r="A35" s="220" t="s">
        <v>84</v>
      </c>
      <c r="B35" s="220"/>
      <c r="C35" s="220"/>
      <c r="D35" s="220"/>
      <c r="E35" s="220"/>
      <c r="F35" s="220"/>
      <c r="G35" s="122">
        <f>+G18+G33</f>
        <v>0</v>
      </c>
      <c r="H35" s="109"/>
    </row>
  </sheetData>
  <sheetProtection sheet="1" objects="1" scenarios="1"/>
  <mergeCells count="20">
    <mergeCell ref="A1:B1"/>
    <mergeCell ref="C1:G1"/>
    <mergeCell ref="A2:B2"/>
    <mergeCell ref="C2:G2"/>
    <mergeCell ref="A4:B4"/>
    <mergeCell ref="C4:G4"/>
    <mergeCell ref="A6:B6"/>
    <mergeCell ref="C6:G6"/>
    <mergeCell ref="C17:F17"/>
    <mergeCell ref="C18:F18"/>
    <mergeCell ref="A20:B20"/>
    <mergeCell ref="C20:G20"/>
    <mergeCell ref="C33:F33"/>
    <mergeCell ref="A35:F35"/>
    <mergeCell ref="A22:B22"/>
    <mergeCell ref="C22:G22"/>
    <mergeCell ref="C25:F25"/>
    <mergeCell ref="A26:B26"/>
    <mergeCell ref="C26:G26"/>
    <mergeCell ref="C32:F32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 topLeftCell="A1">
      <selection activeCell="E7" sqref="E7"/>
    </sheetView>
  </sheetViews>
  <sheetFormatPr defaultColWidth="9.140625" defaultRowHeight="15"/>
  <cols>
    <col min="1" max="1" width="4.8515625" style="110" customWidth="1"/>
    <col min="2" max="2" width="10.7109375" style="110" customWidth="1"/>
    <col min="3" max="3" width="38.8515625" style="110" customWidth="1"/>
    <col min="4" max="4" width="4.57421875" style="110" customWidth="1"/>
    <col min="5" max="5" width="7.8515625" style="110" customWidth="1"/>
    <col min="6" max="6" width="11.421875" style="110" customWidth="1"/>
    <col min="7" max="7" width="16.8515625" style="110" customWidth="1"/>
    <col min="8" max="9" width="1.7109375" style="110" customWidth="1"/>
    <col min="10" max="10" width="5.7109375" style="110" customWidth="1"/>
    <col min="11" max="11" width="9.00390625" style="110" bestFit="1" customWidth="1"/>
    <col min="12" max="16384" width="9.140625" style="110" customWidth="1"/>
  </cols>
  <sheetData>
    <row r="1" spans="1:11" ht="24.95" customHeight="1">
      <c r="A1" s="211">
        <v>23741</v>
      </c>
      <c r="B1" s="211"/>
      <c r="C1" s="211" t="s">
        <v>230</v>
      </c>
      <c r="D1" s="211"/>
      <c r="E1" s="211"/>
      <c r="F1" s="211"/>
      <c r="G1" s="211"/>
      <c r="H1" s="109"/>
      <c r="I1" s="109"/>
      <c r="J1" s="109"/>
      <c r="K1" s="109"/>
    </row>
    <row r="2" spans="1:11" ht="24.95" customHeight="1">
      <c r="A2" s="212" t="s">
        <v>56</v>
      </c>
      <c r="B2" s="212"/>
      <c r="C2" s="213" t="s">
        <v>229</v>
      </c>
      <c r="D2" s="213"/>
      <c r="E2" s="213"/>
      <c r="F2" s="213"/>
      <c r="G2" s="213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214"/>
      <c r="B4" s="215"/>
      <c r="C4" s="215" t="s">
        <v>57</v>
      </c>
      <c r="D4" s="215"/>
      <c r="E4" s="215"/>
      <c r="F4" s="215"/>
      <c r="G4" s="216"/>
      <c r="H4" s="109"/>
      <c r="I4" s="109"/>
      <c r="J4" s="109"/>
      <c r="K4" s="109"/>
    </row>
    <row r="5" spans="1:11" ht="15">
      <c r="A5" s="111" t="s">
        <v>58</v>
      </c>
      <c r="B5" s="111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  <c r="H5" s="109"/>
      <c r="I5" s="109"/>
      <c r="J5" s="109"/>
      <c r="K5" s="109"/>
    </row>
    <row r="6" spans="1:11" ht="15">
      <c r="A6" s="217"/>
      <c r="B6" s="217"/>
      <c r="C6" s="218" t="s">
        <v>96</v>
      </c>
      <c r="D6" s="218"/>
      <c r="E6" s="218"/>
      <c r="F6" s="218"/>
      <c r="G6" s="218"/>
      <c r="H6" s="109"/>
      <c r="I6" s="109"/>
      <c r="J6" s="109"/>
      <c r="K6" s="109"/>
    </row>
    <row r="7" spans="1:9" ht="15">
      <c r="A7" s="112">
        <v>1</v>
      </c>
      <c r="B7" s="113" t="s">
        <v>273</v>
      </c>
      <c r="C7" s="113" t="s">
        <v>272</v>
      </c>
      <c r="D7" s="112" t="s">
        <v>65</v>
      </c>
      <c r="E7" s="114">
        <v>30</v>
      </c>
      <c r="F7" s="115">
        <v>0</v>
      </c>
      <c r="G7" s="116">
        <f aca="true" t="shared" si="0" ref="G7:G16">F7*E7</f>
        <v>0</v>
      </c>
      <c r="H7" s="109"/>
      <c r="I7" s="109"/>
    </row>
    <row r="8" spans="1:9" ht="15">
      <c r="A8" s="112">
        <v>2</v>
      </c>
      <c r="B8" s="113" t="s">
        <v>226</v>
      </c>
      <c r="C8" s="113" t="s">
        <v>225</v>
      </c>
      <c r="D8" s="112" t="s">
        <v>65</v>
      </c>
      <c r="E8" s="114">
        <v>10</v>
      </c>
      <c r="F8" s="115">
        <v>0</v>
      </c>
      <c r="G8" s="116">
        <f t="shared" si="0"/>
        <v>0</v>
      </c>
      <c r="H8" s="109"/>
      <c r="I8" s="109"/>
    </row>
    <row r="9" spans="1:9" ht="15">
      <c r="A9" s="112">
        <v>3</v>
      </c>
      <c r="B9" s="113" t="s">
        <v>224</v>
      </c>
      <c r="C9" s="113" t="s">
        <v>223</v>
      </c>
      <c r="D9" s="112" t="s">
        <v>65</v>
      </c>
      <c r="E9" s="114">
        <v>1</v>
      </c>
      <c r="F9" s="115">
        <v>0</v>
      </c>
      <c r="G9" s="116">
        <f t="shared" si="0"/>
        <v>0</v>
      </c>
      <c r="H9" s="109"/>
      <c r="I9" s="109"/>
    </row>
    <row r="10" spans="1:9" ht="15">
      <c r="A10" s="112">
        <v>4</v>
      </c>
      <c r="B10" s="113" t="s">
        <v>271</v>
      </c>
      <c r="C10" s="113" t="s">
        <v>270</v>
      </c>
      <c r="D10" s="112" t="s">
        <v>65</v>
      </c>
      <c r="E10" s="114">
        <v>10</v>
      </c>
      <c r="F10" s="115">
        <v>0</v>
      </c>
      <c r="G10" s="116">
        <f t="shared" si="0"/>
        <v>0</v>
      </c>
      <c r="H10" s="109"/>
      <c r="I10" s="109"/>
    </row>
    <row r="11" spans="1:9" ht="15">
      <c r="A11" s="112">
        <v>5</v>
      </c>
      <c r="B11" s="113"/>
      <c r="C11" s="113" t="s">
        <v>259</v>
      </c>
      <c r="D11" s="112" t="s">
        <v>65</v>
      </c>
      <c r="E11" s="114">
        <v>3</v>
      </c>
      <c r="F11" s="115">
        <v>0</v>
      </c>
      <c r="G11" s="116">
        <f t="shared" si="0"/>
        <v>0</v>
      </c>
      <c r="H11" s="109"/>
      <c r="I11" s="109"/>
    </row>
    <row r="12" spans="1:9" ht="15">
      <c r="A12" s="112">
        <v>6</v>
      </c>
      <c r="B12" s="113"/>
      <c r="C12" s="113" t="s">
        <v>222</v>
      </c>
      <c r="D12" s="112" t="s">
        <v>65</v>
      </c>
      <c r="E12" s="114">
        <v>2</v>
      </c>
      <c r="F12" s="115">
        <v>0</v>
      </c>
      <c r="G12" s="116">
        <f t="shared" si="0"/>
        <v>0</v>
      </c>
      <c r="H12" s="109"/>
      <c r="I12" s="109"/>
    </row>
    <row r="13" spans="1:9" ht="15">
      <c r="A13" s="112">
        <v>7</v>
      </c>
      <c r="B13" s="113"/>
      <c r="C13" s="113" t="s">
        <v>222</v>
      </c>
      <c r="D13" s="112" t="s">
        <v>65</v>
      </c>
      <c r="E13" s="114">
        <v>3</v>
      </c>
      <c r="F13" s="115">
        <v>0</v>
      </c>
      <c r="G13" s="116">
        <f t="shared" si="0"/>
        <v>0</v>
      </c>
      <c r="H13" s="109"/>
      <c r="I13" s="109"/>
    </row>
    <row r="14" spans="1:9" ht="15">
      <c r="A14" s="112">
        <v>8</v>
      </c>
      <c r="B14" s="113"/>
      <c r="C14" s="113" t="s">
        <v>208</v>
      </c>
      <c r="D14" s="112" t="s">
        <v>65</v>
      </c>
      <c r="E14" s="114">
        <v>100</v>
      </c>
      <c r="F14" s="115">
        <v>0</v>
      </c>
      <c r="G14" s="116">
        <f t="shared" si="0"/>
        <v>0</v>
      </c>
      <c r="H14" s="109"/>
      <c r="I14" s="109"/>
    </row>
    <row r="15" spans="1:9" ht="15">
      <c r="A15" s="112">
        <v>9</v>
      </c>
      <c r="B15" s="113"/>
      <c r="C15" s="113" t="s">
        <v>260</v>
      </c>
      <c r="D15" s="112" t="s">
        <v>65</v>
      </c>
      <c r="E15" s="114">
        <v>15</v>
      </c>
      <c r="F15" s="115">
        <v>0</v>
      </c>
      <c r="G15" s="116">
        <f t="shared" si="0"/>
        <v>0</v>
      </c>
      <c r="H15" s="109"/>
      <c r="I15" s="109"/>
    </row>
    <row r="16" spans="1:9" ht="15">
      <c r="A16" s="112">
        <v>10</v>
      </c>
      <c r="B16" s="113"/>
      <c r="C16" s="113" t="s">
        <v>206</v>
      </c>
      <c r="D16" s="112" t="s">
        <v>177</v>
      </c>
      <c r="E16" s="114">
        <v>1</v>
      </c>
      <c r="F16" s="115">
        <v>0</v>
      </c>
      <c r="G16" s="116">
        <f t="shared" si="0"/>
        <v>0</v>
      </c>
      <c r="H16" s="109"/>
      <c r="I16" s="109"/>
    </row>
    <row r="17" spans="1:9" ht="21">
      <c r="A17" s="121"/>
      <c r="B17" s="121"/>
      <c r="C17" s="121" t="s">
        <v>205</v>
      </c>
      <c r="D17" s="121"/>
      <c r="E17" s="121"/>
      <c r="F17" s="121"/>
      <c r="G17" s="121"/>
      <c r="H17" s="109"/>
      <c r="I17" s="109"/>
    </row>
    <row r="18" spans="1:11" ht="15">
      <c r="A18" s="117"/>
      <c r="B18" s="117" t="s">
        <v>66</v>
      </c>
      <c r="C18" s="209" t="s">
        <v>96</v>
      </c>
      <c r="D18" s="210"/>
      <c r="E18" s="210"/>
      <c r="F18" s="210"/>
      <c r="G18" s="118">
        <f>SUM(G7:G16)</f>
        <v>0</v>
      </c>
      <c r="H18" s="109"/>
      <c r="I18" s="109"/>
      <c r="J18" s="109"/>
      <c r="K18" s="109"/>
    </row>
    <row r="19" spans="1:11" ht="15">
      <c r="A19" s="119"/>
      <c r="B19" s="119" t="s">
        <v>66</v>
      </c>
      <c r="C19" s="219" t="s">
        <v>57</v>
      </c>
      <c r="D19" s="210"/>
      <c r="E19" s="210"/>
      <c r="F19" s="210"/>
      <c r="G19" s="120">
        <f>+G18</f>
        <v>0</v>
      </c>
      <c r="H19" s="109"/>
      <c r="I19" s="109"/>
      <c r="J19" s="109"/>
      <c r="K19" s="109"/>
    </row>
    <row r="20" spans="1:11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5">
      <c r="A21" s="214"/>
      <c r="B21" s="215"/>
      <c r="C21" s="215" t="s">
        <v>70</v>
      </c>
      <c r="D21" s="215"/>
      <c r="E21" s="215"/>
      <c r="F21" s="215"/>
      <c r="G21" s="216"/>
      <c r="H21" s="109"/>
      <c r="I21" s="109"/>
      <c r="J21" s="109"/>
      <c r="K21" s="109"/>
    </row>
    <row r="22" spans="1:11" ht="15">
      <c r="A22" s="111" t="s">
        <v>58</v>
      </c>
      <c r="B22" s="111" t="s">
        <v>59</v>
      </c>
      <c r="C22" s="111" t="s">
        <v>60</v>
      </c>
      <c r="D22" s="111" t="s">
        <v>61</v>
      </c>
      <c r="E22" s="111" t="s">
        <v>62</v>
      </c>
      <c r="F22" s="111" t="s">
        <v>63</v>
      </c>
      <c r="G22" s="111" t="s">
        <v>64</v>
      </c>
      <c r="H22" s="109"/>
      <c r="I22" s="109"/>
      <c r="J22" s="109"/>
      <c r="K22" s="109"/>
    </row>
    <row r="23" spans="1:11" ht="15">
      <c r="A23" s="217"/>
      <c r="B23" s="217"/>
      <c r="C23" s="218" t="s">
        <v>71</v>
      </c>
      <c r="D23" s="218"/>
      <c r="E23" s="218"/>
      <c r="F23" s="218"/>
      <c r="G23" s="218"/>
      <c r="H23" s="109"/>
      <c r="I23" s="109"/>
      <c r="J23" s="109"/>
      <c r="K23" s="109"/>
    </row>
    <row r="24" spans="1:9" ht="15">
      <c r="A24" s="112">
        <v>11</v>
      </c>
      <c r="B24" s="113"/>
      <c r="C24" s="113" t="s">
        <v>221</v>
      </c>
      <c r="D24" s="112" t="s">
        <v>72</v>
      </c>
      <c r="E24" s="114">
        <v>8</v>
      </c>
      <c r="F24" s="115">
        <v>0</v>
      </c>
      <c r="G24" s="116">
        <f>F24*E24</f>
        <v>0</v>
      </c>
      <c r="H24" s="109"/>
      <c r="I24" s="109"/>
    </row>
    <row r="25" spans="1:9" ht="15">
      <c r="A25" s="112">
        <v>12</v>
      </c>
      <c r="B25" s="113"/>
      <c r="C25" s="113" t="s">
        <v>113</v>
      </c>
      <c r="D25" s="112" t="s">
        <v>72</v>
      </c>
      <c r="E25" s="114">
        <v>12</v>
      </c>
      <c r="F25" s="115">
        <v>0</v>
      </c>
      <c r="G25" s="116">
        <f>F25*E25</f>
        <v>0</v>
      </c>
      <c r="H25" s="109"/>
      <c r="I25" s="109"/>
    </row>
    <row r="26" spans="1:11" ht="15">
      <c r="A26" s="117"/>
      <c r="B26" s="117" t="s">
        <v>66</v>
      </c>
      <c r="C26" s="209" t="s">
        <v>71</v>
      </c>
      <c r="D26" s="210"/>
      <c r="E26" s="210"/>
      <c r="F26" s="210"/>
      <c r="G26" s="118">
        <f>SUM(G24:G25)</f>
        <v>0</v>
      </c>
      <c r="H26" s="109"/>
      <c r="I26" s="109"/>
      <c r="J26" s="109"/>
      <c r="K26" s="109"/>
    </row>
    <row r="27" spans="1:11" ht="15">
      <c r="A27" s="217"/>
      <c r="B27" s="217"/>
      <c r="C27" s="218" t="s">
        <v>95</v>
      </c>
      <c r="D27" s="218"/>
      <c r="E27" s="218"/>
      <c r="F27" s="218"/>
      <c r="G27" s="218"/>
      <c r="H27" s="109"/>
      <c r="I27" s="109"/>
      <c r="J27" s="109"/>
      <c r="K27" s="109"/>
    </row>
    <row r="28" spans="1:9" ht="15">
      <c r="A28" s="112">
        <v>13</v>
      </c>
      <c r="B28" s="113"/>
      <c r="C28" s="113" t="s">
        <v>203</v>
      </c>
      <c r="D28" s="112" t="s">
        <v>65</v>
      </c>
      <c r="E28" s="114">
        <v>20</v>
      </c>
      <c r="F28" s="115">
        <v>0</v>
      </c>
      <c r="G28" s="116">
        <f>F28*E28</f>
        <v>0</v>
      </c>
      <c r="H28" s="109"/>
      <c r="I28" s="109"/>
    </row>
    <row r="29" spans="1:9" ht="15">
      <c r="A29" s="112">
        <v>14</v>
      </c>
      <c r="B29" s="113"/>
      <c r="C29" s="113" t="s">
        <v>97</v>
      </c>
      <c r="D29" s="112" t="s">
        <v>65</v>
      </c>
      <c r="E29" s="114">
        <v>1</v>
      </c>
      <c r="F29" s="115">
        <v>0</v>
      </c>
      <c r="G29" s="116">
        <f>F29*E29</f>
        <v>0</v>
      </c>
      <c r="H29" s="109"/>
      <c r="I29" s="109"/>
    </row>
    <row r="30" spans="1:9" ht="15">
      <c r="A30" s="112">
        <v>15</v>
      </c>
      <c r="B30" s="113"/>
      <c r="C30" s="113" t="s">
        <v>269</v>
      </c>
      <c r="D30" s="112" t="s">
        <v>65</v>
      </c>
      <c r="E30" s="114">
        <v>30</v>
      </c>
      <c r="F30" s="115">
        <v>0</v>
      </c>
      <c r="G30" s="116">
        <f>F30*E30</f>
        <v>0</v>
      </c>
      <c r="H30" s="109"/>
      <c r="I30" s="109"/>
    </row>
    <row r="31" spans="1:9" ht="15">
      <c r="A31" s="112">
        <v>16</v>
      </c>
      <c r="B31" s="113"/>
      <c r="C31" s="113" t="s">
        <v>219</v>
      </c>
      <c r="D31" s="112" t="s">
        <v>65</v>
      </c>
      <c r="E31" s="114">
        <v>2</v>
      </c>
      <c r="F31" s="115">
        <v>0</v>
      </c>
      <c r="G31" s="116">
        <f>F31*E31</f>
        <v>0</v>
      </c>
      <c r="H31" s="109"/>
      <c r="I31" s="109"/>
    </row>
    <row r="32" spans="1:11" ht="15">
      <c r="A32" s="117"/>
      <c r="B32" s="117" t="s">
        <v>66</v>
      </c>
      <c r="C32" s="209" t="s">
        <v>95</v>
      </c>
      <c r="D32" s="210"/>
      <c r="E32" s="210"/>
      <c r="F32" s="210"/>
      <c r="G32" s="118">
        <f>SUM(G28:G31)</f>
        <v>0</v>
      </c>
      <c r="H32" s="109"/>
      <c r="I32" s="109"/>
      <c r="J32" s="109"/>
      <c r="K32" s="109"/>
    </row>
    <row r="33" spans="1:11" ht="15">
      <c r="A33" s="119"/>
      <c r="B33" s="119" t="s">
        <v>66</v>
      </c>
      <c r="C33" s="219" t="s">
        <v>70</v>
      </c>
      <c r="D33" s="210"/>
      <c r="E33" s="210"/>
      <c r="F33" s="210"/>
      <c r="G33" s="120">
        <f>+G26+G32</f>
        <v>0</v>
      </c>
      <c r="H33" s="109"/>
      <c r="I33" s="109"/>
      <c r="J33" s="109"/>
      <c r="K33" s="109"/>
    </row>
    <row r="34" spans="1:11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8" ht="15">
      <c r="A35" s="220" t="s">
        <v>84</v>
      </c>
      <c r="B35" s="220"/>
      <c r="C35" s="220"/>
      <c r="D35" s="220"/>
      <c r="E35" s="220"/>
      <c r="F35" s="220"/>
      <c r="G35" s="122">
        <f>+G19+G33</f>
        <v>0</v>
      </c>
      <c r="H35" s="109"/>
    </row>
  </sheetData>
  <sheetProtection sheet="1" objects="1" scenarios="1"/>
  <mergeCells count="20">
    <mergeCell ref="A1:B1"/>
    <mergeCell ref="C1:G1"/>
    <mergeCell ref="A2:B2"/>
    <mergeCell ref="C2:G2"/>
    <mergeCell ref="A4:B4"/>
    <mergeCell ref="C4:G4"/>
    <mergeCell ref="A6:B6"/>
    <mergeCell ref="C6:G6"/>
    <mergeCell ref="C18:F18"/>
    <mergeCell ref="C19:F19"/>
    <mergeCell ref="A21:B21"/>
    <mergeCell ref="C21:G21"/>
    <mergeCell ref="C33:F33"/>
    <mergeCell ref="A35:F35"/>
    <mergeCell ref="A23:B23"/>
    <mergeCell ref="C23:G23"/>
    <mergeCell ref="C26:F26"/>
    <mergeCell ref="A27:B27"/>
    <mergeCell ref="C27:G27"/>
    <mergeCell ref="C32:F32"/>
  </mergeCells>
  <printOptions horizontalCentered="1"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  <headerFooter>
    <oddFooter>&amp;CZpracováno v systému QComposer - www.PodporaObchodu.CZ&amp;R&amp;"Arial,kurzíva"&amp;6&amp;D 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Qcomposer export c J.Ulman 2003"/&gt;</dc:title>
  <dc:subject/>
  <dc:creator>Zdeněk Illek</dc:creator>
  <cp:keywords/>
  <dc:description/>
  <cp:lastModifiedBy>Martin Ondroušek</cp:lastModifiedBy>
  <cp:lastPrinted>2019-04-15T07:49:53Z</cp:lastPrinted>
  <dcterms:created xsi:type="dcterms:W3CDTF">2015-09-02T08:38:53Z</dcterms:created>
  <dcterms:modified xsi:type="dcterms:W3CDTF">2019-11-14T12:35:13Z</dcterms:modified>
  <cp:category/>
  <cp:version/>
  <cp:contentType/>
  <cp:contentStatus/>
</cp:coreProperties>
</file>