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list'!$A$1:$G$36</definedName>
    <definedName name="_xlnm.Print_Area" localSheetId="2">'Položky'!$A$1:$G$85</definedName>
    <definedName name="_xlnm.Print_Area" localSheetId="1">'Rekapitulace'!$A$1:$I$19</definedName>
    <definedName name="PocetMJ">'Krycí list'!$G$7</definedName>
    <definedName name="Poznamka">#REF!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<sst xmlns="http://schemas.openxmlformats.org/spreadsheetml/2006/main" count="310" uniqueCount="219">
  <si>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</si>
  <si>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</si>
  <si>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</si>
  <si>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</si>
  <si>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</si>
  <si>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</si>
  <si>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</si>
  <si>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</si>
  <si>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</si>
  <si>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</si>
  <si>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</si>
  <si>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</si>
  <si>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</si>
  <si>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</si>
  <si>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</si>
  <si>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</si>
  <si>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</si>
  <si>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</si>
  <si>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</si>
  <si>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</si>
  <si>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</si>
  <si>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</si>
  <si>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</si>
  <si>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</si>
  <si>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</si>
  <si>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</si>
  <si>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</si>
  <si>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</si>
  <si>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</si>
  <si>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</si>
  <si>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</si>
  <si>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</si>
  <si>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</si>
  <si>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</si>
  <si>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</si>
  <si>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</si>
  <si>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</si>
  <si>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</si>
  <si>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</si>
  <si>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</si>
  <si>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</si>
  <si>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</si>
  <si>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</si>
  <si>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</si>
  <si>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</si>
  <si>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</si>
  <si>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</si>
  <si>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</si>
  <si>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</si>
  <si>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</si>
  <si>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</si>
  <si>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</si>
  <si>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</si>
  <si>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</si>
  <si>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</si>
  <si>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</si>
  <si>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</si>
  <si>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</si>
  <si>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</si>
  <si>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</si>
  <si>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</si>
  <si>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</si>
  <si>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</si>
  <si>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</si>
  <si>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</si>
  <si>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</si>
  <si>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</si>
  <si>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</si>
  <si>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713</t>
  </si>
  <si>
    <t>Izolace tepelné</t>
  </si>
  <si>
    <t>998 71-3203.R00</t>
  </si>
  <si>
    <t xml:space="preserve">Přesun hmot pro izolace tepelné, výšky do 24 m </t>
  </si>
  <si>
    <t>R1</t>
  </si>
  <si>
    <t xml:space="preserve">montáž tepelné izolace </t>
  </si>
  <si>
    <t>m</t>
  </si>
  <si>
    <t>R2</t>
  </si>
  <si>
    <t>Pouzdro potrubní izolační min. vata+Al folie pro DN15 tl. 20mm</t>
  </si>
  <si>
    <t>R3</t>
  </si>
  <si>
    <t>Pouzdro potrubní izolační min. vata+Al folie pro DN20 tl. 20mm</t>
  </si>
  <si>
    <t>Pouzdro potrubní izolační min. vata+Al folie pro DN25 tl. 30mm</t>
  </si>
  <si>
    <t>R4</t>
  </si>
  <si>
    <t>Pouzdro potrubní izolační min. vata+Al folie pro DN32 tl. 30mm</t>
  </si>
  <si>
    <t>R5</t>
  </si>
  <si>
    <t>Pouzdro potrubní izolační min. vata+Al folie pro DN40 tl. 40mm</t>
  </si>
  <si>
    <t>R6</t>
  </si>
  <si>
    <t>Pouzdro potrubní izolační min. vata+Al folie pro DN50 tl. 50mm</t>
  </si>
  <si>
    <t>R7</t>
  </si>
  <si>
    <t xml:space="preserve">Tepelná návlek. izolace 18/25 </t>
  </si>
  <si>
    <t>R8</t>
  </si>
  <si>
    <t xml:space="preserve">Tepelná návlek. izolace 22/25 </t>
  </si>
  <si>
    <t>R9</t>
  </si>
  <si>
    <t xml:space="preserve">oprava  izolace rozdělovače min. vatou s Al folií </t>
  </si>
  <si>
    <t>m2</t>
  </si>
  <si>
    <t>732</t>
  </si>
  <si>
    <t>Strojovny</t>
  </si>
  <si>
    <t>998 73-2201.R00</t>
  </si>
  <si>
    <t xml:space="preserve">Přesun hmot pro strojovny, výšky do 6 m </t>
  </si>
  <si>
    <t>R10</t>
  </si>
  <si>
    <t xml:space="preserve">montáž cirkulačních čerpadel do potrubí, 230v </t>
  </si>
  <si>
    <t>R11</t>
  </si>
  <si>
    <t>cirkulační elektronické čerpadlo 230V, DN25, 25-60</t>
  </si>
  <si>
    <t>733</t>
  </si>
  <si>
    <t>Rozvod potrubí</t>
  </si>
  <si>
    <t>998 73-3203.R00</t>
  </si>
  <si>
    <t xml:space="preserve">Přesun hmot pro rozvody potrubí, výšky do 24 m </t>
  </si>
  <si>
    <t>733 11-1103.R00</t>
  </si>
  <si>
    <t xml:space="preserve">Potrubí závitové bezešvé běžné nízkotlaké DN 15 </t>
  </si>
  <si>
    <t>733 11-1104.R00</t>
  </si>
  <si>
    <t xml:space="preserve">Potrubí závitové bezešvé běžné nízkotlaké DN 20 </t>
  </si>
  <si>
    <t>733 11-1105.R00</t>
  </si>
  <si>
    <t xml:space="preserve">Potrubí závitové bezešvé běžné nízkotlaké DN 25 </t>
  </si>
  <si>
    <t>733 11-1106.R00</t>
  </si>
  <si>
    <t xml:space="preserve">Potrubí závitové bezešvé běžné nízkotlaké DN 32 </t>
  </si>
  <si>
    <t>733 11-1107.R00</t>
  </si>
  <si>
    <t xml:space="preserve">Potrubí závitové bezešvé běžné nízkotlaké DN 40 </t>
  </si>
  <si>
    <t>733 11-1108.R00</t>
  </si>
  <si>
    <t xml:space="preserve">Potrubí závitové bezešvé běžné nízkotlaké DN 50 </t>
  </si>
  <si>
    <t>R12</t>
  </si>
  <si>
    <t xml:space="preserve">tlakové zkoušky ocel. potrubí </t>
  </si>
  <si>
    <t>734</t>
  </si>
  <si>
    <t>Armatury</t>
  </si>
  <si>
    <t>998 73-4203.R00</t>
  </si>
  <si>
    <t xml:space="preserve">Přesun hmot pro armatury, výšky do 24 m </t>
  </si>
  <si>
    <t>R13</t>
  </si>
  <si>
    <t xml:space="preserve">montáž armatur </t>
  </si>
  <si>
    <t>R14</t>
  </si>
  <si>
    <t xml:space="preserve">Filtr DN40 </t>
  </si>
  <si>
    <t>R15</t>
  </si>
  <si>
    <t>komplet sestava měřiče tepla Qopt.-1,5 m3/hod M-bus</t>
  </si>
  <si>
    <t>R16</t>
  </si>
  <si>
    <t xml:space="preserve">vypouštěcí kohout DN15 </t>
  </si>
  <si>
    <t>R17</t>
  </si>
  <si>
    <t xml:space="preserve">Manometr </t>
  </si>
  <si>
    <t>R18</t>
  </si>
  <si>
    <t xml:space="preserve">odvzdušnění </t>
  </si>
  <si>
    <t>R19</t>
  </si>
  <si>
    <t xml:space="preserve">Teploměr </t>
  </si>
  <si>
    <t>R20</t>
  </si>
  <si>
    <t xml:space="preserve">Kul. ventil DN25 </t>
  </si>
  <si>
    <t>R21</t>
  </si>
  <si>
    <t xml:space="preserve">Kul. ventil DN40 </t>
  </si>
  <si>
    <t>R22</t>
  </si>
  <si>
    <t xml:space="preserve">reg. ventil DN32, vyvažovací </t>
  </si>
  <si>
    <t>R23</t>
  </si>
  <si>
    <t xml:space="preserve">zpětná klapka DN40 </t>
  </si>
  <si>
    <t>R24</t>
  </si>
  <si>
    <t>R25</t>
  </si>
  <si>
    <t>R26</t>
  </si>
  <si>
    <t xml:space="preserve">vyv. ventil TBV DN15 </t>
  </si>
  <si>
    <t>R27</t>
  </si>
  <si>
    <t>tlak. nez. reg. a vyv. ventil DN25 vč. pohonu</t>
  </si>
  <si>
    <t>R28</t>
  </si>
  <si>
    <t>735</t>
  </si>
  <si>
    <t>Otopná tělesa</t>
  </si>
  <si>
    <t>998 73-5203.R00</t>
  </si>
  <si>
    <t xml:space="preserve">Přesun hmot pro otopná tělesa, výšky do 24 m </t>
  </si>
  <si>
    <t>R29</t>
  </si>
  <si>
    <t xml:space="preserve">montáž otopných těles </t>
  </si>
  <si>
    <t>R30</t>
  </si>
  <si>
    <t>Deskové těleso VK 10-050040</t>
  </si>
  <si>
    <t>R31</t>
  </si>
  <si>
    <t>Deskové těleso VK 10-050080</t>
  </si>
  <si>
    <t>R32</t>
  </si>
  <si>
    <t>Deskové těleso VKL 10-050100</t>
  </si>
  <si>
    <t>R33</t>
  </si>
  <si>
    <t>Deskové těleso VK v provedení PLAN 11-050060</t>
  </si>
  <si>
    <t>R34</t>
  </si>
  <si>
    <t>Deskové těleso VK v provedení PLAN 21-050100</t>
  </si>
  <si>
    <t>R35</t>
  </si>
  <si>
    <t>Deskové těleso VK v provedení PLAN 22-050070</t>
  </si>
  <si>
    <t>R36</t>
  </si>
  <si>
    <t>Deskové těleso VK v provedení PLAN 22-050100</t>
  </si>
  <si>
    <t>R37</t>
  </si>
  <si>
    <t>Deskové těleso VKL v provedení PLAN 22-050100</t>
  </si>
  <si>
    <t>R38</t>
  </si>
  <si>
    <t>Deskové těleso VK v provedení PLAN 22-050140</t>
  </si>
  <si>
    <t>R39</t>
  </si>
  <si>
    <t>Deskové těleso VKL v provedení PLAN 22-050140</t>
  </si>
  <si>
    <t>R40</t>
  </si>
  <si>
    <t>Deskové těleso VK v provedení PLAN 22-090040</t>
  </si>
  <si>
    <t>R41</t>
  </si>
  <si>
    <t>Otopné těleso vertikální, střed. připojení K20V20036-M</t>
  </si>
  <si>
    <t>R42</t>
  </si>
  <si>
    <t>Otopné těleso vertikální, střed. připojení K20V20088-M</t>
  </si>
  <si>
    <t>R43</t>
  </si>
  <si>
    <t>Topný žebřík- střed. připojení 1500/450</t>
  </si>
  <si>
    <t>R44</t>
  </si>
  <si>
    <t>Mini konvektor MINF0.00814014 přípojky UT uvnitř nožiček</t>
  </si>
  <si>
    <t>R45</t>
  </si>
  <si>
    <t>Mini konvektor MINF0.00822014 přípojky UT uvnitř nožiček</t>
  </si>
  <si>
    <t>R46</t>
  </si>
  <si>
    <t>Mini konvektor MINF0.00830014 přípojky UT uvnitř nožiček</t>
  </si>
  <si>
    <t>783</t>
  </si>
  <si>
    <t>Nátěry</t>
  </si>
  <si>
    <t>783 42-5150.R00</t>
  </si>
  <si>
    <t xml:space="preserve">Nátěr syntetický potrubí do DN 100 mm  Z + 2x </t>
  </si>
  <si>
    <t>R47</t>
  </si>
  <si>
    <t xml:space="preserve">vypuštění a napustění topného systému </t>
  </si>
  <si>
    <t>hod</t>
  </si>
  <si>
    <t>R48</t>
  </si>
  <si>
    <t>provedení prostupů, drážek pro potrubí vč. zapravení</t>
  </si>
  <si>
    <t>R49</t>
  </si>
  <si>
    <t xml:space="preserve">vyregulování topného systému </t>
  </si>
  <si>
    <t>R50</t>
  </si>
  <si>
    <t xml:space="preserve">zpracování provozního řádu </t>
  </si>
  <si>
    <t>R51</t>
  </si>
  <si>
    <t xml:space="preserve">Topná zkouška </t>
  </si>
  <si>
    <t>R52</t>
  </si>
  <si>
    <t>komplet demontáž stáv. systému UT vč. odvozu materiálu</t>
  </si>
  <si>
    <t>sbr</t>
  </si>
  <si>
    <t>R53</t>
  </si>
  <si>
    <t xml:space="preserve">napojení nových částí UT na stávající systém </t>
  </si>
  <si>
    <t>R54</t>
  </si>
  <si>
    <t xml:space="preserve">zmapování stávajícíh rozvodů řešené části </t>
  </si>
  <si>
    <t>Batroš Bohumil</t>
  </si>
  <si>
    <t xml:space="preserve">připoj. set ( H armatura + ruční termostat. hlavice+ kryt ) </t>
  </si>
  <si>
    <t>připoj. set ( ventil + šroubení+el. hlavice 0-10, 24V ) pro tělesa mini - MINF</t>
  </si>
  <si>
    <t xml:space="preserve">připoj. set ( H armatura + el. hlavice 0-10, 24V ) </t>
  </si>
  <si>
    <t>UT_změna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</si>
</sst>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dd/mm/yy"/>
    <numFmt numFmtId="167" formatCode="#,##0.00\ &quot;Kč&quot;"/>
    <numFmt numFmtId="168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11" xfId="0" applyNumberFormat="1" applyBorder="1" applyAlignment="1">
      <alignment horizontal="right"/>
    </xf>
    <xf numFmtId="167" fontId="0" fillId="0" borderId="15" xfId="0" applyNumberFormat="1" applyBorder="1"/>
    <xf numFmtId="167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7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8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13" fillId="0" borderId="0" xfId="20" applyFont="1" applyFill="1">
      <alignment/>
      <protection/>
    </xf>
    <xf numFmtId="4" fontId="0" fillId="0" borderId="0" xfId="20" applyNumberFormat="1">
      <alignment/>
      <protection/>
    </xf>
    <xf numFmtId="0" fontId="0" fillId="3" borderId="3" xfId="0" applyFill="1" applyBorder="1"/>
    <xf numFmtId="0" fontId="0" fillId="3" borderId="40" xfId="20" applyFill="1" applyBorder="1">
      <alignment/>
      <protection/>
    </xf>
    <xf numFmtId="0" fontId="0" fillId="3" borderId="0" xfId="0" applyFill="1"/>
    <xf numFmtId="0" fontId="0" fillId="3" borderId="52" xfId="20" applyFont="1" applyFill="1" applyBorder="1" applyAlignment="1">
      <alignment horizontal="center"/>
      <protection/>
    </xf>
    <xf numFmtId="49" fontId="8" fillId="3" borderId="52" xfId="20" applyNumberFormat="1" applyFont="1" applyFill="1" applyBorder="1" applyAlignment="1">
      <alignment horizontal="left"/>
      <protection/>
    </xf>
    <xf numFmtId="0" fontId="8" fillId="3" borderId="52" xfId="20" applyFont="1" applyFill="1" applyBorder="1" applyAlignment="1">
      <alignment wrapText="1"/>
      <protection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6"/>
  <sheetViews>
    <sheetView workbookViewId="0" topLeftCell="A1">
      <selection activeCell="F18" sqref="F1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175" t="s">
        <v>218</v>
      </c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/>
      <c r="D6" s="10"/>
      <c r="E6" s="10"/>
      <c r="F6" s="18"/>
      <c r="G6" s="12"/>
    </row>
    <row r="7" spans="1:9" ht="12.75">
      <c r="A7" s="13" t="s">
        <v>8</v>
      </c>
      <c r="B7" s="15"/>
      <c r="C7" s="181"/>
      <c r="D7" s="182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1"/>
      <c r="D8" s="182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3" t="s">
        <v>214</v>
      </c>
      <c r="F11" s="184"/>
      <c r="G11" s="18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</sheetData>
  <mergeCells count="3">
    <mergeCell ref="C7:D7"/>
    <mergeCell ref="C8:D8"/>
    <mergeCell ref="E11:G11"/>
  </mergeCells>
  <printOptions/>
  <pageMargins left="0.5905511811023623" right="0.3937007874015748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0"/>
  <sheetViews>
    <sheetView workbookViewId="0" topLeftCell="A1">
      <selection activeCell="F18" sqref="F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6" t="s">
        <v>5</v>
      </c>
      <c r="B1" s="187"/>
      <c r="C1" s="68" t="str">
        <f>CONCATENATE(cislostavby," ",nazevstavby)</f>
        <v xml:space="preserve"> </v>
      </c>
      <c r="D1" s="69"/>
      <c r="E1" s="70"/>
      <c r="F1" s="69"/>
      <c r="G1" s="71"/>
      <c r="H1" s="72"/>
      <c r="I1" s="73"/>
    </row>
    <row r="2" spans="1:9" ht="13.5" thickBot="1">
      <c r="A2" s="188" t="s">
        <v>1</v>
      </c>
      <c r="B2" s="189"/>
      <c r="C2" s="74" t="str">
        <f>CONCATENATE(cisloobjektu," ",nazevobjektu)</f>
        <v xml:space="preserve"> </v>
      </c>
      <c r="D2" s="75"/>
      <c r="E2" s="76"/>
      <c r="F2" s="75"/>
      <c r="G2" s="190"/>
      <c r="H2" s="190"/>
      <c r="I2" s="191"/>
    </row>
    <row r="3" spans="4:6" ht="13.5" thickTop="1">
      <c r="D3" s="177" t="s">
        <v>218</v>
      </c>
      <c r="F3" s="11"/>
    </row>
    <row r="4" spans="1:9" ht="19.5" customHeight="1">
      <c r="A4" s="77" t="s">
        <v>44</v>
      </c>
      <c r="B4" s="1"/>
      <c r="C4" s="1"/>
      <c r="D4" s="1"/>
      <c r="E4" s="78"/>
      <c r="F4" s="1"/>
      <c r="G4" s="1"/>
      <c r="H4" s="1"/>
      <c r="I4" s="1"/>
    </row>
    <row r="5" ht="13.5" thickBot="1"/>
    <row r="6" spans="1:9" s="11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11" customFormat="1" ht="12.75">
      <c r="A7" s="169" t="str">
        <f>Položky!B7</f>
        <v>713</v>
      </c>
      <c r="B7" s="85" t="str">
        <f>Položky!C7</f>
        <v>Izolace tepelné</v>
      </c>
      <c r="C7" s="86"/>
      <c r="D7" s="87"/>
      <c r="E7" s="170">
        <f>Položky!BA19</f>
        <v>0</v>
      </c>
      <c r="F7" s="171">
        <f>Položky!BB19</f>
        <v>0</v>
      </c>
      <c r="G7" s="171">
        <f>Položky!BC19</f>
        <v>0</v>
      </c>
      <c r="H7" s="171">
        <f>Položky!BD19</f>
        <v>0</v>
      </c>
      <c r="I7" s="172">
        <f>Položky!BE19</f>
        <v>0</v>
      </c>
    </row>
    <row r="8" spans="1:9" s="11" customFormat="1" ht="12.75">
      <c r="A8" s="169" t="str">
        <f>Položky!B20</f>
        <v>732</v>
      </c>
      <c r="B8" s="85" t="str">
        <f>Položky!C20</f>
        <v>Strojovny</v>
      </c>
      <c r="C8" s="86"/>
      <c r="D8" s="87"/>
      <c r="E8" s="170">
        <f>Položky!BA24</f>
        <v>0</v>
      </c>
      <c r="F8" s="171">
        <f>Položky!BB24</f>
        <v>0</v>
      </c>
      <c r="G8" s="171">
        <f>Položky!BC24</f>
        <v>0</v>
      </c>
      <c r="H8" s="171">
        <f>Položky!BD24</f>
        <v>0</v>
      </c>
      <c r="I8" s="172">
        <f>Položky!BE24</f>
        <v>0</v>
      </c>
    </row>
    <row r="9" spans="1:9" s="11" customFormat="1" ht="12.75">
      <c r="A9" s="169" t="str">
        <f>Položky!B25</f>
        <v>733</v>
      </c>
      <c r="B9" s="85" t="str">
        <f>Položky!C25</f>
        <v>Rozvod potrubí</v>
      </c>
      <c r="C9" s="86"/>
      <c r="D9" s="87"/>
      <c r="E9" s="170">
        <f>Položky!BA34</f>
        <v>0</v>
      </c>
      <c r="F9" s="171">
        <f>Položky!BB34</f>
        <v>0</v>
      </c>
      <c r="G9" s="171">
        <f>Položky!BC34</f>
        <v>0</v>
      </c>
      <c r="H9" s="171">
        <f>Položky!BD34</f>
        <v>0</v>
      </c>
      <c r="I9" s="172">
        <f>Položky!BE34</f>
        <v>0</v>
      </c>
    </row>
    <row r="10" spans="1:9" s="11" customFormat="1" ht="12.75">
      <c r="A10" s="169" t="str">
        <f>Položky!B35</f>
        <v>734</v>
      </c>
      <c r="B10" s="85" t="str">
        <f>Položky!C35</f>
        <v>Armatury</v>
      </c>
      <c r="C10" s="86"/>
      <c r="D10" s="87"/>
      <c r="E10" s="170">
        <f>Položky!BA53</f>
        <v>0</v>
      </c>
      <c r="F10" s="171">
        <f>SUM(Položky!G53)</f>
        <v>0</v>
      </c>
      <c r="G10" s="171">
        <f>Položky!BC53</f>
        <v>0</v>
      </c>
      <c r="H10" s="171">
        <f>Položky!BD53</f>
        <v>0</v>
      </c>
      <c r="I10" s="172">
        <f>Položky!BE53</f>
        <v>0</v>
      </c>
    </row>
    <row r="11" spans="1:9" s="11" customFormat="1" ht="12.75">
      <c r="A11" s="169" t="str">
        <f>Položky!B54</f>
        <v>735</v>
      </c>
      <c r="B11" s="85" t="str">
        <f>Položky!C54</f>
        <v>Otopná tělesa</v>
      </c>
      <c r="C11" s="86"/>
      <c r="D11" s="87"/>
      <c r="E11" s="170">
        <f>Položky!BA74</f>
        <v>0</v>
      </c>
      <c r="F11" s="171">
        <f>Položky!BB74</f>
        <v>0</v>
      </c>
      <c r="G11" s="171">
        <f>Položky!BC74</f>
        <v>0</v>
      </c>
      <c r="H11" s="171">
        <f>Položky!BD74</f>
        <v>0</v>
      </c>
      <c r="I11" s="172">
        <f>Položky!BE74</f>
        <v>0</v>
      </c>
    </row>
    <row r="12" spans="1:9" s="11" customFormat="1" ht="13.5" thickBot="1">
      <c r="A12" s="169" t="str">
        <f>Položky!B75</f>
        <v>783</v>
      </c>
      <c r="B12" s="85" t="str">
        <f>Položky!C75</f>
        <v>Nátěry</v>
      </c>
      <c r="C12" s="86"/>
      <c r="D12" s="87"/>
      <c r="E12" s="170">
        <f>Položky!BA85</f>
        <v>0</v>
      </c>
      <c r="F12" s="171">
        <f>Položky!BB85</f>
        <v>0</v>
      </c>
      <c r="G12" s="171">
        <f>Položky!BC85</f>
        <v>0</v>
      </c>
      <c r="H12" s="171">
        <f>Položky!BD85</f>
        <v>0</v>
      </c>
      <c r="I12" s="172">
        <f>Položky!BE85</f>
        <v>0</v>
      </c>
    </row>
    <row r="13" spans="1:9" s="93" customFormat="1" ht="13.5" thickBot="1">
      <c r="A13" s="88"/>
      <c r="B13" s="80" t="s">
        <v>50</v>
      </c>
      <c r="C13" s="80"/>
      <c r="D13" s="89"/>
      <c r="E13" s="90">
        <f>SUM(E7:E12)</f>
        <v>0</v>
      </c>
      <c r="F13" s="91">
        <f>SUM(F7:F12)</f>
        <v>0</v>
      </c>
      <c r="G13" s="91">
        <f>SUM(G7:G12)</f>
        <v>0</v>
      </c>
      <c r="H13" s="91">
        <f>SUM(H7:H12)</f>
        <v>0</v>
      </c>
      <c r="I13" s="92">
        <f>SUM(I7:I12)</f>
        <v>0</v>
      </c>
    </row>
    <row r="14" spans="1:9" ht="12.75">
      <c r="A14" s="86"/>
      <c r="B14" s="86"/>
      <c r="C14" s="86"/>
      <c r="D14" s="86"/>
      <c r="E14" s="86"/>
      <c r="F14" s="86"/>
      <c r="G14" s="86"/>
      <c r="H14" s="86"/>
      <c r="I14" s="86"/>
    </row>
    <row r="15" spans="1:57" ht="19.5" customHeight="1">
      <c r="A15" s="94" t="s">
        <v>51</v>
      </c>
      <c r="B15" s="94"/>
      <c r="C15" s="94"/>
      <c r="D15" s="94"/>
      <c r="E15" s="94"/>
      <c r="F15" s="94"/>
      <c r="G15" s="95"/>
      <c r="H15" s="94"/>
      <c r="I15" s="94"/>
      <c r="BA15" s="30"/>
      <c r="BB15" s="30"/>
      <c r="BC15" s="30"/>
      <c r="BD15" s="30"/>
      <c r="BE15" s="30"/>
    </row>
    <row r="16" spans="1:9" ht="13.5" thickBot="1">
      <c r="A16" s="96"/>
      <c r="B16" s="96"/>
      <c r="C16" s="96"/>
      <c r="D16" s="96"/>
      <c r="E16" s="96"/>
      <c r="F16" s="96"/>
      <c r="G16" s="96"/>
      <c r="H16" s="96"/>
      <c r="I16" s="96"/>
    </row>
    <row r="17" spans="1:9" ht="12.75">
      <c r="A17" s="97" t="s">
        <v>52</v>
      </c>
      <c r="B17" s="98"/>
      <c r="C17" s="98"/>
      <c r="D17" s="99"/>
      <c r="E17" s="100" t="s">
        <v>53</v>
      </c>
      <c r="F17" s="101" t="s">
        <v>54</v>
      </c>
      <c r="G17" s="102" t="s">
        <v>55</v>
      </c>
      <c r="H17" s="103"/>
      <c r="I17" s="104" t="s">
        <v>53</v>
      </c>
    </row>
    <row r="18" spans="1:53" ht="12.75">
      <c r="A18" s="105"/>
      <c r="B18" s="106"/>
      <c r="C18" s="106"/>
      <c r="D18" s="107"/>
      <c r="E18" s="108"/>
      <c r="F18" s="109"/>
      <c r="G18" s="110">
        <f>CHOOSE(BA18+1,HSV+PSV,HSV+PSV+Mont,HSV+PSV+Dodavka+Mont,HSV,PSV,Mont,Dodavka,Mont+Dodavka,0)</f>
        <v>0</v>
      </c>
      <c r="H18" s="111"/>
      <c r="I18" s="112">
        <f>E18+F18*G18/100</f>
        <v>0</v>
      </c>
      <c r="BA18">
        <v>8</v>
      </c>
    </row>
    <row r="19" spans="1:9" ht="13.5" thickBot="1">
      <c r="A19" s="113"/>
      <c r="B19" s="114" t="s">
        <v>56</v>
      </c>
      <c r="C19" s="115"/>
      <c r="D19" s="116"/>
      <c r="E19" s="117"/>
      <c r="F19" s="118"/>
      <c r="G19" s="118"/>
      <c r="H19" s="192">
        <f>SUM(H18:H18)</f>
        <v>0</v>
      </c>
      <c r="I19" s="193"/>
    </row>
    <row r="20" spans="1:9" ht="12.75">
      <c r="A20" s="96"/>
      <c r="B20" s="96"/>
      <c r="C20" s="96"/>
      <c r="D20" s="96"/>
      <c r="E20" s="96"/>
      <c r="F20" s="96"/>
      <c r="G20" s="96"/>
      <c r="H20" s="96"/>
      <c r="I20" s="96"/>
    </row>
    <row r="21" spans="2:9" ht="12.75">
      <c r="B21" s="93"/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</sheetData>
  <mergeCells count="4">
    <mergeCell ref="A1:B1"/>
    <mergeCell ref="A2:B2"/>
    <mergeCell ref="G2:I2"/>
    <mergeCell ref="H19:I19"/>
  </mergeCells>
  <printOptions/>
  <pageMargins left="0.5905511811023623" right="0.3937007874015748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58"/>
  <sheetViews>
    <sheetView showGridLines="0" showZeros="0" tabSelected="1" zoomScale="110" zoomScaleNormal="110" workbookViewId="0" topLeftCell="A1">
      <selection activeCell="C45" sqref="C45"/>
    </sheetView>
  </sheetViews>
  <sheetFormatPr defaultColWidth="9.00390625" defaultRowHeight="12.75"/>
  <cols>
    <col min="1" max="1" width="3.875" style="122" customWidth="1"/>
    <col min="2" max="2" width="13.125" style="122" customWidth="1"/>
    <col min="3" max="3" width="48.25390625" style="122" customWidth="1"/>
    <col min="4" max="4" width="5.625" style="122" customWidth="1"/>
    <col min="5" max="5" width="8.625" style="163" customWidth="1"/>
    <col min="6" max="6" width="10.75390625" style="122" customWidth="1"/>
    <col min="7" max="7" width="13.875" style="122" customWidth="1"/>
    <col min="8" max="16384" width="9.125" style="122" customWidth="1"/>
  </cols>
  <sheetData>
    <row r="1" spans="1:7" ht="15.75">
      <c r="A1" s="194" t="s">
        <v>57</v>
      </c>
      <c r="B1" s="194"/>
      <c r="C1" s="194"/>
      <c r="D1" s="194"/>
      <c r="E1" s="194"/>
      <c r="F1" s="194"/>
      <c r="G1" s="194"/>
    </row>
    <row r="2" spans="1:7" ht="13.5" thickBot="1">
      <c r="A2" s="123"/>
      <c r="B2" s="124"/>
      <c r="C2" s="125"/>
      <c r="D2" s="125"/>
      <c r="E2" s="126"/>
      <c r="F2" s="125"/>
      <c r="G2" s="125"/>
    </row>
    <row r="3" spans="1:7" ht="13.5" thickTop="1">
      <c r="A3" s="195" t="s">
        <v>5</v>
      </c>
      <c r="B3" s="196"/>
      <c r="C3" s="127" t="str">
        <f>CONCATENATE(cislostavby," ",nazevstavby)</f>
        <v xml:space="preserve"> </v>
      </c>
      <c r="D3" s="176" t="s">
        <v>218</v>
      </c>
      <c r="E3" s="128"/>
      <c r="F3" s="129">
        <f>Rekapitulace!H1</f>
        <v>0</v>
      </c>
      <c r="G3" s="130"/>
    </row>
    <row r="4" spans="1:7" ht="13.5" thickBot="1">
      <c r="A4" s="197" t="s">
        <v>1</v>
      </c>
      <c r="B4" s="198"/>
      <c r="C4" s="131" t="str">
        <f>CONCATENATE(cisloobjektu," ",nazevobjektu)</f>
        <v xml:space="preserve"> </v>
      </c>
      <c r="D4" s="132"/>
      <c r="E4" s="199"/>
      <c r="F4" s="199"/>
      <c r="G4" s="200"/>
    </row>
    <row r="5" spans="1:7" ht="13.5" thickTop="1">
      <c r="A5" s="133"/>
      <c r="B5" s="134"/>
      <c r="C5" s="134"/>
      <c r="D5" s="123"/>
      <c r="E5" s="135"/>
      <c r="F5" s="123"/>
      <c r="G5" s="136"/>
    </row>
    <row r="6" spans="1:7" ht="12.75">
      <c r="A6" s="137" t="s">
        <v>58</v>
      </c>
      <c r="B6" s="138" t="s">
        <v>59</v>
      </c>
      <c r="C6" s="138" t="s">
        <v>60</v>
      </c>
      <c r="D6" s="138" t="s">
        <v>61</v>
      </c>
      <c r="E6" s="139" t="s">
        <v>62</v>
      </c>
      <c r="F6" s="138" t="s">
        <v>63</v>
      </c>
      <c r="G6" s="140" t="s">
        <v>64</v>
      </c>
    </row>
    <row r="7" spans="1:15" ht="12.75">
      <c r="A7" s="141" t="s">
        <v>65</v>
      </c>
      <c r="B7" s="142" t="s">
        <v>68</v>
      </c>
      <c r="C7" s="143" t="s">
        <v>69</v>
      </c>
      <c r="D7" s="144"/>
      <c r="E7" s="145"/>
      <c r="F7" s="145"/>
      <c r="G7" s="146"/>
      <c r="H7" s="147"/>
      <c r="I7" s="147"/>
      <c r="O7" s="148">
        <v>1</v>
      </c>
    </row>
    <row r="8" spans="1:104" ht="12.75">
      <c r="A8" s="149">
        <v>1</v>
      </c>
      <c r="B8" s="150" t="s">
        <v>70</v>
      </c>
      <c r="C8" s="151" t="s">
        <v>71</v>
      </c>
      <c r="D8" s="152" t="s">
        <v>54</v>
      </c>
      <c r="E8" s="153">
        <v>0.01</v>
      </c>
      <c r="F8" s="153"/>
      <c r="G8" s="154"/>
      <c r="O8" s="148">
        <v>2</v>
      </c>
      <c r="AA8" s="122">
        <v>12</v>
      </c>
      <c r="AB8" s="122">
        <v>0</v>
      </c>
      <c r="AC8" s="122">
        <v>1</v>
      </c>
      <c r="AZ8" s="122">
        <v>2</v>
      </c>
      <c r="BA8" s="122">
        <f aca="true" t="shared" si="0" ref="BA8:BA18">IF(AZ8=1,G8,0)</f>
        <v>0</v>
      </c>
      <c r="BB8" s="122">
        <f aca="true" t="shared" si="1" ref="BB8:BB18">IF(AZ8=2,G8,0)</f>
        <v>0</v>
      </c>
      <c r="BC8" s="122">
        <f aca="true" t="shared" si="2" ref="BC8:BC18">IF(AZ8=3,G8,0)</f>
        <v>0</v>
      </c>
      <c r="BD8" s="122">
        <f aca="true" t="shared" si="3" ref="BD8:BD18">IF(AZ8=4,G8,0)</f>
        <v>0</v>
      </c>
      <c r="BE8" s="122">
        <f aca="true" t="shared" si="4" ref="BE8:BE18">IF(AZ8=5,G8,0)</f>
        <v>0</v>
      </c>
      <c r="CZ8" s="122">
        <v>0</v>
      </c>
    </row>
    <row r="9" spans="1:104" ht="12.75">
      <c r="A9" s="149">
        <v>2</v>
      </c>
      <c r="B9" s="150" t="s">
        <v>72</v>
      </c>
      <c r="C9" s="151" t="s">
        <v>73</v>
      </c>
      <c r="D9" s="152" t="s">
        <v>74</v>
      </c>
      <c r="E9" s="153">
        <v>599</v>
      </c>
      <c r="F9" s="153"/>
      <c r="G9" s="154"/>
      <c r="O9" s="148">
        <v>2</v>
      </c>
      <c r="AA9" s="122">
        <v>12</v>
      </c>
      <c r="AB9" s="122">
        <v>0</v>
      </c>
      <c r="AC9" s="122">
        <v>2</v>
      </c>
      <c r="AZ9" s="122">
        <v>2</v>
      </c>
      <c r="BA9" s="122">
        <f t="shared" si="0"/>
        <v>0</v>
      </c>
      <c r="BB9" s="122">
        <f t="shared" si="1"/>
        <v>0</v>
      </c>
      <c r="BC9" s="122">
        <f t="shared" si="2"/>
        <v>0</v>
      </c>
      <c r="BD9" s="122">
        <f t="shared" si="3"/>
        <v>0</v>
      </c>
      <c r="BE9" s="122">
        <f t="shared" si="4"/>
        <v>0</v>
      </c>
      <c r="CZ9" s="122">
        <v>0</v>
      </c>
    </row>
    <row r="10" spans="1:104" ht="14.25" customHeight="1">
      <c r="A10" s="149">
        <v>3</v>
      </c>
      <c r="B10" s="150" t="s">
        <v>75</v>
      </c>
      <c r="C10" s="151" t="s">
        <v>76</v>
      </c>
      <c r="D10" s="152" t="s">
        <v>74</v>
      </c>
      <c r="E10" s="153">
        <v>100</v>
      </c>
      <c r="F10" s="153"/>
      <c r="G10" s="154"/>
      <c r="O10" s="148">
        <v>2</v>
      </c>
      <c r="AA10" s="122">
        <v>12</v>
      </c>
      <c r="AB10" s="122">
        <v>1</v>
      </c>
      <c r="AC10" s="122">
        <v>3</v>
      </c>
      <c r="AZ10" s="122">
        <v>2</v>
      </c>
      <c r="BA10" s="122">
        <f t="shared" si="0"/>
        <v>0</v>
      </c>
      <c r="BB10" s="122">
        <f t="shared" si="1"/>
        <v>0</v>
      </c>
      <c r="BC10" s="122">
        <f t="shared" si="2"/>
        <v>0</v>
      </c>
      <c r="BD10" s="122">
        <f t="shared" si="3"/>
        <v>0</v>
      </c>
      <c r="BE10" s="122">
        <f t="shared" si="4"/>
        <v>0</v>
      </c>
      <c r="CZ10" s="122">
        <v>0.00027</v>
      </c>
    </row>
    <row r="11" spans="1:104" ht="15" customHeight="1">
      <c r="A11" s="149">
        <v>4</v>
      </c>
      <c r="B11" s="150" t="s">
        <v>77</v>
      </c>
      <c r="C11" s="151" t="s">
        <v>78</v>
      </c>
      <c r="D11" s="152" t="s">
        <v>74</v>
      </c>
      <c r="E11" s="153">
        <v>40</v>
      </c>
      <c r="F11" s="153"/>
      <c r="G11" s="154"/>
      <c r="O11" s="148">
        <v>2</v>
      </c>
      <c r="AA11" s="122">
        <v>12</v>
      </c>
      <c r="AB11" s="122">
        <v>1</v>
      </c>
      <c r="AC11" s="122">
        <v>4</v>
      </c>
      <c r="AZ11" s="122">
        <v>2</v>
      </c>
      <c r="BA11" s="122">
        <f t="shared" si="0"/>
        <v>0</v>
      </c>
      <c r="BB11" s="122">
        <f t="shared" si="1"/>
        <v>0</v>
      </c>
      <c r="BC11" s="122">
        <f t="shared" si="2"/>
        <v>0</v>
      </c>
      <c r="BD11" s="122">
        <f t="shared" si="3"/>
        <v>0</v>
      </c>
      <c r="BE11" s="122">
        <f t="shared" si="4"/>
        <v>0</v>
      </c>
      <c r="CZ11" s="122">
        <v>0.00027</v>
      </c>
    </row>
    <row r="12" spans="1:104" ht="12.75" customHeight="1">
      <c r="A12" s="149">
        <v>5</v>
      </c>
      <c r="B12" s="150" t="s">
        <v>77</v>
      </c>
      <c r="C12" s="151" t="s">
        <v>79</v>
      </c>
      <c r="D12" s="152" t="s">
        <v>74</v>
      </c>
      <c r="E12" s="153">
        <v>10</v>
      </c>
      <c r="F12" s="153"/>
      <c r="G12" s="154"/>
      <c r="O12" s="148">
        <v>2</v>
      </c>
      <c r="AA12" s="122">
        <v>12</v>
      </c>
      <c r="AB12" s="122">
        <v>1</v>
      </c>
      <c r="AC12" s="122">
        <v>5</v>
      </c>
      <c r="AZ12" s="122">
        <v>2</v>
      </c>
      <c r="BA12" s="122">
        <f t="shared" si="0"/>
        <v>0</v>
      </c>
      <c r="BB12" s="122">
        <f t="shared" si="1"/>
        <v>0</v>
      </c>
      <c r="BC12" s="122">
        <f t="shared" si="2"/>
        <v>0</v>
      </c>
      <c r="BD12" s="122">
        <f t="shared" si="3"/>
        <v>0</v>
      </c>
      <c r="BE12" s="122">
        <f t="shared" si="4"/>
        <v>0</v>
      </c>
      <c r="CZ12" s="122">
        <v>0.00027</v>
      </c>
    </row>
    <row r="13" spans="1:104" ht="14.25" customHeight="1">
      <c r="A13" s="149">
        <v>6</v>
      </c>
      <c r="B13" s="150" t="s">
        <v>80</v>
      </c>
      <c r="C13" s="151" t="s">
        <v>81</v>
      </c>
      <c r="D13" s="152" t="s">
        <v>74</v>
      </c>
      <c r="E13" s="153">
        <v>15</v>
      </c>
      <c r="F13" s="153"/>
      <c r="G13" s="154"/>
      <c r="O13" s="148">
        <v>2</v>
      </c>
      <c r="AA13" s="122">
        <v>12</v>
      </c>
      <c r="AB13" s="122">
        <v>1</v>
      </c>
      <c r="AC13" s="122">
        <v>6</v>
      </c>
      <c r="AZ13" s="122">
        <v>2</v>
      </c>
      <c r="BA13" s="122">
        <f t="shared" si="0"/>
        <v>0</v>
      </c>
      <c r="BB13" s="122">
        <f t="shared" si="1"/>
        <v>0</v>
      </c>
      <c r="BC13" s="122">
        <f t="shared" si="2"/>
        <v>0</v>
      </c>
      <c r="BD13" s="122">
        <f t="shared" si="3"/>
        <v>0</v>
      </c>
      <c r="BE13" s="122">
        <f t="shared" si="4"/>
        <v>0</v>
      </c>
      <c r="CZ13" s="122">
        <v>0.00027</v>
      </c>
    </row>
    <row r="14" spans="1:104" ht="14.25" customHeight="1">
      <c r="A14" s="149">
        <v>7</v>
      </c>
      <c r="B14" s="150" t="s">
        <v>82</v>
      </c>
      <c r="C14" s="151" t="s">
        <v>83</v>
      </c>
      <c r="D14" s="152" t="s">
        <v>74</v>
      </c>
      <c r="E14" s="153">
        <v>90</v>
      </c>
      <c r="F14" s="153"/>
      <c r="G14" s="154"/>
      <c r="O14" s="148">
        <v>2</v>
      </c>
      <c r="AA14" s="122">
        <v>12</v>
      </c>
      <c r="AB14" s="122">
        <v>1</v>
      </c>
      <c r="AC14" s="122">
        <v>7</v>
      </c>
      <c r="AZ14" s="122">
        <v>2</v>
      </c>
      <c r="BA14" s="122">
        <f t="shared" si="0"/>
        <v>0</v>
      </c>
      <c r="BB14" s="122">
        <f t="shared" si="1"/>
        <v>0</v>
      </c>
      <c r="BC14" s="122">
        <f t="shared" si="2"/>
        <v>0</v>
      </c>
      <c r="BD14" s="122">
        <f t="shared" si="3"/>
        <v>0</v>
      </c>
      <c r="BE14" s="122">
        <f t="shared" si="4"/>
        <v>0</v>
      </c>
      <c r="CZ14" s="122">
        <v>0.00027</v>
      </c>
    </row>
    <row r="15" spans="1:104" ht="12" customHeight="1">
      <c r="A15" s="149">
        <v>8</v>
      </c>
      <c r="B15" s="150" t="s">
        <v>84</v>
      </c>
      <c r="C15" s="151" t="s">
        <v>85</v>
      </c>
      <c r="D15" s="152" t="s">
        <v>74</v>
      </c>
      <c r="E15" s="153">
        <v>309</v>
      </c>
      <c r="F15" s="153"/>
      <c r="G15" s="154"/>
      <c r="O15" s="148">
        <v>2</v>
      </c>
      <c r="AA15" s="122">
        <v>12</v>
      </c>
      <c r="AB15" s="122">
        <v>1</v>
      </c>
      <c r="AC15" s="122">
        <v>8</v>
      </c>
      <c r="AZ15" s="122">
        <v>2</v>
      </c>
      <c r="BA15" s="122">
        <f t="shared" si="0"/>
        <v>0</v>
      </c>
      <c r="BB15" s="122">
        <f t="shared" si="1"/>
        <v>0</v>
      </c>
      <c r="BC15" s="122">
        <f t="shared" si="2"/>
        <v>0</v>
      </c>
      <c r="BD15" s="122">
        <f t="shared" si="3"/>
        <v>0</v>
      </c>
      <c r="BE15" s="122">
        <f t="shared" si="4"/>
        <v>0</v>
      </c>
      <c r="CZ15" s="122">
        <v>0.00027</v>
      </c>
    </row>
    <row r="16" spans="1:104" ht="12.75">
      <c r="A16" s="149">
        <v>9</v>
      </c>
      <c r="B16" s="150" t="s">
        <v>86</v>
      </c>
      <c r="C16" s="151" t="s">
        <v>87</v>
      </c>
      <c r="D16" s="152" t="s">
        <v>74</v>
      </c>
      <c r="E16" s="153">
        <v>15</v>
      </c>
      <c r="F16" s="153"/>
      <c r="G16" s="154"/>
      <c r="O16" s="148">
        <v>2</v>
      </c>
      <c r="AA16" s="122">
        <v>12</v>
      </c>
      <c r="AB16" s="122">
        <v>0</v>
      </c>
      <c r="AC16" s="122">
        <v>9</v>
      </c>
      <c r="AZ16" s="122">
        <v>2</v>
      </c>
      <c r="BA16" s="122">
        <f t="shared" si="0"/>
        <v>0</v>
      </c>
      <c r="BB16" s="122">
        <f t="shared" si="1"/>
        <v>0</v>
      </c>
      <c r="BC16" s="122">
        <f t="shared" si="2"/>
        <v>0</v>
      </c>
      <c r="BD16" s="122">
        <f t="shared" si="3"/>
        <v>0</v>
      </c>
      <c r="BE16" s="122">
        <f t="shared" si="4"/>
        <v>0</v>
      </c>
      <c r="CZ16" s="122">
        <v>0</v>
      </c>
    </row>
    <row r="17" spans="1:104" ht="12.75">
      <c r="A17" s="149">
        <v>10</v>
      </c>
      <c r="B17" s="150" t="s">
        <v>88</v>
      </c>
      <c r="C17" s="151" t="s">
        <v>89</v>
      </c>
      <c r="D17" s="152" t="s">
        <v>74</v>
      </c>
      <c r="E17" s="153">
        <v>20</v>
      </c>
      <c r="F17" s="153"/>
      <c r="G17" s="154"/>
      <c r="O17" s="148">
        <v>2</v>
      </c>
      <c r="AA17" s="122">
        <v>12</v>
      </c>
      <c r="AB17" s="122">
        <v>0</v>
      </c>
      <c r="AC17" s="122">
        <v>10</v>
      </c>
      <c r="AZ17" s="122">
        <v>2</v>
      </c>
      <c r="BA17" s="122">
        <f t="shared" si="0"/>
        <v>0</v>
      </c>
      <c r="BB17" s="122">
        <f t="shared" si="1"/>
        <v>0</v>
      </c>
      <c r="BC17" s="122">
        <f t="shared" si="2"/>
        <v>0</v>
      </c>
      <c r="BD17" s="122">
        <f t="shared" si="3"/>
        <v>0</v>
      </c>
      <c r="BE17" s="122">
        <f t="shared" si="4"/>
        <v>0</v>
      </c>
      <c r="CZ17" s="122">
        <v>0</v>
      </c>
    </row>
    <row r="18" spans="1:104" ht="12.75">
      <c r="A18" s="149">
        <v>11</v>
      </c>
      <c r="B18" s="150" t="s">
        <v>90</v>
      </c>
      <c r="C18" s="151" t="s">
        <v>91</v>
      </c>
      <c r="D18" s="152" t="s">
        <v>92</v>
      </c>
      <c r="E18" s="153">
        <v>2</v>
      </c>
      <c r="F18" s="153"/>
      <c r="G18" s="154"/>
      <c r="O18" s="148">
        <v>2</v>
      </c>
      <c r="AA18" s="122">
        <v>12</v>
      </c>
      <c r="AB18" s="122">
        <v>0</v>
      </c>
      <c r="AC18" s="122">
        <v>11</v>
      </c>
      <c r="AZ18" s="122">
        <v>2</v>
      </c>
      <c r="BA18" s="122">
        <f t="shared" si="0"/>
        <v>0</v>
      </c>
      <c r="BB18" s="122">
        <f t="shared" si="1"/>
        <v>0</v>
      </c>
      <c r="BC18" s="122">
        <f t="shared" si="2"/>
        <v>0</v>
      </c>
      <c r="BD18" s="122">
        <f t="shared" si="3"/>
        <v>0</v>
      </c>
      <c r="BE18" s="122">
        <f t="shared" si="4"/>
        <v>0</v>
      </c>
      <c r="CZ18" s="122">
        <v>0</v>
      </c>
    </row>
    <row r="19" spans="1:57" ht="12.75">
      <c r="A19" s="155"/>
      <c r="B19" s="156" t="s">
        <v>67</v>
      </c>
      <c r="C19" s="157" t="str">
        <f>CONCATENATE(B7," ",C7)</f>
        <v>713 Izolace tepelné</v>
      </c>
      <c r="D19" s="155"/>
      <c r="E19" s="158"/>
      <c r="F19" s="158"/>
      <c r="G19" s="159"/>
      <c r="O19" s="148">
        <v>4</v>
      </c>
      <c r="BA19" s="160">
        <f>SUM(BA7:BA18)</f>
        <v>0</v>
      </c>
      <c r="BB19" s="160">
        <f>SUM(BB7:BB18)</f>
        <v>0</v>
      </c>
      <c r="BC19" s="160">
        <f>SUM(BC7:BC18)</f>
        <v>0</v>
      </c>
      <c r="BD19" s="160">
        <f>SUM(BD7:BD18)</f>
        <v>0</v>
      </c>
      <c r="BE19" s="160">
        <f>SUM(BE7:BE18)</f>
        <v>0</v>
      </c>
    </row>
    <row r="20" spans="1:15" ht="12.75">
      <c r="A20" s="141" t="s">
        <v>65</v>
      </c>
      <c r="B20" s="142" t="s">
        <v>93</v>
      </c>
      <c r="C20" s="143" t="s">
        <v>94</v>
      </c>
      <c r="D20" s="144"/>
      <c r="E20" s="145"/>
      <c r="F20" s="145"/>
      <c r="G20" s="146"/>
      <c r="H20" s="147"/>
      <c r="I20" s="147"/>
      <c r="O20" s="148">
        <v>1</v>
      </c>
    </row>
    <row r="21" spans="1:104" ht="12.75">
      <c r="A21" s="149">
        <v>12</v>
      </c>
      <c r="B21" s="150" t="s">
        <v>95</v>
      </c>
      <c r="C21" s="151" t="s">
        <v>96</v>
      </c>
      <c r="D21" s="152" t="s">
        <v>54</v>
      </c>
      <c r="E21" s="153">
        <v>0.01</v>
      </c>
      <c r="F21" s="153"/>
      <c r="G21" s="154"/>
      <c r="O21" s="148">
        <v>2</v>
      </c>
      <c r="AA21" s="122">
        <v>12</v>
      </c>
      <c r="AB21" s="122">
        <v>0</v>
      </c>
      <c r="AC21" s="122">
        <v>12</v>
      </c>
      <c r="AZ21" s="122">
        <v>2</v>
      </c>
      <c r="BA21" s="122">
        <f>IF(AZ21=1,G21,0)</f>
        <v>0</v>
      </c>
      <c r="BB21" s="122">
        <f>IF(AZ21=2,G21,0)</f>
        <v>0</v>
      </c>
      <c r="BC21" s="122">
        <f>IF(AZ21=3,G21,0)</f>
        <v>0</v>
      </c>
      <c r="BD21" s="122">
        <f>IF(AZ21=4,G21,0)</f>
        <v>0</v>
      </c>
      <c r="BE21" s="122">
        <f>IF(AZ21=5,G21,0)</f>
        <v>0</v>
      </c>
      <c r="CZ21" s="122">
        <v>0</v>
      </c>
    </row>
    <row r="22" spans="1:104" ht="12.75">
      <c r="A22" s="149">
        <v>13</v>
      </c>
      <c r="B22" s="150" t="s">
        <v>97</v>
      </c>
      <c r="C22" s="151" t="s">
        <v>98</v>
      </c>
      <c r="D22" s="152" t="s">
        <v>66</v>
      </c>
      <c r="E22" s="153">
        <v>2</v>
      </c>
      <c r="F22" s="153"/>
      <c r="G22" s="154"/>
      <c r="O22" s="148">
        <v>2</v>
      </c>
      <c r="AA22" s="122">
        <v>12</v>
      </c>
      <c r="AB22" s="122">
        <v>0</v>
      </c>
      <c r="AC22" s="122">
        <v>13</v>
      </c>
      <c r="AZ22" s="122">
        <v>2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  <c r="CZ22" s="122">
        <v>0</v>
      </c>
    </row>
    <row r="23" spans="1:104" ht="12.75">
      <c r="A23" s="149">
        <v>14</v>
      </c>
      <c r="B23" s="150" t="s">
        <v>99</v>
      </c>
      <c r="C23" s="151" t="s">
        <v>100</v>
      </c>
      <c r="D23" s="152" t="s">
        <v>66</v>
      </c>
      <c r="E23" s="153">
        <v>2</v>
      </c>
      <c r="F23" s="153"/>
      <c r="G23" s="154"/>
      <c r="O23" s="148">
        <v>2</v>
      </c>
      <c r="AA23" s="122">
        <v>12</v>
      </c>
      <c r="AB23" s="122">
        <v>0</v>
      </c>
      <c r="AC23" s="122">
        <v>14</v>
      </c>
      <c r="AZ23" s="122">
        <v>2</v>
      </c>
      <c r="BA23" s="122">
        <f>IF(AZ23=1,G23,0)</f>
        <v>0</v>
      </c>
      <c r="BB23" s="122">
        <f>IF(AZ23=2,G23,0)</f>
        <v>0</v>
      </c>
      <c r="BC23" s="122">
        <f>IF(AZ23=3,G23,0)</f>
        <v>0</v>
      </c>
      <c r="BD23" s="122">
        <f>IF(AZ23=4,G23,0)</f>
        <v>0</v>
      </c>
      <c r="BE23" s="122">
        <f>IF(AZ23=5,G23,0)</f>
        <v>0</v>
      </c>
      <c r="CZ23" s="122">
        <v>0</v>
      </c>
    </row>
    <row r="24" spans="1:57" ht="12.75">
      <c r="A24" s="155"/>
      <c r="B24" s="156" t="s">
        <v>67</v>
      </c>
      <c r="C24" s="157" t="str">
        <f>CONCATENATE(B20," ",C20)</f>
        <v>732 Strojovny</v>
      </c>
      <c r="D24" s="155"/>
      <c r="E24" s="158"/>
      <c r="F24" s="158"/>
      <c r="G24" s="159"/>
      <c r="O24" s="148">
        <v>4</v>
      </c>
      <c r="BA24" s="160">
        <f>SUM(BA20:BA23)</f>
        <v>0</v>
      </c>
      <c r="BB24" s="160">
        <f>SUM(BB20:BB23)</f>
        <v>0</v>
      </c>
      <c r="BC24" s="160">
        <f>SUM(BC20:BC23)</f>
        <v>0</v>
      </c>
      <c r="BD24" s="160">
        <f>SUM(BD20:BD23)</f>
        <v>0</v>
      </c>
      <c r="BE24" s="160">
        <f>SUM(BE20:BE23)</f>
        <v>0</v>
      </c>
    </row>
    <row r="25" spans="1:15" ht="12.75">
      <c r="A25" s="141" t="s">
        <v>65</v>
      </c>
      <c r="B25" s="142" t="s">
        <v>101</v>
      </c>
      <c r="C25" s="143" t="s">
        <v>102</v>
      </c>
      <c r="D25" s="144"/>
      <c r="E25" s="145"/>
      <c r="F25" s="145"/>
      <c r="G25" s="146"/>
      <c r="H25" s="147"/>
      <c r="I25" s="147"/>
      <c r="O25" s="148">
        <v>1</v>
      </c>
    </row>
    <row r="26" spans="1:104" ht="12.75">
      <c r="A26" s="149">
        <v>15</v>
      </c>
      <c r="B26" s="150" t="s">
        <v>103</v>
      </c>
      <c r="C26" s="151" t="s">
        <v>104</v>
      </c>
      <c r="D26" s="152" t="s">
        <v>54</v>
      </c>
      <c r="E26" s="153">
        <v>0.01</v>
      </c>
      <c r="F26" s="153"/>
      <c r="G26" s="154"/>
      <c r="O26" s="148">
        <v>2</v>
      </c>
      <c r="AA26" s="122">
        <v>12</v>
      </c>
      <c r="AB26" s="122">
        <v>0</v>
      </c>
      <c r="AC26" s="122">
        <v>15</v>
      </c>
      <c r="AZ26" s="122">
        <v>2</v>
      </c>
      <c r="BA26" s="122">
        <f aca="true" t="shared" si="5" ref="BA26:BA33">IF(AZ26=1,G26,0)</f>
        <v>0</v>
      </c>
      <c r="BB26" s="122">
        <f aca="true" t="shared" si="6" ref="BB26:BB33">IF(AZ26=2,G26,0)</f>
        <v>0</v>
      </c>
      <c r="BC26" s="122">
        <f aca="true" t="shared" si="7" ref="BC26:BC33">IF(AZ26=3,G26,0)</f>
        <v>0</v>
      </c>
      <c r="BD26" s="122">
        <f aca="true" t="shared" si="8" ref="BD26:BD33">IF(AZ26=4,G26,0)</f>
        <v>0</v>
      </c>
      <c r="BE26" s="122">
        <f aca="true" t="shared" si="9" ref="BE26:BE33">IF(AZ26=5,G26,0)</f>
        <v>0</v>
      </c>
      <c r="CZ26" s="122">
        <v>0</v>
      </c>
    </row>
    <row r="27" spans="1:104" ht="12.75">
      <c r="A27" s="149">
        <v>16</v>
      </c>
      <c r="B27" s="150" t="s">
        <v>105</v>
      </c>
      <c r="C27" s="151" t="s">
        <v>106</v>
      </c>
      <c r="D27" s="152" t="s">
        <v>74</v>
      </c>
      <c r="E27" s="153">
        <v>115</v>
      </c>
      <c r="F27" s="153"/>
      <c r="G27" s="154"/>
      <c r="O27" s="148">
        <v>2</v>
      </c>
      <c r="AA27" s="122">
        <v>12</v>
      </c>
      <c r="AB27" s="122">
        <v>0</v>
      </c>
      <c r="AC27" s="122">
        <v>16</v>
      </c>
      <c r="AZ27" s="122">
        <v>2</v>
      </c>
      <c r="BA27" s="122">
        <f t="shared" si="5"/>
        <v>0</v>
      </c>
      <c r="BB27" s="122">
        <f t="shared" si="6"/>
        <v>0</v>
      </c>
      <c r="BC27" s="122">
        <f t="shared" si="7"/>
        <v>0</v>
      </c>
      <c r="BD27" s="122">
        <f t="shared" si="8"/>
        <v>0</v>
      </c>
      <c r="BE27" s="122">
        <f t="shared" si="9"/>
        <v>0</v>
      </c>
      <c r="CZ27" s="122">
        <v>0.00688</v>
      </c>
    </row>
    <row r="28" spans="1:104" ht="12.75">
      <c r="A28" s="149">
        <v>17</v>
      </c>
      <c r="B28" s="150" t="s">
        <v>107</v>
      </c>
      <c r="C28" s="151" t="s">
        <v>108</v>
      </c>
      <c r="D28" s="152" t="s">
        <v>74</v>
      </c>
      <c r="E28" s="153">
        <v>60</v>
      </c>
      <c r="F28" s="153"/>
      <c r="G28" s="154"/>
      <c r="O28" s="148">
        <v>2</v>
      </c>
      <c r="AA28" s="122">
        <v>12</v>
      </c>
      <c r="AB28" s="122">
        <v>0</v>
      </c>
      <c r="AC28" s="122">
        <v>17</v>
      </c>
      <c r="AZ28" s="122">
        <v>2</v>
      </c>
      <c r="BA28" s="122">
        <f t="shared" si="5"/>
        <v>0</v>
      </c>
      <c r="BB28" s="122">
        <f t="shared" si="6"/>
        <v>0</v>
      </c>
      <c r="BC28" s="122">
        <f t="shared" si="7"/>
        <v>0</v>
      </c>
      <c r="BD28" s="122">
        <f t="shared" si="8"/>
        <v>0</v>
      </c>
      <c r="BE28" s="122">
        <f t="shared" si="9"/>
        <v>0</v>
      </c>
      <c r="CZ28" s="122">
        <v>0.00658</v>
      </c>
    </row>
    <row r="29" spans="1:104" ht="12.75">
      <c r="A29" s="149">
        <v>18</v>
      </c>
      <c r="B29" s="150" t="s">
        <v>109</v>
      </c>
      <c r="C29" s="151" t="s">
        <v>110</v>
      </c>
      <c r="D29" s="152" t="s">
        <v>74</v>
      </c>
      <c r="E29" s="153">
        <v>10</v>
      </c>
      <c r="F29" s="153"/>
      <c r="G29" s="154"/>
      <c r="O29" s="148">
        <v>2</v>
      </c>
      <c r="AA29" s="122">
        <v>12</v>
      </c>
      <c r="AB29" s="122">
        <v>0</v>
      </c>
      <c r="AC29" s="122">
        <v>18</v>
      </c>
      <c r="AZ29" s="122">
        <v>2</v>
      </c>
      <c r="BA29" s="122">
        <f t="shared" si="5"/>
        <v>0</v>
      </c>
      <c r="BB29" s="122">
        <f t="shared" si="6"/>
        <v>0</v>
      </c>
      <c r="BC29" s="122">
        <f t="shared" si="7"/>
        <v>0</v>
      </c>
      <c r="BD29" s="122">
        <f t="shared" si="8"/>
        <v>0</v>
      </c>
      <c r="BE29" s="122">
        <f t="shared" si="9"/>
        <v>0</v>
      </c>
      <c r="CZ29" s="122">
        <v>0.00742</v>
      </c>
    </row>
    <row r="30" spans="1:104" ht="12.75">
      <c r="A30" s="149">
        <v>19</v>
      </c>
      <c r="B30" s="150" t="s">
        <v>111</v>
      </c>
      <c r="C30" s="151" t="s">
        <v>112</v>
      </c>
      <c r="D30" s="152" t="s">
        <v>74</v>
      </c>
      <c r="E30" s="153">
        <v>15</v>
      </c>
      <c r="F30" s="153"/>
      <c r="G30" s="154"/>
      <c r="O30" s="148">
        <v>2</v>
      </c>
      <c r="AA30" s="122">
        <v>12</v>
      </c>
      <c r="AB30" s="122">
        <v>0</v>
      </c>
      <c r="AC30" s="122">
        <v>19</v>
      </c>
      <c r="AZ30" s="122">
        <v>2</v>
      </c>
      <c r="BA30" s="122">
        <f t="shared" si="5"/>
        <v>0</v>
      </c>
      <c r="BB30" s="122">
        <f t="shared" si="6"/>
        <v>0</v>
      </c>
      <c r="BC30" s="122">
        <f t="shared" si="7"/>
        <v>0</v>
      </c>
      <c r="BD30" s="122">
        <f t="shared" si="8"/>
        <v>0</v>
      </c>
      <c r="BE30" s="122">
        <f t="shared" si="9"/>
        <v>0</v>
      </c>
      <c r="CZ30" s="122">
        <v>0.00837</v>
      </c>
    </row>
    <row r="31" spans="1:104" ht="12.75">
      <c r="A31" s="149">
        <v>20</v>
      </c>
      <c r="B31" s="150" t="s">
        <v>113</v>
      </c>
      <c r="C31" s="151" t="s">
        <v>114</v>
      </c>
      <c r="D31" s="152" t="s">
        <v>74</v>
      </c>
      <c r="E31" s="153">
        <v>90</v>
      </c>
      <c r="F31" s="153"/>
      <c r="G31" s="154"/>
      <c r="O31" s="148">
        <v>2</v>
      </c>
      <c r="AA31" s="122">
        <v>12</v>
      </c>
      <c r="AB31" s="122">
        <v>0</v>
      </c>
      <c r="AC31" s="122">
        <v>20</v>
      </c>
      <c r="AZ31" s="122">
        <v>2</v>
      </c>
      <c r="BA31" s="122">
        <f t="shared" si="5"/>
        <v>0</v>
      </c>
      <c r="BB31" s="122">
        <f t="shared" si="6"/>
        <v>0</v>
      </c>
      <c r="BC31" s="122">
        <f t="shared" si="7"/>
        <v>0</v>
      </c>
      <c r="BD31" s="122">
        <f t="shared" si="8"/>
        <v>0</v>
      </c>
      <c r="BE31" s="122">
        <f t="shared" si="9"/>
        <v>0</v>
      </c>
      <c r="CZ31" s="122">
        <v>0.00878</v>
      </c>
    </row>
    <row r="32" spans="1:104" ht="12.75">
      <c r="A32" s="149">
        <v>21</v>
      </c>
      <c r="B32" s="150" t="s">
        <v>115</v>
      </c>
      <c r="C32" s="151" t="s">
        <v>116</v>
      </c>
      <c r="D32" s="152" t="s">
        <v>74</v>
      </c>
      <c r="E32" s="153">
        <v>309</v>
      </c>
      <c r="F32" s="153"/>
      <c r="G32" s="154"/>
      <c r="O32" s="148">
        <v>2</v>
      </c>
      <c r="AA32" s="122">
        <v>12</v>
      </c>
      <c r="AB32" s="122">
        <v>0</v>
      </c>
      <c r="AC32" s="122">
        <v>21</v>
      </c>
      <c r="AZ32" s="122">
        <v>2</v>
      </c>
      <c r="BA32" s="122">
        <f t="shared" si="5"/>
        <v>0</v>
      </c>
      <c r="BB32" s="122">
        <f t="shared" si="6"/>
        <v>0</v>
      </c>
      <c r="BC32" s="122">
        <f t="shared" si="7"/>
        <v>0</v>
      </c>
      <c r="BD32" s="122">
        <f t="shared" si="8"/>
        <v>0</v>
      </c>
      <c r="BE32" s="122">
        <f t="shared" si="9"/>
        <v>0</v>
      </c>
      <c r="CZ32" s="122">
        <v>0.01046</v>
      </c>
    </row>
    <row r="33" spans="1:104" ht="12.75">
      <c r="A33" s="149">
        <v>22</v>
      </c>
      <c r="B33" s="150" t="s">
        <v>117</v>
      </c>
      <c r="C33" s="151" t="s">
        <v>118</v>
      </c>
      <c r="D33" s="152" t="s">
        <v>74</v>
      </c>
      <c r="E33" s="153">
        <v>599</v>
      </c>
      <c r="F33" s="153"/>
      <c r="G33" s="154"/>
      <c r="O33" s="148">
        <v>2</v>
      </c>
      <c r="AA33" s="122">
        <v>12</v>
      </c>
      <c r="AB33" s="122">
        <v>0</v>
      </c>
      <c r="AC33" s="122">
        <v>22</v>
      </c>
      <c r="AZ33" s="122">
        <v>2</v>
      </c>
      <c r="BA33" s="122">
        <f t="shared" si="5"/>
        <v>0</v>
      </c>
      <c r="BB33" s="122">
        <f t="shared" si="6"/>
        <v>0</v>
      </c>
      <c r="BC33" s="122">
        <f t="shared" si="7"/>
        <v>0</v>
      </c>
      <c r="BD33" s="122">
        <f t="shared" si="8"/>
        <v>0</v>
      </c>
      <c r="BE33" s="122">
        <f t="shared" si="9"/>
        <v>0</v>
      </c>
      <c r="CZ33" s="122">
        <v>0</v>
      </c>
    </row>
    <row r="34" spans="1:57" ht="12.75">
      <c r="A34" s="155"/>
      <c r="B34" s="156" t="s">
        <v>67</v>
      </c>
      <c r="C34" s="157" t="str">
        <f>CONCATENATE(B25," ",C25)</f>
        <v>733 Rozvod potrubí</v>
      </c>
      <c r="D34" s="155"/>
      <c r="E34" s="158"/>
      <c r="F34" s="158"/>
      <c r="G34" s="159"/>
      <c r="O34" s="148">
        <v>4</v>
      </c>
      <c r="BA34" s="160">
        <f>SUM(BA25:BA33)</f>
        <v>0</v>
      </c>
      <c r="BB34" s="160">
        <f>SUM(BB25:BB33)</f>
        <v>0</v>
      </c>
      <c r="BC34" s="160">
        <f>SUM(BC25:BC33)</f>
        <v>0</v>
      </c>
      <c r="BD34" s="160">
        <f>SUM(BD25:BD33)</f>
        <v>0</v>
      </c>
      <c r="BE34" s="160">
        <f>SUM(BE25:BE33)</f>
        <v>0</v>
      </c>
    </row>
    <row r="35" spans="1:15" ht="12.75">
      <c r="A35" s="141" t="s">
        <v>65</v>
      </c>
      <c r="B35" s="142" t="s">
        <v>119</v>
      </c>
      <c r="C35" s="143" t="s">
        <v>120</v>
      </c>
      <c r="D35" s="144"/>
      <c r="E35" s="145"/>
      <c r="F35" s="145"/>
      <c r="G35" s="146"/>
      <c r="H35" s="147"/>
      <c r="I35" s="147"/>
      <c r="O35" s="148">
        <v>1</v>
      </c>
    </row>
    <row r="36" spans="1:104" ht="12.75">
      <c r="A36" s="149">
        <v>23</v>
      </c>
      <c r="B36" s="150" t="s">
        <v>121</v>
      </c>
      <c r="C36" s="151" t="s">
        <v>122</v>
      </c>
      <c r="D36" s="152" t="s">
        <v>54</v>
      </c>
      <c r="E36" s="153">
        <v>0.01</v>
      </c>
      <c r="F36" s="153"/>
      <c r="G36" s="154"/>
      <c r="O36" s="148">
        <v>2</v>
      </c>
      <c r="AA36" s="122">
        <v>12</v>
      </c>
      <c r="AB36" s="122">
        <v>0</v>
      </c>
      <c r="AC36" s="122">
        <v>23</v>
      </c>
      <c r="AZ36" s="122">
        <v>2</v>
      </c>
      <c r="BA36" s="122">
        <f aca="true" t="shared" si="10" ref="BA36:BA52">IF(AZ36=1,G36,0)</f>
        <v>0</v>
      </c>
      <c r="BB36" s="122">
        <f aca="true" t="shared" si="11" ref="BB36:BB52">IF(AZ36=2,G36,0)</f>
        <v>0</v>
      </c>
      <c r="BC36" s="122">
        <f aca="true" t="shared" si="12" ref="BC36:BC52">IF(AZ36=3,G36,0)</f>
        <v>0</v>
      </c>
      <c r="BD36" s="122">
        <f aca="true" t="shared" si="13" ref="BD36:BD52">IF(AZ36=4,G36,0)</f>
        <v>0</v>
      </c>
      <c r="BE36" s="122">
        <f aca="true" t="shared" si="14" ref="BE36:BE52">IF(AZ36=5,G36,0)</f>
        <v>0</v>
      </c>
      <c r="CZ36" s="122">
        <v>0</v>
      </c>
    </row>
    <row r="37" spans="1:104" ht="12.75">
      <c r="A37" s="178">
        <v>24</v>
      </c>
      <c r="B37" s="179" t="s">
        <v>123</v>
      </c>
      <c r="C37" s="180" t="s">
        <v>124</v>
      </c>
      <c r="D37" s="152" t="s">
        <v>66</v>
      </c>
      <c r="E37" s="153">
        <v>104</v>
      </c>
      <c r="F37" s="153"/>
      <c r="G37" s="154"/>
      <c r="O37" s="148">
        <v>2</v>
      </c>
      <c r="AA37" s="122">
        <v>12</v>
      </c>
      <c r="AB37" s="122">
        <v>0</v>
      </c>
      <c r="AC37" s="122">
        <v>24</v>
      </c>
      <c r="AZ37" s="122">
        <v>2</v>
      </c>
      <c r="BA37" s="122">
        <f t="shared" si="10"/>
        <v>0</v>
      </c>
      <c r="BB37" s="122">
        <f t="shared" si="11"/>
        <v>0</v>
      </c>
      <c r="BC37" s="122">
        <f t="shared" si="12"/>
        <v>0</v>
      </c>
      <c r="BD37" s="122">
        <f t="shared" si="13"/>
        <v>0</v>
      </c>
      <c r="BE37" s="122">
        <f t="shared" si="14"/>
        <v>0</v>
      </c>
      <c r="CZ37" s="122">
        <v>0</v>
      </c>
    </row>
    <row r="38" spans="1:104" ht="12.75">
      <c r="A38" s="149">
        <v>25</v>
      </c>
      <c r="B38" s="150" t="s">
        <v>125</v>
      </c>
      <c r="C38" s="151" t="s">
        <v>126</v>
      </c>
      <c r="D38" s="152" t="s">
        <v>66</v>
      </c>
      <c r="E38" s="153">
        <v>2</v>
      </c>
      <c r="F38" s="153"/>
      <c r="G38" s="154"/>
      <c r="O38" s="148">
        <v>2</v>
      </c>
      <c r="AA38" s="122">
        <v>12</v>
      </c>
      <c r="AB38" s="122">
        <v>0</v>
      </c>
      <c r="AC38" s="122">
        <v>25</v>
      </c>
      <c r="AZ38" s="122">
        <v>2</v>
      </c>
      <c r="BA38" s="122">
        <f t="shared" si="10"/>
        <v>0</v>
      </c>
      <c r="BB38" s="122">
        <f t="shared" si="11"/>
        <v>0</v>
      </c>
      <c r="BC38" s="122">
        <f t="shared" si="12"/>
        <v>0</v>
      </c>
      <c r="BD38" s="122">
        <f t="shared" si="13"/>
        <v>0</v>
      </c>
      <c r="BE38" s="122">
        <f t="shared" si="14"/>
        <v>0</v>
      </c>
      <c r="CZ38" s="122">
        <v>0</v>
      </c>
    </row>
    <row r="39" spans="1:104" ht="12.75">
      <c r="A39" s="149">
        <v>26</v>
      </c>
      <c r="B39" s="150" t="s">
        <v>127</v>
      </c>
      <c r="C39" s="151" t="s">
        <v>128</v>
      </c>
      <c r="D39" s="152" t="s">
        <v>66</v>
      </c>
      <c r="E39" s="153">
        <v>1</v>
      </c>
      <c r="F39" s="153"/>
      <c r="G39" s="154"/>
      <c r="O39" s="148">
        <v>2</v>
      </c>
      <c r="AA39" s="122">
        <v>12</v>
      </c>
      <c r="AB39" s="122">
        <v>0</v>
      </c>
      <c r="AC39" s="122">
        <v>26</v>
      </c>
      <c r="AZ39" s="122">
        <v>2</v>
      </c>
      <c r="BA39" s="122">
        <f t="shared" si="10"/>
        <v>0</v>
      </c>
      <c r="BB39" s="122">
        <f t="shared" si="11"/>
        <v>0</v>
      </c>
      <c r="BC39" s="122">
        <f t="shared" si="12"/>
        <v>0</v>
      </c>
      <c r="BD39" s="122">
        <f t="shared" si="13"/>
        <v>0</v>
      </c>
      <c r="BE39" s="122">
        <f t="shared" si="14"/>
        <v>0</v>
      </c>
      <c r="CZ39" s="122">
        <v>0</v>
      </c>
    </row>
    <row r="40" spans="1:104" ht="12.75">
      <c r="A40" s="149">
        <v>27</v>
      </c>
      <c r="B40" s="150" t="s">
        <v>129</v>
      </c>
      <c r="C40" s="151" t="s">
        <v>130</v>
      </c>
      <c r="D40" s="152" t="s">
        <v>66</v>
      </c>
      <c r="E40" s="153">
        <v>1</v>
      </c>
      <c r="F40" s="153"/>
      <c r="G40" s="154"/>
      <c r="O40" s="148">
        <v>2</v>
      </c>
      <c r="AA40" s="122">
        <v>12</v>
      </c>
      <c r="AB40" s="122">
        <v>0</v>
      </c>
      <c r="AC40" s="122">
        <v>27</v>
      </c>
      <c r="AZ40" s="122">
        <v>2</v>
      </c>
      <c r="BA40" s="122">
        <f t="shared" si="10"/>
        <v>0</v>
      </c>
      <c r="BB40" s="122">
        <f t="shared" si="11"/>
        <v>0</v>
      </c>
      <c r="BC40" s="122">
        <f t="shared" si="12"/>
        <v>0</v>
      </c>
      <c r="BD40" s="122">
        <f t="shared" si="13"/>
        <v>0</v>
      </c>
      <c r="BE40" s="122">
        <f t="shared" si="14"/>
        <v>0</v>
      </c>
      <c r="CZ40" s="122">
        <v>0</v>
      </c>
    </row>
    <row r="41" spans="1:104" ht="12.75">
      <c r="A41" s="149">
        <v>28</v>
      </c>
      <c r="B41" s="150" t="s">
        <v>131</v>
      </c>
      <c r="C41" s="151" t="s">
        <v>132</v>
      </c>
      <c r="D41" s="152" t="s">
        <v>66</v>
      </c>
      <c r="E41" s="153">
        <v>5</v>
      </c>
      <c r="F41" s="153"/>
      <c r="G41" s="154"/>
      <c r="O41" s="148">
        <v>2</v>
      </c>
      <c r="AA41" s="122">
        <v>12</v>
      </c>
      <c r="AB41" s="122">
        <v>0</v>
      </c>
      <c r="AC41" s="122">
        <v>28</v>
      </c>
      <c r="AZ41" s="122">
        <v>2</v>
      </c>
      <c r="BA41" s="122">
        <f t="shared" si="10"/>
        <v>0</v>
      </c>
      <c r="BB41" s="122">
        <f t="shared" si="11"/>
        <v>0</v>
      </c>
      <c r="BC41" s="122">
        <f t="shared" si="12"/>
        <v>0</v>
      </c>
      <c r="BD41" s="122">
        <f t="shared" si="13"/>
        <v>0</v>
      </c>
      <c r="BE41" s="122">
        <f t="shared" si="14"/>
        <v>0</v>
      </c>
      <c r="CZ41" s="122">
        <v>0</v>
      </c>
    </row>
    <row r="42" spans="1:104" ht="12.75">
      <c r="A42" s="149">
        <v>29</v>
      </c>
      <c r="B42" s="150" t="s">
        <v>133</v>
      </c>
      <c r="C42" s="151" t="s">
        <v>134</v>
      </c>
      <c r="D42" s="152" t="s">
        <v>66</v>
      </c>
      <c r="E42" s="153">
        <v>5</v>
      </c>
      <c r="F42" s="153"/>
      <c r="G42" s="154"/>
      <c r="O42" s="148">
        <v>2</v>
      </c>
      <c r="AA42" s="122">
        <v>12</v>
      </c>
      <c r="AB42" s="122">
        <v>0</v>
      </c>
      <c r="AC42" s="122">
        <v>29</v>
      </c>
      <c r="AZ42" s="122">
        <v>2</v>
      </c>
      <c r="BA42" s="122">
        <f t="shared" si="10"/>
        <v>0</v>
      </c>
      <c r="BB42" s="122">
        <f t="shared" si="11"/>
        <v>0</v>
      </c>
      <c r="BC42" s="122">
        <f t="shared" si="12"/>
        <v>0</v>
      </c>
      <c r="BD42" s="122">
        <f t="shared" si="13"/>
        <v>0</v>
      </c>
      <c r="BE42" s="122">
        <f t="shared" si="14"/>
        <v>0</v>
      </c>
      <c r="CZ42" s="122">
        <v>0</v>
      </c>
    </row>
    <row r="43" spans="1:104" ht="12.75">
      <c r="A43" s="149">
        <v>30</v>
      </c>
      <c r="B43" s="150" t="s">
        <v>135</v>
      </c>
      <c r="C43" s="151" t="s">
        <v>136</v>
      </c>
      <c r="D43" s="152" t="s">
        <v>66</v>
      </c>
      <c r="E43" s="153">
        <v>3</v>
      </c>
      <c r="F43" s="153"/>
      <c r="G43" s="154"/>
      <c r="O43" s="148">
        <v>2</v>
      </c>
      <c r="AA43" s="122">
        <v>12</v>
      </c>
      <c r="AB43" s="122">
        <v>0</v>
      </c>
      <c r="AC43" s="122">
        <v>30</v>
      </c>
      <c r="AZ43" s="122">
        <v>2</v>
      </c>
      <c r="BA43" s="122">
        <f t="shared" si="10"/>
        <v>0</v>
      </c>
      <c r="BB43" s="122">
        <f t="shared" si="11"/>
        <v>0</v>
      </c>
      <c r="BC43" s="122">
        <f t="shared" si="12"/>
        <v>0</v>
      </c>
      <c r="BD43" s="122">
        <f t="shared" si="13"/>
        <v>0</v>
      </c>
      <c r="BE43" s="122">
        <f t="shared" si="14"/>
        <v>0</v>
      </c>
      <c r="CZ43" s="122">
        <v>0</v>
      </c>
    </row>
    <row r="44" spans="1:104" ht="12.75">
      <c r="A44" s="149">
        <v>31</v>
      </c>
      <c r="B44" s="150" t="s">
        <v>137</v>
      </c>
      <c r="C44" s="151" t="s">
        <v>138</v>
      </c>
      <c r="D44" s="152" t="s">
        <v>66</v>
      </c>
      <c r="E44" s="153">
        <v>2</v>
      </c>
      <c r="F44" s="153"/>
      <c r="G44" s="154"/>
      <c r="O44" s="148">
        <v>2</v>
      </c>
      <c r="AA44" s="122">
        <v>12</v>
      </c>
      <c r="AB44" s="122">
        <v>0</v>
      </c>
      <c r="AC44" s="122">
        <v>31</v>
      </c>
      <c r="AZ44" s="122">
        <v>2</v>
      </c>
      <c r="BA44" s="122">
        <f t="shared" si="10"/>
        <v>0</v>
      </c>
      <c r="BB44" s="122">
        <f t="shared" si="11"/>
        <v>0</v>
      </c>
      <c r="BC44" s="122">
        <f t="shared" si="12"/>
        <v>0</v>
      </c>
      <c r="BD44" s="122">
        <f t="shared" si="13"/>
        <v>0</v>
      </c>
      <c r="BE44" s="122">
        <f t="shared" si="14"/>
        <v>0</v>
      </c>
      <c r="CZ44" s="122">
        <v>0</v>
      </c>
    </row>
    <row r="45" spans="1:104" ht="12.75">
      <c r="A45" s="149">
        <v>32</v>
      </c>
      <c r="B45" s="150" t="s">
        <v>139</v>
      </c>
      <c r="C45" s="151" t="s">
        <v>140</v>
      </c>
      <c r="D45" s="152" t="s">
        <v>66</v>
      </c>
      <c r="E45" s="153">
        <v>7</v>
      </c>
      <c r="F45" s="153"/>
      <c r="G45" s="154"/>
      <c r="O45" s="148">
        <v>2</v>
      </c>
      <c r="AA45" s="122">
        <v>12</v>
      </c>
      <c r="AB45" s="122">
        <v>0</v>
      </c>
      <c r="AC45" s="122">
        <v>32</v>
      </c>
      <c r="AZ45" s="122">
        <v>2</v>
      </c>
      <c r="BA45" s="122">
        <f t="shared" si="10"/>
        <v>0</v>
      </c>
      <c r="BB45" s="122">
        <f t="shared" si="11"/>
        <v>0</v>
      </c>
      <c r="BC45" s="122">
        <f t="shared" si="12"/>
        <v>0</v>
      </c>
      <c r="BD45" s="122">
        <f t="shared" si="13"/>
        <v>0</v>
      </c>
      <c r="BE45" s="122">
        <f t="shared" si="14"/>
        <v>0</v>
      </c>
      <c r="CZ45" s="122">
        <v>0</v>
      </c>
    </row>
    <row r="46" spans="1:104" ht="12.75">
      <c r="A46" s="149">
        <v>33</v>
      </c>
      <c r="B46" s="150" t="s">
        <v>141</v>
      </c>
      <c r="C46" s="151" t="s">
        <v>142</v>
      </c>
      <c r="D46" s="152" t="s">
        <v>66</v>
      </c>
      <c r="E46" s="153">
        <v>2</v>
      </c>
      <c r="F46" s="153"/>
      <c r="G46" s="154"/>
      <c r="O46" s="148">
        <v>2</v>
      </c>
      <c r="AA46" s="122">
        <v>12</v>
      </c>
      <c r="AB46" s="122">
        <v>0</v>
      </c>
      <c r="AC46" s="122">
        <v>33</v>
      </c>
      <c r="AZ46" s="122">
        <v>2</v>
      </c>
      <c r="BA46" s="122">
        <f t="shared" si="10"/>
        <v>0</v>
      </c>
      <c r="BB46" s="122">
        <f t="shared" si="11"/>
        <v>0</v>
      </c>
      <c r="BC46" s="122">
        <f t="shared" si="12"/>
        <v>0</v>
      </c>
      <c r="BD46" s="122">
        <f t="shared" si="13"/>
        <v>0</v>
      </c>
      <c r="BE46" s="122">
        <f t="shared" si="14"/>
        <v>0</v>
      </c>
      <c r="CZ46" s="122">
        <v>0</v>
      </c>
    </row>
    <row r="47" spans="1:104" ht="12.75">
      <c r="A47" s="149">
        <v>34</v>
      </c>
      <c r="B47" s="150" t="s">
        <v>143</v>
      </c>
      <c r="C47" s="151" t="s">
        <v>144</v>
      </c>
      <c r="D47" s="152" t="s">
        <v>66</v>
      </c>
      <c r="E47" s="153">
        <v>2</v>
      </c>
      <c r="F47" s="153"/>
      <c r="G47" s="154"/>
      <c r="O47" s="148">
        <v>2</v>
      </c>
      <c r="AA47" s="122">
        <v>12</v>
      </c>
      <c r="AB47" s="122">
        <v>0</v>
      </c>
      <c r="AC47" s="122">
        <v>34</v>
      </c>
      <c r="AZ47" s="122">
        <v>2</v>
      </c>
      <c r="BA47" s="122">
        <f t="shared" si="10"/>
        <v>0</v>
      </c>
      <c r="BB47" s="122">
        <f t="shared" si="11"/>
        <v>0</v>
      </c>
      <c r="BC47" s="122">
        <f t="shared" si="12"/>
        <v>0</v>
      </c>
      <c r="BD47" s="122">
        <f t="shared" si="13"/>
        <v>0</v>
      </c>
      <c r="BE47" s="122">
        <f t="shared" si="14"/>
        <v>0</v>
      </c>
      <c r="CZ47" s="122">
        <v>0</v>
      </c>
    </row>
    <row r="48" spans="1:104" ht="12.75">
      <c r="A48" s="178">
        <v>35</v>
      </c>
      <c r="B48" s="179" t="s">
        <v>145</v>
      </c>
      <c r="C48" s="180" t="s">
        <v>215</v>
      </c>
      <c r="D48" s="152" t="s">
        <v>66</v>
      </c>
      <c r="E48" s="153">
        <v>13</v>
      </c>
      <c r="F48" s="153"/>
      <c r="G48" s="154"/>
      <c r="O48" s="148">
        <v>2</v>
      </c>
      <c r="AA48" s="122">
        <v>12</v>
      </c>
      <c r="AB48" s="122">
        <v>0</v>
      </c>
      <c r="AC48" s="122">
        <v>35</v>
      </c>
      <c r="AZ48" s="122">
        <v>2</v>
      </c>
      <c r="BA48" s="122">
        <f t="shared" si="10"/>
        <v>0</v>
      </c>
      <c r="BB48" s="122">
        <f t="shared" si="11"/>
        <v>0</v>
      </c>
      <c r="BC48" s="122">
        <f t="shared" si="12"/>
        <v>0</v>
      </c>
      <c r="BD48" s="122">
        <f t="shared" si="13"/>
        <v>0</v>
      </c>
      <c r="BE48" s="122">
        <f t="shared" si="14"/>
        <v>0</v>
      </c>
      <c r="CZ48" s="122">
        <v>0</v>
      </c>
    </row>
    <row r="49" spans="1:104" s="123" customFormat="1" ht="12.75">
      <c r="A49" s="178">
        <v>36</v>
      </c>
      <c r="B49" s="179" t="s">
        <v>146</v>
      </c>
      <c r="C49" s="180" t="s">
        <v>217</v>
      </c>
      <c r="D49" s="152" t="s">
        <v>66</v>
      </c>
      <c r="E49" s="153">
        <v>5</v>
      </c>
      <c r="F49" s="153"/>
      <c r="G49" s="154"/>
      <c r="O49" s="173">
        <v>2</v>
      </c>
      <c r="AA49" s="123">
        <v>12</v>
      </c>
      <c r="AB49" s="123">
        <v>0</v>
      </c>
      <c r="AC49" s="123">
        <v>36</v>
      </c>
      <c r="AZ49" s="123">
        <v>2</v>
      </c>
      <c r="BA49" s="123">
        <f>IF(AZ49=1,#REF!,0)</f>
        <v>0</v>
      </c>
      <c r="BB49" s="123" t="e">
        <f>IF(AZ49=2,#REF!,0)</f>
        <v>#REF!</v>
      </c>
      <c r="BC49" s="123">
        <f>IF(AZ49=3,#REF!,0)</f>
        <v>0</v>
      </c>
      <c r="BD49" s="123">
        <f>IF(AZ49=4,#REF!,0)</f>
        <v>0</v>
      </c>
      <c r="BE49" s="123">
        <f>IF(AZ49=5,#REF!,0)</f>
        <v>0</v>
      </c>
      <c r="CZ49" s="123">
        <v>0</v>
      </c>
    </row>
    <row r="50" spans="1:104" ht="12.75">
      <c r="A50" s="149">
        <v>37</v>
      </c>
      <c r="B50" s="150" t="s">
        <v>147</v>
      </c>
      <c r="C50" s="151" t="s">
        <v>148</v>
      </c>
      <c r="D50" s="152" t="s">
        <v>66</v>
      </c>
      <c r="E50" s="153">
        <v>1</v>
      </c>
      <c r="F50" s="153"/>
      <c r="G50" s="154"/>
      <c r="O50" s="148">
        <v>2</v>
      </c>
      <c r="AA50" s="122">
        <v>12</v>
      </c>
      <c r="AB50" s="122">
        <v>0</v>
      </c>
      <c r="AC50" s="122">
        <v>37</v>
      </c>
      <c r="AZ50" s="122">
        <v>2</v>
      </c>
      <c r="BA50" s="122">
        <f t="shared" si="10"/>
        <v>0</v>
      </c>
      <c r="BB50" s="122">
        <f t="shared" si="11"/>
        <v>0</v>
      </c>
      <c r="BC50" s="122">
        <f t="shared" si="12"/>
        <v>0</v>
      </c>
      <c r="BD50" s="122">
        <f t="shared" si="13"/>
        <v>0</v>
      </c>
      <c r="BE50" s="122">
        <f t="shared" si="14"/>
        <v>0</v>
      </c>
      <c r="CZ50" s="122">
        <v>0</v>
      </c>
    </row>
    <row r="51" spans="1:104" ht="12.75">
      <c r="A51" s="149">
        <v>38</v>
      </c>
      <c r="B51" s="150" t="s">
        <v>149</v>
      </c>
      <c r="C51" s="151" t="s">
        <v>150</v>
      </c>
      <c r="D51" s="152" t="s">
        <v>66</v>
      </c>
      <c r="E51" s="153">
        <v>1</v>
      </c>
      <c r="F51" s="153"/>
      <c r="G51" s="154"/>
      <c r="O51" s="148">
        <v>2</v>
      </c>
      <c r="AA51" s="122">
        <v>12</v>
      </c>
      <c r="AB51" s="122">
        <v>0</v>
      </c>
      <c r="AC51" s="122">
        <v>38</v>
      </c>
      <c r="AZ51" s="122">
        <v>2</v>
      </c>
      <c r="BA51" s="122">
        <f t="shared" si="10"/>
        <v>0</v>
      </c>
      <c r="BB51" s="122">
        <f t="shared" si="11"/>
        <v>0</v>
      </c>
      <c r="BC51" s="122">
        <f t="shared" si="12"/>
        <v>0</v>
      </c>
      <c r="BD51" s="122">
        <f t="shared" si="13"/>
        <v>0</v>
      </c>
      <c r="BE51" s="122">
        <f t="shared" si="14"/>
        <v>0</v>
      </c>
      <c r="CZ51" s="122">
        <v>0</v>
      </c>
    </row>
    <row r="52" spans="1:104" ht="22.5">
      <c r="A52" s="149">
        <v>39</v>
      </c>
      <c r="B52" s="150" t="s">
        <v>151</v>
      </c>
      <c r="C52" s="151" t="s">
        <v>216</v>
      </c>
      <c r="D52" s="152" t="s">
        <v>66</v>
      </c>
      <c r="E52" s="153">
        <v>6</v>
      </c>
      <c r="F52" s="153"/>
      <c r="G52" s="154"/>
      <c r="O52" s="148">
        <v>2</v>
      </c>
      <c r="AA52" s="122">
        <v>12</v>
      </c>
      <c r="AB52" s="122">
        <v>0</v>
      </c>
      <c r="AC52" s="122">
        <v>39</v>
      </c>
      <c r="AZ52" s="122">
        <v>2</v>
      </c>
      <c r="BA52" s="122">
        <f t="shared" si="10"/>
        <v>0</v>
      </c>
      <c r="BB52" s="122">
        <f t="shared" si="11"/>
        <v>0</v>
      </c>
      <c r="BC52" s="122">
        <f t="shared" si="12"/>
        <v>0</v>
      </c>
      <c r="BD52" s="122">
        <f t="shared" si="13"/>
        <v>0</v>
      </c>
      <c r="BE52" s="122">
        <f t="shared" si="14"/>
        <v>0</v>
      </c>
      <c r="CZ52" s="122">
        <v>0</v>
      </c>
    </row>
    <row r="53" spans="1:57" ht="12.75">
      <c r="A53" s="155"/>
      <c r="B53" s="156" t="s">
        <v>67</v>
      </c>
      <c r="C53" s="157" t="str">
        <f>CONCATENATE(B35," ",C35)</f>
        <v>734 Armatury</v>
      </c>
      <c r="D53" s="155"/>
      <c r="E53" s="158"/>
      <c r="F53" s="158"/>
      <c r="G53" s="159"/>
      <c r="O53" s="148">
        <v>4</v>
      </c>
      <c r="BA53" s="160">
        <f>SUM(BA35:BA52)</f>
        <v>0</v>
      </c>
      <c r="BB53" s="160" t="e">
        <f>SUM(BB35:BB52)</f>
        <v>#REF!</v>
      </c>
      <c r="BC53" s="160">
        <f>SUM(BC35:BC52)</f>
        <v>0</v>
      </c>
      <c r="BD53" s="160">
        <f>SUM(BD35:BD52)</f>
        <v>0</v>
      </c>
      <c r="BE53" s="160">
        <f>SUM(BE35:BE52)</f>
        <v>0</v>
      </c>
    </row>
    <row r="54" spans="1:15" ht="12.75">
      <c r="A54" s="141" t="s">
        <v>65</v>
      </c>
      <c r="B54" s="142" t="s">
        <v>152</v>
      </c>
      <c r="C54" s="143" t="s">
        <v>153</v>
      </c>
      <c r="D54" s="144"/>
      <c r="E54" s="145"/>
      <c r="F54" s="145"/>
      <c r="G54" s="146"/>
      <c r="H54" s="147"/>
      <c r="I54" s="147"/>
      <c r="O54" s="148">
        <v>1</v>
      </c>
    </row>
    <row r="55" spans="1:104" ht="12.75">
      <c r="A55" s="149">
        <v>40</v>
      </c>
      <c r="B55" s="150" t="s">
        <v>154</v>
      </c>
      <c r="C55" s="151" t="s">
        <v>155</v>
      </c>
      <c r="D55" s="152" t="s">
        <v>54</v>
      </c>
      <c r="E55" s="153">
        <v>0.01</v>
      </c>
      <c r="F55" s="153"/>
      <c r="G55" s="154"/>
      <c r="O55" s="148">
        <v>2</v>
      </c>
      <c r="AA55" s="122">
        <v>12</v>
      </c>
      <c r="AB55" s="122">
        <v>0</v>
      </c>
      <c r="AC55" s="122">
        <v>40</v>
      </c>
      <c r="AZ55" s="122">
        <v>2</v>
      </c>
      <c r="BA55" s="122">
        <f aca="true" t="shared" si="15" ref="BA55:BA73">IF(AZ55=1,G55,0)</f>
        <v>0</v>
      </c>
      <c r="BB55" s="122">
        <f aca="true" t="shared" si="16" ref="BB55:BB73">IF(AZ55=2,G55,0)</f>
        <v>0</v>
      </c>
      <c r="BC55" s="122">
        <f aca="true" t="shared" si="17" ref="BC55:BC73">IF(AZ55=3,G55,0)</f>
        <v>0</v>
      </c>
      <c r="BD55" s="122">
        <f aca="true" t="shared" si="18" ref="BD55:BD73">IF(AZ55=4,G55,0)</f>
        <v>0</v>
      </c>
      <c r="BE55" s="122">
        <f aca="true" t="shared" si="19" ref="BE55:BE73">IF(AZ55=5,G55,0)</f>
        <v>0</v>
      </c>
      <c r="CZ55" s="122">
        <v>0</v>
      </c>
    </row>
    <row r="56" spans="1:104" ht="12.75">
      <c r="A56" s="178">
        <v>41</v>
      </c>
      <c r="B56" s="179" t="s">
        <v>156</v>
      </c>
      <c r="C56" s="180" t="s">
        <v>157</v>
      </c>
      <c r="D56" s="152" t="s">
        <v>66</v>
      </c>
      <c r="E56" s="153">
        <v>30</v>
      </c>
      <c r="F56" s="153"/>
      <c r="G56" s="154"/>
      <c r="O56" s="148">
        <v>2</v>
      </c>
      <c r="AA56" s="122">
        <v>12</v>
      </c>
      <c r="AB56" s="122">
        <v>0</v>
      </c>
      <c r="AC56" s="122">
        <v>41</v>
      </c>
      <c r="AZ56" s="122">
        <v>2</v>
      </c>
      <c r="BA56" s="122">
        <f t="shared" si="15"/>
        <v>0</v>
      </c>
      <c r="BB56" s="122">
        <f t="shared" si="16"/>
        <v>0</v>
      </c>
      <c r="BC56" s="122">
        <f t="shared" si="17"/>
        <v>0</v>
      </c>
      <c r="BD56" s="122">
        <f t="shared" si="18"/>
        <v>0</v>
      </c>
      <c r="BE56" s="122">
        <f t="shared" si="19"/>
        <v>0</v>
      </c>
      <c r="CZ56" s="122">
        <v>0</v>
      </c>
    </row>
    <row r="57" spans="1:104" ht="12.75">
      <c r="A57" s="149">
        <v>42</v>
      </c>
      <c r="B57" s="150" t="s">
        <v>158</v>
      </c>
      <c r="C57" s="151" t="s">
        <v>159</v>
      </c>
      <c r="D57" s="152" t="s">
        <v>66</v>
      </c>
      <c r="E57" s="153">
        <v>1</v>
      </c>
      <c r="F57" s="153"/>
      <c r="G57" s="154"/>
      <c r="O57" s="148">
        <v>2</v>
      </c>
      <c r="AA57" s="122">
        <v>12</v>
      </c>
      <c r="AB57" s="122">
        <v>0</v>
      </c>
      <c r="AC57" s="122">
        <v>42</v>
      </c>
      <c r="AZ57" s="122">
        <v>2</v>
      </c>
      <c r="BA57" s="122">
        <f t="shared" si="15"/>
        <v>0</v>
      </c>
      <c r="BB57" s="122">
        <f t="shared" si="16"/>
        <v>0</v>
      </c>
      <c r="BC57" s="122">
        <f t="shared" si="17"/>
        <v>0</v>
      </c>
      <c r="BD57" s="122">
        <f t="shared" si="18"/>
        <v>0</v>
      </c>
      <c r="BE57" s="122">
        <f t="shared" si="19"/>
        <v>0</v>
      </c>
      <c r="CZ57" s="122">
        <v>0</v>
      </c>
    </row>
    <row r="58" spans="1:104" ht="12.75">
      <c r="A58" s="149">
        <v>43</v>
      </c>
      <c r="B58" s="150" t="s">
        <v>160</v>
      </c>
      <c r="C58" s="151" t="s">
        <v>161</v>
      </c>
      <c r="D58" s="152" t="s">
        <v>66</v>
      </c>
      <c r="E58" s="153">
        <v>1</v>
      </c>
      <c r="F58" s="153"/>
      <c r="G58" s="154"/>
      <c r="O58" s="148">
        <v>2</v>
      </c>
      <c r="AA58" s="122">
        <v>12</v>
      </c>
      <c r="AB58" s="122">
        <v>0</v>
      </c>
      <c r="AC58" s="122">
        <v>43</v>
      </c>
      <c r="AZ58" s="122">
        <v>2</v>
      </c>
      <c r="BA58" s="122">
        <f t="shared" si="15"/>
        <v>0</v>
      </c>
      <c r="BB58" s="122">
        <f t="shared" si="16"/>
        <v>0</v>
      </c>
      <c r="BC58" s="122">
        <f t="shared" si="17"/>
        <v>0</v>
      </c>
      <c r="BD58" s="122">
        <f t="shared" si="18"/>
        <v>0</v>
      </c>
      <c r="BE58" s="122">
        <f t="shared" si="19"/>
        <v>0</v>
      </c>
      <c r="CZ58" s="122">
        <v>0</v>
      </c>
    </row>
    <row r="59" spans="1:104" ht="12.75">
      <c r="A59" s="149">
        <v>44</v>
      </c>
      <c r="B59" s="150" t="s">
        <v>162</v>
      </c>
      <c r="C59" s="151" t="s">
        <v>163</v>
      </c>
      <c r="D59" s="152" t="s">
        <v>66</v>
      </c>
      <c r="E59" s="153">
        <v>1</v>
      </c>
      <c r="F59" s="153"/>
      <c r="G59" s="154"/>
      <c r="O59" s="148">
        <v>2</v>
      </c>
      <c r="AA59" s="122">
        <v>12</v>
      </c>
      <c r="AB59" s="122">
        <v>0</v>
      </c>
      <c r="AC59" s="122">
        <v>44</v>
      </c>
      <c r="AZ59" s="122">
        <v>2</v>
      </c>
      <c r="BA59" s="122">
        <f t="shared" si="15"/>
        <v>0</v>
      </c>
      <c r="BB59" s="122">
        <f t="shared" si="16"/>
        <v>0</v>
      </c>
      <c r="BC59" s="122">
        <f t="shared" si="17"/>
        <v>0</v>
      </c>
      <c r="BD59" s="122">
        <f t="shared" si="18"/>
        <v>0</v>
      </c>
      <c r="BE59" s="122">
        <f t="shared" si="19"/>
        <v>0</v>
      </c>
      <c r="CZ59" s="122">
        <v>0</v>
      </c>
    </row>
    <row r="60" spans="1:104" ht="12.75">
      <c r="A60" s="149">
        <v>45</v>
      </c>
      <c r="B60" s="150" t="s">
        <v>164</v>
      </c>
      <c r="C60" s="151" t="s">
        <v>165</v>
      </c>
      <c r="D60" s="152" t="s">
        <v>66</v>
      </c>
      <c r="E60" s="153">
        <v>1</v>
      </c>
      <c r="F60" s="153"/>
      <c r="G60" s="154"/>
      <c r="O60" s="148">
        <v>2</v>
      </c>
      <c r="AA60" s="122">
        <v>12</v>
      </c>
      <c r="AB60" s="122">
        <v>0</v>
      </c>
      <c r="AC60" s="122">
        <v>45</v>
      </c>
      <c r="AZ60" s="122">
        <v>2</v>
      </c>
      <c r="BA60" s="122">
        <f t="shared" si="15"/>
        <v>0</v>
      </c>
      <c r="BB60" s="122">
        <f t="shared" si="16"/>
        <v>0</v>
      </c>
      <c r="BC60" s="122">
        <f t="shared" si="17"/>
        <v>0</v>
      </c>
      <c r="BD60" s="122">
        <f t="shared" si="18"/>
        <v>0</v>
      </c>
      <c r="BE60" s="122">
        <f t="shared" si="19"/>
        <v>0</v>
      </c>
      <c r="CZ60" s="122">
        <v>0</v>
      </c>
    </row>
    <row r="61" spans="1:104" ht="12.75">
      <c r="A61" s="149">
        <v>46</v>
      </c>
      <c r="B61" s="150" t="s">
        <v>166</v>
      </c>
      <c r="C61" s="151" t="s">
        <v>167</v>
      </c>
      <c r="D61" s="152" t="s">
        <v>66</v>
      </c>
      <c r="E61" s="153">
        <v>4</v>
      </c>
      <c r="F61" s="153"/>
      <c r="G61" s="154"/>
      <c r="O61" s="148">
        <v>2</v>
      </c>
      <c r="AA61" s="122">
        <v>12</v>
      </c>
      <c r="AB61" s="122">
        <v>0</v>
      </c>
      <c r="AC61" s="122">
        <v>46</v>
      </c>
      <c r="AZ61" s="122">
        <v>2</v>
      </c>
      <c r="BA61" s="122">
        <f t="shared" si="15"/>
        <v>0</v>
      </c>
      <c r="BB61" s="122">
        <f t="shared" si="16"/>
        <v>0</v>
      </c>
      <c r="BC61" s="122">
        <f t="shared" si="17"/>
        <v>0</v>
      </c>
      <c r="BD61" s="122">
        <f t="shared" si="18"/>
        <v>0</v>
      </c>
      <c r="BE61" s="122">
        <f t="shared" si="19"/>
        <v>0</v>
      </c>
      <c r="CZ61" s="122">
        <v>0</v>
      </c>
    </row>
    <row r="62" spans="1:104" ht="12.75">
      <c r="A62" s="149">
        <v>47</v>
      </c>
      <c r="B62" s="150" t="s">
        <v>168</v>
      </c>
      <c r="C62" s="151" t="s">
        <v>169</v>
      </c>
      <c r="D62" s="152" t="s">
        <v>66</v>
      </c>
      <c r="E62" s="153">
        <v>1</v>
      </c>
      <c r="F62" s="153"/>
      <c r="G62" s="154"/>
      <c r="O62" s="148">
        <v>2</v>
      </c>
      <c r="AA62" s="122">
        <v>12</v>
      </c>
      <c r="AB62" s="122">
        <v>0</v>
      </c>
      <c r="AC62" s="122">
        <v>47</v>
      </c>
      <c r="AZ62" s="122">
        <v>2</v>
      </c>
      <c r="BA62" s="122">
        <f t="shared" si="15"/>
        <v>0</v>
      </c>
      <c r="BB62" s="122">
        <f t="shared" si="16"/>
        <v>0</v>
      </c>
      <c r="BC62" s="122">
        <f t="shared" si="17"/>
        <v>0</v>
      </c>
      <c r="BD62" s="122">
        <f t="shared" si="18"/>
        <v>0</v>
      </c>
      <c r="BE62" s="122">
        <f t="shared" si="19"/>
        <v>0</v>
      </c>
      <c r="CZ62" s="122">
        <v>0</v>
      </c>
    </row>
    <row r="63" spans="1:104" ht="12.75">
      <c r="A63" s="149">
        <v>48</v>
      </c>
      <c r="B63" s="150" t="s">
        <v>170</v>
      </c>
      <c r="C63" s="151" t="s">
        <v>171</v>
      </c>
      <c r="D63" s="152" t="s">
        <v>66</v>
      </c>
      <c r="E63" s="153">
        <v>4</v>
      </c>
      <c r="F63" s="153"/>
      <c r="G63" s="154"/>
      <c r="O63" s="148">
        <v>2</v>
      </c>
      <c r="AA63" s="122">
        <v>12</v>
      </c>
      <c r="AB63" s="122">
        <v>0</v>
      </c>
      <c r="AC63" s="122">
        <v>48</v>
      </c>
      <c r="AZ63" s="122">
        <v>2</v>
      </c>
      <c r="BA63" s="122">
        <f t="shared" si="15"/>
        <v>0</v>
      </c>
      <c r="BB63" s="122">
        <f t="shared" si="16"/>
        <v>0</v>
      </c>
      <c r="BC63" s="122">
        <f t="shared" si="17"/>
        <v>0</v>
      </c>
      <c r="BD63" s="122">
        <f t="shared" si="18"/>
        <v>0</v>
      </c>
      <c r="BE63" s="122">
        <f t="shared" si="19"/>
        <v>0</v>
      </c>
      <c r="CZ63" s="122">
        <v>0</v>
      </c>
    </row>
    <row r="64" spans="1:104" ht="12.75">
      <c r="A64" s="149">
        <v>49</v>
      </c>
      <c r="B64" s="150" t="s">
        <v>172</v>
      </c>
      <c r="C64" s="151" t="s">
        <v>173</v>
      </c>
      <c r="D64" s="152" t="s">
        <v>66</v>
      </c>
      <c r="E64" s="153">
        <v>1</v>
      </c>
      <c r="F64" s="153"/>
      <c r="G64" s="154"/>
      <c r="O64" s="148">
        <v>2</v>
      </c>
      <c r="AA64" s="122">
        <v>12</v>
      </c>
      <c r="AB64" s="122">
        <v>0</v>
      </c>
      <c r="AC64" s="122">
        <v>49</v>
      </c>
      <c r="AZ64" s="122">
        <v>2</v>
      </c>
      <c r="BA64" s="122">
        <f t="shared" si="15"/>
        <v>0</v>
      </c>
      <c r="BB64" s="122">
        <f t="shared" si="16"/>
        <v>0</v>
      </c>
      <c r="BC64" s="122">
        <f t="shared" si="17"/>
        <v>0</v>
      </c>
      <c r="BD64" s="122">
        <f t="shared" si="18"/>
        <v>0</v>
      </c>
      <c r="BE64" s="122">
        <f t="shared" si="19"/>
        <v>0</v>
      </c>
      <c r="CZ64" s="122">
        <v>0</v>
      </c>
    </row>
    <row r="65" spans="1:104" ht="12.75">
      <c r="A65" s="149">
        <v>50</v>
      </c>
      <c r="B65" s="150" t="s">
        <v>174</v>
      </c>
      <c r="C65" s="151" t="s">
        <v>175</v>
      </c>
      <c r="D65" s="152" t="s">
        <v>66</v>
      </c>
      <c r="E65" s="153">
        <v>2</v>
      </c>
      <c r="F65" s="153"/>
      <c r="G65" s="154"/>
      <c r="O65" s="148">
        <v>2</v>
      </c>
      <c r="AA65" s="122">
        <v>12</v>
      </c>
      <c r="AB65" s="122">
        <v>0</v>
      </c>
      <c r="AC65" s="122">
        <v>50</v>
      </c>
      <c r="AZ65" s="122">
        <v>2</v>
      </c>
      <c r="BA65" s="122">
        <f t="shared" si="15"/>
        <v>0</v>
      </c>
      <c r="BB65" s="122">
        <f t="shared" si="16"/>
        <v>0</v>
      </c>
      <c r="BC65" s="122">
        <f t="shared" si="17"/>
        <v>0</v>
      </c>
      <c r="BD65" s="122">
        <f t="shared" si="18"/>
        <v>0</v>
      </c>
      <c r="BE65" s="122">
        <f t="shared" si="19"/>
        <v>0</v>
      </c>
      <c r="CZ65" s="122">
        <v>0</v>
      </c>
    </row>
    <row r="66" spans="1:104" ht="12.75">
      <c r="A66" s="149">
        <v>51</v>
      </c>
      <c r="B66" s="150" t="s">
        <v>176</v>
      </c>
      <c r="C66" s="151" t="s">
        <v>177</v>
      </c>
      <c r="D66" s="152" t="s">
        <v>66</v>
      </c>
      <c r="E66" s="153">
        <v>3</v>
      </c>
      <c r="F66" s="153"/>
      <c r="G66" s="154"/>
      <c r="O66" s="148">
        <v>2</v>
      </c>
      <c r="AA66" s="122">
        <v>12</v>
      </c>
      <c r="AB66" s="122">
        <v>0</v>
      </c>
      <c r="AC66" s="122">
        <v>51</v>
      </c>
      <c r="AZ66" s="122">
        <v>2</v>
      </c>
      <c r="BA66" s="122">
        <f t="shared" si="15"/>
        <v>0</v>
      </c>
      <c r="BB66" s="122">
        <f t="shared" si="16"/>
        <v>0</v>
      </c>
      <c r="BC66" s="122">
        <f t="shared" si="17"/>
        <v>0</v>
      </c>
      <c r="BD66" s="122">
        <f t="shared" si="18"/>
        <v>0</v>
      </c>
      <c r="BE66" s="122">
        <f t="shared" si="19"/>
        <v>0</v>
      </c>
      <c r="CZ66" s="122">
        <v>0</v>
      </c>
    </row>
    <row r="67" spans="1:104" ht="12.75">
      <c r="A67" s="149">
        <v>52</v>
      </c>
      <c r="B67" s="150" t="s">
        <v>178</v>
      </c>
      <c r="C67" s="151" t="s">
        <v>179</v>
      </c>
      <c r="D67" s="152" t="s">
        <v>66</v>
      </c>
      <c r="E67" s="153">
        <v>1</v>
      </c>
      <c r="F67" s="153"/>
      <c r="G67" s="154"/>
      <c r="O67" s="148">
        <v>2</v>
      </c>
      <c r="AA67" s="122">
        <v>12</v>
      </c>
      <c r="AB67" s="122">
        <v>0</v>
      </c>
      <c r="AC67" s="122">
        <v>52</v>
      </c>
      <c r="AZ67" s="122">
        <v>2</v>
      </c>
      <c r="BA67" s="122">
        <f t="shared" si="15"/>
        <v>0</v>
      </c>
      <c r="BB67" s="122">
        <f t="shared" si="16"/>
        <v>0</v>
      </c>
      <c r="BC67" s="122">
        <f t="shared" si="17"/>
        <v>0</v>
      </c>
      <c r="BD67" s="122">
        <f t="shared" si="18"/>
        <v>0</v>
      </c>
      <c r="BE67" s="122">
        <f t="shared" si="19"/>
        <v>0</v>
      </c>
      <c r="CZ67" s="122">
        <v>0</v>
      </c>
    </row>
    <row r="68" spans="1:104" ht="12.75">
      <c r="A68" s="149">
        <v>53</v>
      </c>
      <c r="B68" s="150" t="s">
        <v>180</v>
      </c>
      <c r="C68" s="151" t="s">
        <v>181</v>
      </c>
      <c r="D68" s="152" t="s">
        <v>66</v>
      </c>
      <c r="E68" s="153">
        <v>1</v>
      </c>
      <c r="F68" s="153"/>
      <c r="G68" s="154"/>
      <c r="O68" s="148">
        <v>2</v>
      </c>
      <c r="AA68" s="122">
        <v>12</v>
      </c>
      <c r="AB68" s="122">
        <v>0</v>
      </c>
      <c r="AC68" s="122">
        <v>53</v>
      </c>
      <c r="AZ68" s="122">
        <v>2</v>
      </c>
      <c r="BA68" s="122">
        <f t="shared" si="15"/>
        <v>0</v>
      </c>
      <c r="BB68" s="122">
        <f t="shared" si="16"/>
        <v>0</v>
      </c>
      <c r="BC68" s="122">
        <f t="shared" si="17"/>
        <v>0</v>
      </c>
      <c r="BD68" s="122">
        <f t="shared" si="18"/>
        <v>0</v>
      </c>
      <c r="BE68" s="122">
        <f t="shared" si="19"/>
        <v>0</v>
      </c>
      <c r="CZ68" s="122">
        <v>0</v>
      </c>
    </row>
    <row r="69" spans="1:104" ht="12.75">
      <c r="A69" s="149">
        <v>54</v>
      </c>
      <c r="B69" s="150" t="s">
        <v>182</v>
      </c>
      <c r="C69" s="151" t="s">
        <v>183</v>
      </c>
      <c r="D69" s="152" t="s">
        <v>66</v>
      </c>
      <c r="E69" s="153">
        <v>2</v>
      </c>
      <c r="F69" s="153"/>
      <c r="G69" s="154"/>
      <c r="O69" s="148">
        <v>2</v>
      </c>
      <c r="AA69" s="122">
        <v>12</v>
      </c>
      <c r="AB69" s="122">
        <v>0</v>
      </c>
      <c r="AC69" s="122">
        <v>54</v>
      </c>
      <c r="AZ69" s="122">
        <v>2</v>
      </c>
      <c r="BA69" s="122">
        <f t="shared" si="15"/>
        <v>0</v>
      </c>
      <c r="BB69" s="122">
        <f t="shared" si="16"/>
        <v>0</v>
      </c>
      <c r="BC69" s="122">
        <f t="shared" si="17"/>
        <v>0</v>
      </c>
      <c r="BD69" s="122">
        <f t="shared" si="18"/>
        <v>0</v>
      </c>
      <c r="BE69" s="122">
        <f t="shared" si="19"/>
        <v>0</v>
      </c>
      <c r="CZ69" s="122">
        <v>0</v>
      </c>
    </row>
    <row r="70" spans="1:104" ht="12.75">
      <c r="A70" s="149">
        <v>55</v>
      </c>
      <c r="B70" s="150" t="s">
        <v>184</v>
      </c>
      <c r="C70" s="151" t="s">
        <v>185</v>
      </c>
      <c r="D70" s="152" t="s">
        <v>66</v>
      </c>
      <c r="E70" s="153">
        <v>1</v>
      </c>
      <c r="F70" s="153"/>
      <c r="G70" s="154"/>
      <c r="O70" s="148">
        <v>2</v>
      </c>
      <c r="AA70" s="122">
        <v>12</v>
      </c>
      <c r="AB70" s="122">
        <v>0</v>
      </c>
      <c r="AC70" s="122">
        <v>55</v>
      </c>
      <c r="AZ70" s="122">
        <v>2</v>
      </c>
      <c r="BA70" s="122">
        <f t="shared" si="15"/>
        <v>0</v>
      </c>
      <c r="BB70" s="122">
        <f t="shared" si="16"/>
        <v>0</v>
      </c>
      <c r="BC70" s="122">
        <f t="shared" si="17"/>
        <v>0</v>
      </c>
      <c r="BD70" s="122">
        <f t="shared" si="18"/>
        <v>0</v>
      </c>
      <c r="BE70" s="122">
        <f t="shared" si="19"/>
        <v>0</v>
      </c>
      <c r="CZ70" s="122">
        <v>0</v>
      </c>
    </row>
    <row r="71" spans="1:104" ht="13.5" customHeight="1">
      <c r="A71" s="149">
        <v>56</v>
      </c>
      <c r="B71" s="150" t="s">
        <v>186</v>
      </c>
      <c r="C71" s="151" t="s">
        <v>187</v>
      </c>
      <c r="D71" s="152" t="s">
        <v>66</v>
      </c>
      <c r="E71" s="153">
        <v>2</v>
      </c>
      <c r="F71" s="153"/>
      <c r="G71" s="154"/>
      <c r="O71" s="148">
        <v>2</v>
      </c>
      <c r="AA71" s="122">
        <v>12</v>
      </c>
      <c r="AB71" s="122">
        <v>0</v>
      </c>
      <c r="AC71" s="122">
        <v>56</v>
      </c>
      <c r="AZ71" s="122">
        <v>2</v>
      </c>
      <c r="BA71" s="122">
        <f t="shared" si="15"/>
        <v>0</v>
      </c>
      <c r="BB71" s="122">
        <f t="shared" si="16"/>
        <v>0</v>
      </c>
      <c r="BC71" s="122">
        <f t="shared" si="17"/>
        <v>0</v>
      </c>
      <c r="BD71" s="122">
        <f t="shared" si="18"/>
        <v>0</v>
      </c>
      <c r="BE71" s="122">
        <f t="shared" si="19"/>
        <v>0</v>
      </c>
      <c r="CZ71" s="122">
        <v>0</v>
      </c>
    </row>
    <row r="72" spans="1:104" ht="12.75" customHeight="1">
      <c r="A72" s="149">
        <v>57</v>
      </c>
      <c r="B72" s="150" t="s">
        <v>188</v>
      </c>
      <c r="C72" s="151" t="s">
        <v>189</v>
      </c>
      <c r="D72" s="152" t="s">
        <v>66</v>
      </c>
      <c r="E72" s="153">
        <v>2</v>
      </c>
      <c r="F72" s="153"/>
      <c r="G72" s="154"/>
      <c r="O72" s="148">
        <v>2</v>
      </c>
      <c r="AA72" s="122">
        <v>12</v>
      </c>
      <c r="AB72" s="122">
        <v>0</v>
      </c>
      <c r="AC72" s="122">
        <v>57</v>
      </c>
      <c r="AZ72" s="122">
        <v>2</v>
      </c>
      <c r="BA72" s="122">
        <f t="shared" si="15"/>
        <v>0</v>
      </c>
      <c r="BB72" s="122">
        <f t="shared" si="16"/>
        <v>0</v>
      </c>
      <c r="BC72" s="122">
        <f t="shared" si="17"/>
        <v>0</v>
      </c>
      <c r="BD72" s="122">
        <f t="shared" si="18"/>
        <v>0</v>
      </c>
      <c r="BE72" s="122">
        <f t="shared" si="19"/>
        <v>0</v>
      </c>
      <c r="CZ72" s="122">
        <v>0</v>
      </c>
    </row>
    <row r="73" spans="1:104" ht="15" customHeight="1">
      <c r="A73" s="149">
        <v>58</v>
      </c>
      <c r="B73" s="150" t="s">
        <v>190</v>
      </c>
      <c r="C73" s="151" t="s">
        <v>191</v>
      </c>
      <c r="D73" s="152" t="s">
        <v>66</v>
      </c>
      <c r="E73" s="153">
        <v>2</v>
      </c>
      <c r="F73" s="153"/>
      <c r="G73" s="154"/>
      <c r="O73" s="148">
        <v>2</v>
      </c>
      <c r="AA73" s="122">
        <v>12</v>
      </c>
      <c r="AB73" s="122">
        <v>0</v>
      </c>
      <c r="AC73" s="122">
        <v>58</v>
      </c>
      <c r="AZ73" s="122">
        <v>2</v>
      </c>
      <c r="BA73" s="122">
        <f t="shared" si="15"/>
        <v>0</v>
      </c>
      <c r="BB73" s="122">
        <f t="shared" si="16"/>
        <v>0</v>
      </c>
      <c r="BC73" s="122">
        <f t="shared" si="17"/>
        <v>0</v>
      </c>
      <c r="BD73" s="122">
        <f t="shared" si="18"/>
        <v>0</v>
      </c>
      <c r="BE73" s="122">
        <f t="shared" si="19"/>
        <v>0</v>
      </c>
      <c r="CZ73" s="122">
        <v>0</v>
      </c>
    </row>
    <row r="74" spans="1:57" ht="12.75">
      <c r="A74" s="155"/>
      <c r="B74" s="156" t="s">
        <v>67</v>
      </c>
      <c r="C74" s="157" t="str">
        <f>CONCATENATE(B54," ",C54)</f>
        <v>735 Otopná tělesa</v>
      </c>
      <c r="D74" s="155"/>
      <c r="E74" s="158"/>
      <c r="F74" s="158"/>
      <c r="G74" s="159"/>
      <c r="O74" s="148">
        <v>4</v>
      </c>
      <c r="BA74" s="160">
        <f>SUM(BA54:BA73)</f>
        <v>0</v>
      </c>
      <c r="BB74" s="160">
        <f>SUM(BB54:BB73)</f>
        <v>0</v>
      </c>
      <c r="BC74" s="160">
        <f>SUM(BC54:BC73)</f>
        <v>0</v>
      </c>
      <c r="BD74" s="160">
        <f>SUM(BD54:BD73)</f>
        <v>0</v>
      </c>
      <c r="BE74" s="160">
        <f>SUM(BE54:BE73)</f>
        <v>0</v>
      </c>
    </row>
    <row r="75" spans="1:15" ht="12.75">
      <c r="A75" s="141" t="s">
        <v>65</v>
      </c>
      <c r="B75" s="142" t="s">
        <v>192</v>
      </c>
      <c r="C75" s="143" t="s">
        <v>193</v>
      </c>
      <c r="D75" s="144"/>
      <c r="E75" s="145"/>
      <c r="F75" s="145"/>
      <c r="G75" s="146"/>
      <c r="H75" s="147"/>
      <c r="I75" s="147"/>
      <c r="O75" s="148">
        <v>1</v>
      </c>
    </row>
    <row r="76" spans="1:104" ht="12.75">
      <c r="A76" s="149">
        <v>59</v>
      </c>
      <c r="B76" s="150" t="s">
        <v>194</v>
      </c>
      <c r="C76" s="151" t="s">
        <v>195</v>
      </c>
      <c r="D76" s="152" t="s">
        <v>74</v>
      </c>
      <c r="E76" s="153">
        <v>599</v>
      </c>
      <c r="F76" s="153"/>
      <c r="G76" s="154"/>
      <c r="O76" s="148">
        <v>2</v>
      </c>
      <c r="AA76" s="122">
        <v>12</v>
      </c>
      <c r="AB76" s="122">
        <v>0</v>
      </c>
      <c r="AC76" s="122">
        <v>59</v>
      </c>
      <c r="AZ76" s="122">
        <v>2</v>
      </c>
      <c r="BA76" s="122">
        <f aca="true" t="shared" si="20" ref="BA76:BA84">IF(AZ76=1,G76,0)</f>
        <v>0</v>
      </c>
      <c r="BB76" s="122">
        <f aca="true" t="shared" si="21" ref="BB76:BB84">IF(AZ76=2,G76,0)</f>
        <v>0</v>
      </c>
      <c r="BC76" s="122">
        <f aca="true" t="shared" si="22" ref="BC76:BC84">IF(AZ76=3,G76,0)</f>
        <v>0</v>
      </c>
      <c r="BD76" s="122">
        <f aca="true" t="shared" si="23" ref="BD76:BD84">IF(AZ76=4,G76,0)</f>
        <v>0</v>
      </c>
      <c r="BE76" s="122">
        <f aca="true" t="shared" si="24" ref="BE76:BE84">IF(AZ76=5,G76,0)</f>
        <v>0</v>
      </c>
      <c r="CZ76" s="122">
        <v>9E-05</v>
      </c>
    </row>
    <row r="77" spans="1:104" ht="12.75">
      <c r="A77" s="149">
        <v>60</v>
      </c>
      <c r="B77" s="150" t="s">
        <v>196</v>
      </c>
      <c r="C77" s="151" t="s">
        <v>197</v>
      </c>
      <c r="D77" s="152" t="s">
        <v>198</v>
      </c>
      <c r="E77" s="153">
        <v>25</v>
      </c>
      <c r="F77" s="153"/>
      <c r="G77" s="154"/>
      <c r="O77" s="148">
        <v>2</v>
      </c>
      <c r="AA77" s="122">
        <v>12</v>
      </c>
      <c r="AB77" s="122">
        <v>0</v>
      </c>
      <c r="AC77" s="122">
        <v>60</v>
      </c>
      <c r="AZ77" s="122">
        <v>2</v>
      </c>
      <c r="BA77" s="122">
        <f t="shared" si="20"/>
        <v>0</v>
      </c>
      <c r="BB77" s="122">
        <f t="shared" si="21"/>
        <v>0</v>
      </c>
      <c r="BC77" s="122">
        <f t="shared" si="22"/>
        <v>0</v>
      </c>
      <c r="BD77" s="122">
        <f t="shared" si="23"/>
        <v>0</v>
      </c>
      <c r="BE77" s="122">
        <f t="shared" si="24"/>
        <v>0</v>
      </c>
      <c r="CZ77" s="122">
        <v>0</v>
      </c>
    </row>
    <row r="78" spans="1:104" ht="12.75">
      <c r="A78" s="149">
        <v>61</v>
      </c>
      <c r="B78" s="150" t="s">
        <v>199</v>
      </c>
      <c r="C78" s="151" t="s">
        <v>200</v>
      </c>
      <c r="D78" s="152" t="s">
        <v>198</v>
      </c>
      <c r="E78" s="153">
        <v>80</v>
      </c>
      <c r="F78" s="153"/>
      <c r="G78" s="154"/>
      <c r="O78" s="148">
        <v>2</v>
      </c>
      <c r="AA78" s="122">
        <v>12</v>
      </c>
      <c r="AB78" s="122">
        <v>0</v>
      </c>
      <c r="AC78" s="122">
        <v>61</v>
      </c>
      <c r="AZ78" s="122">
        <v>2</v>
      </c>
      <c r="BA78" s="122">
        <f t="shared" si="20"/>
        <v>0</v>
      </c>
      <c r="BB78" s="122">
        <f t="shared" si="21"/>
        <v>0</v>
      </c>
      <c r="BC78" s="122">
        <f t="shared" si="22"/>
        <v>0</v>
      </c>
      <c r="BD78" s="122">
        <f t="shared" si="23"/>
        <v>0</v>
      </c>
      <c r="BE78" s="122">
        <f t="shared" si="24"/>
        <v>0</v>
      </c>
      <c r="CZ78" s="122">
        <v>0</v>
      </c>
    </row>
    <row r="79" spans="1:104" ht="12.75">
      <c r="A79" s="149">
        <v>62</v>
      </c>
      <c r="B79" s="150" t="s">
        <v>201</v>
      </c>
      <c r="C79" s="151" t="s">
        <v>202</v>
      </c>
      <c r="D79" s="152" t="s">
        <v>198</v>
      </c>
      <c r="E79" s="153">
        <v>20</v>
      </c>
      <c r="F79" s="153"/>
      <c r="G79" s="154"/>
      <c r="O79" s="148">
        <v>2</v>
      </c>
      <c r="AA79" s="122">
        <v>12</v>
      </c>
      <c r="AB79" s="122">
        <v>0</v>
      </c>
      <c r="AC79" s="122">
        <v>62</v>
      </c>
      <c r="AZ79" s="122">
        <v>2</v>
      </c>
      <c r="BA79" s="122">
        <f t="shared" si="20"/>
        <v>0</v>
      </c>
      <c r="BB79" s="122">
        <f t="shared" si="21"/>
        <v>0</v>
      </c>
      <c r="BC79" s="122">
        <f t="shared" si="22"/>
        <v>0</v>
      </c>
      <c r="BD79" s="122">
        <f t="shared" si="23"/>
        <v>0</v>
      </c>
      <c r="BE79" s="122">
        <f t="shared" si="24"/>
        <v>0</v>
      </c>
      <c r="CZ79" s="122">
        <v>0</v>
      </c>
    </row>
    <row r="80" spans="1:104" ht="12.75">
      <c r="A80" s="149">
        <v>63</v>
      </c>
      <c r="B80" s="150" t="s">
        <v>203</v>
      </c>
      <c r="C80" s="151" t="s">
        <v>204</v>
      </c>
      <c r="D80" s="152" t="s">
        <v>198</v>
      </c>
      <c r="E80" s="153">
        <v>10</v>
      </c>
      <c r="F80" s="153"/>
      <c r="G80" s="154"/>
      <c r="O80" s="148">
        <v>2</v>
      </c>
      <c r="AA80" s="122">
        <v>12</v>
      </c>
      <c r="AB80" s="122">
        <v>0</v>
      </c>
      <c r="AC80" s="122">
        <v>63</v>
      </c>
      <c r="AZ80" s="122">
        <v>2</v>
      </c>
      <c r="BA80" s="122">
        <f t="shared" si="20"/>
        <v>0</v>
      </c>
      <c r="BB80" s="122">
        <f t="shared" si="21"/>
        <v>0</v>
      </c>
      <c r="BC80" s="122">
        <f t="shared" si="22"/>
        <v>0</v>
      </c>
      <c r="BD80" s="122">
        <f t="shared" si="23"/>
        <v>0</v>
      </c>
      <c r="BE80" s="122">
        <f t="shared" si="24"/>
        <v>0</v>
      </c>
      <c r="CZ80" s="122">
        <v>0</v>
      </c>
    </row>
    <row r="81" spans="1:104" ht="12.75">
      <c r="A81" s="149">
        <v>64</v>
      </c>
      <c r="B81" s="150" t="s">
        <v>205</v>
      </c>
      <c r="C81" s="151" t="s">
        <v>206</v>
      </c>
      <c r="D81" s="152" t="s">
        <v>198</v>
      </c>
      <c r="E81" s="153">
        <v>72</v>
      </c>
      <c r="F81" s="153"/>
      <c r="G81" s="154"/>
      <c r="O81" s="148">
        <v>2</v>
      </c>
      <c r="AA81" s="122">
        <v>12</v>
      </c>
      <c r="AB81" s="122">
        <v>0</v>
      </c>
      <c r="AC81" s="122">
        <v>64</v>
      </c>
      <c r="AZ81" s="122">
        <v>2</v>
      </c>
      <c r="BA81" s="122">
        <f t="shared" si="20"/>
        <v>0</v>
      </c>
      <c r="BB81" s="122">
        <f t="shared" si="21"/>
        <v>0</v>
      </c>
      <c r="BC81" s="122">
        <f t="shared" si="22"/>
        <v>0</v>
      </c>
      <c r="BD81" s="122">
        <f t="shared" si="23"/>
        <v>0</v>
      </c>
      <c r="BE81" s="122">
        <f t="shared" si="24"/>
        <v>0</v>
      </c>
      <c r="CZ81" s="122">
        <v>0</v>
      </c>
    </row>
    <row r="82" spans="1:104" ht="11.25" customHeight="1">
      <c r="A82" s="149">
        <v>65</v>
      </c>
      <c r="B82" s="150" t="s">
        <v>207</v>
      </c>
      <c r="C82" s="151" t="s">
        <v>208</v>
      </c>
      <c r="D82" s="152" t="s">
        <v>209</v>
      </c>
      <c r="E82" s="153">
        <v>1</v>
      </c>
      <c r="F82" s="153"/>
      <c r="G82" s="154"/>
      <c r="O82" s="148">
        <v>2</v>
      </c>
      <c r="AA82" s="122">
        <v>12</v>
      </c>
      <c r="AB82" s="122">
        <v>0</v>
      </c>
      <c r="AC82" s="122">
        <v>65</v>
      </c>
      <c r="AZ82" s="122">
        <v>2</v>
      </c>
      <c r="BA82" s="122">
        <f t="shared" si="20"/>
        <v>0</v>
      </c>
      <c r="BB82" s="122">
        <f t="shared" si="21"/>
        <v>0</v>
      </c>
      <c r="BC82" s="122">
        <f t="shared" si="22"/>
        <v>0</v>
      </c>
      <c r="BD82" s="122">
        <f t="shared" si="23"/>
        <v>0</v>
      </c>
      <c r="BE82" s="122">
        <f t="shared" si="24"/>
        <v>0</v>
      </c>
      <c r="CZ82" s="122">
        <v>0</v>
      </c>
    </row>
    <row r="83" spans="1:104" ht="12.75">
      <c r="A83" s="149">
        <v>66</v>
      </c>
      <c r="B83" s="150" t="s">
        <v>210</v>
      </c>
      <c r="C83" s="151" t="s">
        <v>211</v>
      </c>
      <c r="D83" s="152" t="s">
        <v>209</v>
      </c>
      <c r="E83" s="153">
        <v>1</v>
      </c>
      <c r="F83" s="153"/>
      <c r="G83" s="154"/>
      <c r="O83" s="148">
        <v>2</v>
      </c>
      <c r="AA83" s="122">
        <v>12</v>
      </c>
      <c r="AB83" s="122">
        <v>0</v>
      </c>
      <c r="AC83" s="122">
        <v>66</v>
      </c>
      <c r="AZ83" s="122">
        <v>2</v>
      </c>
      <c r="BA83" s="122">
        <f t="shared" si="20"/>
        <v>0</v>
      </c>
      <c r="BB83" s="122">
        <f t="shared" si="21"/>
        <v>0</v>
      </c>
      <c r="BC83" s="122">
        <f t="shared" si="22"/>
        <v>0</v>
      </c>
      <c r="BD83" s="122">
        <f t="shared" si="23"/>
        <v>0</v>
      </c>
      <c r="BE83" s="122">
        <f t="shared" si="24"/>
        <v>0</v>
      </c>
      <c r="CZ83" s="122">
        <v>0</v>
      </c>
    </row>
    <row r="84" spans="1:104" ht="12.75">
      <c r="A84" s="149">
        <v>67</v>
      </c>
      <c r="B84" s="150" t="s">
        <v>212</v>
      </c>
      <c r="C84" s="151" t="s">
        <v>213</v>
      </c>
      <c r="D84" s="152" t="s">
        <v>209</v>
      </c>
      <c r="E84" s="153">
        <v>1</v>
      </c>
      <c r="F84" s="153"/>
      <c r="G84" s="154"/>
      <c r="O84" s="148">
        <v>2</v>
      </c>
      <c r="AA84" s="122">
        <v>12</v>
      </c>
      <c r="AB84" s="122">
        <v>0</v>
      </c>
      <c r="AC84" s="122">
        <v>67</v>
      </c>
      <c r="AZ84" s="122">
        <v>2</v>
      </c>
      <c r="BA84" s="122">
        <f t="shared" si="20"/>
        <v>0</v>
      </c>
      <c r="BB84" s="122">
        <f t="shared" si="21"/>
        <v>0</v>
      </c>
      <c r="BC84" s="122">
        <f t="shared" si="22"/>
        <v>0</v>
      </c>
      <c r="BD84" s="122">
        <f t="shared" si="23"/>
        <v>0</v>
      </c>
      <c r="BE84" s="122">
        <f t="shared" si="24"/>
        <v>0</v>
      </c>
      <c r="CZ84" s="122">
        <v>0</v>
      </c>
    </row>
    <row r="85" spans="1:57" ht="12.75">
      <c r="A85" s="155"/>
      <c r="B85" s="156" t="s">
        <v>67</v>
      </c>
      <c r="C85" s="157" t="str">
        <f>CONCATENATE(B75," ",C75)</f>
        <v>783 Nátěry</v>
      </c>
      <c r="D85" s="155"/>
      <c r="E85" s="158"/>
      <c r="F85" s="158"/>
      <c r="G85" s="159">
        <f>SUM(G75:G84)</f>
        <v>0</v>
      </c>
      <c r="O85" s="148">
        <v>4</v>
      </c>
      <c r="BA85" s="160">
        <f>SUM(BA75:BA84)</f>
        <v>0</v>
      </c>
      <c r="BB85" s="160">
        <f>SUM(BB75:BB84)</f>
        <v>0</v>
      </c>
      <c r="BC85" s="160">
        <f>SUM(BC75:BC84)</f>
        <v>0</v>
      </c>
      <c r="BD85" s="160">
        <f>SUM(BD75:BD84)</f>
        <v>0</v>
      </c>
      <c r="BE85" s="160">
        <f>SUM(BE75:BE84)</f>
        <v>0</v>
      </c>
    </row>
    <row r="86" spans="1:7" ht="12.75">
      <c r="A86" s="123"/>
      <c r="B86" s="123"/>
      <c r="C86" s="123"/>
      <c r="D86" s="123"/>
      <c r="E86" s="123"/>
      <c r="F86" s="123"/>
      <c r="G86" s="123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spans="5:7" ht="12.75">
      <c r="E100" s="122"/>
      <c r="G100" s="174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spans="1:7" ht="12.75">
      <c r="A109" s="161"/>
      <c r="B109" s="161"/>
      <c r="C109" s="161"/>
      <c r="D109" s="161"/>
      <c r="E109" s="161"/>
      <c r="F109" s="161"/>
      <c r="G109" s="161"/>
    </row>
    <row r="110" spans="1:7" ht="12.75">
      <c r="A110" s="161"/>
      <c r="B110" s="161"/>
      <c r="C110" s="161"/>
      <c r="D110" s="161"/>
      <c r="E110" s="161"/>
      <c r="F110" s="161"/>
      <c r="G110" s="161"/>
    </row>
    <row r="111" spans="1:7" ht="12.75">
      <c r="A111" s="161"/>
      <c r="B111" s="161"/>
      <c r="C111" s="161"/>
      <c r="D111" s="161"/>
      <c r="E111" s="161"/>
      <c r="F111" s="161"/>
      <c r="G111" s="161"/>
    </row>
    <row r="112" spans="1:7" ht="12.75">
      <c r="A112" s="161"/>
      <c r="B112" s="161"/>
      <c r="C112" s="161"/>
      <c r="D112" s="161"/>
      <c r="E112" s="161"/>
      <c r="F112" s="161"/>
      <c r="G112" s="161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ht="12.75">
      <c r="E118" s="122"/>
    </row>
    <row r="119" ht="12.75">
      <c r="E119" s="122"/>
    </row>
    <row r="120" ht="12.75">
      <c r="E120" s="12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ht="12.75">
      <c r="E141" s="122"/>
    </row>
    <row r="142" ht="12.75">
      <c r="E142" s="122"/>
    </row>
    <row r="143" ht="12.75">
      <c r="E143" s="122"/>
    </row>
    <row r="144" spans="1:2" ht="12.75">
      <c r="A144" s="162"/>
      <c r="B144" s="162"/>
    </row>
    <row r="145" spans="1:7" ht="12.75">
      <c r="A145" s="161"/>
      <c r="B145" s="161"/>
      <c r="C145" s="164"/>
      <c r="D145" s="164"/>
      <c r="E145" s="165"/>
      <c r="F145" s="164"/>
      <c r="G145" s="166"/>
    </row>
    <row r="146" spans="1:7" ht="12.75">
      <c r="A146" s="167"/>
      <c r="B146" s="167"/>
      <c r="C146" s="161"/>
      <c r="D146" s="161"/>
      <c r="E146" s="168"/>
      <c r="F146" s="161"/>
      <c r="G146" s="161"/>
    </row>
    <row r="147" spans="1:7" ht="12.75">
      <c r="A147" s="161"/>
      <c r="B147" s="161"/>
      <c r="C147" s="161"/>
      <c r="D147" s="161"/>
      <c r="E147" s="168"/>
      <c r="F147" s="161"/>
      <c r="G147" s="161"/>
    </row>
    <row r="148" spans="1:7" ht="12.75">
      <c r="A148" s="161"/>
      <c r="B148" s="161"/>
      <c r="C148" s="161"/>
      <c r="D148" s="161"/>
      <c r="E148" s="168"/>
      <c r="F148" s="161"/>
      <c r="G148" s="161"/>
    </row>
    <row r="149" spans="1:7" ht="12.75">
      <c r="A149" s="161"/>
      <c r="B149" s="161"/>
      <c r="C149" s="161"/>
      <c r="D149" s="161"/>
      <c r="E149" s="168"/>
      <c r="F149" s="161"/>
      <c r="G149" s="161"/>
    </row>
    <row r="150" spans="1:7" ht="12.75">
      <c r="A150" s="161"/>
      <c r="B150" s="161"/>
      <c r="C150" s="161"/>
      <c r="D150" s="161"/>
      <c r="E150" s="168"/>
      <c r="F150" s="161"/>
      <c r="G150" s="161"/>
    </row>
    <row r="151" spans="1:7" ht="12.75">
      <c r="A151" s="161"/>
      <c r="B151" s="161"/>
      <c r="C151" s="161"/>
      <c r="D151" s="161"/>
      <c r="E151" s="168"/>
      <c r="F151" s="161"/>
      <c r="G151" s="161"/>
    </row>
    <row r="152" spans="1:7" ht="12.75">
      <c r="A152" s="161"/>
      <c r="B152" s="161"/>
      <c r="C152" s="161"/>
      <c r="D152" s="161"/>
      <c r="E152" s="168"/>
      <c r="F152" s="161"/>
      <c r="G152" s="161"/>
    </row>
    <row r="153" spans="1:7" ht="12.75">
      <c r="A153" s="161"/>
      <c r="B153" s="161"/>
      <c r="C153" s="161"/>
      <c r="D153" s="161"/>
      <c r="E153" s="168"/>
      <c r="F153" s="161"/>
      <c r="G153" s="161"/>
    </row>
    <row r="154" spans="1:7" ht="12.75">
      <c r="A154" s="161"/>
      <c r="B154" s="161"/>
      <c r="C154" s="161"/>
      <c r="D154" s="161"/>
      <c r="E154" s="168"/>
      <c r="F154" s="161"/>
      <c r="G154" s="161"/>
    </row>
    <row r="155" spans="1:7" ht="12.75">
      <c r="A155" s="161"/>
      <c r="B155" s="161"/>
      <c r="C155" s="161"/>
      <c r="D155" s="161"/>
      <c r="E155" s="168"/>
      <c r="F155" s="161"/>
      <c r="G155" s="161"/>
    </row>
    <row r="156" spans="1:7" ht="12.75">
      <c r="A156" s="161"/>
      <c r="B156" s="161"/>
      <c r="C156" s="161"/>
      <c r="D156" s="161"/>
      <c r="E156" s="168"/>
      <c r="F156" s="161"/>
      <c r="G156" s="161"/>
    </row>
    <row r="157" spans="1:7" ht="12.75">
      <c r="A157" s="161"/>
      <c r="B157" s="161"/>
      <c r="C157" s="161"/>
      <c r="D157" s="161"/>
      <c r="E157" s="168"/>
      <c r="F157" s="161"/>
      <c r="G157" s="161"/>
    </row>
    <row r="158" spans="1:7" ht="12.75">
      <c r="A158" s="161"/>
      <c r="B158" s="161"/>
      <c r="C158" s="161"/>
      <c r="D158" s="161"/>
      <c r="E158" s="168"/>
      <c r="F158" s="161"/>
      <c r="G158" s="16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984251968503937" bottom="0.984251968503937" header="0.5118110236220472" footer="0.5118110236220472"/>
  <pageSetup fitToHeight="0" fitToWidth="1" horizontalDpi="300" verticalDpi="300" orientation="portrait" paperSize="9" scale="91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Naďa Voráčová</cp:lastModifiedBy>
  <cp:lastPrinted>2020-07-13T12:24:58Z</cp:lastPrinted>
  <dcterms:created xsi:type="dcterms:W3CDTF">2020-05-12T07:45:31Z</dcterms:created>
  <dcterms:modified xsi:type="dcterms:W3CDTF">2020-07-15T08:58:29Z</dcterms:modified>
  <cp:category/>
  <cp:version/>
  <cp:contentType/>
  <cp:contentStatus/>
</cp:coreProperties>
</file>