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8795" windowHeight="12270" activeTab="0"/>
  </bookViews>
  <sheets>
    <sheet name="Krycí list" sheetId="1" r:id="rId1"/>
    <sheet name="Rekapitulace" sheetId="2" r:id="rId2"/>
    <sheet name="Položky" sheetId="3" r:id="rId3"/>
  </sheets>
  <definedNames>
    <definedName name="BPK1">'Položky'!#REF!</definedName>
    <definedName name="BPK2">'Položky'!#REF!</definedName>
    <definedName name="BPK3">'Položky'!#REF!</definedName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'Rekapitulace'!$G$19</definedName>
    <definedName name="Dodavka0">'Položky'!#REF!</definedName>
    <definedName name="HSV">'Rekapitulace'!$E$19</definedName>
    <definedName name="HSV0">'Položky'!#REF!</definedName>
    <definedName name="HZS">'Rekapitulace'!$I$19</definedName>
    <definedName name="HZS0">'Položky'!#REF!</definedName>
    <definedName name="JKSO">'Krycí list'!$F$5</definedName>
    <definedName name="MJ">'Krycí list'!$G$5</definedName>
    <definedName name="Mont">'Rekapitulace'!$H$19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list'!$C$9</definedName>
    <definedName name="_xlnm.Print_Area" localSheetId="0">'Krycí list'!$A$1:$G$45</definedName>
    <definedName name="_xlnm.Print_Area" localSheetId="2">'Položky'!$A$1:$G$97</definedName>
    <definedName name="_xlnm.Print_Area" localSheetId="1">'Rekapitulace'!$A$1:$I$33</definedName>
    <definedName name="PocetMJ">'Krycí list'!$G$8</definedName>
    <definedName name="Poznamka">'Krycí list'!$B$37</definedName>
    <definedName name="Projektant">'Krycí list'!$C$8</definedName>
    <definedName name="PSV">'Rekapitulace'!$F$19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'Rekapitulace'!$H$32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list'!$G$10</definedName>
    <definedName name="Zaklad22">'Krycí list'!$F$32</definedName>
    <definedName name="Zaklad5">'Krycí list'!$F$30</definedName>
    <definedName name="Zhotovitel">'Krycí list'!$E$12</definedName>
  </definedNames>
  <calcPr fullCalcOnLoad="1"/>
</workbook>
</file>

<file path=xl/sharedStrings.xml><?xml version="1.0" encoding="utf-8"?>
<sst xmlns="http://schemas.openxmlformats.org/spreadsheetml/2006/main" count="338" uniqueCount="235">
  <si>
    <t>Rozpočet:</t>
  </si>
  <si>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</si>
  <si>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</si>
  <si>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</si>
  <si>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</si>
  <si>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</si>
  <si>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</si>
  <si>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</si>
  <si>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</si>
  <si>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</si>
  <si>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</si>
  <si>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</si>
  <si>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</si>
  <si>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</si>
  <si>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</si>
  <si>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</si>
  <si>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</si>
  <si>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</si>
  <si>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</si>
  <si>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</si>
  <si>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</si>
  <si>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</si>
  <si>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</si>
  <si>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</si>
  <si>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</si>
  <si>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</si>
  <si>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</si>
  <si>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</si>
  <si>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</si>
  <si>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</si>
  <si>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</si>
  <si>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</si>
  <si>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</si>
  <si>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</si>
  <si>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</si>
  <si>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</si>
  <si>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</si>
  <si>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</si>
  <si>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</si>
  <si>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</si>
  <si>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</si>
  <si>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</si>
  <si>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</si>
  <si>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</si>
  <si>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Rozpočet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</si>
  <si>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</si>
  <si>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</si>
  <si>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</si>
  <si>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</si>
  <si>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</si>
  <si>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</si>
  <si>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</si>
  <si>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</si>
  <si>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</si>
  <si>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</si>
  <si>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</si>
  <si>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</si>
  <si>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</si>
  <si>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</si>
  <si>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</si>
  <si>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</si>
  <si>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</si>
  <si>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</si>
  <si>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</si>
  <si>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</si>
  <si>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</si>
  <si>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ks</t>
  </si>
  <si>
    <t>Celkem za</t>
  </si>
  <si>
    <t>SLEPÝ ROZPOČET</t>
  </si>
  <si>
    <t>Slepý rozpočet</t>
  </si>
  <si>
    <t>10001620</t>
  </si>
  <si>
    <t>OPRAVA SOUSOŠÍ NAD ATIKOU VÝCHODNÍHO PRŮČELÍ</t>
  </si>
  <si>
    <t>S01</t>
  </si>
  <si>
    <t>OPRAVA SOUSOŠÍ NAD ATIKOU</t>
  </si>
  <si>
    <t>OPRAVA SOUSOŠÍ NAD ATIKOU MU KOM. NÁM.2</t>
  </si>
  <si>
    <t>000</t>
  </si>
  <si>
    <t>Vedlejší a ostatní náklady</t>
  </si>
  <si>
    <t>00-01</t>
  </si>
  <si>
    <t>Vybudování, provoz, likvidace zařízení staveniště</t>
  </si>
  <si>
    <t>soubor</t>
  </si>
  <si>
    <t>00-02</t>
  </si>
  <si>
    <t>Zábor ploch, 60 dní</t>
  </si>
  <si>
    <t>m2</t>
  </si>
  <si>
    <t>30*3*60</t>
  </si>
  <si>
    <t>00-03</t>
  </si>
  <si>
    <t>Inženýrské činnosti, stavební dozor, kompletace</t>
  </si>
  <si>
    <t>6</t>
  </si>
  <si>
    <t>Úpravy povrchu, podlahy</t>
  </si>
  <si>
    <t>620991121R00</t>
  </si>
  <si>
    <t>Zakrývání výplní vnějších otvorů z lešení oken, klemp. prvků</t>
  </si>
  <si>
    <t>3*4*10*1,2+17*0,3*1,2+33*1*1,2</t>
  </si>
  <si>
    <t>622423521R00</t>
  </si>
  <si>
    <t>Oprava vnějších omítek štukových, čl. III, do 50 %</t>
  </si>
  <si>
    <t>622471116R00</t>
  </si>
  <si>
    <t>Úprava stěn aktivovaným štukem s přísadou</t>
  </si>
  <si>
    <t>622471318RS7</t>
  </si>
  <si>
    <t>Nátěr nebo nástřik stěn vnějších, složitost 3 - 4 hmota silikátova Keim barevná skupina I</t>
  </si>
  <si>
    <t>622902110R00</t>
  </si>
  <si>
    <t>Očištění po opravách,kamenných říms a šambrán</t>
  </si>
  <si>
    <t>629451112R00</t>
  </si>
  <si>
    <t>Vyrovnávací vrstva MC šířky do 30 cm</t>
  </si>
  <si>
    <t>m</t>
  </si>
  <si>
    <t>9</t>
  </si>
  <si>
    <t>Restaurátorské práce</t>
  </si>
  <si>
    <t>901-01</t>
  </si>
  <si>
    <t>Sejmutí povrchového znečistění</t>
  </si>
  <si>
    <t>901-02</t>
  </si>
  <si>
    <t>Sejmutí cementové vrstvy a nevyhovujících doplnků</t>
  </si>
  <si>
    <t>901-03</t>
  </si>
  <si>
    <t>Odsolení (tři cykly vč. analýzy solí)</t>
  </si>
  <si>
    <t>901-04</t>
  </si>
  <si>
    <t>Konsolidace kameného materiálu (penetrace zpevnovačem, injektáž)</t>
  </si>
  <si>
    <t>901-05</t>
  </si>
  <si>
    <t>Revize osazení koruny</t>
  </si>
  <si>
    <t>901-06</t>
  </si>
  <si>
    <t>Znovu osazení reliéfu orla na erbu</t>
  </si>
  <si>
    <t>901-07</t>
  </si>
  <si>
    <t>Doplnění chybějící, poškozené a sejmuté druhotné modelace</t>
  </si>
  <si>
    <t>901-08</t>
  </si>
  <si>
    <t>Aplikace ochrané vrstvy</t>
  </si>
  <si>
    <t>901-09</t>
  </si>
  <si>
    <t>Restaurátorská zpráva</t>
  </si>
  <si>
    <t>94</t>
  </si>
  <si>
    <t>Lešení a stavební výtahy</t>
  </si>
  <si>
    <t>941941042R00</t>
  </si>
  <si>
    <t>Montáž lešení leh.řad.s podlahami,š.1,2 m, H 30 m</t>
  </si>
  <si>
    <t>18*24+18*5</t>
  </si>
  <si>
    <t>941941292R00</t>
  </si>
  <si>
    <t>Příplatek za každý měsíc použití lešení k pol.1042</t>
  </si>
  <si>
    <t>522*2</t>
  </si>
  <si>
    <t>941941842R00</t>
  </si>
  <si>
    <t>Demontáž lešení leh.řad.s podlahami,š.1,2 m,H 30 m</t>
  </si>
  <si>
    <t>944944011R00</t>
  </si>
  <si>
    <t>Montáž ochranné sítě z umělých vláken</t>
  </si>
  <si>
    <t>944944031R00</t>
  </si>
  <si>
    <t>Příplatek za každý měsíc použití sítí k pol. 4011</t>
  </si>
  <si>
    <t>944944081R00</t>
  </si>
  <si>
    <t>Demontáž ochranné sítě z umělých vláken</t>
  </si>
  <si>
    <t>944945013R00</t>
  </si>
  <si>
    <t>Montáž záchytné stříšky H 4,5 m, šířky nad 2 m</t>
  </si>
  <si>
    <t>18</t>
  </si>
  <si>
    <t>944945193R00</t>
  </si>
  <si>
    <t>Příplatek za každý měsíc použ.stříšky, k pol. 5013</t>
  </si>
  <si>
    <t>18*2</t>
  </si>
  <si>
    <t>944945813R00</t>
  </si>
  <si>
    <t>Demontáž záchytné stříšky H 4,5 m, šířky nad 2 m</t>
  </si>
  <si>
    <t>94-01</t>
  </si>
  <si>
    <t>Stavební výtah, montáž, demont. pronájem</t>
  </si>
  <si>
    <t>den</t>
  </si>
  <si>
    <t>30*2</t>
  </si>
  <si>
    <t>94-02</t>
  </si>
  <si>
    <t>Dodávka ochrané sítě</t>
  </si>
  <si>
    <t>522*1,2</t>
  </si>
  <si>
    <t>95</t>
  </si>
  <si>
    <t>Dokončovací konstrukce na pozemních stavbách</t>
  </si>
  <si>
    <t>952901411R00</t>
  </si>
  <si>
    <t>Vyčištění ostatních objektů</t>
  </si>
  <si>
    <t>chodník.:20*3</t>
  </si>
  <si>
    <t>střecha.:18*2</t>
  </si>
  <si>
    <t>95-01</t>
  </si>
  <si>
    <t>Zednické výpomoci pro řemesla, restaurátory</t>
  </si>
  <si>
    <t>hod.</t>
  </si>
  <si>
    <t>95-02</t>
  </si>
  <si>
    <t>D+M zakrytí chodníku geotextilií, stříška, střecha likvidace</t>
  </si>
  <si>
    <t>18*2*1,2*3</t>
  </si>
  <si>
    <t>96</t>
  </si>
  <si>
    <t>Bourání konstrukcí</t>
  </si>
  <si>
    <t>978015261R00</t>
  </si>
  <si>
    <t>Otlučení omítek vnějších MVC v složit.1-4 do 50 %</t>
  </si>
  <si>
    <t>A2,:15,2*2+0,9*2</t>
  </si>
  <si>
    <t>99</t>
  </si>
  <si>
    <t>Staveništní přesun hmot</t>
  </si>
  <si>
    <t>999281211R00</t>
  </si>
  <si>
    <t xml:space="preserve">Přesun hmot, opravy vněj. plášťů výšky do 25 m </t>
  </si>
  <si>
    <t>t</t>
  </si>
  <si>
    <t>762</t>
  </si>
  <si>
    <t>Konstrukce tesařské</t>
  </si>
  <si>
    <t>762-01</t>
  </si>
  <si>
    <t>Úprava kotvení do kce krovu</t>
  </si>
  <si>
    <t>kpl.</t>
  </si>
  <si>
    <t>764</t>
  </si>
  <si>
    <t>Konstrukce klempířské</t>
  </si>
  <si>
    <t>764391820R00</t>
  </si>
  <si>
    <t>Demontáž závětrné lišty, rš 250 a 330 mm, do 30° K/02</t>
  </si>
  <si>
    <t>764521240R00</t>
  </si>
  <si>
    <t>Oplechování říms z Cu plechu, rš 250 mm Krycí lišta K/02</t>
  </si>
  <si>
    <t>764530960R00</t>
  </si>
  <si>
    <t>Oprava oplechování zdí z Cu plechu, rš 750 mm K/01</t>
  </si>
  <si>
    <t>764-01</t>
  </si>
  <si>
    <t>D+M prostupová manžeta z EPDM dn 6-70 mm</t>
  </si>
  <si>
    <t>998764203R00</t>
  </si>
  <si>
    <t xml:space="preserve">Přesun hmot pro klempířské konstr., výšky do 24 m </t>
  </si>
  <si>
    <t>767</t>
  </si>
  <si>
    <t>Konstrukce zámečnické</t>
  </si>
  <si>
    <t>767990010RAB</t>
  </si>
  <si>
    <t>Atypické ocelové konstrukce 5 - 10 kg/kus</t>
  </si>
  <si>
    <t>kg</t>
  </si>
  <si>
    <t>pás. 40/10.:4,5*2*3,14*1,1</t>
  </si>
  <si>
    <t>pás 40/5.:0,7*1,57*1,1</t>
  </si>
  <si>
    <t>767-01</t>
  </si>
  <si>
    <t>Žárové zinkování ocelové kce</t>
  </si>
  <si>
    <t>767-02</t>
  </si>
  <si>
    <t>Utěsnění plech, krtiny</t>
  </si>
  <si>
    <t>kpl</t>
  </si>
  <si>
    <t>998767203R00</t>
  </si>
  <si>
    <t xml:space="preserve">Přesun hmot pro zámečnické konstr., výšky do 24 m </t>
  </si>
  <si>
    <t>783</t>
  </si>
  <si>
    <t>Nátěry</t>
  </si>
  <si>
    <t>783-01</t>
  </si>
  <si>
    <t>Očistění stávající kotevní železné prvky, nový protikorozní nátěr</t>
  </si>
  <si>
    <t>D96</t>
  </si>
  <si>
    <t>Přesuny suti a vybouraných hmot</t>
  </si>
  <si>
    <t>979011111R00</t>
  </si>
  <si>
    <t xml:space="preserve">Svislá doprava suti a vybour. hmot za 2.NP a 1.PP </t>
  </si>
  <si>
    <t>979011121R00</t>
  </si>
  <si>
    <t xml:space="preserve">Příplatek za každé další podlaží </t>
  </si>
  <si>
    <t>979081111R00</t>
  </si>
  <si>
    <t xml:space="preserve">Odvoz suti a vybour. hmot na skládku do 1 km </t>
  </si>
  <si>
    <t>979081121R00</t>
  </si>
  <si>
    <t xml:space="preserve">Příplatek k odvozu za každý další 1 km </t>
  </si>
  <si>
    <t>979082111R00</t>
  </si>
  <si>
    <t xml:space="preserve">Vnitrostaveništní doprava suti do 10 m </t>
  </si>
  <si>
    <t>979082121R00</t>
  </si>
  <si>
    <t xml:space="preserve">Příplatek k vnitrost. dopravě suti za dalších 5 m </t>
  </si>
  <si>
    <t>979999998R00</t>
  </si>
  <si>
    <t xml:space="preserve">Poplatek za skládku suti 5% příměsí 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</si>
  <si>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</si>
  <si>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</si>
  <si>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</si>
  <si>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</si>
  <si>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</si>
  <si>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</si>
  <si>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</si>
  <si>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</si>
  <si>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 xml:space="preserve">  
   Ceny RTS 2021/I, vlastní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</si>
</sst>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0"/>
    <numFmt numFmtId="166" formatCode="0.0"/>
    <numFmt numFmtId="167" formatCode="#,##0\ &quot;Kč&quot;"/>
    <numFmt numFmtId="168" formatCode="dd/mm/yy"/>
  </numFmts>
  <fonts count="1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4"/>
      <name val="Arial CE"/>
      <family val="2"/>
    </font>
    <font>
      <b/>
      <i/>
      <sz val="12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  <font>
      <sz val="8"/>
      <color indexed="9"/>
      <name val="Arial CE"/>
      <family val="0"/>
    </font>
    <font>
      <sz val="8"/>
      <color indexed="12"/>
      <name val="Arial CE"/>
      <family val="2"/>
    </font>
    <font>
      <sz val="10"/>
      <color indexed="12"/>
      <name val="Arial CE"/>
      <family val="2"/>
    </font>
    <font>
      <i/>
      <sz val="8"/>
      <name val="Arial CE"/>
      <family val="2"/>
    </font>
    <font>
      <i/>
      <sz val="9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04">
    <xf numFmtId="0" fontId="0" fillId="0" borderId="0" xfId="0" applyAlignment="1">
      <alignment/>
    </xf>
    <xf numFmtId="0" fontId="4" fillId="0" borderId="0" xfId="0" applyFont="1" applyAlignment="1">
      <alignment horizontal="centerContinuous" vertical="top"/>
    </xf>
    <xf numFmtId="0" fontId="0" fillId="0" borderId="0" xfId="0" applyAlignment="1">
      <alignment horizontal="centerContinuous"/>
    </xf>
    <xf numFmtId="0" fontId="0" fillId="0" borderId="1" xfId="0" applyFont="1" applyBorder="1" applyAlignment="1">
      <alignment horizontal="left"/>
    </xf>
    <xf numFmtId="0" fontId="0" fillId="0" borderId="2" xfId="0" applyBorder="1" applyAlignment="1">
      <alignment horizontal="centerContinuous"/>
    </xf>
    <xf numFmtId="0" fontId="1" fillId="0" borderId="3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0" fillId="0" borderId="4" xfId="0" applyBorder="1" applyAlignment="1">
      <alignment horizontal="centerContinuous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49" fontId="5" fillId="2" borderId="8" xfId="0" applyNumberFormat="1" applyFont="1" applyFill="1" applyBorder="1" applyAlignment="1">
      <alignment/>
    </xf>
    <xf numFmtId="49" fontId="0" fillId="2" borderId="9" xfId="0" applyNumberFormat="1" applyFill="1" applyBorder="1" applyAlignment="1">
      <alignment/>
    </xf>
    <xf numFmtId="0" fontId="3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9" fontId="0" fillId="0" borderId="16" xfId="0" applyNumberForma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0" fillId="0" borderId="14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0" xfId="0" applyNumberFormat="1" applyAlignment="1">
      <alignment/>
    </xf>
    <xf numFmtId="3" fontId="0" fillId="0" borderId="15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6" xfId="0" applyBorder="1" applyAlignment="1">
      <alignment/>
    </xf>
    <xf numFmtId="3" fontId="0" fillId="0" borderId="0" xfId="0" applyNumberFormat="1" applyAlignment="1">
      <alignment/>
    </xf>
    <xf numFmtId="0" fontId="1" fillId="0" borderId="22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4" fillId="0" borderId="23" xfId="0" applyFont="1" applyBorder="1" applyAlignment="1">
      <alignment horizontal="centerContinuous" vertical="center"/>
    </xf>
    <xf numFmtId="0" fontId="7" fillId="0" borderId="24" xfId="0" applyFont="1" applyBorder="1" applyAlignment="1">
      <alignment horizontal="centerContinuous" vertical="center"/>
    </xf>
    <xf numFmtId="0" fontId="0" fillId="0" borderId="24" xfId="0" applyBorder="1" applyAlignment="1">
      <alignment horizontal="centerContinuous" vertical="center"/>
    </xf>
    <xf numFmtId="0" fontId="0" fillId="0" borderId="25" xfId="0" applyBorder="1" applyAlignment="1">
      <alignment horizontal="centerContinuous" vertical="center"/>
    </xf>
    <xf numFmtId="0" fontId="1" fillId="0" borderId="26" xfId="0" applyFont="1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centerContinuous"/>
    </xf>
    <xf numFmtId="0" fontId="1" fillId="0" borderId="27" xfId="0" applyFont="1" applyBorder="1" applyAlignment="1">
      <alignment horizontal="centerContinuous"/>
    </xf>
    <xf numFmtId="0" fontId="0" fillId="0" borderId="27" xfId="0" applyBorder="1" applyAlignment="1">
      <alignment horizontal="centerContinuous"/>
    </xf>
    <xf numFmtId="0" fontId="0" fillId="0" borderId="29" xfId="0" applyBorder="1" applyAlignment="1">
      <alignment/>
    </xf>
    <xf numFmtId="3" fontId="0" fillId="0" borderId="30" xfId="0" applyNumberFormat="1" applyBorder="1" applyAlignment="1">
      <alignment/>
    </xf>
    <xf numFmtId="0" fontId="0" fillId="0" borderId="31" xfId="0" applyBorder="1" applyAlignment="1">
      <alignment/>
    </xf>
    <xf numFmtId="3" fontId="0" fillId="0" borderId="32" xfId="0" applyNumberFormat="1" applyBorder="1" applyAlignment="1">
      <alignment/>
    </xf>
    <xf numFmtId="0" fontId="0" fillId="0" borderId="33" xfId="0" applyBorder="1" applyAlignment="1">
      <alignment/>
    </xf>
    <xf numFmtId="3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19" xfId="0" applyFont="1" applyBorder="1" applyAlignment="1">
      <alignment/>
    </xf>
    <xf numFmtId="3" fontId="0" fillId="0" borderId="36" xfId="0" applyNumberFormat="1" applyBorder="1" applyAlignment="1">
      <alignment/>
    </xf>
    <xf numFmtId="0" fontId="0" fillId="0" borderId="37" xfId="0" applyBorder="1" applyAlignment="1">
      <alignment/>
    </xf>
    <xf numFmtId="3" fontId="0" fillId="0" borderId="38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 horizontal="right"/>
    </xf>
    <xf numFmtId="168" fontId="0" fillId="0" borderId="0" xfId="0" applyNumberFormat="1" applyBorder="1" applyAlignment="1">
      <alignment/>
    </xf>
    <xf numFmtId="166" fontId="0" fillId="0" borderId="14" xfId="0" applyNumberFormat="1" applyBorder="1" applyAlignment="1">
      <alignment horizontal="right"/>
    </xf>
    <xf numFmtId="167" fontId="0" fillId="0" borderId="17" xfId="0" applyNumberFormat="1" applyBorder="1" applyAlignment="1">
      <alignment/>
    </xf>
    <xf numFmtId="167" fontId="0" fillId="0" borderId="0" xfId="0" applyNumberFormat="1" applyBorder="1" applyAlignment="1">
      <alignment/>
    </xf>
    <xf numFmtId="0" fontId="7" fillId="2" borderId="37" xfId="0" applyFont="1" applyFill="1" applyBorder="1" applyAlignment="1">
      <alignment/>
    </xf>
    <xf numFmtId="0" fontId="7" fillId="2" borderId="38" xfId="0" applyFont="1" applyFill="1" applyBorder="1" applyAlignment="1">
      <alignment/>
    </xf>
    <xf numFmtId="0" fontId="7" fillId="2" borderId="40" xfId="0" applyFont="1" applyFill="1" applyBorder="1" applyAlignment="1">
      <alignment/>
    </xf>
    <xf numFmtId="167" fontId="7" fillId="2" borderId="38" xfId="0" applyNumberFormat="1" applyFont="1" applyFill="1" applyBorder="1" applyAlignment="1">
      <alignment/>
    </xf>
    <xf numFmtId="0" fontId="7" fillId="2" borderId="41" xfId="0" applyFon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left" vertical="top" wrapText="1"/>
    </xf>
    <xf numFmtId="0" fontId="0" fillId="0" borderId="0" xfId="0" applyAlignment="1">
      <alignment vertical="justify"/>
    </xf>
    <xf numFmtId="0" fontId="0" fillId="0" borderId="0" xfId="0" applyAlignment="1">
      <alignment horizontal="left" wrapText="1"/>
    </xf>
    <xf numFmtId="0" fontId="0" fillId="0" borderId="42" xfId="19" applyFont="1" applyBorder="1" applyAlignment="1">
      <alignment horizontal="center"/>
      <protection/>
    </xf>
    <xf numFmtId="0" fontId="0" fillId="0" borderId="43" xfId="19" applyFont="1" applyBorder="1" applyAlignment="1">
      <alignment horizontal="center"/>
      <protection/>
    </xf>
    <xf numFmtId="0" fontId="3" fillId="0" borderId="44" xfId="19" applyFont="1" applyBorder="1">
      <alignment/>
      <protection/>
    </xf>
    <xf numFmtId="0" fontId="0" fillId="0" borderId="44" xfId="19" applyBorder="1">
      <alignment/>
      <protection/>
    </xf>
    <xf numFmtId="0" fontId="0" fillId="0" borderId="44" xfId="19" applyBorder="1" applyAlignment="1">
      <alignment horizontal="right"/>
      <protection/>
    </xf>
    <xf numFmtId="0" fontId="0" fillId="0" borderId="45" xfId="19" applyFont="1" applyBorder="1">
      <alignment/>
      <protection/>
    </xf>
    <xf numFmtId="0" fontId="0" fillId="0" borderId="44" xfId="0" applyNumberFormat="1" applyBorder="1" applyAlignment="1">
      <alignment horizontal="left"/>
    </xf>
    <xf numFmtId="0" fontId="0" fillId="0" borderId="46" xfId="0" applyNumberFormat="1" applyBorder="1" applyAlignment="1">
      <alignment/>
    </xf>
    <xf numFmtId="0" fontId="0" fillId="0" borderId="47" xfId="19" applyFont="1" applyBorder="1" applyAlignment="1">
      <alignment horizontal="center"/>
      <protection/>
    </xf>
    <xf numFmtId="0" fontId="0" fillId="0" borderId="48" xfId="19" applyFont="1" applyBorder="1" applyAlignment="1">
      <alignment horizontal="center"/>
      <protection/>
    </xf>
    <xf numFmtId="0" fontId="3" fillId="0" borderId="49" xfId="19" applyFont="1" applyBorder="1">
      <alignment/>
      <protection/>
    </xf>
    <xf numFmtId="0" fontId="0" fillId="0" borderId="49" xfId="19" applyBorder="1">
      <alignment/>
      <protection/>
    </xf>
    <xf numFmtId="0" fontId="0" fillId="0" borderId="49" xfId="19" applyBorder="1" applyAlignment="1">
      <alignment horizontal="right"/>
      <protection/>
    </xf>
    <xf numFmtId="0" fontId="0" fillId="0" borderId="50" xfId="19" applyFont="1" applyBorder="1" applyAlignment="1">
      <alignment horizontal="left"/>
      <protection/>
    </xf>
    <xf numFmtId="0" fontId="0" fillId="0" borderId="49" xfId="19" applyFont="1" applyBorder="1" applyAlignment="1">
      <alignment horizontal="left"/>
      <protection/>
    </xf>
    <xf numFmtId="0" fontId="0" fillId="0" borderId="51" xfId="19" applyFont="1" applyBorder="1" applyAlignment="1">
      <alignment horizontal="left"/>
      <protection/>
    </xf>
    <xf numFmtId="49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Border="1" applyAlignment="1">
      <alignment horizontal="centerContinuous"/>
    </xf>
    <xf numFmtId="49" fontId="1" fillId="3" borderId="26" xfId="0" applyNumberFormat="1" applyFont="1" applyFill="1" applyBorder="1" applyAlignment="1">
      <alignment/>
    </xf>
    <xf numFmtId="0" fontId="1" fillId="3" borderId="27" xfId="0" applyFont="1" applyFill="1" applyBorder="1" applyAlignment="1">
      <alignment/>
    </xf>
    <xf numFmtId="0" fontId="1" fillId="3" borderId="28" xfId="0" applyFont="1" applyFill="1" applyBorder="1" applyAlignment="1">
      <alignment/>
    </xf>
    <xf numFmtId="0" fontId="1" fillId="3" borderId="52" xfId="0" applyFont="1" applyFill="1" applyBorder="1" applyAlignment="1">
      <alignment/>
    </xf>
    <xf numFmtId="0" fontId="1" fillId="3" borderId="53" xfId="0" applyFont="1" applyFill="1" applyBorder="1" applyAlignment="1">
      <alignment/>
    </xf>
    <xf numFmtId="0" fontId="1" fillId="3" borderId="54" xfId="0" applyFont="1" applyFill="1" applyBorder="1" applyAlignment="1">
      <alignment/>
    </xf>
    <xf numFmtId="0" fontId="9" fillId="0" borderId="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1" fillId="2" borderId="26" xfId="0" applyFont="1" applyFill="1" applyBorder="1" applyAlignment="1">
      <alignment/>
    </xf>
    <xf numFmtId="0" fontId="1" fillId="2" borderId="27" xfId="0" applyFont="1" applyFill="1" applyBorder="1" applyAlignment="1">
      <alignment/>
    </xf>
    <xf numFmtId="3" fontId="1" fillId="2" borderId="28" xfId="0" applyNumberFormat="1" applyFont="1" applyFill="1" applyBorder="1" applyAlignment="1">
      <alignment/>
    </xf>
    <xf numFmtId="3" fontId="1" fillId="2" borderId="52" xfId="0" applyNumberFormat="1" applyFont="1" applyFill="1" applyBorder="1" applyAlignment="1">
      <alignment/>
    </xf>
    <xf numFmtId="3" fontId="1" fillId="2" borderId="53" xfId="0" applyNumberFormat="1" applyFont="1" applyFill="1" applyBorder="1" applyAlignment="1">
      <alignment/>
    </xf>
    <xf numFmtId="3" fontId="1" fillId="2" borderId="54" xfId="0" applyNumberFormat="1" applyFont="1" applyFill="1" applyBorder="1" applyAlignment="1">
      <alignment/>
    </xf>
    <xf numFmtId="0" fontId="1" fillId="0" borderId="0" xfId="0" applyFont="1" applyAlignment="1">
      <alignment/>
    </xf>
    <xf numFmtId="3" fontId="4" fillId="0" borderId="0" xfId="0" applyNumberFormat="1" applyFont="1" applyAlignment="1">
      <alignment horizontal="centerContinuous"/>
    </xf>
    <xf numFmtId="0" fontId="1" fillId="4" borderId="31" xfId="0" applyFont="1" applyFill="1" applyBorder="1" applyAlignment="1">
      <alignment/>
    </xf>
    <xf numFmtId="0" fontId="1" fillId="4" borderId="32" xfId="0" applyFont="1" applyFill="1" applyBorder="1" applyAlignment="1">
      <alignment/>
    </xf>
    <xf numFmtId="0" fontId="0" fillId="4" borderId="55" xfId="0" applyFill="1" applyBorder="1" applyAlignment="1">
      <alignment/>
    </xf>
    <xf numFmtId="0" fontId="1" fillId="4" borderId="56" xfId="0" applyFont="1" applyFill="1" applyBorder="1" applyAlignment="1">
      <alignment horizontal="right"/>
    </xf>
    <xf numFmtId="0" fontId="1" fillId="4" borderId="32" xfId="0" applyFont="1" applyFill="1" applyBorder="1" applyAlignment="1">
      <alignment horizontal="right"/>
    </xf>
    <xf numFmtId="0" fontId="1" fillId="4" borderId="33" xfId="0" applyFont="1" applyFill="1" applyBorder="1" applyAlignment="1">
      <alignment horizontal="center"/>
    </xf>
    <xf numFmtId="4" fontId="6" fillId="4" borderId="32" xfId="0" applyNumberFormat="1" applyFont="1" applyFill="1" applyBorder="1" applyAlignment="1">
      <alignment horizontal="right"/>
    </xf>
    <xf numFmtId="4" fontId="6" fillId="4" borderId="55" xfId="0" applyNumberFormat="1" applyFont="1" applyFill="1" applyBorder="1" applyAlignment="1">
      <alignment horizontal="right"/>
    </xf>
    <xf numFmtId="0" fontId="0" fillId="0" borderId="35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7" xfId="0" applyFont="1" applyBorder="1" applyAlignment="1">
      <alignment/>
    </xf>
    <xf numFmtId="3" fontId="0" fillId="0" borderId="34" xfId="0" applyNumberFormat="1" applyFont="1" applyBorder="1" applyAlignment="1">
      <alignment horizontal="right"/>
    </xf>
    <xf numFmtId="166" fontId="0" fillId="0" borderId="57" xfId="0" applyNumberFormat="1" applyFont="1" applyBorder="1" applyAlignment="1">
      <alignment horizontal="right"/>
    </xf>
    <xf numFmtId="3" fontId="0" fillId="0" borderId="6" xfId="0" applyNumberFormat="1" applyFont="1" applyBorder="1" applyAlignment="1">
      <alignment horizontal="right"/>
    </xf>
    <xf numFmtId="4" fontId="0" fillId="0" borderId="5" xfId="0" applyNumberFormat="1" applyFont="1" applyBorder="1" applyAlignment="1">
      <alignment horizontal="right"/>
    </xf>
    <xf numFmtId="3" fontId="0" fillId="0" borderId="7" xfId="0" applyNumberFormat="1" applyFont="1" applyBorder="1" applyAlignment="1">
      <alignment horizontal="right"/>
    </xf>
    <xf numFmtId="0" fontId="0" fillId="2" borderId="37" xfId="0" applyFill="1" applyBorder="1" applyAlignment="1">
      <alignment/>
    </xf>
    <xf numFmtId="0" fontId="1" fillId="2" borderId="38" xfId="0" applyFont="1" applyFill="1" applyBorder="1" applyAlignment="1">
      <alignment/>
    </xf>
    <xf numFmtId="0" fontId="0" fillId="2" borderId="38" xfId="0" applyFill="1" applyBorder="1" applyAlignment="1">
      <alignment/>
    </xf>
    <xf numFmtId="4" fontId="0" fillId="2" borderId="58" xfId="0" applyNumberFormat="1" applyFill="1" applyBorder="1" applyAlignment="1">
      <alignment/>
    </xf>
    <xf numFmtId="4" fontId="0" fillId="2" borderId="37" xfId="0" applyNumberFormat="1" applyFill="1" applyBorder="1" applyAlignment="1">
      <alignment/>
    </xf>
    <xf numFmtId="4" fontId="0" fillId="2" borderId="38" xfId="0" applyNumberFormat="1" applyFill="1" applyBorder="1" applyAlignment="1">
      <alignment/>
    </xf>
    <xf numFmtId="3" fontId="1" fillId="2" borderId="38" xfId="0" applyNumberFormat="1" applyFont="1" applyFill="1" applyBorder="1" applyAlignment="1">
      <alignment horizontal="right"/>
    </xf>
    <xf numFmtId="3" fontId="1" fillId="2" borderId="58" xfId="0" applyNumberFormat="1" applyFont="1" applyFill="1" applyBorder="1" applyAlignment="1">
      <alignment horizontal="right"/>
    </xf>
    <xf numFmtId="3" fontId="9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10" fillId="0" borderId="0" xfId="19" applyFont="1" applyAlignment="1">
      <alignment horizontal="center"/>
      <protection/>
    </xf>
    <xf numFmtId="0" fontId="0" fillId="0" borderId="0" xfId="19">
      <alignment/>
      <protection/>
    </xf>
    <xf numFmtId="0" fontId="11" fillId="0" borderId="0" xfId="19" applyFont="1" applyAlignment="1">
      <alignment horizontal="centerContinuous"/>
      <protection/>
    </xf>
    <xf numFmtId="0" fontId="12" fillId="0" borderId="0" xfId="19" applyFont="1" applyAlignment="1">
      <alignment horizontal="centerContinuous"/>
      <protection/>
    </xf>
    <xf numFmtId="0" fontId="12" fillId="0" borderId="0" xfId="19" applyFont="1" applyAlignment="1">
      <alignment horizontal="right"/>
      <protection/>
    </xf>
    <xf numFmtId="0" fontId="9" fillId="0" borderId="45" xfId="19" applyFont="1" applyBorder="1" applyAlignment="1">
      <alignment horizontal="right"/>
      <protection/>
    </xf>
    <xf numFmtId="0" fontId="0" fillId="0" borderId="44" xfId="19" applyBorder="1" applyAlignment="1">
      <alignment horizontal="left"/>
      <protection/>
    </xf>
    <xf numFmtId="0" fontId="0" fillId="0" borderId="46" xfId="19" applyBorder="1">
      <alignment/>
      <protection/>
    </xf>
    <xf numFmtId="49" fontId="0" fillId="0" borderId="47" xfId="19" applyNumberFormat="1" applyFont="1" applyBorder="1" applyAlignment="1">
      <alignment horizontal="center"/>
      <protection/>
    </xf>
    <xf numFmtId="0" fontId="0" fillId="0" borderId="50" xfId="19" applyBorder="1" applyAlignment="1">
      <alignment horizontal="center" shrinkToFit="1"/>
      <protection/>
    </xf>
    <xf numFmtId="0" fontId="0" fillId="0" borderId="49" xfId="19" applyBorder="1" applyAlignment="1">
      <alignment horizontal="center" shrinkToFit="1"/>
      <protection/>
    </xf>
    <xf numFmtId="0" fontId="0" fillId="0" borderId="51" xfId="19" applyBorder="1" applyAlignment="1">
      <alignment horizontal="center" shrinkToFit="1"/>
      <protection/>
    </xf>
    <xf numFmtId="0" fontId="9" fillId="0" borderId="0" xfId="19" applyFont="1">
      <alignment/>
      <protection/>
    </xf>
    <xf numFmtId="0" fontId="0" fillId="0" borderId="0" xfId="19" applyFont="1">
      <alignment/>
      <protection/>
    </xf>
    <xf numFmtId="0" fontId="0" fillId="0" borderId="0" xfId="19" applyAlignment="1">
      <alignment horizontal="right"/>
      <protection/>
    </xf>
    <xf numFmtId="0" fontId="0" fillId="0" borderId="0" xfId="19" applyAlignment="1">
      <alignment/>
      <protection/>
    </xf>
    <xf numFmtId="49" fontId="9" fillId="3" borderId="57" xfId="19" applyNumberFormat="1" applyFont="1" applyFill="1" applyBorder="1">
      <alignment/>
      <protection/>
    </xf>
    <xf numFmtId="0" fontId="9" fillId="3" borderId="18" xfId="19" applyFont="1" applyFill="1" applyBorder="1" applyAlignment="1">
      <alignment horizontal="center"/>
      <protection/>
    </xf>
    <xf numFmtId="0" fontId="9" fillId="3" borderId="18" xfId="19" applyNumberFormat="1" applyFont="1" applyFill="1" applyBorder="1" applyAlignment="1">
      <alignment horizontal="center"/>
      <protection/>
    </xf>
    <xf numFmtId="0" fontId="9" fillId="3" borderId="57" xfId="19" applyFont="1" applyFill="1" applyBorder="1" applyAlignment="1">
      <alignment horizontal="center"/>
      <protection/>
    </xf>
    <xf numFmtId="0" fontId="1" fillId="0" borderId="59" xfId="19" applyFont="1" applyBorder="1" applyAlignment="1">
      <alignment horizontal="center"/>
      <protection/>
    </xf>
    <xf numFmtId="49" fontId="1" fillId="0" borderId="59" xfId="19" applyNumberFormat="1" applyFont="1" applyBorder="1" applyAlignment="1">
      <alignment horizontal="left"/>
      <protection/>
    </xf>
    <xf numFmtId="0" fontId="1" fillId="0" borderId="59" xfId="19" applyFont="1" applyBorder="1">
      <alignment/>
      <protection/>
    </xf>
    <xf numFmtId="0" fontId="0" fillId="0" borderId="59" xfId="19" applyBorder="1" applyAlignment="1">
      <alignment horizontal="center"/>
      <protection/>
    </xf>
    <xf numFmtId="0" fontId="0" fillId="0" borderId="59" xfId="19" applyNumberFormat="1" applyBorder="1" applyAlignment="1">
      <alignment horizontal="right"/>
      <protection/>
    </xf>
    <xf numFmtId="0" fontId="0" fillId="0" borderId="59" xfId="19" applyNumberFormat="1" applyBorder="1">
      <alignment/>
      <protection/>
    </xf>
    <xf numFmtId="0" fontId="0" fillId="0" borderId="0" xfId="19" applyNumberFormat="1">
      <alignment/>
      <protection/>
    </xf>
    <xf numFmtId="0" fontId="13" fillId="0" borderId="0" xfId="19" applyFont="1">
      <alignment/>
      <protection/>
    </xf>
    <xf numFmtId="0" fontId="0" fillId="0" borderId="59" xfId="19" applyFont="1" applyBorder="1" applyAlignment="1">
      <alignment horizontal="center" vertical="top"/>
      <protection/>
    </xf>
    <xf numFmtId="49" fontId="8" fillId="0" borderId="59" xfId="19" applyNumberFormat="1" applyFont="1" applyBorder="1" applyAlignment="1">
      <alignment horizontal="left" vertical="top"/>
      <protection/>
    </xf>
    <xf numFmtId="0" fontId="8" fillId="0" borderId="59" xfId="19" applyFont="1" applyBorder="1" applyAlignment="1">
      <alignment wrapText="1"/>
      <protection/>
    </xf>
    <xf numFmtId="49" fontId="8" fillId="0" borderId="59" xfId="19" applyNumberFormat="1" applyFont="1" applyBorder="1" applyAlignment="1">
      <alignment horizontal="center" shrinkToFit="1"/>
      <protection/>
    </xf>
    <xf numFmtId="4" fontId="8" fillId="0" borderId="59" xfId="19" applyNumberFormat="1" applyFont="1" applyBorder="1" applyAlignment="1">
      <alignment horizontal="right"/>
      <protection/>
    </xf>
    <xf numFmtId="4" fontId="8" fillId="0" borderId="59" xfId="19" applyNumberFormat="1" applyFont="1" applyBorder="1">
      <alignment/>
      <protection/>
    </xf>
    <xf numFmtId="0" fontId="9" fillId="0" borderId="59" xfId="19" applyFont="1" applyBorder="1" applyAlignment="1">
      <alignment horizontal="center"/>
      <protection/>
    </xf>
    <xf numFmtId="49" fontId="9" fillId="0" borderId="59" xfId="19" applyNumberFormat="1" applyFont="1" applyBorder="1" applyAlignment="1">
      <alignment horizontal="left"/>
      <protection/>
    </xf>
    <xf numFmtId="0" fontId="14" fillId="0" borderId="0" xfId="19" applyFont="1" applyAlignment="1">
      <alignment wrapText="1"/>
      <protection/>
    </xf>
    <xf numFmtId="49" fontId="15" fillId="5" borderId="16" xfId="19" applyNumberFormat="1" applyFont="1" applyFill="1" applyBorder="1" applyAlignment="1">
      <alignment horizontal="left" wrapText="1"/>
      <protection/>
    </xf>
    <xf numFmtId="49" fontId="16" fillId="0" borderId="0" xfId="0" applyNumberFormat="1" applyFont="1" applyAlignment="1">
      <alignment horizontal="left" wrapText="1"/>
    </xf>
    <xf numFmtId="4" fontId="15" fillId="5" borderId="59" xfId="19" applyNumberFormat="1" applyFont="1" applyFill="1" applyBorder="1" applyAlignment="1">
      <alignment horizontal="right" wrapText="1"/>
      <protection/>
    </xf>
    <xf numFmtId="0" fontId="15" fillId="5" borderId="59" xfId="19" applyFont="1" applyFill="1" applyBorder="1" applyAlignment="1">
      <alignment horizontal="left" wrapText="1"/>
      <protection/>
    </xf>
    <xf numFmtId="0" fontId="15" fillId="0" borderId="59" xfId="0" applyFont="1" applyBorder="1" applyAlignment="1">
      <alignment horizontal="right"/>
    </xf>
    <xf numFmtId="0" fontId="0" fillId="2" borderId="60" xfId="19" applyFill="1" applyBorder="1" applyAlignment="1">
      <alignment horizontal="center"/>
      <protection/>
    </xf>
    <xf numFmtId="49" fontId="3" fillId="2" borderId="60" xfId="19" applyNumberFormat="1" applyFont="1" applyFill="1" applyBorder="1" applyAlignment="1">
      <alignment horizontal="left"/>
      <protection/>
    </xf>
    <xf numFmtId="0" fontId="3" fillId="2" borderId="60" xfId="19" applyFont="1" applyFill="1" applyBorder="1">
      <alignment/>
      <protection/>
    </xf>
    <xf numFmtId="4" fontId="0" fillId="2" borderId="60" xfId="19" applyNumberFormat="1" applyFill="1" applyBorder="1" applyAlignment="1">
      <alignment horizontal="right"/>
      <protection/>
    </xf>
    <xf numFmtId="4" fontId="1" fillId="2" borderId="60" xfId="19" applyNumberFormat="1" applyFont="1" applyFill="1" applyBorder="1">
      <alignment/>
      <protection/>
    </xf>
    <xf numFmtId="3" fontId="0" fillId="0" borderId="0" xfId="19" applyNumberFormat="1">
      <alignment/>
      <protection/>
    </xf>
    <xf numFmtId="0" fontId="0" fillId="0" borderId="0" xfId="19" applyBorder="1">
      <alignment/>
      <protection/>
    </xf>
    <xf numFmtId="0" fontId="17" fillId="0" borderId="0" xfId="19" applyFont="1" applyAlignment="1">
      <alignment/>
      <protection/>
    </xf>
    <xf numFmtId="0" fontId="18" fillId="0" borderId="0" xfId="19" applyFont="1" applyBorder="1">
      <alignment/>
      <protection/>
    </xf>
    <xf numFmtId="3" fontId="18" fillId="0" borderId="0" xfId="19" applyNumberFormat="1" applyFont="1" applyBorder="1" applyAlignment="1">
      <alignment horizontal="right"/>
      <protection/>
    </xf>
    <xf numFmtId="4" fontId="18" fillId="0" borderId="0" xfId="19" applyNumberFormat="1" applyFont="1" applyBorder="1">
      <alignment/>
      <protection/>
    </xf>
    <xf numFmtId="0" fontId="17" fillId="0" borderId="0" xfId="19" applyFont="1" applyBorder="1" applyAlignment="1">
      <alignment/>
      <protection/>
    </xf>
    <xf numFmtId="0" fontId="0" fillId="0" borderId="0" xfId="19" applyBorder="1" applyAlignment="1">
      <alignment horizontal="right"/>
      <protection/>
    </xf>
    <xf numFmtId="49" fontId="9" fillId="0" borderId="8" xfId="0" applyNumberFormat="1" applyFont="1" applyBorder="1" applyAlignment="1">
      <alignment/>
    </xf>
    <xf numFmtId="3" fontId="0" fillId="0" borderId="9" xfId="0" applyNumberFormat="1" applyFont="1" applyBorder="1" applyAlignment="1">
      <alignment/>
    </xf>
    <xf numFmtId="3" fontId="0" fillId="0" borderId="59" xfId="0" applyNumberFormat="1" applyFont="1" applyBorder="1" applyAlignment="1">
      <alignment/>
    </xf>
    <xf numFmtId="3" fontId="0" fillId="0" borderId="61" xfId="0" applyNumberFormat="1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ní_POL.XL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1"/>
  <dimension ref="A1:BE55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68</v>
      </c>
      <c r="B1" s="2"/>
      <c r="C1" s="2"/>
      <c r="D1" s="2"/>
      <c r="E1" s="2"/>
      <c r="F1" s="2"/>
      <c r="G1" s="2"/>
    </row>
    <row r="2" spans="1:7" ht="12.75" customHeight="1">
      <c r="A2" s="3" t="s">
        <v>0</v>
      </c>
      <c r="B2" s="4"/>
      <c r="C2" s="5">
        <f>Rekapitulace!H1</f>
        <v>10001620</v>
      </c>
      <c r="D2" s="6" t="str">
        <f>Rekapitulace!G2</f>
        <v>OPRAVA SOUSOŠÍ NAD ATIKOU MU KOM. NÁM.2</v>
      </c>
      <c r="E2" s="4"/>
      <c r="F2" s="4"/>
      <c r="G2" s="7"/>
    </row>
    <row r="3" spans="1:7" ht="3" customHeight="1">
      <c r="A3" s="8"/>
      <c r="B3" s="9"/>
      <c r="C3" s="8"/>
      <c r="D3" s="8"/>
      <c r="E3" s="8"/>
      <c r="F3" s="8"/>
      <c r="G3" s="10"/>
    </row>
    <row r="4" spans="1:7" ht="12" customHeight="1">
      <c r="A4" s="11" t="s">
        <v>1</v>
      </c>
      <c r="B4" s="12"/>
      <c r="C4" s="13" t="s">
        <v>2</v>
      </c>
      <c r="D4" s="13"/>
      <c r="E4" s="13"/>
      <c r="F4" s="13" t="s">
        <v>3</v>
      </c>
      <c r="G4" s="14"/>
    </row>
    <row r="5" spans="1:7" ht="12.75" customHeight="1">
      <c r="A5" s="15" t="s">
        <v>72</v>
      </c>
      <c r="B5" s="16"/>
      <c r="C5" s="17" t="s">
        <v>73</v>
      </c>
      <c r="D5" s="18"/>
      <c r="E5" s="18"/>
      <c r="F5" s="13"/>
      <c r="G5" s="14"/>
    </row>
    <row r="6" spans="1:7" ht="12.75" customHeight="1">
      <c r="A6" s="19" t="s">
        <v>5</v>
      </c>
      <c r="B6" s="20"/>
      <c r="C6" s="21" t="s">
        <v>6</v>
      </c>
      <c r="D6" s="21"/>
      <c r="E6" s="21"/>
      <c r="F6" s="22" t="s">
        <v>7</v>
      </c>
      <c r="G6" s="23"/>
    </row>
    <row r="7" spans="1:7" ht="12.75" customHeight="1">
      <c r="A7" s="15" t="s">
        <v>70</v>
      </c>
      <c r="B7" s="16"/>
      <c r="C7" s="17" t="s">
        <v>71</v>
      </c>
      <c r="D7" s="18"/>
      <c r="E7" s="18"/>
      <c r="F7" s="24"/>
      <c r="G7" s="14"/>
    </row>
    <row r="8" spans="1:9" ht="12.75">
      <c r="A8" s="19" t="s">
        <v>8</v>
      </c>
      <c r="B8" s="21"/>
      <c r="C8" s="25"/>
      <c r="D8" s="26"/>
      <c r="E8" s="27" t="s">
        <v>9</v>
      </c>
      <c r="F8" s="28"/>
      <c r="G8" s="29"/>
      <c r="H8" s="30"/>
      <c r="I8" s="30"/>
    </row>
    <row r="9" spans="1:7" ht="12.75">
      <c r="A9" s="19" t="s">
        <v>10</v>
      </c>
      <c r="B9" s="21"/>
      <c r="C9" s="25"/>
      <c r="D9" s="26"/>
      <c r="E9" s="22" t="s">
        <v>11</v>
      </c>
      <c r="F9" s="21"/>
      <c r="G9" s="31">
        <f>IF(PocetMJ=0,,ROUND((F30+F32)/PocetMJ,1))</f>
        <v>0</v>
      </c>
    </row>
    <row r="10" spans="1:7" ht="12.75">
      <c r="A10" s="32" t="s">
        <v>12</v>
      </c>
      <c r="B10" s="33"/>
      <c r="C10" s="33"/>
      <c r="D10" s="33"/>
      <c r="E10" s="34" t="s">
        <v>13</v>
      </c>
      <c r="F10" s="33"/>
      <c r="G10" s="35">
        <v>10001620</v>
      </c>
    </row>
    <row r="11" spans="1:57" ht="12.75">
      <c r="A11" s="11" t="s">
        <v>14</v>
      </c>
      <c r="B11" s="13"/>
      <c r="C11" s="13"/>
      <c r="D11" s="13"/>
      <c r="E11" s="36" t="s">
        <v>15</v>
      </c>
      <c r="F11" s="13"/>
      <c r="G11" s="14"/>
      <c r="BA11" s="37"/>
      <c r="BB11" s="37"/>
      <c r="BC11" s="37"/>
      <c r="BD11" s="37"/>
      <c r="BE11" s="37"/>
    </row>
    <row r="12" spans="1:7" ht="12.75">
      <c r="A12" s="11"/>
      <c r="B12" s="13"/>
      <c r="C12" s="13"/>
      <c r="D12" s="13"/>
      <c r="E12" s="38"/>
      <c r="F12" s="39"/>
      <c r="G12" s="40"/>
    </row>
    <row r="13" spans="1:7" ht="28.5" customHeight="1" thickBot="1">
      <c r="A13" s="41" t="s">
        <v>16</v>
      </c>
      <c r="B13" s="42"/>
      <c r="C13" s="42"/>
      <c r="D13" s="42"/>
      <c r="E13" s="43"/>
      <c r="F13" s="43"/>
      <c r="G13" s="44"/>
    </row>
    <row r="14" spans="1:7" ht="17.25" customHeight="1" thickBot="1">
      <c r="A14" s="45" t="s">
        <v>17</v>
      </c>
      <c r="B14" s="46"/>
      <c r="C14" s="47"/>
      <c r="D14" s="48" t="s">
        <v>18</v>
      </c>
      <c r="E14" s="49"/>
      <c r="F14" s="49"/>
      <c r="G14" s="47"/>
    </row>
    <row r="15" spans="1:7" ht="15.75" customHeight="1">
      <c r="A15" s="50"/>
      <c r="B15" s="8" t="s">
        <v>19</v>
      </c>
      <c r="C15" s="51">
        <f>Dodavka</f>
        <v>0</v>
      </c>
      <c r="D15" s="52" t="str">
        <f>Rekapitulace!A24</f>
        <v>Ztížené výrobní podmínky</v>
      </c>
      <c r="E15" s="53"/>
      <c r="F15" s="54"/>
      <c r="G15" s="51">
        <f>Rekapitulace!I24</f>
        <v>0</v>
      </c>
    </row>
    <row r="16" spans="1:7" ht="15.75" customHeight="1">
      <c r="A16" s="50" t="s">
        <v>20</v>
      </c>
      <c r="B16" s="8" t="s">
        <v>21</v>
      </c>
      <c r="C16" s="51">
        <f>Mont</f>
        <v>0</v>
      </c>
      <c r="D16" s="32" t="str">
        <f>Rekapitulace!A25</f>
        <v>Oborová přirážka</v>
      </c>
      <c r="E16" s="55"/>
      <c r="F16" s="56"/>
      <c r="G16" s="51">
        <f>Rekapitulace!I25</f>
        <v>0</v>
      </c>
    </row>
    <row r="17" spans="1:7" ht="15.75" customHeight="1">
      <c r="A17" s="50" t="s">
        <v>22</v>
      </c>
      <c r="B17" s="8" t="s">
        <v>23</v>
      </c>
      <c r="C17" s="51">
        <f>HSV</f>
        <v>0</v>
      </c>
      <c r="D17" s="32" t="str">
        <f>Rekapitulace!A26</f>
        <v>Přesun stavebních kapacit</v>
      </c>
      <c r="E17" s="55"/>
      <c r="F17" s="56"/>
      <c r="G17" s="51">
        <f>Rekapitulace!I26</f>
        <v>0</v>
      </c>
    </row>
    <row r="18" spans="1:7" ht="15.75" customHeight="1">
      <c r="A18" s="57" t="s">
        <v>24</v>
      </c>
      <c r="B18" s="8" t="s">
        <v>25</v>
      </c>
      <c r="C18" s="51">
        <f>PSV</f>
        <v>0</v>
      </c>
      <c r="D18" s="32" t="str">
        <f>Rekapitulace!A27</f>
        <v>Mimostaveništní doprava</v>
      </c>
      <c r="E18" s="55"/>
      <c r="F18" s="56"/>
      <c r="G18" s="51">
        <f>Rekapitulace!I27</f>
        <v>0</v>
      </c>
    </row>
    <row r="19" spans="1:7" ht="15.75" customHeight="1">
      <c r="A19" s="58" t="s">
        <v>26</v>
      </c>
      <c r="B19" s="8"/>
      <c r="C19" s="51">
        <f>SUM(C15:C18)</f>
        <v>0</v>
      </c>
      <c r="D19" s="59" t="str">
        <f>Rekapitulace!A28</f>
        <v>Zařízení staveniště</v>
      </c>
      <c r="E19" s="55"/>
      <c r="F19" s="56"/>
      <c r="G19" s="51">
        <f>Rekapitulace!I28</f>
        <v>0</v>
      </c>
    </row>
    <row r="20" spans="1:7" ht="15.75" customHeight="1">
      <c r="A20" s="58"/>
      <c r="B20" s="8"/>
      <c r="C20" s="51"/>
      <c r="D20" s="32" t="str">
        <f>Rekapitulace!A29</f>
        <v>Provoz investora</v>
      </c>
      <c r="E20" s="55"/>
      <c r="F20" s="56"/>
      <c r="G20" s="51">
        <f>Rekapitulace!I29</f>
        <v>0</v>
      </c>
    </row>
    <row r="21" spans="1:7" ht="15.75" customHeight="1">
      <c r="A21" s="58" t="s">
        <v>27</v>
      </c>
      <c r="B21" s="8"/>
      <c r="C21" s="51">
        <f>HZS</f>
        <v>0</v>
      </c>
      <c r="D21" s="32" t="str">
        <f>Rekapitulace!A30</f>
        <v>Kompletační činnost (IČD)</v>
      </c>
      <c r="E21" s="55"/>
      <c r="F21" s="56"/>
      <c r="G21" s="51">
        <f>Rekapitulace!I30</f>
        <v>0</v>
      </c>
    </row>
    <row r="22" spans="1:7" ht="15.75" customHeight="1">
      <c r="A22" s="11" t="s">
        <v>28</v>
      </c>
      <c r="B22" s="13"/>
      <c r="C22" s="51">
        <f>C19+C21</f>
        <v>0</v>
      </c>
      <c r="D22" s="32" t="s">
        <v>29</v>
      </c>
      <c r="E22" s="55"/>
      <c r="F22" s="56"/>
      <c r="G22" s="51">
        <f>G23-SUM(G15:G21)</f>
        <v>0</v>
      </c>
    </row>
    <row r="23" spans="1:7" ht="15.75" customHeight="1" thickBot="1">
      <c r="A23" s="32" t="s">
        <v>30</v>
      </c>
      <c r="B23" s="33"/>
      <c r="C23" s="60">
        <f>C22+G23</f>
        <v>0</v>
      </c>
      <c r="D23" s="61" t="s">
        <v>31</v>
      </c>
      <c r="E23" s="62"/>
      <c r="F23" s="63"/>
      <c r="G23" s="51">
        <f>VRN</f>
        <v>0</v>
      </c>
    </row>
    <row r="24" spans="1:7" ht="12.75">
      <c r="A24" s="64" t="s">
        <v>32</v>
      </c>
      <c r="B24" s="65"/>
      <c r="C24" s="66" t="s">
        <v>33</v>
      </c>
      <c r="D24" s="65"/>
      <c r="E24" s="66" t="s">
        <v>34</v>
      </c>
      <c r="F24" s="65"/>
      <c r="G24" s="67"/>
    </row>
    <row r="25" spans="1:7" ht="12.75">
      <c r="A25" s="19"/>
      <c r="B25" s="21"/>
      <c r="C25" s="22" t="s">
        <v>35</v>
      </c>
      <c r="D25" s="21"/>
      <c r="E25" s="22" t="s">
        <v>35</v>
      </c>
      <c r="F25" s="21"/>
      <c r="G25" s="23"/>
    </row>
    <row r="26" spans="1:7" ht="12.75">
      <c r="A26" s="11" t="s">
        <v>36</v>
      </c>
      <c r="B26" s="68"/>
      <c r="C26" s="36" t="s">
        <v>36</v>
      </c>
      <c r="D26" s="13"/>
      <c r="E26" s="36" t="s">
        <v>36</v>
      </c>
      <c r="F26" s="13"/>
      <c r="G26" s="14"/>
    </row>
    <row r="27" spans="1:7" ht="12.75">
      <c r="A27" s="11"/>
      <c r="B27" s="69"/>
      <c r="C27" s="36" t="s">
        <v>37</v>
      </c>
      <c r="D27" s="13"/>
      <c r="E27" s="36" t="s">
        <v>38</v>
      </c>
      <c r="F27" s="13"/>
      <c r="G27" s="14"/>
    </row>
    <row r="28" spans="1:7" ht="12.75">
      <c r="A28" s="11"/>
      <c r="B28" s="13"/>
      <c r="C28" s="36"/>
      <c r="D28" s="13"/>
      <c r="E28" s="36"/>
      <c r="F28" s="13"/>
      <c r="G28" s="14"/>
    </row>
    <row r="29" spans="1:7" ht="94.5" customHeight="1">
      <c r="A29" s="11"/>
      <c r="B29" s="13"/>
      <c r="C29" s="36"/>
      <c r="D29" s="13"/>
      <c r="E29" s="36"/>
      <c r="F29" s="13"/>
      <c r="G29" s="14"/>
    </row>
    <row r="30" spans="1:7" ht="12.75">
      <c r="A30" s="19" t="s">
        <v>39</v>
      </c>
      <c r="B30" s="21"/>
      <c r="C30" s="70">
        <v>21</v>
      </c>
      <c r="D30" s="21" t="s">
        <v>40</v>
      </c>
      <c r="E30" s="22"/>
      <c r="F30" s="71">
        <f>ROUND(C23-F32,0)</f>
        <v>0</v>
      </c>
      <c r="G30" s="23"/>
    </row>
    <row r="31" spans="1:7" ht="12.75">
      <c r="A31" s="19" t="s">
        <v>41</v>
      </c>
      <c r="B31" s="21"/>
      <c r="C31" s="70">
        <f>SazbaDPH1</f>
        <v>21</v>
      </c>
      <c r="D31" s="21" t="s">
        <v>40</v>
      </c>
      <c r="E31" s="22"/>
      <c r="F31" s="72">
        <f>ROUND(PRODUCT(F30,C31/100),1)</f>
        <v>0</v>
      </c>
      <c r="G31" s="35"/>
    </row>
    <row r="32" spans="1:7" ht="12.75">
      <c r="A32" s="19" t="s">
        <v>39</v>
      </c>
      <c r="B32" s="21"/>
      <c r="C32" s="70">
        <v>0</v>
      </c>
      <c r="D32" s="21" t="s">
        <v>40</v>
      </c>
      <c r="E32" s="22"/>
      <c r="F32" s="71">
        <v>0</v>
      </c>
      <c r="G32" s="23"/>
    </row>
    <row r="33" spans="1:7" ht="12.75">
      <c r="A33" s="19" t="s">
        <v>41</v>
      </c>
      <c r="B33" s="21"/>
      <c r="C33" s="70">
        <f>SazbaDPH2</f>
        <v>0</v>
      </c>
      <c r="D33" s="21" t="s">
        <v>40</v>
      </c>
      <c r="E33" s="22"/>
      <c r="F33" s="72">
        <f>ROUND(PRODUCT(F32,C33/100),1)</f>
        <v>0</v>
      </c>
      <c r="G33" s="35"/>
    </row>
    <row r="34" spans="1:7" s="78" customFormat="1" ht="19.5" customHeight="1" thickBot="1">
      <c r="A34" s="73" t="s">
        <v>42</v>
      </c>
      <c r="B34" s="74"/>
      <c r="C34" s="74"/>
      <c r="D34" s="74"/>
      <c r="E34" s="75"/>
      <c r="F34" s="76">
        <f>CEILING(SUM(F30:F33),1)</f>
        <v>0</v>
      </c>
      <c r="G34" s="77"/>
    </row>
    <row r="36" spans="1:8" ht="12.75">
      <c r="A36" s="79" t="s">
        <v>43</v>
      </c>
      <c r="B36" s="79"/>
      <c r="C36" s="79"/>
      <c r="D36" s="79"/>
      <c r="E36" s="79"/>
      <c r="F36" s="79"/>
      <c r="G36" s="79"/>
      <c r="H36" t="s">
        <v>4</v>
      </c>
    </row>
    <row r="37" spans="1:8" ht="14.25" customHeight="1">
      <c r="A37" s="79"/>
      <c r="B37" s="80" t="s">
        <v>234</v>
      </c>
      <c r="C37" s="80"/>
      <c r="D37" s="80"/>
      <c r="E37" s="80"/>
      <c r="F37" s="80"/>
      <c r="G37" s="80"/>
      <c r="H37" t="s">
        <v>4</v>
      </c>
    </row>
    <row r="38" spans="1:8" ht="12.75" customHeight="1">
      <c r="A38" s="81"/>
      <c r="B38" s="80"/>
      <c r="C38" s="80"/>
      <c r="D38" s="80"/>
      <c r="E38" s="80"/>
      <c r="F38" s="80"/>
      <c r="G38" s="80"/>
      <c r="H38" t="s">
        <v>4</v>
      </c>
    </row>
    <row r="39" spans="1:8" ht="12.75">
      <c r="A39" s="81"/>
      <c r="B39" s="80"/>
      <c r="C39" s="80"/>
      <c r="D39" s="80"/>
      <c r="E39" s="80"/>
      <c r="F39" s="80"/>
      <c r="G39" s="80"/>
      <c r="H39" t="s">
        <v>4</v>
      </c>
    </row>
    <row r="40" spans="1:8" ht="12.75">
      <c r="A40" s="81"/>
      <c r="B40" s="80"/>
      <c r="C40" s="80"/>
      <c r="D40" s="80"/>
      <c r="E40" s="80"/>
      <c r="F40" s="80"/>
      <c r="G40" s="80"/>
      <c r="H40" t="s">
        <v>4</v>
      </c>
    </row>
    <row r="41" spans="1:8" ht="12.75">
      <c r="A41" s="81"/>
      <c r="B41" s="80"/>
      <c r="C41" s="80"/>
      <c r="D41" s="80"/>
      <c r="E41" s="80"/>
      <c r="F41" s="80"/>
      <c r="G41" s="80"/>
      <c r="H41" t="s">
        <v>4</v>
      </c>
    </row>
    <row r="42" spans="1:8" ht="12.75">
      <c r="A42" s="81"/>
      <c r="B42" s="80"/>
      <c r="C42" s="80"/>
      <c r="D42" s="80"/>
      <c r="E42" s="80"/>
      <c r="F42" s="80"/>
      <c r="G42" s="80"/>
      <c r="H42" t="s">
        <v>4</v>
      </c>
    </row>
    <row r="43" spans="1:8" ht="12.75">
      <c r="A43" s="81"/>
      <c r="B43" s="80"/>
      <c r="C43" s="80"/>
      <c r="D43" s="80"/>
      <c r="E43" s="80"/>
      <c r="F43" s="80"/>
      <c r="G43" s="80"/>
      <c r="H43" t="s">
        <v>4</v>
      </c>
    </row>
    <row r="44" spans="1:8" ht="12.75">
      <c r="A44" s="81"/>
      <c r="B44" s="80"/>
      <c r="C44" s="80"/>
      <c r="D44" s="80"/>
      <c r="E44" s="80"/>
      <c r="F44" s="80"/>
      <c r="G44" s="80"/>
      <c r="H44" t="s">
        <v>4</v>
      </c>
    </row>
    <row r="45" spans="1:8" ht="0.75" customHeight="1">
      <c r="A45" s="81"/>
      <c r="B45" s="80"/>
      <c r="C45" s="80"/>
      <c r="D45" s="80"/>
      <c r="E45" s="80"/>
      <c r="F45" s="80"/>
      <c r="G45" s="80"/>
      <c r="H45" t="s">
        <v>4</v>
      </c>
    </row>
    <row r="46" spans="2:7" ht="12.75">
      <c r="B46" s="82"/>
      <c r="C46" s="82"/>
      <c r="D46" s="82"/>
      <c r="E46" s="82"/>
      <c r="F46" s="82"/>
      <c r="G46" s="82"/>
    </row>
    <row r="47" spans="2:7" ht="12.75">
      <c r="B47" s="82"/>
      <c r="C47" s="82"/>
      <c r="D47" s="82"/>
      <c r="E47" s="82"/>
      <c r="F47" s="82"/>
      <c r="G47" s="82"/>
    </row>
    <row r="48" spans="2:7" ht="12.75">
      <c r="B48" s="82"/>
      <c r="C48" s="82"/>
      <c r="D48" s="82"/>
      <c r="E48" s="82"/>
      <c r="F48" s="82"/>
      <c r="G48" s="82"/>
    </row>
    <row r="49" spans="2:7" ht="12.75">
      <c r="B49" s="82"/>
      <c r="C49" s="82"/>
      <c r="D49" s="82"/>
      <c r="E49" s="82"/>
      <c r="F49" s="82"/>
      <c r="G49" s="82"/>
    </row>
    <row r="50" spans="2:7" ht="12.75">
      <c r="B50" s="82"/>
      <c r="C50" s="82"/>
      <c r="D50" s="82"/>
      <c r="E50" s="82"/>
      <c r="F50" s="82"/>
      <c r="G50" s="82"/>
    </row>
    <row r="51" spans="2:7" ht="12.75">
      <c r="B51" s="82"/>
      <c r="C51" s="82"/>
      <c r="D51" s="82"/>
      <c r="E51" s="82"/>
      <c r="F51" s="82"/>
      <c r="G51" s="82"/>
    </row>
    <row r="52" spans="2:7" ht="12.75">
      <c r="B52" s="82"/>
      <c r="C52" s="82"/>
      <c r="D52" s="82"/>
      <c r="E52" s="82"/>
      <c r="F52" s="82"/>
      <c r="G52" s="82"/>
    </row>
    <row r="53" spans="2:7" ht="12.75">
      <c r="B53" s="82"/>
      <c r="C53" s="82"/>
      <c r="D53" s="82"/>
      <c r="E53" s="82"/>
      <c r="F53" s="82"/>
      <c r="G53" s="82"/>
    </row>
    <row r="54" spans="2:7" ht="12.75">
      <c r="B54" s="82"/>
      <c r="C54" s="82"/>
      <c r="D54" s="82"/>
      <c r="E54" s="82"/>
      <c r="F54" s="82"/>
      <c r="G54" s="82"/>
    </row>
    <row r="55" spans="2:7" ht="12.75">
      <c r="B55" s="82"/>
      <c r="C55" s="82"/>
      <c r="D55" s="82"/>
      <c r="E55" s="82"/>
      <c r="F55" s="82"/>
      <c r="G55" s="82"/>
    </row>
  </sheetData>
  <mergeCells count="14">
    <mergeCell ref="C8:D8"/>
    <mergeCell ref="C9:D9"/>
    <mergeCell ref="E12:G12"/>
    <mergeCell ref="B46:G46"/>
    <mergeCell ref="B47:G47"/>
    <mergeCell ref="B48:G48"/>
    <mergeCell ref="B37:G45"/>
    <mergeCell ref="B53:G53"/>
    <mergeCell ref="B54:G54"/>
    <mergeCell ref="B55:G55"/>
    <mergeCell ref="B49:G49"/>
    <mergeCell ref="B50:G50"/>
    <mergeCell ref="B51:G51"/>
    <mergeCell ref="B52:G52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1"/>
  <dimension ref="A1:BE83"/>
  <sheetViews>
    <sheetView workbookViewId="0" topLeftCell="A1">
      <selection activeCell="H32" sqref="H32:I32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83" t="s">
        <v>5</v>
      </c>
      <c r="B1" s="84"/>
      <c r="C1" s="85" t="str">
        <f>CONCATENATE(cislostavby," ",nazevstavby)</f>
        <v>10001620 OPRAVA SOUSOŠÍ NAD ATIKOU VÝCHODNÍHO PRŮČELÍ</v>
      </c>
      <c r="D1" s="86"/>
      <c r="E1" s="87"/>
      <c r="F1" s="86"/>
      <c r="G1" s="88" t="s">
        <v>44</v>
      </c>
      <c r="H1" s="89">
        <v>10001620</v>
      </c>
      <c r="I1" s="90"/>
    </row>
    <row r="2" spans="1:9" ht="13.5" thickBot="1">
      <c r="A2" s="91" t="s">
        <v>1</v>
      </c>
      <c r="B2" s="92"/>
      <c r="C2" s="93" t="str">
        <f>CONCATENATE(cisloobjektu," ",nazevobjektu)</f>
        <v>S01 OPRAVA SOUSOŠÍ NAD ATIKOU</v>
      </c>
      <c r="D2" s="94"/>
      <c r="E2" s="95"/>
      <c r="F2" s="94"/>
      <c r="G2" s="96" t="s">
        <v>74</v>
      </c>
      <c r="H2" s="97"/>
      <c r="I2" s="98"/>
    </row>
    <row r="3" ht="13.5" thickTop="1">
      <c r="F3" s="13"/>
    </row>
    <row r="4" spans="1:9" ht="19.5" customHeight="1">
      <c r="A4" s="99" t="s">
        <v>45</v>
      </c>
      <c r="B4" s="100"/>
      <c r="C4" s="100"/>
      <c r="D4" s="100"/>
      <c r="E4" s="101"/>
      <c r="F4" s="100"/>
      <c r="G4" s="100"/>
      <c r="H4" s="100"/>
      <c r="I4" s="100"/>
    </row>
    <row r="5" ht="13.5" thickBot="1"/>
    <row r="6" spans="1:9" s="13" customFormat="1" ht="13.5" thickBot="1">
      <c r="A6" s="102"/>
      <c r="B6" s="103" t="s">
        <v>46</v>
      </c>
      <c r="C6" s="103"/>
      <c r="D6" s="104"/>
      <c r="E6" s="105" t="s">
        <v>47</v>
      </c>
      <c r="F6" s="106" t="s">
        <v>48</v>
      </c>
      <c r="G6" s="106" t="s">
        <v>49</v>
      </c>
      <c r="H6" s="106" t="s">
        <v>50</v>
      </c>
      <c r="I6" s="107" t="s">
        <v>27</v>
      </c>
    </row>
    <row r="7" spans="1:9" s="13" customFormat="1" ht="12.75">
      <c r="A7" s="200" t="str">
        <f>Položky!B7</f>
        <v>000</v>
      </c>
      <c r="B7" s="108" t="str">
        <f>Položky!C7</f>
        <v>Vedlejší a ostatní náklady</v>
      </c>
      <c r="D7" s="109"/>
      <c r="E7" s="201">
        <f>Položky!BA12</f>
        <v>0</v>
      </c>
      <c r="F7" s="202">
        <f>Položky!BB12</f>
        <v>0</v>
      </c>
      <c r="G7" s="202">
        <f>Položky!BC12</f>
        <v>0</v>
      </c>
      <c r="H7" s="202">
        <f>Položky!BD12</f>
        <v>0</v>
      </c>
      <c r="I7" s="203">
        <f>Položky!BE12</f>
        <v>0</v>
      </c>
    </row>
    <row r="8" spans="1:9" s="13" customFormat="1" ht="12.75">
      <c r="A8" s="200" t="str">
        <f>Položky!B13</f>
        <v>6</v>
      </c>
      <c r="B8" s="108" t="str">
        <f>Položky!C13</f>
        <v>Úpravy povrchu, podlahy</v>
      </c>
      <c r="D8" s="109"/>
      <c r="E8" s="201">
        <f>Položky!BA21</f>
        <v>0</v>
      </c>
      <c r="F8" s="202">
        <f>Položky!BB21</f>
        <v>0</v>
      </c>
      <c r="G8" s="202">
        <f>Položky!BC21</f>
        <v>0</v>
      </c>
      <c r="H8" s="202">
        <f>Položky!BD21</f>
        <v>0</v>
      </c>
      <c r="I8" s="203">
        <f>Položky!BE21</f>
        <v>0</v>
      </c>
    </row>
    <row r="9" spans="1:9" s="13" customFormat="1" ht="12.75">
      <c r="A9" s="200" t="str">
        <f>Položky!B22</f>
        <v>9</v>
      </c>
      <c r="B9" s="108" t="str">
        <f>Položky!C22</f>
        <v>Restaurátorské práce</v>
      </c>
      <c r="D9" s="109"/>
      <c r="E9" s="201">
        <f>Položky!BA32</f>
        <v>0</v>
      </c>
      <c r="F9" s="202">
        <f>Položky!BB32</f>
        <v>0</v>
      </c>
      <c r="G9" s="202">
        <f>Položky!BC32</f>
        <v>0</v>
      </c>
      <c r="H9" s="202">
        <f>Položky!BD32</f>
        <v>0</v>
      </c>
      <c r="I9" s="203">
        <f>Položky!BE32</f>
        <v>0</v>
      </c>
    </row>
    <row r="10" spans="1:9" s="13" customFormat="1" ht="12.75">
      <c r="A10" s="200" t="str">
        <f>Položky!B33</f>
        <v>94</v>
      </c>
      <c r="B10" s="108" t="str">
        <f>Položky!C33</f>
        <v>Lešení a stavební výtahy</v>
      </c>
      <c r="D10" s="109"/>
      <c r="E10" s="201">
        <f>Položky!BA52</f>
        <v>0</v>
      </c>
      <c r="F10" s="202">
        <f>Položky!BB52</f>
        <v>0</v>
      </c>
      <c r="G10" s="202">
        <f>Položky!BC52</f>
        <v>0</v>
      </c>
      <c r="H10" s="202">
        <f>Položky!BD52</f>
        <v>0</v>
      </c>
      <c r="I10" s="203">
        <f>Položky!BE52</f>
        <v>0</v>
      </c>
    </row>
    <row r="11" spans="1:9" s="13" customFormat="1" ht="12.75">
      <c r="A11" s="200" t="str">
        <f>Položky!B53</f>
        <v>95</v>
      </c>
      <c r="B11" s="108" t="str">
        <f>Položky!C53</f>
        <v>Dokončovací konstrukce na pozemních stavbách</v>
      </c>
      <c r="D11" s="109"/>
      <c r="E11" s="201">
        <f>Položky!BA60</f>
        <v>0</v>
      </c>
      <c r="F11" s="202">
        <f>Položky!BB60</f>
        <v>0</v>
      </c>
      <c r="G11" s="202">
        <f>Položky!BC60</f>
        <v>0</v>
      </c>
      <c r="H11" s="202">
        <f>Položky!BD60</f>
        <v>0</v>
      </c>
      <c r="I11" s="203">
        <f>Položky!BE60</f>
        <v>0</v>
      </c>
    </row>
    <row r="12" spans="1:9" s="13" customFormat="1" ht="12.75">
      <c r="A12" s="200" t="str">
        <f>Položky!B61</f>
        <v>96</v>
      </c>
      <c r="B12" s="108" t="str">
        <f>Položky!C61</f>
        <v>Bourání konstrukcí</v>
      </c>
      <c r="D12" s="109"/>
      <c r="E12" s="201">
        <f>Položky!BA64</f>
        <v>0</v>
      </c>
      <c r="F12" s="202">
        <f>Položky!BB64</f>
        <v>0</v>
      </c>
      <c r="G12" s="202">
        <f>Položky!BC64</f>
        <v>0</v>
      </c>
      <c r="H12" s="202">
        <f>Položky!BD64</f>
        <v>0</v>
      </c>
      <c r="I12" s="203">
        <f>Položky!BE64</f>
        <v>0</v>
      </c>
    </row>
    <row r="13" spans="1:9" s="13" customFormat="1" ht="12.75">
      <c r="A13" s="200" t="str">
        <f>Položky!B65</f>
        <v>99</v>
      </c>
      <c r="B13" s="108" t="str">
        <f>Položky!C65</f>
        <v>Staveništní přesun hmot</v>
      </c>
      <c r="D13" s="109"/>
      <c r="E13" s="201">
        <f>Položky!BA67</f>
        <v>0</v>
      </c>
      <c r="F13" s="202">
        <f>Položky!BB67</f>
        <v>0</v>
      </c>
      <c r="G13" s="202">
        <f>Položky!BC67</f>
        <v>0</v>
      </c>
      <c r="H13" s="202">
        <f>Položky!BD67</f>
        <v>0</v>
      </c>
      <c r="I13" s="203">
        <f>Položky!BE67</f>
        <v>0</v>
      </c>
    </row>
    <row r="14" spans="1:9" s="13" customFormat="1" ht="12.75">
      <c r="A14" s="200" t="str">
        <f>Položky!B68</f>
        <v>762</v>
      </c>
      <c r="B14" s="108" t="str">
        <f>Položky!C68</f>
        <v>Konstrukce tesařské</v>
      </c>
      <c r="D14" s="109"/>
      <c r="E14" s="201">
        <f>Položky!BA70</f>
        <v>0</v>
      </c>
      <c r="F14" s="202">
        <f>Položky!BB70</f>
        <v>0</v>
      </c>
      <c r="G14" s="202">
        <f>Položky!BC70</f>
        <v>0</v>
      </c>
      <c r="H14" s="202">
        <f>Položky!BD70</f>
        <v>0</v>
      </c>
      <c r="I14" s="203">
        <f>Položky!BE70</f>
        <v>0</v>
      </c>
    </row>
    <row r="15" spans="1:9" s="13" customFormat="1" ht="12.75">
      <c r="A15" s="200" t="str">
        <f>Položky!B71</f>
        <v>764</v>
      </c>
      <c r="B15" s="108" t="str">
        <f>Položky!C71</f>
        <v>Konstrukce klempířské</v>
      </c>
      <c r="D15" s="109"/>
      <c r="E15" s="201">
        <f>Položky!BA77</f>
        <v>0</v>
      </c>
      <c r="F15" s="202">
        <f>Položky!BB77</f>
        <v>0</v>
      </c>
      <c r="G15" s="202">
        <f>Položky!BC77</f>
        <v>0</v>
      </c>
      <c r="H15" s="202">
        <f>Položky!BD77</f>
        <v>0</v>
      </c>
      <c r="I15" s="203">
        <f>Položky!BE77</f>
        <v>0</v>
      </c>
    </row>
    <row r="16" spans="1:9" s="13" customFormat="1" ht="12.75">
      <c r="A16" s="200" t="str">
        <f>Položky!B78</f>
        <v>767</v>
      </c>
      <c r="B16" s="108" t="str">
        <f>Položky!C78</f>
        <v>Konstrukce zámečnické</v>
      </c>
      <c r="D16" s="109"/>
      <c r="E16" s="201">
        <f>Položky!BA85</f>
        <v>0</v>
      </c>
      <c r="F16" s="202">
        <f>Položky!BB85</f>
        <v>0</v>
      </c>
      <c r="G16" s="202">
        <f>Položky!BC85</f>
        <v>0</v>
      </c>
      <c r="H16" s="202">
        <f>Položky!BD85</f>
        <v>0</v>
      </c>
      <c r="I16" s="203">
        <f>Položky!BE85</f>
        <v>0</v>
      </c>
    </row>
    <row r="17" spans="1:9" s="13" customFormat="1" ht="12.75">
      <c r="A17" s="200" t="str">
        <f>Položky!B86</f>
        <v>783</v>
      </c>
      <c r="B17" s="108" t="str">
        <f>Položky!C86</f>
        <v>Nátěry</v>
      </c>
      <c r="D17" s="109"/>
      <c r="E17" s="201">
        <f>Položky!BA88</f>
        <v>0</v>
      </c>
      <c r="F17" s="202">
        <f>Položky!BB88</f>
        <v>0</v>
      </c>
      <c r="G17" s="202">
        <f>Položky!BC88</f>
        <v>0</v>
      </c>
      <c r="H17" s="202">
        <f>Položky!BD88</f>
        <v>0</v>
      </c>
      <c r="I17" s="203">
        <f>Položky!BE88</f>
        <v>0</v>
      </c>
    </row>
    <row r="18" spans="1:9" s="13" customFormat="1" ht="13.5" thickBot="1">
      <c r="A18" s="200" t="str">
        <f>Položky!B89</f>
        <v>D96</v>
      </c>
      <c r="B18" s="108" t="str">
        <f>Položky!C89</f>
        <v>Přesuny suti a vybouraných hmot</v>
      </c>
      <c r="D18" s="109"/>
      <c r="E18" s="201">
        <f>Položky!BA97</f>
        <v>0</v>
      </c>
      <c r="F18" s="202">
        <f>Položky!BB97</f>
        <v>0</v>
      </c>
      <c r="G18" s="202">
        <f>Položky!BC97</f>
        <v>0</v>
      </c>
      <c r="H18" s="202">
        <f>Položky!BD97</f>
        <v>0</v>
      </c>
      <c r="I18" s="203">
        <f>Položky!BE97</f>
        <v>0</v>
      </c>
    </row>
    <row r="19" spans="1:9" s="116" customFormat="1" ht="13.5" thickBot="1">
      <c r="A19" s="110"/>
      <c r="B19" s="111" t="s">
        <v>51</v>
      </c>
      <c r="C19" s="111"/>
      <c r="D19" s="112"/>
      <c r="E19" s="113">
        <f>SUM(E7:E18)</f>
        <v>0</v>
      </c>
      <c r="F19" s="114">
        <f>SUM(F7:F18)</f>
        <v>0</v>
      </c>
      <c r="G19" s="114">
        <f>SUM(G7:G18)</f>
        <v>0</v>
      </c>
      <c r="H19" s="114">
        <f>SUM(H7:H18)</f>
        <v>0</v>
      </c>
      <c r="I19" s="115">
        <f>SUM(I7:I18)</f>
        <v>0</v>
      </c>
    </row>
    <row r="20" spans="1:9" ht="12.75">
      <c r="A20" s="13"/>
      <c r="B20" s="13"/>
      <c r="C20" s="13"/>
      <c r="D20" s="13"/>
      <c r="E20" s="13"/>
      <c r="F20" s="13"/>
      <c r="G20" s="13"/>
      <c r="H20" s="13"/>
      <c r="I20" s="13"/>
    </row>
    <row r="21" spans="1:57" ht="19.5" customHeight="1">
      <c r="A21" s="100" t="s">
        <v>52</v>
      </c>
      <c r="B21" s="100"/>
      <c r="C21" s="100"/>
      <c r="D21" s="100"/>
      <c r="E21" s="100"/>
      <c r="F21" s="100"/>
      <c r="G21" s="117"/>
      <c r="H21" s="100"/>
      <c r="I21" s="100"/>
      <c r="BA21" s="37"/>
      <c r="BB21" s="37"/>
      <c r="BC21" s="37"/>
      <c r="BD21" s="37"/>
      <c r="BE21" s="37"/>
    </row>
    <row r="22" ht="13.5" thickBot="1"/>
    <row r="23" spans="1:9" ht="12.75">
      <c r="A23" s="118" t="s">
        <v>53</v>
      </c>
      <c r="B23" s="119"/>
      <c r="C23" s="119"/>
      <c r="D23" s="120"/>
      <c r="E23" s="121" t="s">
        <v>54</v>
      </c>
      <c r="F23" s="122" t="s">
        <v>55</v>
      </c>
      <c r="G23" s="123" t="s">
        <v>56</v>
      </c>
      <c r="H23" s="124"/>
      <c r="I23" s="125" t="s">
        <v>54</v>
      </c>
    </row>
    <row r="24" spans="1:53" ht="12.75">
      <c r="A24" s="126" t="s">
        <v>226</v>
      </c>
      <c r="B24" s="127"/>
      <c r="C24" s="127"/>
      <c r="D24" s="128"/>
      <c r="E24" s="129"/>
      <c r="F24" s="130"/>
      <c r="G24" s="131">
        <f>CHOOSE(BA24+1,HSV+PSV,HSV+PSV+Mont,HSV+PSV+Dodavka+Mont,HSV,PSV,Mont,Dodavka,Mont+Dodavka,0)</f>
        <v>0</v>
      </c>
      <c r="H24" s="132"/>
      <c r="I24" s="133">
        <f>E24+F24*G24/100</f>
        <v>0</v>
      </c>
      <c r="BA24">
        <v>0</v>
      </c>
    </row>
    <row r="25" spans="1:53" ht="12.75">
      <c r="A25" s="126" t="s">
        <v>227</v>
      </c>
      <c r="B25" s="127"/>
      <c r="C25" s="127"/>
      <c r="D25" s="128"/>
      <c r="E25" s="129"/>
      <c r="F25" s="130"/>
      <c r="G25" s="131">
        <f>CHOOSE(BA25+1,HSV+PSV,HSV+PSV+Mont,HSV+PSV+Dodavka+Mont,HSV,PSV,Mont,Dodavka,Mont+Dodavka,0)</f>
        <v>0</v>
      </c>
      <c r="H25" s="132"/>
      <c r="I25" s="133">
        <f>E25+F25*G25/100</f>
        <v>0</v>
      </c>
      <c r="BA25">
        <v>0</v>
      </c>
    </row>
    <row r="26" spans="1:53" ht="12.75">
      <c r="A26" s="126" t="s">
        <v>228</v>
      </c>
      <c r="B26" s="127"/>
      <c r="C26" s="127"/>
      <c r="D26" s="128"/>
      <c r="E26" s="129"/>
      <c r="F26" s="130"/>
      <c r="G26" s="131">
        <f>CHOOSE(BA26+1,HSV+PSV,HSV+PSV+Mont,HSV+PSV+Dodavka+Mont,HSV,PSV,Mont,Dodavka,Mont+Dodavka,0)</f>
        <v>0</v>
      </c>
      <c r="H26" s="132"/>
      <c r="I26" s="133">
        <f>E26+F26*G26/100</f>
        <v>0</v>
      </c>
      <c r="BA26">
        <v>0</v>
      </c>
    </row>
    <row r="27" spans="1:53" ht="12.75">
      <c r="A27" s="126" t="s">
        <v>229</v>
      </c>
      <c r="B27" s="127"/>
      <c r="C27" s="127"/>
      <c r="D27" s="128"/>
      <c r="E27" s="129"/>
      <c r="F27" s="130"/>
      <c r="G27" s="131">
        <f>CHOOSE(BA27+1,HSV+PSV,HSV+PSV+Mont,HSV+PSV+Dodavka+Mont,HSV,PSV,Mont,Dodavka,Mont+Dodavka,0)</f>
        <v>0</v>
      </c>
      <c r="H27" s="132"/>
      <c r="I27" s="133">
        <f>E27+F27*G27/100</f>
        <v>0</v>
      </c>
      <c r="BA27">
        <v>0</v>
      </c>
    </row>
    <row r="28" spans="1:53" ht="12.75">
      <c r="A28" s="126" t="s">
        <v>230</v>
      </c>
      <c r="B28" s="127"/>
      <c r="C28" s="127"/>
      <c r="D28" s="128"/>
      <c r="E28" s="129"/>
      <c r="F28" s="130"/>
      <c r="G28" s="131">
        <f>CHOOSE(BA28+1,HSV+PSV,HSV+PSV+Mont,HSV+PSV+Dodavka+Mont,HSV,PSV,Mont,Dodavka,Mont+Dodavka,0)</f>
        <v>0</v>
      </c>
      <c r="H28" s="132"/>
      <c r="I28" s="133">
        <f>E28+F28*G28/100</f>
        <v>0</v>
      </c>
      <c r="BA28">
        <v>1</v>
      </c>
    </row>
    <row r="29" spans="1:53" ht="12.75">
      <c r="A29" s="126" t="s">
        <v>231</v>
      </c>
      <c r="B29" s="127"/>
      <c r="C29" s="127"/>
      <c r="D29" s="128"/>
      <c r="E29" s="129"/>
      <c r="F29" s="130"/>
      <c r="G29" s="131">
        <f>CHOOSE(BA29+1,HSV+PSV,HSV+PSV+Mont,HSV+PSV+Dodavka+Mont,HSV,PSV,Mont,Dodavka,Mont+Dodavka,0)</f>
        <v>0</v>
      </c>
      <c r="H29" s="132"/>
      <c r="I29" s="133">
        <f>E29+F29*G29/100</f>
        <v>0</v>
      </c>
      <c r="BA29">
        <v>1</v>
      </c>
    </row>
    <row r="30" spans="1:53" ht="12.75">
      <c r="A30" s="126" t="s">
        <v>232</v>
      </c>
      <c r="B30" s="127"/>
      <c r="C30" s="127"/>
      <c r="D30" s="128"/>
      <c r="E30" s="129"/>
      <c r="F30" s="130"/>
      <c r="G30" s="131">
        <f>CHOOSE(BA30+1,HSV+PSV,HSV+PSV+Mont,HSV+PSV+Dodavka+Mont,HSV,PSV,Mont,Dodavka,Mont+Dodavka,0)</f>
        <v>0</v>
      </c>
      <c r="H30" s="132"/>
      <c r="I30" s="133">
        <f>E30+F30*G30/100</f>
        <v>0</v>
      </c>
      <c r="BA30">
        <v>2</v>
      </c>
    </row>
    <row r="31" spans="1:53" ht="12.75">
      <c r="A31" s="126" t="s">
        <v>233</v>
      </c>
      <c r="B31" s="127"/>
      <c r="C31" s="127"/>
      <c r="D31" s="128"/>
      <c r="E31" s="129"/>
      <c r="F31" s="130"/>
      <c r="G31" s="131">
        <f>CHOOSE(BA31+1,HSV+PSV,HSV+PSV+Mont,HSV+PSV+Dodavka+Mont,HSV,PSV,Mont,Dodavka,Mont+Dodavka,0)</f>
        <v>0</v>
      </c>
      <c r="H31" s="132"/>
      <c r="I31" s="133">
        <f>E31+F31*G31/100</f>
        <v>0</v>
      </c>
      <c r="BA31">
        <v>2</v>
      </c>
    </row>
    <row r="32" spans="1:9" ht="13.5" thickBot="1">
      <c r="A32" s="134"/>
      <c r="B32" s="135" t="s">
        <v>57</v>
      </c>
      <c r="C32" s="136"/>
      <c r="D32" s="137"/>
      <c r="E32" s="138"/>
      <c r="F32" s="139"/>
      <c r="G32" s="139"/>
      <c r="H32" s="140">
        <f>SUM(I24:I31)</f>
        <v>0</v>
      </c>
      <c r="I32" s="141"/>
    </row>
    <row r="34" spans="2:9" ht="12.75">
      <c r="B34" s="116"/>
      <c r="F34" s="142"/>
      <c r="G34" s="143"/>
      <c r="H34" s="143"/>
      <c r="I34" s="144"/>
    </row>
    <row r="35" spans="6:9" ht="12.75">
      <c r="F35" s="142"/>
      <c r="G35" s="143"/>
      <c r="H35" s="143"/>
      <c r="I35" s="144"/>
    </row>
    <row r="36" spans="6:9" ht="12.75">
      <c r="F36" s="142"/>
      <c r="G36" s="143"/>
      <c r="H36" s="143"/>
      <c r="I36" s="144"/>
    </row>
    <row r="37" spans="6:9" ht="12.75">
      <c r="F37" s="142"/>
      <c r="G37" s="143"/>
      <c r="H37" s="143"/>
      <c r="I37" s="144"/>
    </row>
    <row r="38" spans="6:9" ht="12.75">
      <c r="F38" s="142"/>
      <c r="G38" s="143"/>
      <c r="H38" s="143"/>
      <c r="I38" s="144"/>
    </row>
    <row r="39" spans="6:9" ht="12.75">
      <c r="F39" s="142"/>
      <c r="G39" s="143"/>
      <c r="H39" s="143"/>
      <c r="I39" s="144"/>
    </row>
    <row r="40" spans="6:9" ht="12.75">
      <c r="F40" s="142"/>
      <c r="G40" s="143"/>
      <c r="H40" s="143"/>
      <c r="I40" s="144"/>
    </row>
    <row r="41" spans="6:9" ht="12.75">
      <c r="F41" s="142"/>
      <c r="G41" s="143"/>
      <c r="H41" s="143"/>
      <c r="I41" s="144"/>
    </row>
    <row r="42" spans="6:9" ht="12.75">
      <c r="F42" s="142"/>
      <c r="G42" s="143"/>
      <c r="H42" s="143"/>
      <c r="I42" s="144"/>
    </row>
    <row r="43" spans="6:9" ht="12.75">
      <c r="F43" s="142"/>
      <c r="G43" s="143"/>
      <c r="H43" s="143"/>
      <c r="I43" s="144"/>
    </row>
    <row r="44" spans="6:9" ht="12.75">
      <c r="F44" s="142"/>
      <c r="G44" s="143"/>
      <c r="H44" s="143"/>
      <c r="I44" s="144"/>
    </row>
    <row r="45" spans="6:9" ht="12.75">
      <c r="F45" s="142"/>
      <c r="G45" s="143"/>
      <c r="H45" s="143"/>
      <c r="I45" s="144"/>
    </row>
    <row r="46" spans="6:9" ht="12.75">
      <c r="F46" s="142"/>
      <c r="G46" s="143"/>
      <c r="H46" s="143"/>
      <c r="I46" s="144"/>
    </row>
    <row r="47" spans="6:9" ht="12.75">
      <c r="F47" s="142"/>
      <c r="G47" s="143"/>
      <c r="H47" s="143"/>
      <c r="I47" s="144"/>
    </row>
    <row r="48" spans="6:9" ht="12.75">
      <c r="F48" s="142"/>
      <c r="G48" s="143"/>
      <c r="H48" s="143"/>
      <c r="I48" s="144"/>
    </row>
    <row r="49" spans="6:9" ht="12.75">
      <c r="F49" s="142"/>
      <c r="G49" s="143"/>
      <c r="H49" s="143"/>
      <c r="I49" s="144"/>
    </row>
    <row r="50" spans="6:9" ht="12.75">
      <c r="F50" s="142"/>
      <c r="G50" s="143"/>
      <c r="H50" s="143"/>
      <c r="I50" s="144"/>
    </row>
    <row r="51" spans="6:9" ht="12.75">
      <c r="F51" s="142"/>
      <c r="G51" s="143"/>
      <c r="H51" s="143"/>
      <c r="I51" s="144"/>
    </row>
    <row r="52" spans="6:9" ht="12.75">
      <c r="F52" s="142"/>
      <c r="G52" s="143"/>
      <c r="H52" s="143"/>
      <c r="I52" s="144"/>
    </row>
    <row r="53" spans="6:9" ht="12.75">
      <c r="F53" s="142"/>
      <c r="G53" s="143"/>
      <c r="H53" s="143"/>
      <c r="I53" s="144"/>
    </row>
    <row r="54" spans="6:9" ht="12.75">
      <c r="F54" s="142"/>
      <c r="G54" s="143"/>
      <c r="H54" s="143"/>
      <c r="I54" s="144"/>
    </row>
    <row r="55" spans="6:9" ht="12.75">
      <c r="F55" s="142"/>
      <c r="G55" s="143"/>
      <c r="H55" s="143"/>
      <c r="I55" s="144"/>
    </row>
    <row r="56" spans="6:9" ht="12.75">
      <c r="F56" s="142"/>
      <c r="G56" s="143"/>
      <c r="H56" s="143"/>
      <c r="I56" s="144"/>
    </row>
    <row r="57" spans="6:9" ht="12.75">
      <c r="F57" s="142"/>
      <c r="G57" s="143"/>
      <c r="H57" s="143"/>
      <c r="I57" s="144"/>
    </row>
    <row r="58" spans="6:9" ht="12.75">
      <c r="F58" s="142"/>
      <c r="G58" s="143"/>
      <c r="H58" s="143"/>
      <c r="I58" s="144"/>
    </row>
    <row r="59" spans="6:9" ht="12.75">
      <c r="F59" s="142"/>
      <c r="G59" s="143"/>
      <c r="H59" s="143"/>
      <c r="I59" s="144"/>
    </row>
    <row r="60" spans="6:9" ht="12.75">
      <c r="F60" s="142"/>
      <c r="G60" s="143"/>
      <c r="H60" s="143"/>
      <c r="I60" s="144"/>
    </row>
    <row r="61" spans="6:9" ht="12.75">
      <c r="F61" s="142"/>
      <c r="G61" s="143"/>
      <c r="H61" s="143"/>
      <c r="I61" s="144"/>
    </row>
    <row r="62" spans="6:9" ht="12.75">
      <c r="F62" s="142"/>
      <c r="G62" s="143"/>
      <c r="H62" s="143"/>
      <c r="I62" s="144"/>
    </row>
    <row r="63" spans="6:9" ht="12.75">
      <c r="F63" s="142"/>
      <c r="G63" s="143"/>
      <c r="H63" s="143"/>
      <c r="I63" s="144"/>
    </row>
    <row r="64" spans="6:9" ht="12.75">
      <c r="F64" s="142"/>
      <c r="G64" s="143"/>
      <c r="H64" s="143"/>
      <c r="I64" s="144"/>
    </row>
    <row r="65" spans="6:9" ht="12.75">
      <c r="F65" s="142"/>
      <c r="G65" s="143"/>
      <c r="H65" s="143"/>
      <c r="I65" s="144"/>
    </row>
    <row r="66" spans="6:9" ht="12.75">
      <c r="F66" s="142"/>
      <c r="G66" s="143"/>
      <c r="H66" s="143"/>
      <c r="I66" s="144"/>
    </row>
    <row r="67" spans="6:9" ht="12.75">
      <c r="F67" s="142"/>
      <c r="G67" s="143"/>
      <c r="H67" s="143"/>
      <c r="I67" s="144"/>
    </row>
    <row r="68" spans="6:9" ht="12.75">
      <c r="F68" s="142"/>
      <c r="G68" s="143"/>
      <c r="H68" s="143"/>
      <c r="I68" s="144"/>
    </row>
    <row r="69" spans="6:9" ht="12.75">
      <c r="F69" s="142"/>
      <c r="G69" s="143"/>
      <c r="H69" s="143"/>
      <c r="I69" s="144"/>
    </row>
    <row r="70" spans="6:9" ht="12.75">
      <c r="F70" s="142"/>
      <c r="G70" s="143"/>
      <c r="H70" s="143"/>
      <c r="I70" s="144"/>
    </row>
    <row r="71" spans="6:9" ht="12.75">
      <c r="F71" s="142"/>
      <c r="G71" s="143"/>
      <c r="H71" s="143"/>
      <c r="I71" s="144"/>
    </row>
    <row r="72" spans="6:9" ht="12.75">
      <c r="F72" s="142"/>
      <c r="G72" s="143"/>
      <c r="H72" s="143"/>
      <c r="I72" s="144"/>
    </row>
    <row r="73" spans="6:9" ht="12.75">
      <c r="F73" s="142"/>
      <c r="G73" s="143"/>
      <c r="H73" s="143"/>
      <c r="I73" s="144"/>
    </row>
    <row r="74" spans="6:9" ht="12.75">
      <c r="F74" s="142"/>
      <c r="G74" s="143"/>
      <c r="H74" s="143"/>
      <c r="I74" s="144"/>
    </row>
    <row r="75" spans="6:9" ht="12.75">
      <c r="F75" s="142"/>
      <c r="G75" s="143"/>
      <c r="H75" s="143"/>
      <c r="I75" s="144"/>
    </row>
    <row r="76" spans="6:9" ht="12.75">
      <c r="F76" s="142"/>
      <c r="G76" s="143"/>
      <c r="H76" s="143"/>
      <c r="I76" s="144"/>
    </row>
    <row r="77" spans="6:9" ht="12.75">
      <c r="F77" s="142"/>
      <c r="G77" s="143"/>
      <c r="H77" s="143"/>
      <c r="I77" s="144"/>
    </row>
    <row r="78" spans="6:9" ht="12.75">
      <c r="F78" s="142"/>
      <c r="G78" s="143"/>
      <c r="H78" s="143"/>
      <c r="I78" s="144"/>
    </row>
    <row r="79" spans="6:9" ht="12.75">
      <c r="F79" s="142"/>
      <c r="G79" s="143"/>
      <c r="H79" s="143"/>
      <c r="I79" s="144"/>
    </row>
    <row r="80" spans="6:9" ht="12.75">
      <c r="F80" s="142"/>
      <c r="G80" s="143"/>
      <c r="H80" s="143"/>
      <c r="I80" s="144"/>
    </row>
    <row r="81" spans="6:9" ht="12.75">
      <c r="F81" s="142"/>
      <c r="G81" s="143"/>
      <c r="H81" s="143"/>
      <c r="I81" s="144"/>
    </row>
    <row r="82" spans="6:9" ht="12.75">
      <c r="F82" s="142"/>
      <c r="G82" s="143"/>
      <c r="H82" s="143"/>
      <c r="I82" s="144"/>
    </row>
    <row r="83" spans="6:9" ht="12.75">
      <c r="F83" s="142"/>
      <c r="G83" s="143"/>
      <c r="H83" s="143"/>
      <c r="I83" s="144"/>
    </row>
  </sheetData>
  <mergeCells count="4">
    <mergeCell ref="H32:I32"/>
    <mergeCell ref="A1:B1"/>
    <mergeCell ref="A2:B2"/>
    <mergeCell ref="G2:I2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CZ170"/>
  <sheetViews>
    <sheetView showGridLines="0" showZeros="0" workbookViewId="0" topLeftCell="A1">
      <selection activeCell="A97" sqref="A97:IV99"/>
    </sheetView>
  </sheetViews>
  <sheetFormatPr defaultColWidth="9.00390625" defaultRowHeight="12.75"/>
  <cols>
    <col min="1" max="1" width="4.375" style="146" customWidth="1"/>
    <col min="2" max="2" width="11.625" style="146" customWidth="1"/>
    <col min="3" max="3" width="40.375" style="146" customWidth="1"/>
    <col min="4" max="4" width="5.625" style="146" customWidth="1"/>
    <col min="5" max="5" width="8.625" style="159" customWidth="1"/>
    <col min="6" max="6" width="9.875" style="146" customWidth="1"/>
    <col min="7" max="7" width="13.875" style="146" customWidth="1"/>
    <col min="8" max="11" width="9.125" style="146" customWidth="1"/>
    <col min="12" max="12" width="75.375" style="146" customWidth="1"/>
    <col min="13" max="13" width="45.25390625" style="146" customWidth="1"/>
    <col min="14" max="16384" width="9.125" style="146" customWidth="1"/>
  </cols>
  <sheetData>
    <row r="1" spans="1:7" ht="15.75">
      <c r="A1" s="145" t="s">
        <v>69</v>
      </c>
      <c r="B1" s="145"/>
      <c r="C1" s="145"/>
      <c r="D1" s="145"/>
      <c r="E1" s="145"/>
      <c r="F1" s="145"/>
      <c r="G1" s="145"/>
    </row>
    <row r="2" spans="2:7" ht="14.25" customHeight="1" thickBot="1">
      <c r="B2" s="147"/>
      <c r="C2" s="148"/>
      <c r="D2" s="148"/>
      <c r="E2" s="149"/>
      <c r="F2" s="148"/>
      <c r="G2" s="148"/>
    </row>
    <row r="3" spans="1:7" ht="13.5" thickTop="1">
      <c r="A3" s="83" t="s">
        <v>5</v>
      </c>
      <c r="B3" s="84"/>
      <c r="C3" s="85" t="str">
        <f>CONCATENATE(cislostavby," ",nazevstavby)</f>
        <v>10001620 OPRAVA SOUSOŠÍ NAD ATIKOU VÝCHODNÍHO PRŮČELÍ</v>
      </c>
      <c r="D3" s="86"/>
      <c r="E3" s="150" t="s">
        <v>0</v>
      </c>
      <c r="F3" s="151">
        <f>Rekapitulace!H1</f>
        <v>10001620</v>
      </c>
      <c r="G3" s="152"/>
    </row>
    <row r="4" spans="1:7" ht="13.5" thickBot="1">
      <c r="A4" s="153" t="s">
        <v>1</v>
      </c>
      <c r="B4" s="92"/>
      <c r="C4" s="93" t="str">
        <f>CONCATENATE(cisloobjektu," ",nazevobjektu)</f>
        <v>S01 OPRAVA SOUSOŠÍ NAD ATIKOU</v>
      </c>
      <c r="D4" s="94"/>
      <c r="E4" s="154" t="str">
        <f>Rekapitulace!G2</f>
        <v>OPRAVA SOUSOŠÍ NAD ATIKOU MU KOM. NÁM.2</v>
      </c>
      <c r="F4" s="155"/>
      <c r="G4" s="156"/>
    </row>
    <row r="5" spans="1:7" ht="13.5" thickTop="1">
      <c r="A5" s="157"/>
      <c r="B5" s="158"/>
      <c r="C5" s="158"/>
      <c r="G5" s="160"/>
    </row>
    <row r="6" spans="1:7" ht="12.75">
      <c r="A6" s="161" t="s">
        <v>58</v>
      </c>
      <c r="B6" s="162" t="s">
        <v>59</v>
      </c>
      <c r="C6" s="162" t="s">
        <v>60</v>
      </c>
      <c r="D6" s="162" t="s">
        <v>61</v>
      </c>
      <c r="E6" s="163" t="s">
        <v>62</v>
      </c>
      <c r="F6" s="162" t="s">
        <v>63</v>
      </c>
      <c r="G6" s="164" t="s">
        <v>64</v>
      </c>
    </row>
    <row r="7" spans="1:15" ht="12.75">
      <c r="A7" s="165" t="s">
        <v>65</v>
      </c>
      <c r="B7" s="166" t="s">
        <v>75</v>
      </c>
      <c r="C7" s="167" t="s">
        <v>76</v>
      </c>
      <c r="D7" s="168"/>
      <c r="E7" s="169"/>
      <c r="F7" s="169"/>
      <c r="G7" s="170"/>
      <c r="H7" s="171"/>
      <c r="I7" s="171"/>
      <c r="O7" s="172">
        <v>1</v>
      </c>
    </row>
    <row r="8" spans="1:104" ht="12.75">
      <c r="A8" s="173">
        <v>1</v>
      </c>
      <c r="B8" s="174" t="s">
        <v>77</v>
      </c>
      <c r="C8" s="175" t="s">
        <v>78</v>
      </c>
      <c r="D8" s="176" t="s">
        <v>79</v>
      </c>
      <c r="E8" s="177">
        <v>1</v>
      </c>
      <c r="F8" s="177">
        <v>0</v>
      </c>
      <c r="G8" s="178">
        <f>E8*F8</f>
        <v>0</v>
      </c>
      <c r="O8" s="172">
        <v>2</v>
      </c>
      <c r="AA8" s="146">
        <v>12</v>
      </c>
      <c r="AB8" s="146">
        <v>0</v>
      </c>
      <c r="AC8" s="146">
        <v>10</v>
      </c>
      <c r="AZ8" s="146">
        <v>1</v>
      </c>
      <c r="BA8" s="146">
        <f>IF(AZ8=1,G8,0)</f>
        <v>0</v>
      </c>
      <c r="BB8" s="146">
        <f>IF(AZ8=2,G8,0)</f>
        <v>0</v>
      </c>
      <c r="BC8" s="146">
        <f>IF(AZ8=3,G8,0)</f>
        <v>0</v>
      </c>
      <c r="BD8" s="146">
        <f>IF(AZ8=4,G8,0)</f>
        <v>0</v>
      </c>
      <c r="BE8" s="146">
        <f>IF(AZ8=5,G8,0)</f>
        <v>0</v>
      </c>
      <c r="CZ8" s="146">
        <v>0</v>
      </c>
    </row>
    <row r="9" spans="1:104" ht="12.75">
      <c r="A9" s="173">
        <v>2</v>
      </c>
      <c r="B9" s="174" t="s">
        <v>80</v>
      </c>
      <c r="C9" s="175" t="s">
        <v>81</v>
      </c>
      <c r="D9" s="176" t="s">
        <v>82</v>
      </c>
      <c r="E9" s="177">
        <v>5400</v>
      </c>
      <c r="F9" s="177">
        <v>0</v>
      </c>
      <c r="G9" s="178">
        <f>E9*F9</f>
        <v>0</v>
      </c>
      <c r="O9" s="172">
        <v>2</v>
      </c>
      <c r="AA9" s="146">
        <v>12</v>
      </c>
      <c r="AB9" s="146">
        <v>0</v>
      </c>
      <c r="AC9" s="146">
        <v>11</v>
      </c>
      <c r="AZ9" s="146">
        <v>1</v>
      </c>
      <c r="BA9" s="146">
        <f>IF(AZ9=1,G9,0)</f>
        <v>0</v>
      </c>
      <c r="BB9" s="146">
        <f>IF(AZ9=2,G9,0)</f>
        <v>0</v>
      </c>
      <c r="BC9" s="146">
        <f>IF(AZ9=3,G9,0)</f>
        <v>0</v>
      </c>
      <c r="BD9" s="146">
        <f>IF(AZ9=4,G9,0)</f>
        <v>0</v>
      </c>
      <c r="BE9" s="146">
        <f>IF(AZ9=5,G9,0)</f>
        <v>0</v>
      </c>
      <c r="CZ9" s="146">
        <v>0</v>
      </c>
    </row>
    <row r="10" spans="1:15" ht="12.75">
      <c r="A10" s="179"/>
      <c r="B10" s="180"/>
      <c r="C10" s="182" t="s">
        <v>83</v>
      </c>
      <c r="D10" s="183"/>
      <c r="E10" s="184">
        <v>5400</v>
      </c>
      <c r="F10" s="185"/>
      <c r="G10" s="186"/>
      <c r="M10" s="181" t="s">
        <v>83</v>
      </c>
      <c r="O10" s="172"/>
    </row>
    <row r="11" spans="1:104" ht="12.75">
      <c r="A11" s="173">
        <v>3</v>
      </c>
      <c r="B11" s="174" t="s">
        <v>84</v>
      </c>
      <c r="C11" s="175" t="s">
        <v>85</v>
      </c>
      <c r="D11" s="176" t="s">
        <v>79</v>
      </c>
      <c r="E11" s="177">
        <v>1</v>
      </c>
      <c r="F11" s="177">
        <v>0</v>
      </c>
      <c r="G11" s="178">
        <f>E11*F11</f>
        <v>0</v>
      </c>
      <c r="O11" s="172">
        <v>2</v>
      </c>
      <c r="AA11" s="146">
        <v>12</v>
      </c>
      <c r="AB11" s="146">
        <v>0</v>
      </c>
      <c r="AC11" s="146">
        <v>12</v>
      </c>
      <c r="AZ11" s="146">
        <v>1</v>
      </c>
      <c r="BA11" s="146">
        <f>IF(AZ11=1,G11,0)</f>
        <v>0</v>
      </c>
      <c r="BB11" s="146">
        <f>IF(AZ11=2,G11,0)</f>
        <v>0</v>
      </c>
      <c r="BC11" s="146">
        <f>IF(AZ11=3,G11,0)</f>
        <v>0</v>
      </c>
      <c r="BD11" s="146">
        <f>IF(AZ11=4,G11,0)</f>
        <v>0</v>
      </c>
      <c r="BE11" s="146">
        <f>IF(AZ11=5,G11,0)</f>
        <v>0</v>
      </c>
      <c r="CZ11" s="146">
        <v>0</v>
      </c>
    </row>
    <row r="12" spans="1:57" ht="12.75">
      <c r="A12" s="187"/>
      <c r="B12" s="188" t="s">
        <v>67</v>
      </c>
      <c r="C12" s="189" t="str">
        <f>CONCATENATE(B7," ",C7)</f>
        <v>000 Vedlejší a ostatní náklady</v>
      </c>
      <c r="D12" s="187"/>
      <c r="E12" s="190"/>
      <c r="F12" s="190"/>
      <c r="G12" s="191">
        <f>SUM(G7:G11)</f>
        <v>0</v>
      </c>
      <c r="O12" s="172">
        <v>4</v>
      </c>
      <c r="BA12" s="192">
        <f>SUM(BA7:BA11)</f>
        <v>0</v>
      </c>
      <c r="BB12" s="192">
        <f>SUM(BB7:BB11)</f>
        <v>0</v>
      </c>
      <c r="BC12" s="192">
        <f>SUM(BC7:BC11)</f>
        <v>0</v>
      </c>
      <c r="BD12" s="192">
        <f>SUM(BD7:BD11)</f>
        <v>0</v>
      </c>
      <c r="BE12" s="192">
        <f>SUM(BE7:BE11)</f>
        <v>0</v>
      </c>
    </row>
    <row r="13" spans="1:15" ht="12.75">
      <c r="A13" s="165" t="s">
        <v>65</v>
      </c>
      <c r="B13" s="166" t="s">
        <v>86</v>
      </c>
      <c r="C13" s="167" t="s">
        <v>87</v>
      </c>
      <c r="D13" s="168"/>
      <c r="E13" s="169"/>
      <c r="F13" s="169"/>
      <c r="G13" s="170"/>
      <c r="H13" s="171"/>
      <c r="I13" s="171"/>
      <c r="O13" s="172">
        <v>1</v>
      </c>
    </row>
    <row r="14" spans="1:104" ht="22.5">
      <c r="A14" s="173">
        <v>4</v>
      </c>
      <c r="B14" s="174" t="s">
        <v>88</v>
      </c>
      <c r="C14" s="175" t="s">
        <v>89</v>
      </c>
      <c r="D14" s="176" t="s">
        <v>82</v>
      </c>
      <c r="E14" s="177">
        <v>189.72</v>
      </c>
      <c r="F14" s="177">
        <v>0</v>
      </c>
      <c r="G14" s="178">
        <f>E14*F14</f>
        <v>0</v>
      </c>
      <c r="O14" s="172">
        <v>2</v>
      </c>
      <c r="AA14" s="146">
        <v>1</v>
      </c>
      <c r="AB14" s="146">
        <v>1</v>
      </c>
      <c r="AC14" s="146">
        <v>1</v>
      </c>
      <c r="AZ14" s="146">
        <v>1</v>
      </c>
      <c r="BA14" s="146">
        <f>IF(AZ14=1,G14,0)</f>
        <v>0</v>
      </c>
      <c r="BB14" s="146">
        <f>IF(AZ14=2,G14,0)</f>
        <v>0</v>
      </c>
      <c r="BC14" s="146">
        <f>IF(AZ14=3,G14,0)</f>
        <v>0</v>
      </c>
      <c r="BD14" s="146">
        <f>IF(AZ14=4,G14,0)</f>
        <v>0</v>
      </c>
      <c r="BE14" s="146">
        <f>IF(AZ14=5,G14,0)</f>
        <v>0</v>
      </c>
      <c r="CZ14" s="146">
        <v>4E-05</v>
      </c>
    </row>
    <row r="15" spans="1:15" ht="12.75">
      <c r="A15" s="179"/>
      <c r="B15" s="180"/>
      <c r="C15" s="182" t="s">
        <v>90</v>
      </c>
      <c r="D15" s="183"/>
      <c r="E15" s="184">
        <v>189.72</v>
      </c>
      <c r="F15" s="185"/>
      <c r="G15" s="186"/>
      <c r="M15" s="181" t="s">
        <v>90</v>
      </c>
      <c r="O15" s="172"/>
    </row>
    <row r="16" spans="1:104" ht="12.75">
      <c r="A16" s="173">
        <v>5</v>
      </c>
      <c r="B16" s="174" t="s">
        <v>91</v>
      </c>
      <c r="C16" s="175" t="s">
        <v>92</v>
      </c>
      <c r="D16" s="176" t="s">
        <v>82</v>
      </c>
      <c r="E16" s="177">
        <v>32.2</v>
      </c>
      <c r="F16" s="177">
        <v>0</v>
      </c>
      <c r="G16" s="178">
        <f>E16*F16</f>
        <v>0</v>
      </c>
      <c r="O16" s="172">
        <v>2</v>
      </c>
      <c r="AA16" s="146">
        <v>1</v>
      </c>
      <c r="AB16" s="146">
        <v>1</v>
      </c>
      <c r="AC16" s="146">
        <v>1</v>
      </c>
      <c r="AZ16" s="146">
        <v>1</v>
      </c>
      <c r="BA16" s="146">
        <f>IF(AZ16=1,G16,0)</f>
        <v>0</v>
      </c>
      <c r="BB16" s="146">
        <f>IF(AZ16=2,G16,0)</f>
        <v>0</v>
      </c>
      <c r="BC16" s="146">
        <f>IF(AZ16=3,G16,0)</f>
        <v>0</v>
      </c>
      <c r="BD16" s="146">
        <f>IF(AZ16=4,G16,0)</f>
        <v>0</v>
      </c>
      <c r="BE16" s="146">
        <f>IF(AZ16=5,G16,0)</f>
        <v>0</v>
      </c>
      <c r="CZ16" s="146">
        <v>0.04362</v>
      </c>
    </row>
    <row r="17" spans="1:104" ht="12.75">
      <c r="A17" s="173">
        <v>6</v>
      </c>
      <c r="B17" s="174" t="s">
        <v>93</v>
      </c>
      <c r="C17" s="175" t="s">
        <v>94</v>
      </c>
      <c r="D17" s="176" t="s">
        <v>82</v>
      </c>
      <c r="E17" s="177">
        <v>32.2</v>
      </c>
      <c r="F17" s="177">
        <v>0</v>
      </c>
      <c r="G17" s="178">
        <f>E17*F17</f>
        <v>0</v>
      </c>
      <c r="O17" s="172">
        <v>2</v>
      </c>
      <c r="AA17" s="146">
        <v>1</v>
      </c>
      <c r="AB17" s="146">
        <v>1</v>
      </c>
      <c r="AC17" s="146">
        <v>1</v>
      </c>
      <c r="AZ17" s="146">
        <v>1</v>
      </c>
      <c r="BA17" s="146">
        <f>IF(AZ17=1,G17,0)</f>
        <v>0</v>
      </c>
      <c r="BB17" s="146">
        <f>IF(AZ17=2,G17,0)</f>
        <v>0</v>
      </c>
      <c r="BC17" s="146">
        <f>IF(AZ17=3,G17,0)</f>
        <v>0</v>
      </c>
      <c r="BD17" s="146">
        <f>IF(AZ17=4,G17,0)</f>
        <v>0</v>
      </c>
      <c r="BE17" s="146">
        <f>IF(AZ17=5,G17,0)</f>
        <v>0</v>
      </c>
      <c r="CZ17" s="146">
        <v>0.00598</v>
      </c>
    </row>
    <row r="18" spans="1:104" ht="22.5">
      <c r="A18" s="173">
        <v>7</v>
      </c>
      <c r="B18" s="174" t="s">
        <v>95</v>
      </c>
      <c r="C18" s="175" t="s">
        <v>96</v>
      </c>
      <c r="D18" s="176" t="s">
        <v>82</v>
      </c>
      <c r="E18" s="177">
        <v>32.2</v>
      </c>
      <c r="F18" s="177">
        <v>0</v>
      </c>
      <c r="G18" s="178">
        <f>E18*F18</f>
        <v>0</v>
      </c>
      <c r="O18" s="172">
        <v>2</v>
      </c>
      <c r="AA18" s="146">
        <v>1</v>
      </c>
      <c r="AB18" s="146">
        <v>1</v>
      </c>
      <c r="AC18" s="146">
        <v>1</v>
      </c>
      <c r="AZ18" s="146">
        <v>1</v>
      </c>
      <c r="BA18" s="146">
        <f>IF(AZ18=1,G18,0)</f>
        <v>0</v>
      </c>
      <c r="BB18" s="146">
        <f>IF(AZ18=2,G18,0)</f>
        <v>0</v>
      </c>
      <c r="BC18" s="146">
        <f>IF(AZ18=3,G18,0)</f>
        <v>0</v>
      </c>
      <c r="BD18" s="146">
        <f>IF(AZ18=4,G18,0)</f>
        <v>0</v>
      </c>
      <c r="BE18" s="146">
        <f>IF(AZ18=5,G18,0)</f>
        <v>0</v>
      </c>
      <c r="CZ18" s="146">
        <v>0.00072</v>
      </c>
    </row>
    <row r="19" spans="1:104" ht="12.75">
      <c r="A19" s="173">
        <v>8</v>
      </c>
      <c r="B19" s="174" t="s">
        <v>97</v>
      </c>
      <c r="C19" s="175" t="s">
        <v>98</v>
      </c>
      <c r="D19" s="176" t="s">
        <v>82</v>
      </c>
      <c r="E19" s="177">
        <v>20</v>
      </c>
      <c r="F19" s="177">
        <v>0</v>
      </c>
      <c r="G19" s="178">
        <f>E19*F19</f>
        <v>0</v>
      </c>
      <c r="O19" s="172">
        <v>2</v>
      </c>
      <c r="AA19" s="146">
        <v>1</v>
      </c>
      <c r="AB19" s="146">
        <v>1</v>
      </c>
      <c r="AC19" s="146">
        <v>1</v>
      </c>
      <c r="AZ19" s="146">
        <v>1</v>
      </c>
      <c r="BA19" s="146">
        <f>IF(AZ19=1,G19,0)</f>
        <v>0</v>
      </c>
      <c r="BB19" s="146">
        <f>IF(AZ19=2,G19,0)</f>
        <v>0</v>
      </c>
      <c r="BC19" s="146">
        <f>IF(AZ19=3,G19,0)</f>
        <v>0</v>
      </c>
      <c r="BD19" s="146">
        <f>IF(AZ19=4,G19,0)</f>
        <v>0</v>
      </c>
      <c r="BE19" s="146">
        <f>IF(AZ19=5,G19,0)</f>
        <v>0</v>
      </c>
      <c r="CZ19" s="146">
        <v>0</v>
      </c>
    </row>
    <row r="20" spans="1:104" ht="12.75">
      <c r="A20" s="173">
        <v>9</v>
      </c>
      <c r="B20" s="174" t="s">
        <v>99</v>
      </c>
      <c r="C20" s="175" t="s">
        <v>100</v>
      </c>
      <c r="D20" s="176" t="s">
        <v>101</v>
      </c>
      <c r="E20" s="177">
        <v>17</v>
      </c>
      <c r="F20" s="177">
        <v>0</v>
      </c>
      <c r="G20" s="178">
        <f>E20*F20</f>
        <v>0</v>
      </c>
      <c r="O20" s="172">
        <v>2</v>
      </c>
      <c r="AA20" s="146">
        <v>1</v>
      </c>
      <c r="AB20" s="146">
        <v>1</v>
      </c>
      <c r="AC20" s="146">
        <v>1</v>
      </c>
      <c r="AZ20" s="146">
        <v>1</v>
      </c>
      <c r="BA20" s="146">
        <f>IF(AZ20=1,G20,0)</f>
        <v>0</v>
      </c>
      <c r="BB20" s="146">
        <f>IF(AZ20=2,G20,0)</f>
        <v>0</v>
      </c>
      <c r="BC20" s="146">
        <f>IF(AZ20=3,G20,0)</f>
        <v>0</v>
      </c>
      <c r="BD20" s="146">
        <f>IF(AZ20=4,G20,0)</f>
        <v>0</v>
      </c>
      <c r="BE20" s="146">
        <f>IF(AZ20=5,G20,0)</f>
        <v>0</v>
      </c>
      <c r="CZ20" s="146">
        <v>0.0212</v>
      </c>
    </row>
    <row r="21" spans="1:57" ht="12.75">
      <c r="A21" s="187"/>
      <c r="B21" s="188" t="s">
        <v>67</v>
      </c>
      <c r="C21" s="189" t="str">
        <f>CONCATENATE(B13," ",C13)</f>
        <v>6 Úpravy povrchu, podlahy</v>
      </c>
      <c r="D21" s="187"/>
      <c r="E21" s="190"/>
      <c r="F21" s="190"/>
      <c r="G21" s="191">
        <f>SUM(G13:G20)</f>
        <v>0</v>
      </c>
      <c r="O21" s="172">
        <v>4</v>
      </c>
      <c r="BA21" s="192">
        <f>SUM(BA13:BA20)</f>
        <v>0</v>
      </c>
      <c r="BB21" s="192">
        <f>SUM(BB13:BB20)</f>
        <v>0</v>
      </c>
      <c r="BC21" s="192">
        <f>SUM(BC13:BC20)</f>
        <v>0</v>
      </c>
      <c r="BD21" s="192">
        <f>SUM(BD13:BD20)</f>
        <v>0</v>
      </c>
      <c r="BE21" s="192">
        <f>SUM(BE13:BE20)</f>
        <v>0</v>
      </c>
    </row>
    <row r="22" spans="1:15" ht="12.75">
      <c r="A22" s="165" t="s">
        <v>65</v>
      </c>
      <c r="B22" s="166" t="s">
        <v>102</v>
      </c>
      <c r="C22" s="167" t="s">
        <v>103</v>
      </c>
      <c r="D22" s="168"/>
      <c r="E22" s="169"/>
      <c r="F22" s="169"/>
      <c r="G22" s="170"/>
      <c r="H22" s="171"/>
      <c r="I22" s="171"/>
      <c r="O22" s="172">
        <v>1</v>
      </c>
    </row>
    <row r="23" spans="1:104" ht="12.75">
      <c r="A23" s="173">
        <v>10</v>
      </c>
      <c r="B23" s="174" t="s">
        <v>104</v>
      </c>
      <c r="C23" s="175" t="s">
        <v>105</v>
      </c>
      <c r="D23" s="176" t="s">
        <v>79</v>
      </c>
      <c r="E23" s="177">
        <v>1</v>
      </c>
      <c r="F23" s="177">
        <v>0</v>
      </c>
      <c r="G23" s="178">
        <f>E23*F23</f>
        <v>0</v>
      </c>
      <c r="O23" s="172">
        <v>2</v>
      </c>
      <c r="AA23" s="146">
        <v>12</v>
      </c>
      <c r="AB23" s="146">
        <v>0</v>
      </c>
      <c r="AC23" s="146">
        <v>1</v>
      </c>
      <c r="AZ23" s="146">
        <v>1</v>
      </c>
      <c r="BA23" s="146">
        <f>IF(AZ23=1,G23,0)</f>
        <v>0</v>
      </c>
      <c r="BB23" s="146">
        <f>IF(AZ23=2,G23,0)</f>
        <v>0</v>
      </c>
      <c r="BC23" s="146">
        <f>IF(AZ23=3,G23,0)</f>
        <v>0</v>
      </c>
      <c r="BD23" s="146">
        <f>IF(AZ23=4,G23,0)</f>
        <v>0</v>
      </c>
      <c r="BE23" s="146">
        <f>IF(AZ23=5,G23,0)</f>
        <v>0</v>
      </c>
      <c r="CZ23" s="146">
        <v>0</v>
      </c>
    </row>
    <row r="24" spans="1:104" ht="12.75">
      <c r="A24" s="173">
        <v>11</v>
      </c>
      <c r="B24" s="174" t="s">
        <v>106</v>
      </c>
      <c r="C24" s="175" t="s">
        <v>107</v>
      </c>
      <c r="D24" s="176" t="s">
        <v>79</v>
      </c>
      <c r="E24" s="177">
        <v>1</v>
      </c>
      <c r="F24" s="177">
        <v>0</v>
      </c>
      <c r="G24" s="178">
        <f>E24*F24</f>
        <v>0</v>
      </c>
      <c r="O24" s="172">
        <v>2</v>
      </c>
      <c r="AA24" s="146">
        <v>12</v>
      </c>
      <c r="AB24" s="146">
        <v>0</v>
      </c>
      <c r="AC24" s="146">
        <v>2</v>
      </c>
      <c r="AZ24" s="146">
        <v>1</v>
      </c>
      <c r="BA24" s="146">
        <f>IF(AZ24=1,G24,0)</f>
        <v>0</v>
      </c>
      <c r="BB24" s="146">
        <f>IF(AZ24=2,G24,0)</f>
        <v>0</v>
      </c>
      <c r="BC24" s="146">
        <f>IF(AZ24=3,G24,0)</f>
        <v>0</v>
      </c>
      <c r="BD24" s="146">
        <f>IF(AZ24=4,G24,0)</f>
        <v>0</v>
      </c>
      <c r="BE24" s="146">
        <f>IF(AZ24=5,G24,0)</f>
        <v>0</v>
      </c>
      <c r="CZ24" s="146">
        <v>0</v>
      </c>
    </row>
    <row r="25" spans="1:104" ht="12.75">
      <c r="A25" s="173">
        <v>12</v>
      </c>
      <c r="B25" s="174" t="s">
        <v>108</v>
      </c>
      <c r="C25" s="175" t="s">
        <v>109</v>
      </c>
      <c r="D25" s="176" t="s">
        <v>79</v>
      </c>
      <c r="E25" s="177">
        <v>1</v>
      </c>
      <c r="F25" s="177">
        <v>0</v>
      </c>
      <c r="G25" s="178">
        <f>E25*F25</f>
        <v>0</v>
      </c>
      <c r="O25" s="172">
        <v>2</v>
      </c>
      <c r="AA25" s="146">
        <v>12</v>
      </c>
      <c r="AB25" s="146">
        <v>0</v>
      </c>
      <c r="AC25" s="146">
        <v>3</v>
      </c>
      <c r="AZ25" s="146">
        <v>1</v>
      </c>
      <c r="BA25" s="146">
        <f>IF(AZ25=1,G25,0)</f>
        <v>0</v>
      </c>
      <c r="BB25" s="146">
        <f>IF(AZ25=2,G25,0)</f>
        <v>0</v>
      </c>
      <c r="BC25" s="146">
        <f>IF(AZ25=3,G25,0)</f>
        <v>0</v>
      </c>
      <c r="BD25" s="146">
        <f>IF(AZ25=4,G25,0)</f>
        <v>0</v>
      </c>
      <c r="BE25" s="146">
        <f>IF(AZ25=5,G25,0)</f>
        <v>0</v>
      </c>
      <c r="CZ25" s="146">
        <v>0</v>
      </c>
    </row>
    <row r="26" spans="1:104" ht="22.5">
      <c r="A26" s="173">
        <v>13</v>
      </c>
      <c r="B26" s="174" t="s">
        <v>110</v>
      </c>
      <c r="C26" s="175" t="s">
        <v>111</v>
      </c>
      <c r="D26" s="176" t="s">
        <v>79</v>
      </c>
      <c r="E26" s="177">
        <v>1</v>
      </c>
      <c r="F26" s="177">
        <v>0</v>
      </c>
      <c r="G26" s="178">
        <f>E26*F26</f>
        <v>0</v>
      </c>
      <c r="O26" s="172">
        <v>2</v>
      </c>
      <c r="AA26" s="146">
        <v>12</v>
      </c>
      <c r="AB26" s="146">
        <v>0</v>
      </c>
      <c r="AC26" s="146">
        <v>4</v>
      </c>
      <c r="AZ26" s="146">
        <v>1</v>
      </c>
      <c r="BA26" s="146">
        <f>IF(AZ26=1,G26,0)</f>
        <v>0</v>
      </c>
      <c r="BB26" s="146">
        <f>IF(AZ26=2,G26,0)</f>
        <v>0</v>
      </c>
      <c r="BC26" s="146">
        <f>IF(AZ26=3,G26,0)</f>
        <v>0</v>
      </c>
      <c r="BD26" s="146">
        <f>IF(AZ26=4,G26,0)</f>
        <v>0</v>
      </c>
      <c r="BE26" s="146">
        <f>IF(AZ26=5,G26,0)</f>
        <v>0</v>
      </c>
      <c r="CZ26" s="146">
        <v>0</v>
      </c>
    </row>
    <row r="27" spans="1:104" ht="12.75">
      <c r="A27" s="173">
        <v>14</v>
      </c>
      <c r="B27" s="174" t="s">
        <v>112</v>
      </c>
      <c r="C27" s="175" t="s">
        <v>113</v>
      </c>
      <c r="D27" s="176" t="s">
        <v>79</v>
      </c>
      <c r="E27" s="177">
        <v>1</v>
      </c>
      <c r="F27" s="177">
        <v>0</v>
      </c>
      <c r="G27" s="178">
        <f>E27*F27</f>
        <v>0</v>
      </c>
      <c r="O27" s="172">
        <v>2</v>
      </c>
      <c r="AA27" s="146">
        <v>12</v>
      </c>
      <c r="AB27" s="146">
        <v>0</v>
      </c>
      <c r="AC27" s="146">
        <v>5</v>
      </c>
      <c r="AZ27" s="146">
        <v>1</v>
      </c>
      <c r="BA27" s="146">
        <f>IF(AZ27=1,G27,0)</f>
        <v>0</v>
      </c>
      <c r="BB27" s="146">
        <f>IF(AZ27=2,G27,0)</f>
        <v>0</v>
      </c>
      <c r="BC27" s="146">
        <f>IF(AZ27=3,G27,0)</f>
        <v>0</v>
      </c>
      <c r="BD27" s="146">
        <f>IF(AZ27=4,G27,0)</f>
        <v>0</v>
      </c>
      <c r="BE27" s="146">
        <f>IF(AZ27=5,G27,0)</f>
        <v>0</v>
      </c>
      <c r="CZ27" s="146">
        <v>0</v>
      </c>
    </row>
    <row r="28" spans="1:104" ht="12.75">
      <c r="A28" s="173">
        <v>15</v>
      </c>
      <c r="B28" s="174" t="s">
        <v>114</v>
      </c>
      <c r="C28" s="175" t="s">
        <v>115</v>
      </c>
      <c r="D28" s="176" t="s">
        <v>79</v>
      </c>
      <c r="E28" s="177">
        <v>1</v>
      </c>
      <c r="F28" s="177">
        <v>0</v>
      </c>
      <c r="G28" s="178">
        <f>E28*F28</f>
        <v>0</v>
      </c>
      <c r="O28" s="172">
        <v>2</v>
      </c>
      <c r="AA28" s="146">
        <v>12</v>
      </c>
      <c r="AB28" s="146">
        <v>0</v>
      </c>
      <c r="AC28" s="146">
        <v>6</v>
      </c>
      <c r="AZ28" s="146">
        <v>1</v>
      </c>
      <c r="BA28" s="146">
        <f>IF(AZ28=1,G28,0)</f>
        <v>0</v>
      </c>
      <c r="BB28" s="146">
        <f>IF(AZ28=2,G28,0)</f>
        <v>0</v>
      </c>
      <c r="BC28" s="146">
        <f>IF(AZ28=3,G28,0)</f>
        <v>0</v>
      </c>
      <c r="BD28" s="146">
        <f>IF(AZ28=4,G28,0)</f>
        <v>0</v>
      </c>
      <c r="BE28" s="146">
        <f>IF(AZ28=5,G28,0)</f>
        <v>0</v>
      </c>
      <c r="CZ28" s="146">
        <v>0</v>
      </c>
    </row>
    <row r="29" spans="1:104" ht="22.5">
      <c r="A29" s="173">
        <v>16</v>
      </c>
      <c r="B29" s="174" t="s">
        <v>116</v>
      </c>
      <c r="C29" s="175" t="s">
        <v>117</v>
      </c>
      <c r="D29" s="176" t="s">
        <v>79</v>
      </c>
      <c r="E29" s="177">
        <v>1</v>
      </c>
      <c r="F29" s="177">
        <v>0</v>
      </c>
      <c r="G29" s="178">
        <f>E29*F29</f>
        <v>0</v>
      </c>
      <c r="O29" s="172">
        <v>2</v>
      </c>
      <c r="AA29" s="146">
        <v>12</v>
      </c>
      <c r="AB29" s="146">
        <v>0</v>
      </c>
      <c r="AC29" s="146">
        <v>7</v>
      </c>
      <c r="AZ29" s="146">
        <v>1</v>
      </c>
      <c r="BA29" s="146">
        <f>IF(AZ29=1,G29,0)</f>
        <v>0</v>
      </c>
      <c r="BB29" s="146">
        <f>IF(AZ29=2,G29,0)</f>
        <v>0</v>
      </c>
      <c r="BC29" s="146">
        <f>IF(AZ29=3,G29,0)</f>
        <v>0</v>
      </c>
      <c r="BD29" s="146">
        <f>IF(AZ29=4,G29,0)</f>
        <v>0</v>
      </c>
      <c r="BE29" s="146">
        <f>IF(AZ29=5,G29,0)</f>
        <v>0</v>
      </c>
      <c r="CZ29" s="146">
        <v>0</v>
      </c>
    </row>
    <row r="30" spans="1:104" ht="12.75">
      <c r="A30" s="173">
        <v>17</v>
      </c>
      <c r="B30" s="174" t="s">
        <v>118</v>
      </c>
      <c r="C30" s="175" t="s">
        <v>119</v>
      </c>
      <c r="D30" s="176" t="s">
        <v>79</v>
      </c>
      <c r="E30" s="177">
        <v>1</v>
      </c>
      <c r="F30" s="177">
        <v>0</v>
      </c>
      <c r="G30" s="178">
        <f>E30*F30</f>
        <v>0</v>
      </c>
      <c r="O30" s="172">
        <v>2</v>
      </c>
      <c r="AA30" s="146">
        <v>12</v>
      </c>
      <c r="AB30" s="146">
        <v>0</v>
      </c>
      <c r="AC30" s="146">
        <v>8</v>
      </c>
      <c r="AZ30" s="146">
        <v>1</v>
      </c>
      <c r="BA30" s="146">
        <f>IF(AZ30=1,G30,0)</f>
        <v>0</v>
      </c>
      <c r="BB30" s="146">
        <f>IF(AZ30=2,G30,0)</f>
        <v>0</v>
      </c>
      <c r="BC30" s="146">
        <f>IF(AZ30=3,G30,0)</f>
        <v>0</v>
      </c>
      <c r="BD30" s="146">
        <f>IF(AZ30=4,G30,0)</f>
        <v>0</v>
      </c>
      <c r="BE30" s="146">
        <f>IF(AZ30=5,G30,0)</f>
        <v>0</v>
      </c>
      <c r="CZ30" s="146">
        <v>0</v>
      </c>
    </row>
    <row r="31" spans="1:104" ht="12.75">
      <c r="A31" s="173">
        <v>18</v>
      </c>
      <c r="B31" s="174" t="s">
        <v>120</v>
      </c>
      <c r="C31" s="175" t="s">
        <v>121</v>
      </c>
      <c r="D31" s="176" t="s">
        <v>79</v>
      </c>
      <c r="E31" s="177">
        <v>1</v>
      </c>
      <c r="F31" s="177">
        <v>0</v>
      </c>
      <c r="G31" s="178">
        <f>E31*F31</f>
        <v>0</v>
      </c>
      <c r="O31" s="172">
        <v>2</v>
      </c>
      <c r="AA31" s="146">
        <v>12</v>
      </c>
      <c r="AB31" s="146">
        <v>0</v>
      </c>
      <c r="AC31" s="146">
        <v>9</v>
      </c>
      <c r="AZ31" s="146">
        <v>1</v>
      </c>
      <c r="BA31" s="146">
        <f>IF(AZ31=1,G31,0)</f>
        <v>0</v>
      </c>
      <c r="BB31" s="146">
        <f>IF(AZ31=2,G31,0)</f>
        <v>0</v>
      </c>
      <c r="BC31" s="146">
        <f>IF(AZ31=3,G31,0)</f>
        <v>0</v>
      </c>
      <c r="BD31" s="146">
        <f>IF(AZ31=4,G31,0)</f>
        <v>0</v>
      </c>
      <c r="BE31" s="146">
        <f>IF(AZ31=5,G31,0)</f>
        <v>0</v>
      </c>
      <c r="CZ31" s="146">
        <v>0</v>
      </c>
    </row>
    <row r="32" spans="1:57" ht="12.75">
      <c r="A32" s="187"/>
      <c r="B32" s="188" t="s">
        <v>67</v>
      </c>
      <c r="C32" s="189" t="str">
        <f>CONCATENATE(B22," ",C22)</f>
        <v>9 Restaurátorské práce</v>
      </c>
      <c r="D32" s="187"/>
      <c r="E32" s="190"/>
      <c r="F32" s="190"/>
      <c r="G32" s="191">
        <f>SUM(G22:G31)</f>
        <v>0</v>
      </c>
      <c r="O32" s="172">
        <v>4</v>
      </c>
      <c r="BA32" s="192">
        <f>SUM(BA22:BA31)</f>
        <v>0</v>
      </c>
      <c r="BB32" s="192">
        <f>SUM(BB22:BB31)</f>
        <v>0</v>
      </c>
      <c r="BC32" s="192">
        <f>SUM(BC22:BC31)</f>
        <v>0</v>
      </c>
      <c r="BD32" s="192">
        <f>SUM(BD22:BD31)</f>
        <v>0</v>
      </c>
      <c r="BE32" s="192">
        <f>SUM(BE22:BE31)</f>
        <v>0</v>
      </c>
    </row>
    <row r="33" spans="1:15" ht="12.75">
      <c r="A33" s="165" t="s">
        <v>65</v>
      </c>
      <c r="B33" s="166" t="s">
        <v>122</v>
      </c>
      <c r="C33" s="167" t="s">
        <v>123</v>
      </c>
      <c r="D33" s="168"/>
      <c r="E33" s="169"/>
      <c r="F33" s="169"/>
      <c r="G33" s="170"/>
      <c r="H33" s="171"/>
      <c r="I33" s="171"/>
      <c r="O33" s="172">
        <v>1</v>
      </c>
    </row>
    <row r="34" spans="1:104" ht="12.75">
      <c r="A34" s="173">
        <v>19</v>
      </c>
      <c r="B34" s="174" t="s">
        <v>124</v>
      </c>
      <c r="C34" s="175" t="s">
        <v>125</v>
      </c>
      <c r="D34" s="176" t="s">
        <v>82</v>
      </c>
      <c r="E34" s="177">
        <v>522</v>
      </c>
      <c r="F34" s="177">
        <v>0</v>
      </c>
      <c r="G34" s="178">
        <f>E34*F34</f>
        <v>0</v>
      </c>
      <c r="O34" s="172">
        <v>2</v>
      </c>
      <c r="AA34" s="146">
        <v>1</v>
      </c>
      <c r="AB34" s="146">
        <v>1</v>
      </c>
      <c r="AC34" s="146">
        <v>1</v>
      </c>
      <c r="AZ34" s="146">
        <v>1</v>
      </c>
      <c r="BA34" s="146">
        <f>IF(AZ34=1,G34,0)</f>
        <v>0</v>
      </c>
      <c r="BB34" s="146">
        <f>IF(AZ34=2,G34,0)</f>
        <v>0</v>
      </c>
      <c r="BC34" s="146">
        <f>IF(AZ34=3,G34,0)</f>
        <v>0</v>
      </c>
      <c r="BD34" s="146">
        <f>IF(AZ34=4,G34,0)</f>
        <v>0</v>
      </c>
      <c r="BE34" s="146">
        <f>IF(AZ34=5,G34,0)</f>
        <v>0</v>
      </c>
      <c r="CZ34" s="146">
        <v>0.01838</v>
      </c>
    </row>
    <row r="35" spans="1:15" ht="12.75">
      <c r="A35" s="179"/>
      <c r="B35" s="180"/>
      <c r="C35" s="182" t="s">
        <v>126</v>
      </c>
      <c r="D35" s="183"/>
      <c r="E35" s="184">
        <v>522</v>
      </c>
      <c r="F35" s="185"/>
      <c r="G35" s="186"/>
      <c r="M35" s="181" t="s">
        <v>126</v>
      </c>
      <c r="O35" s="172"/>
    </row>
    <row r="36" spans="1:104" ht="12.75">
      <c r="A36" s="173">
        <v>20</v>
      </c>
      <c r="B36" s="174" t="s">
        <v>127</v>
      </c>
      <c r="C36" s="175" t="s">
        <v>128</v>
      </c>
      <c r="D36" s="176" t="s">
        <v>82</v>
      </c>
      <c r="E36" s="177">
        <v>1044</v>
      </c>
      <c r="F36" s="177">
        <v>0</v>
      </c>
      <c r="G36" s="178">
        <f>E36*F36</f>
        <v>0</v>
      </c>
      <c r="O36" s="172">
        <v>2</v>
      </c>
      <c r="AA36" s="146">
        <v>1</v>
      </c>
      <c r="AB36" s="146">
        <v>1</v>
      </c>
      <c r="AC36" s="146">
        <v>1</v>
      </c>
      <c r="AZ36" s="146">
        <v>1</v>
      </c>
      <c r="BA36" s="146">
        <f>IF(AZ36=1,G36,0)</f>
        <v>0</v>
      </c>
      <c r="BB36" s="146">
        <f>IF(AZ36=2,G36,0)</f>
        <v>0</v>
      </c>
      <c r="BC36" s="146">
        <f>IF(AZ36=3,G36,0)</f>
        <v>0</v>
      </c>
      <c r="BD36" s="146">
        <f>IF(AZ36=4,G36,0)</f>
        <v>0</v>
      </c>
      <c r="BE36" s="146">
        <f>IF(AZ36=5,G36,0)</f>
        <v>0</v>
      </c>
      <c r="CZ36" s="146">
        <v>0.00095</v>
      </c>
    </row>
    <row r="37" spans="1:15" ht="12.75">
      <c r="A37" s="179"/>
      <c r="B37" s="180"/>
      <c r="C37" s="182" t="s">
        <v>129</v>
      </c>
      <c r="D37" s="183"/>
      <c r="E37" s="184">
        <v>1044</v>
      </c>
      <c r="F37" s="185"/>
      <c r="G37" s="186"/>
      <c r="M37" s="181" t="s">
        <v>129</v>
      </c>
      <c r="O37" s="172"/>
    </row>
    <row r="38" spans="1:104" ht="12.75">
      <c r="A38" s="173">
        <v>21</v>
      </c>
      <c r="B38" s="174" t="s">
        <v>130</v>
      </c>
      <c r="C38" s="175" t="s">
        <v>131</v>
      </c>
      <c r="D38" s="176" t="s">
        <v>82</v>
      </c>
      <c r="E38" s="177">
        <v>522</v>
      </c>
      <c r="F38" s="177">
        <v>0</v>
      </c>
      <c r="G38" s="178">
        <f>E38*F38</f>
        <v>0</v>
      </c>
      <c r="O38" s="172">
        <v>2</v>
      </c>
      <c r="AA38" s="146">
        <v>1</v>
      </c>
      <c r="AB38" s="146">
        <v>1</v>
      </c>
      <c r="AC38" s="146">
        <v>1</v>
      </c>
      <c r="AZ38" s="146">
        <v>1</v>
      </c>
      <c r="BA38" s="146">
        <f>IF(AZ38=1,G38,0)</f>
        <v>0</v>
      </c>
      <c r="BB38" s="146">
        <f>IF(AZ38=2,G38,0)</f>
        <v>0</v>
      </c>
      <c r="BC38" s="146">
        <f>IF(AZ38=3,G38,0)</f>
        <v>0</v>
      </c>
      <c r="BD38" s="146">
        <f>IF(AZ38=4,G38,0)</f>
        <v>0</v>
      </c>
      <c r="BE38" s="146">
        <f>IF(AZ38=5,G38,0)</f>
        <v>0</v>
      </c>
      <c r="CZ38" s="146">
        <v>0</v>
      </c>
    </row>
    <row r="39" spans="1:104" ht="12.75">
      <c r="A39" s="173">
        <v>22</v>
      </c>
      <c r="B39" s="174" t="s">
        <v>132</v>
      </c>
      <c r="C39" s="175" t="s">
        <v>133</v>
      </c>
      <c r="D39" s="176" t="s">
        <v>82</v>
      </c>
      <c r="E39" s="177">
        <v>522</v>
      </c>
      <c r="F39" s="177">
        <v>0</v>
      </c>
      <c r="G39" s="178">
        <f>E39*F39</f>
        <v>0</v>
      </c>
      <c r="O39" s="172">
        <v>2</v>
      </c>
      <c r="AA39" s="146">
        <v>1</v>
      </c>
      <c r="AB39" s="146">
        <v>1</v>
      </c>
      <c r="AC39" s="146">
        <v>1</v>
      </c>
      <c r="AZ39" s="146">
        <v>1</v>
      </c>
      <c r="BA39" s="146">
        <f>IF(AZ39=1,G39,0)</f>
        <v>0</v>
      </c>
      <c r="BB39" s="146">
        <f>IF(AZ39=2,G39,0)</f>
        <v>0</v>
      </c>
      <c r="BC39" s="146">
        <f>IF(AZ39=3,G39,0)</f>
        <v>0</v>
      </c>
      <c r="BD39" s="146">
        <f>IF(AZ39=4,G39,0)</f>
        <v>0</v>
      </c>
      <c r="BE39" s="146">
        <f>IF(AZ39=5,G39,0)</f>
        <v>0</v>
      </c>
      <c r="CZ39" s="146">
        <v>0</v>
      </c>
    </row>
    <row r="40" spans="1:104" ht="12.75">
      <c r="A40" s="173">
        <v>23</v>
      </c>
      <c r="B40" s="174" t="s">
        <v>134</v>
      </c>
      <c r="C40" s="175" t="s">
        <v>135</v>
      </c>
      <c r="D40" s="176" t="s">
        <v>82</v>
      </c>
      <c r="E40" s="177">
        <v>1044</v>
      </c>
      <c r="F40" s="177">
        <v>0</v>
      </c>
      <c r="G40" s="178">
        <f>E40*F40</f>
        <v>0</v>
      </c>
      <c r="O40" s="172">
        <v>2</v>
      </c>
      <c r="AA40" s="146">
        <v>1</v>
      </c>
      <c r="AB40" s="146">
        <v>1</v>
      </c>
      <c r="AC40" s="146">
        <v>1</v>
      </c>
      <c r="AZ40" s="146">
        <v>1</v>
      </c>
      <c r="BA40" s="146">
        <f>IF(AZ40=1,G40,0)</f>
        <v>0</v>
      </c>
      <c r="BB40" s="146">
        <f>IF(AZ40=2,G40,0)</f>
        <v>0</v>
      </c>
      <c r="BC40" s="146">
        <f>IF(AZ40=3,G40,0)</f>
        <v>0</v>
      </c>
      <c r="BD40" s="146">
        <f>IF(AZ40=4,G40,0)</f>
        <v>0</v>
      </c>
      <c r="BE40" s="146">
        <f>IF(AZ40=5,G40,0)</f>
        <v>0</v>
      </c>
      <c r="CZ40" s="146">
        <v>5E-05</v>
      </c>
    </row>
    <row r="41" spans="1:15" ht="12.75">
      <c r="A41" s="179"/>
      <c r="B41" s="180"/>
      <c r="C41" s="182" t="s">
        <v>129</v>
      </c>
      <c r="D41" s="183"/>
      <c r="E41" s="184">
        <v>1044</v>
      </c>
      <c r="F41" s="185"/>
      <c r="G41" s="186"/>
      <c r="M41" s="181" t="s">
        <v>129</v>
      </c>
      <c r="O41" s="172"/>
    </row>
    <row r="42" spans="1:104" ht="12.75">
      <c r="A42" s="173">
        <v>24</v>
      </c>
      <c r="B42" s="174" t="s">
        <v>136</v>
      </c>
      <c r="C42" s="175" t="s">
        <v>137</v>
      </c>
      <c r="D42" s="176" t="s">
        <v>82</v>
      </c>
      <c r="E42" s="177">
        <v>522</v>
      </c>
      <c r="F42" s="177">
        <v>0</v>
      </c>
      <c r="G42" s="178">
        <f>E42*F42</f>
        <v>0</v>
      </c>
      <c r="O42" s="172">
        <v>2</v>
      </c>
      <c r="AA42" s="146">
        <v>1</v>
      </c>
      <c r="AB42" s="146">
        <v>1</v>
      </c>
      <c r="AC42" s="146">
        <v>1</v>
      </c>
      <c r="AZ42" s="146">
        <v>1</v>
      </c>
      <c r="BA42" s="146">
        <f>IF(AZ42=1,G42,0)</f>
        <v>0</v>
      </c>
      <c r="BB42" s="146">
        <f>IF(AZ42=2,G42,0)</f>
        <v>0</v>
      </c>
      <c r="BC42" s="146">
        <f>IF(AZ42=3,G42,0)</f>
        <v>0</v>
      </c>
      <c r="BD42" s="146">
        <f>IF(AZ42=4,G42,0)</f>
        <v>0</v>
      </c>
      <c r="BE42" s="146">
        <f>IF(AZ42=5,G42,0)</f>
        <v>0</v>
      </c>
      <c r="CZ42" s="146">
        <v>0</v>
      </c>
    </row>
    <row r="43" spans="1:104" ht="12.75">
      <c r="A43" s="173">
        <v>25</v>
      </c>
      <c r="B43" s="174" t="s">
        <v>138</v>
      </c>
      <c r="C43" s="175" t="s">
        <v>139</v>
      </c>
      <c r="D43" s="176" t="s">
        <v>101</v>
      </c>
      <c r="E43" s="177">
        <v>18</v>
      </c>
      <c r="F43" s="177">
        <v>0</v>
      </c>
      <c r="G43" s="178">
        <f>E43*F43</f>
        <v>0</v>
      </c>
      <c r="O43" s="172">
        <v>2</v>
      </c>
      <c r="AA43" s="146">
        <v>1</v>
      </c>
      <c r="AB43" s="146">
        <v>1</v>
      </c>
      <c r="AC43" s="146">
        <v>1</v>
      </c>
      <c r="AZ43" s="146">
        <v>1</v>
      </c>
      <c r="BA43" s="146">
        <f>IF(AZ43=1,G43,0)</f>
        <v>0</v>
      </c>
      <c r="BB43" s="146">
        <f>IF(AZ43=2,G43,0)</f>
        <v>0</v>
      </c>
      <c r="BC43" s="146">
        <f>IF(AZ43=3,G43,0)</f>
        <v>0</v>
      </c>
      <c r="BD43" s="146">
        <f>IF(AZ43=4,G43,0)</f>
        <v>0</v>
      </c>
      <c r="BE43" s="146">
        <f>IF(AZ43=5,G43,0)</f>
        <v>0</v>
      </c>
      <c r="CZ43" s="146">
        <v>0.02482</v>
      </c>
    </row>
    <row r="44" spans="1:15" ht="12.75">
      <c r="A44" s="179"/>
      <c r="B44" s="180"/>
      <c r="C44" s="182" t="s">
        <v>140</v>
      </c>
      <c r="D44" s="183"/>
      <c r="E44" s="184">
        <v>18</v>
      </c>
      <c r="F44" s="185"/>
      <c r="G44" s="186"/>
      <c r="M44" s="181">
        <v>18</v>
      </c>
      <c r="O44" s="172"/>
    </row>
    <row r="45" spans="1:104" ht="12.75">
      <c r="A45" s="173">
        <v>26</v>
      </c>
      <c r="B45" s="174" t="s">
        <v>141</v>
      </c>
      <c r="C45" s="175" t="s">
        <v>142</v>
      </c>
      <c r="D45" s="176" t="s">
        <v>101</v>
      </c>
      <c r="E45" s="177">
        <v>36</v>
      </c>
      <c r="F45" s="177">
        <v>0</v>
      </c>
      <c r="G45" s="178">
        <f>E45*F45</f>
        <v>0</v>
      </c>
      <c r="O45" s="172">
        <v>2</v>
      </c>
      <c r="AA45" s="146">
        <v>1</v>
      </c>
      <c r="AB45" s="146">
        <v>1</v>
      </c>
      <c r="AC45" s="146">
        <v>1</v>
      </c>
      <c r="AZ45" s="146">
        <v>1</v>
      </c>
      <c r="BA45" s="146">
        <f>IF(AZ45=1,G45,0)</f>
        <v>0</v>
      </c>
      <c r="BB45" s="146">
        <f>IF(AZ45=2,G45,0)</f>
        <v>0</v>
      </c>
      <c r="BC45" s="146">
        <f>IF(AZ45=3,G45,0)</f>
        <v>0</v>
      </c>
      <c r="BD45" s="146">
        <f>IF(AZ45=4,G45,0)</f>
        <v>0</v>
      </c>
      <c r="BE45" s="146">
        <f>IF(AZ45=5,G45,0)</f>
        <v>0</v>
      </c>
      <c r="CZ45" s="146">
        <v>0.00225</v>
      </c>
    </row>
    <row r="46" spans="1:15" ht="12.75">
      <c r="A46" s="179"/>
      <c r="B46" s="180"/>
      <c r="C46" s="182" t="s">
        <v>143</v>
      </c>
      <c r="D46" s="183"/>
      <c r="E46" s="184">
        <v>36</v>
      </c>
      <c r="F46" s="185"/>
      <c r="G46" s="186"/>
      <c r="M46" s="181" t="s">
        <v>143</v>
      </c>
      <c r="O46" s="172"/>
    </row>
    <row r="47" spans="1:104" ht="12.75">
      <c r="A47" s="173">
        <v>27</v>
      </c>
      <c r="B47" s="174" t="s">
        <v>144</v>
      </c>
      <c r="C47" s="175" t="s">
        <v>145</v>
      </c>
      <c r="D47" s="176" t="s">
        <v>101</v>
      </c>
      <c r="E47" s="177">
        <v>18</v>
      </c>
      <c r="F47" s="177">
        <v>0</v>
      </c>
      <c r="G47" s="178">
        <f>E47*F47</f>
        <v>0</v>
      </c>
      <c r="O47" s="172">
        <v>2</v>
      </c>
      <c r="AA47" s="146">
        <v>1</v>
      </c>
      <c r="AB47" s="146">
        <v>1</v>
      </c>
      <c r="AC47" s="146">
        <v>1</v>
      </c>
      <c r="AZ47" s="146">
        <v>1</v>
      </c>
      <c r="BA47" s="146">
        <f>IF(AZ47=1,G47,0)</f>
        <v>0</v>
      </c>
      <c r="BB47" s="146">
        <f>IF(AZ47=2,G47,0)</f>
        <v>0</v>
      </c>
      <c r="BC47" s="146">
        <f>IF(AZ47=3,G47,0)</f>
        <v>0</v>
      </c>
      <c r="BD47" s="146">
        <f>IF(AZ47=4,G47,0)</f>
        <v>0</v>
      </c>
      <c r="BE47" s="146">
        <f>IF(AZ47=5,G47,0)</f>
        <v>0</v>
      </c>
      <c r="CZ47" s="146">
        <v>0</v>
      </c>
    </row>
    <row r="48" spans="1:104" ht="12.75">
      <c r="A48" s="173">
        <v>28</v>
      </c>
      <c r="B48" s="174" t="s">
        <v>146</v>
      </c>
      <c r="C48" s="175" t="s">
        <v>147</v>
      </c>
      <c r="D48" s="176" t="s">
        <v>148</v>
      </c>
      <c r="E48" s="177">
        <v>60</v>
      </c>
      <c r="F48" s="177">
        <v>0</v>
      </c>
      <c r="G48" s="178">
        <f>E48*F48</f>
        <v>0</v>
      </c>
      <c r="O48" s="172">
        <v>2</v>
      </c>
      <c r="AA48" s="146">
        <v>12</v>
      </c>
      <c r="AB48" s="146">
        <v>0</v>
      </c>
      <c r="AC48" s="146">
        <v>45</v>
      </c>
      <c r="AZ48" s="146">
        <v>1</v>
      </c>
      <c r="BA48" s="146">
        <f>IF(AZ48=1,G48,0)</f>
        <v>0</v>
      </c>
      <c r="BB48" s="146">
        <f>IF(AZ48=2,G48,0)</f>
        <v>0</v>
      </c>
      <c r="BC48" s="146">
        <f>IF(AZ48=3,G48,0)</f>
        <v>0</v>
      </c>
      <c r="BD48" s="146">
        <f>IF(AZ48=4,G48,0)</f>
        <v>0</v>
      </c>
      <c r="BE48" s="146">
        <f>IF(AZ48=5,G48,0)</f>
        <v>0</v>
      </c>
      <c r="CZ48" s="146">
        <v>0</v>
      </c>
    </row>
    <row r="49" spans="1:15" ht="12.75">
      <c r="A49" s="179"/>
      <c r="B49" s="180"/>
      <c r="C49" s="182" t="s">
        <v>149</v>
      </c>
      <c r="D49" s="183"/>
      <c r="E49" s="184">
        <v>60</v>
      </c>
      <c r="F49" s="185"/>
      <c r="G49" s="186"/>
      <c r="M49" s="181" t="s">
        <v>149</v>
      </c>
      <c r="O49" s="172"/>
    </row>
    <row r="50" spans="1:104" ht="12.75">
      <c r="A50" s="173">
        <v>29</v>
      </c>
      <c r="B50" s="174" t="s">
        <v>150</v>
      </c>
      <c r="C50" s="175" t="s">
        <v>151</v>
      </c>
      <c r="D50" s="176" t="s">
        <v>82</v>
      </c>
      <c r="E50" s="177">
        <v>626.4</v>
      </c>
      <c r="F50" s="177">
        <v>0</v>
      </c>
      <c r="G50" s="178">
        <f>E50*F50</f>
        <v>0</v>
      </c>
      <c r="O50" s="172">
        <v>2</v>
      </c>
      <c r="AA50" s="146">
        <v>12</v>
      </c>
      <c r="AB50" s="146">
        <v>0</v>
      </c>
      <c r="AC50" s="146">
        <v>46</v>
      </c>
      <c r="AZ50" s="146">
        <v>1</v>
      </c>
      <c r="BA50" s="146">
        <f>IF(AZ50=1,G50,0)</f>
        <v>0</v>
      </c>
      <c r="BB50" s="146">
        <f>IF(AZ50=2,G50,0)</f>
        <v>0</v>
      </c>
      <c r="BC50" s="146">
        <f>IF(AZ50=3,G50,0)</f>
        <v>0</v>
      </c>
      <c r="BD50" s="146">
        <f>IF(AZ50=4,G50,0)</f>
        <v>0</v>
      </c>
      <c r="BE50" s="146">
        <f>IF(AZ50=5,G50,0)</f>
        <v>0</v>
      </c>
      <c r="CZ50" s="146">
        <v>0</v>
      </c>
    </row>
    <row r="51" spans="1:15" ht="12.75">
      <c r="A51" s="179"/>
      <c r="B51" s="180"/>
      <c r="C51" s="182" t="s">
        <v>152</v>
      </c>
      <c r="D51" s="183"/>
      <c r="E51" s="184">
        <v>626.4</v>
      </c>
      <c r="F51" s="185"/>
      <c r="G51" s="186"/>
      <c r="M51" s="181" t="s">
        <v>152</v>
      </c>
      <c r="O51" s="172"/>
    </row>
    <row r="52" spans="1:57" ht="12.75">
      <c r="A52" s="187"/>
      <c r="B52" s="188" t="s">
        <v>67</v>
      </c>
      <c r="C52" s="189" t="str">
        <f>CONCATENATE(B33," ",C33)</f>
        <v>94 Lešení a stavební výtahy</v>
      </c>
      <c r="D52" s="187"/>
      <c r="E52" s="190"/>
      <c r="F52" s="190"/>
      <c r="G52" s="191">
        <f>SUM(G33:G51)</f>
        <v>0</v>
      </c>
      <c r="O52" s="172">
        <v>4</v>
      </c>
      <c r="BA52" s="192">
        <f>SUM(BA33:BA51)</f>
        <v>0</v>
      </c>
      <c r="BB52" s="192">
        <f>SUM(BB33:BB51)</f>
        <v>0</v>
      </c>
      <c r="BC52" s="192">
        <f>SUM(BC33:BC51)</f>
        <v>0</v>
      </c>
      <c r="BD52" s="192">
        <f>SUM(BD33:BD51)</f>
        <v>0</v>
      </c>
      <c r="BE52" s="192">
        <f>SUM(BE33:BE51)</f>
        <v>0</v>
      </c>
    </row>
    <row r="53" spans="1:15" ht="12.75">
      <c r="A53" s="165" t="s">
        <v>65</v>
      </c>
      <c r="B53" s="166" t="s">
        <v>153</v>
      </c>
      <c r="C53" s="167" t="s">
        <v>154</v>
      </c>
      <c r="D53" s="168"/>
      <c r="E53" s="169"/>
      <c r="F53" s="169"/>
      <c r="G53" s="170"/>
      <c r="H53" s="171"/>
      <c r="I53" s="171"/>
      <c r="O53" s="172">
        <v>1</v>
      </c>
    </row>
    <row r="54" spans="1:104" ht="12.75">
      <c r="A54" s="173">
        <v>30</v>
      </c>
      <c r="B54" s="174" t="s">
        <v>155</v>
      </c>
      <c r="C54" s="175" t="s">
        <v>156</v>
      </c>
      <c r="D54" s="176" t="s">
        <v>82</v>
      </c>
      <c r="E54" s="177">
        <v>96</v>
      </c>
      <c r="F54" s="177">
        <v>0</v>
      </c>
      <c r="G54" s="178">
        <f>E54*F54</f>
        <v>0</v>
      </c>
      <c r="O54" s="172">
        <v>2</v>
      </c>
      <c r="AA54" s="146">
        <v>1</v>
      </c>
      <c r="AB54" s="146">
        <v>1</v>
      </c>
      <c r="AC54" s="146">
        <v>1</v>
      </c>
      <c r="AZ54" s="146">
        <v>1</v>
      </c>
      <c r="BA54" s="146">
        <f>IF(AZ54=1,G54,0)</f>
        <v>0</v>
      </c>
      <c r="BB54" s="146">
        <f>IF(AZ54=2,G54,0)</f>
        <v>0</v>
      </c>
      <c r="BC54" s="146">
        <f>IF(AZ54=3,G54,0)</f>
        <v>0</v>
      </c>
      <c r="BD54" s="146">
        <f>IF(AZ54=4,G54,0)</f>
        <v>0</v>
      </c>
      <c r="BE54" s="146">
        <f>IF(AZ54=5,G54,0)</f>
        <v>0</v>
      </c>
      <c r="CZ54" s="146">
        <v>0</v>
      </c>
    </row>
    <row r="55" spans="1:15" ht="12.75">
      <c r="A55" s="179"/>
      <c r="B55" s="180"/>
      <c r="C55" s="182" t="s">
        <v>157</v>
      </c>
      <c r="D55" s="183"/>
      <c r="E55" s="184">
        <v>60</v>
      </c>
      <c r="F55" s="185"/>
      <c r="G55" s="186"/>
      <c r="M55" s="181" t="s">
        <v>157</v>
      </c>
      <c r="O55" s="172"/>
    </row>
    <row r="56" spans="1:15" ht="12.75">
      <c r="A56" s="179"/>
      <c r="B56" s="180"/>
      <c r="C56" s="182" t="s">
        <v>158</v>
      </c>
      <c r="D56" s="183"/>
      <c r="E56" s="184">
        <v>36</v>
      </c>
      <c r="F56" s="185"/>
      <c r="G56" s="186"/>
      <c r="M56" s="181" t="s">
        <v>158</v>
      </c>
      <c r="O56" s="172"/>
    </row>
    <row r="57" spans="1:104" ht="12.75">
      <c r="A57" s="173">
        <v>31</v>
      </c>
      <c r="B57" s="174" t="s">
        <v>159</v>
      </c>
      <c r="C57" s="175" t="s">
        <v>160</v>
      </c>
      <c r="D57" s="176" t="s">
        <v>161</v>
      </c>
      <c r="E57" s="177">
        <v>30</v>
      </c>
      <c r="F57" s="177">
        <v>0</v>
      </c>
      <c r="G57" s="178">
        <f>E57*F57</f>
        <v>0</v>
      </c>
      <c r="O57" s="172">
        <v>2</v>
      </c>
      <c r="AA57" s="146">
        <v>12</v>
      </c>
      <c r="AB57" s="146">
        <v>0</v>
      </c>
      <c r="AC57" s="146">
        <v>48</v>
      </c>
      <c r="AZ57" s="146">
        <v>1</v>
      </c>
      <c r="BA57" s="146">
        <f>IF(AZ57=1,G57,0)</f>
        <v>0</v>
      </c>
      <c r="BB57" s="146">
        <f>IF(AZ57=2,G57,0)</f>
        <v>0</v>
      </c>
      <c r="BC57" s="146">
        <f>IF(AZ57=3,G57,0)</f>
        <v>0</v>
      </c>
      <c r="BD57" s="146">
        <f>IF(AZ57=4,G57,0)</f>
        <v>0</v>
      </c>
      <c r="BE57" s="146">
        <f>IF(AZ57=5,G57,0)</f>
        <v>0</v>
      </c>
      <c r="CZ57" s="146">
        <v>0</v>
      </c>
    </row>
    <row r="58" spans="1:104" ht="22.5">
      <c r="A58" s="173">
        <v>32</v>
      </c>
      <c r="B58" s="174" t="s">
        <v>162</v>
      </c>
      <c r="C58" s="175" t="s">
        <v>163</v>
      </c>
      <c r="D58" s="176" t="s">
        <v>82</v>
      </c>
      <c r="E58" s="177">
        <v>129.6</v>
      </c>
      <c r="F58" s="177">
        <v>0</v>
      </c>
      <c r="G58" s="178">
        <f>E58*F58</f>
        <v>0</v>
      </c>
      <c r="O58" s="172">
        <v>2</v>
      </c>
      <c r="AA58" s="146">
        <v>12</v>
      </c>
      <c r="AB58" s="146">
        <v>0</v>
      </c>
      <c r="AC58" s="146">
        <v>49</v>
      </c>
      <c r="AZ58" s="146">
        <v>1</v>
      </c>
      <c r="BA58" s="146">
        <f>IF(AZ58=1,G58,0)</f>
        <v>0</v>
      </c>
      <c r="BB58" s="146">
        <f>IF(AZ58=2,G58,0)</f>
        <v>0</v>
      </c>
      <c r="BC58" s="146">
        <f>IF(AZ58=3,G58,0)</f>
        <v>0</v>
      </c>
      <c r="BD58" s="146">
        <f>IF(AZ58=4,G58,0)</f>
        <v>0</v>
      </c>
      <c r="BE58" s="146">
        <f>IF(AZ58=5,G58,0)</f>
        <v>0</v>
      </c>
      <c r="CZ58" s="146">
        <v>0</v>
      </c>
    </row>
    <row r="59" spans="1:15" ht="12.75">
      <c r="A59" s="179"/>
      <c r="B59" s="180"/>
      <c r="C59" s="182" t="s">
        <v>164</v>
      </c>
      <c r="D59" s="183"/>
      <c r="E59" s="184">
        <v>129.6</v>
      </c>
      <c r="F59" s="185"/>
      <c r="G59" s="186"/>
      <c r="M59" s="181" t="s">
        <v>164</v>
      </c>
      <c r="O59" s="172"/>
    </row>
    <row r="60" spans="1:57" ht="12.75">
      <c r="A60" s="187"/>
      <c r="B60" s="188" t="s">
        <v>67</v>
      </c>
      <c r="C60" s="189" t="str">
        <f>CONCATENATE(B53," ",C53)</f>
        <v>95 Dokončovací konstrukce na pozemních stavbách</v>
      </c>
      <c r="D60" s="187"/>
      <c r="E60" s="190"/>
      <c r="F60" s="190"/>
      <c r="G60" s="191">
        <f>SUM(G53:G59)</f>
        <v>0</v>
      </c>
      <c r="O60" s="172">
        <v>4</v>
      </c>
      <c r="BA60" s="192">
        <f>SUM(BA53:BA59)</f>
        <v>0</v>
      </c>
      <c r="BB60" s="192">
        <f>SUM(BB53:BB59)</f>
        <v>0</v>
      </c>
      <c r="BC60" s="192">
        <f>SUM(BC53:BC59)</f>
        <v>0</v>
      </c>
      <c r="BD60" s="192">
        <f>SUM(BD53:BD59)</f>
        <v>0</v>
      </c>
      <c r="BE60" s="192">
        <f>SUM(BE53:BE59)</f>
        <v>0</v>
      </c>
    </row>
    <row r="61" spans="1:15" ht="12.75">
      <c r="A61" s="165" t="s">
        <v>65</v>
      </c>
      <c r="B61" s="166" t="s">
        <v>165</v>
      </c>
      <c r="C61" s="167" t="s">
        <v>166</v>
      </c>
      <c r="D61" s="168"/>
      <c r="E61" s="169"/>
      <c r="F61" s="169"/>
      <c r="G61" s="170"/>
      <c r="H61" s="171"/>
      <c r="I61" s="171"/>
      <c r="O61" s="172">
        <v>1</v>
      </c>
    </row>
    <row r="62" spans="1:104" ht="12.75">
      <c r="A62" s="173">
        <v>33</v>
      </c>
      <c r="B62" s="174" t="s">
        <v>167</v>
      </c>
      <c r="C62" s="175" t="s">
        <v>168</v>
      </c>
      <c r="D62" s="176" t="s">
        <v>82</v>
      </c>
      <c r="E62" s="177">
        <v>32.2</v>
      </c>
      <c r="F62" s="177">
        <v>0</v>
      </c>
      <c r="G62" s="178">
        <f>E62*F62</f>
        <v>0</v>
      </c>
      <c r="O62" s="172">
        <v>2</v>
      </c>
      <c r="AA62" s="146">
        <v>1</v>
      </c>
      <c r="AB62" s="146">
        <v>1</v>
      </c>
      <c r="AC62" s="146">
        <v>1</v>
      </c>
      <c r="AZ62" s="146">
        <v>1</v>
      </c>
      <c r="BA62" s="146">
        <f>IF(AZ62=1,G62,0)</f>
        <v>0</v>
      </c>
      <c r="BB62" s="146">
        <f>IF(AZ62=2,G62,0)</f>
        <v>0</v>
      </c>
      <c r="BC62" s="146">
        <f>IF(AZ62=3,G62,0)</f>
        <v>0</v>
      </c>
      <c r="BD62" s="146">
        <f>IF(AZ62=4,G62,0)</f>
        <v>0</v>
      </c>
      <c r="BE62" s="146">
        <f>IF(AZ62=5,G62,0)</f>
        <v>0</v>
      </c>
      <c r="CZ62" s="146">
        <v>0</v>
      </c>
    </row>
    <row r="63" spans="1:15" ht="12.75">
      <c r="A63" s="179"/>
      <c r="B63" s="180"/>
      <c r="C63" s="182" t="s">
        <v>169</v>
      </c>
      <c r="D63" s="183"/>
      <c r="E63" s="184">
        <v>32.2</v>
      </c>
      <c r="F63" s="185"/>
      <c r="G63" s="186"/>
      <c r="M63" s="181" t="s">
        <v>169</v>
      </c>
      <c r="O63" s="172"/>
    </row>
    <row r="64" spans="1:57" ht="12.75">
      <c r="A64" s="187"/>
      <c r="B64" s="188" t="s">
        <v>67</v>
      </c>
      <c r="C64" s="189" t="str">
        <f>CONCATENATE(B61," ",C61)</f>
        <v>96 Bourání konstrukcí</v>
      </c>
      <c r="D64" s="187"/>
      <c r="E64" s="190"/>
      <c r="F64" s="190"/>
      <c r="G64" s="191">
        <f>SUM(G61:G63)</f>
        <v>0</v>
      </c>
      <c r="O64" s="172">
        <v>4</v>
      </c>
      <c r="BA64" s="192">
        <f>SUM(BA61:BA63)</f>
        <v>0</v>
      </c>
      <c r="BB64" s="192">
        <f>SUM(BB61:BB63)</f>
        <v>0</v>
      </c>
      <c r="BC64" s="192">
        <f>SUM(BC61:BC63)</f>
        <v>0</v>
      </c>
      <c r="BD64" s="192">
        <f>SUM(BD61:BD63)</f>
        <v>0</v>
      </c>
      <c r="BE64" s="192">
        <f>SUM(BE61:BE63)</f>
        <v>0</v>
      </c>
    </row>
    <row r="65" spans="1:15" ht="12.75">
      <c r="A65" s="165" t="s">
        <v>65</v>
      </c>
      <c r="B65" s="166" t="s">
        <v>170</v>
      </c>
      <c r="C65" s="167" t="s">
        <v>171</v>
      </c>
      <c r="D65" s="168"/>
      <c r="E65" s="169"/>
      <c r="F65" s="169"/>
      <c r="G65" s="170"/>
      <c r="H65" s="171"/>
      <c r="I65" s="171"/>
      <c r="O65" s="172">
        <v>1</v>
      </c>
    </row>
    <row r="66" spans="1:104" ht="12.75">
      <c r="A66" s="173">
        <v>34</v>
      </c>
      <c r="B66" s="174" t="s">
        <v>172</v>
      </c>
      <c r="C66" s="175" t="s">
        <v>173</v>
      </c>
      <c r="D66" s="176" t="s">
        <v>174</v>
      </c>
      <c r="E66" s="177"/>
      <c r="F66" s="177">
        <v>0</v>
      </c>
      <c r="G66" s="178">
        <f>E66*F66</f>
        <v>0</v>
      </c>
      <c r="O66" s="172">
        <v>2</v>
      </c>
      <c r="AA66" s="146">
        <v>7</v>
      </c>
      <c r="AB66" s="146">
        <v>1</v>
      </c>
      <c r="AC66" s="146">
        <v>2</v>
      </c>
      <c r="AZ66" s="146">
        <v>1</v>
      </c>
      <c r="BA66" s="146">
        <f>IF(AZ66=1,G66,0)</f>
        <v>0</v>
      </c>
      <c r="BB66" s="146">
        <f>IF(AZ66=2,G66,0)</f>
        <v>0</v>
      </c>
      <c r="BC66" s="146">
        <f>IF(AZ66=3,G66,0)</f>
        <v>0</v>
      </c>
      <c r="BD66" s="146">
        <f>IF(AZ66=4,G66,0)</f>
        <v>0</v>
      </c>
      <c r="BE66" s="146">
        <f>IF(AZ66=5,G66,0)</f>
        <v>0</v>
      </c>
      <c r="CZ66" s="146">
        <v>0</v>
      </c>
    </row>
    <row r="67" spans="1:57" ht="12.75">
      <c r="A67" s="187"/>
      <c r="B67" s="188" t="s">
        <v>67</v>
      </c>
      <c r="C67" s="189" t="str">
        <f>CONCATENATE(B65," ",C65)</f>
        <v>99 Staveništní přesun hmot</v>
      </c>
      <c r="D67" s="187"/>
      <c r="E67" s="190"/>
      <c r="F67" s="190"/>
      <c r="G67" s="191">
        <f>SUM(G65:G66)</f>
        <v>0</v>
      </c>
      <c r="O67" s="172">
        <v>4</v>
      </c>
      <c r="BA67" s="192">
        <f>SUM(BA65:BA66)</f>
        <v>0</v>
      </c>
      <c r="BB67" s="192">
        <f>SUM(BB65:BB66)</f>
        <v>0</v>
      </c>
      <c r="BC67" s="192">
        <f>SUM(BC65:BC66)</f>
        <v>0</v>
      </c>
      <c r="BD67" s="192">
        <f>SUM(BD65:BD66)</f>
        <v>0</v>
      </c>
      <c r="BE67" s="192">
        <f>SUM(BE65:BE66)</f>
        <v>0</v>
      </c>
    </row>
    <row r="68" spans="1:15" ht="12.75">
      <c r="A68" s="165" t="s">
        <v>65</v>
      </c>
      <c r="B68" s="166" t="s">
        <v>175</v>
      </c>
      <c r="C68" s="167" t="s">
        <v>176</v>
      </c>
      <c r="D68" s="168"/>
      <c r="E68" s="169"/>
      <c r="F68" s="169"/>
      <c r="G68" s="170"/>
      <c r="H68" s="171"/>
      <c r="I68" s="171"/>
      <c r="O68" s="172">
        <v>1</v>
      </c>
    </row>
    <row r="69" spans="1:104" ht="12.75">
      <c r="A69" s="173">
        <v>35</v>
      </c>
      <c r="B69" s="174" t="s">
        <v>177</v>
      </c>
      <c r="C69" s="175" t="s">
        <v>178</v>
      </c>
      <c r="D69" s="176" t="s">
        <v>179</v>
      </c>
      <c r="E69" s="177">
        <v>1</v>
      </c>
      <c r="F69" s="177">
        <v>0</v>
      </c>
      <c r="G69" s="178">
        <f>E69*F69</f>
        <v>0</v>
      </c>
      <c r="O69" s="172">
        <v>2</v>
      </c>
      <c r="AA69" s="146">
        <v>12</v>
      </c>
      <c r="AB69" s="146">
        <v>0</v>
      </c>
      <c r="AC69" s="146">
        <v>51</v>
      </c>
      <c r="AZ69" s="146">
        <v>2</v>
      </c>
      <c r="BA69" s="146">
        <f>IF(AZ69=1,G69,0)</f>
        <v>0</v>
      </c>
      <c r="BB69" s="146">
        <f>IF(AZ69=2,G69,0)</f>
        <v>0</v>
      </c>
      <c r="BC69" s="146">
        <f>IF(AZ69=3,G69,0)</f>
        <v>0</v>
      </c>
      <c r="BD69" s="146">
        <f>IF(AZ69=4,G69,0)</f>
        <v>0</v>
      </c>
      <c r="BE69" s="146">
        <f>IF(AZ69=5,G69,0)</f>
        <v>0</v>
      </c>
      <c r="CZ69" s="146">
        <v>0</v>
      </c>
    </row>
    <row r="70" spans="1:57" ht="12.75">
      <c r="A70" s="187"/>
      <c r="B70" s="188" t="s">
        <v>67</v>
      </c>
      <c r="C70" s="189" t="str">
        <f>CONCATENATE(B68," ",C68)</f>
        <v>762 Konstrukce tesařské</v>
      </c>
      <c r="D70" s="187"/>
      <c r="E70" s="190"/>
      <c r="F70" s="190"/>
      <c r="G70" s="191">
        <f>SUM(G68:G69)</f>
        <v>0</v>
      </c>
      <c r="O70" s="172">
        <v>4</v>
      </c>
      <c r="BA70" s="192">
        <f>SUM(BA68:BA69)</f>
        <v>0</v>
      </c>
      <c r="BB70" s="192">
        <f>SUM(BB68:BB69)</f>
        <v>0</v>
      </c>
      <c r="BC70" s="192">
        <f>SUM(BC68:BC69)</f>
        <v>0</v>
      </c>
      <c r="BD70" s="192">
        <f>SUM(BD68:BD69)</f>
        <v>0</v>
      </c>
      <c r="BE70" s="192">
        <f>SUM(BE68:BE69)</f>
        <v>0</v>
      </c>
    </row>
    <row r="71" spans="1:15" ht="12.75">
      <c r="A71" s="165" t="s">
        <v>65</v>
      </c>
      <c r="B71" s="166" t="s">
        <v>180</v>
      </c>
      <c r="C71" s="167" t="s">
        <v>181</v>
      </c>
      <c r="D71" s="168"/>
      <c r="E71" s="169"/>
      <c r="F71" s="169"/>
      <c r="G71" s="170"/>
      <c r="H71" s="171"/>
      <c r="I71" s="171"/>
      <c r="O71" s="172">
        <v>1</v>
      </c>
    </row>
    <row r="72" spans="1:104" ht="12.75">
      <c r="A72" s="173">
        <v>36</v>
      </c>
      <c r="B72" s="174" t="s">
        <v>182</v>
      </c>
      <c r="C72" s="175" t="s">
        <v>183</v>
      </c>
      <c r="D72" s="176" t="s">
        <v>101</v>
      </c>
      <c r="E72" s="177">
        <v>17</v>
      </c>
      <c r="F72" s="177">
        <v>0</v>
      </c>
      <c r="G72" s="178">
        <f>E72*F72</f>
        <v>0</v>
      </c>
      <c r="O72" s="172">
        <v>2</v>
      </c>
      <c r="AA72" s="146">
        <v>1</v>
      </c>
      <c r="AB72" s="146">
        <v>7</v>
      </c>
      <c r="AC72" s="146">
        <v>7</v>
      </c>
      <c r="AZ72" s="146">
        <v>2</v>
      </c>
      <c r="BA72" s="146">
        <f>IF(AZ72=1,G72,0)</f>
        <v>0</v>
      </c>
      <c r="BB72" s="146">
        <f>IF(AZ72=2,G72,0)</f>
        <v>0</v>
      </c>
      <c r="BC72" s="146">
        <f>IF(AZ72=3,G72,0)</f>
        <v>0</v>
      </c>
      <c r="BD72" s="146">
        <f>IF(AZ72=4,G72,0)</f>
        <v>0</v>
      </c>
      <c r="BE72" s="146">
        <f>IF(AZ72=5,G72,0)</f>
        <v>0</v>
      </c>
      <c r="CZ72" s="146">
        <v>0</v>
      </c>
    </row>
    <row r="73" spans="1:104" ht="22.5">
      <c r="A73" s="173">
        <v>37</v>
      </c>
      <c r="B73" s="174" t="s">
        <v>184</v>
      </c>
      <c r="C73" s="175" t="s">
        <v>185</v>
      </c>
      <c r="D73" s="176" t="s">
        <v>101</v>
      </c>
      <c r="E73" s="177">
        <v>17</v>
      </c>
      <c r="F73" s="177">
        <v>0</v>
      </c>
      <c r="G73" s="178">
        <f>E73*F73</f>
        <v>0</v>
      </c>
      <c r="O73" s="172">
        <v>2</v>
      </c>
      <c r="AA73" s="146">
        <v>1</v>
      </c>
      <c r="AB73" s="146">
        <v>7</v>
      </c>
      <c r="AC73" s="146">
        <v>7</v>
      </c>
      <c r="AZ73" s="146">
        <v>2</v>
      </c>
      <c r="BA73" s="146">
        <f>IF(AZ73=1,G73,0)</f>
        <v>0</v>
      </c>
      <c r="BB73" s="146">
        <f>IF(AZ73=2,G73,0)</f>
        <v>0</v>
      </c>
      <c r="BC73" s="146">
        <f>IF(AZ73=3,G73,0)</f>
        <v>0</v>
      </c>
      <c r="BD73" s="146">
        <f>IF(AZ73=4,G73,0)</f>
        <v>0</v>
      </c>
      <c r="BE73" s="146">
        <f>IF(AZ73=5,G73,0)</f>
        <v>0</v>
      </c>
      <c r="CZ73" s="146">
        <v>0.00359</v>
      </c>
    </row>
    <row r="74" spans="1:104" ht="12.75">
      <c r="A74" s="173">
        <v>38</v>
      </c>
      <c r="B74" s="174" t="s">
        <v>186</v>
      </c>
      <c r="C74" s="175" t="s">
        <v>187</v>
      </c>
      <c r="D74" s="176" t="s">
        <v>101</v>
      </c>
      <c r="E74" s="177">
        <v>33</v>
      </c>
      <c r="F74" s="177">
        <v>0</v>
      </c>
      <c r="G74" s="178">
        <f>E74*F74</f>
        <v>0</v>
      </c>
      <c r="O74" s="172">
        <v>2</v>
      </c>
      <c r="AA74" s="146">
        <v>1</v>
      </c>
      <c r="AB74" s="146">
        <v>7</v>
      </c>
      <c r="AC74" s="146">
        <v>7</v>
      </c>
      <c r="AZ74" s="146">
        <v>2</v>
      </c>
      <c r="BA74" s="146">
        <f>IF(AZ74=1,G74,0)</f>
        <v>0</v>
      </c>
      <c r="BB74" s="146">
        <f>IF(AZ74=2,G74,0)</f>
        <v>0</v>
      </c>
      <c r="BC74" s="146">
        <f>IF(AZ74=3,G74,0)</f>
        <v>0</v>
      </c>
      <c r="BD74" s="146">
        <f>IF(AZ74=4,G74,0)</f>
        <v>0</v>
      </c>
      <c r="BE74" s="146">
        <f>IF(AZ74=5,G74,0)</f>
        <v>0</v>
      </c>
      <c r="CZ74" s="146">
        <v>0.0061</v>
      </c>
    </row>
    <row r="75" spans="1:104" ht="12.75">
      <c r="A75" s="173">
        <v>39</v>
      </c>
      <c r="B75" s="174" t="s">
        <v>188</v>
      </c>
      <c r="C75" s="175" t="s">
        <v>189</v>
      </c>
      <c r="D75" s="176" t="s">
        <v>66</v>
      </c>
      <c r="E75" s="177">
        <v>2</v>
      </c>
      <c r="F75" s="177">
        <v>0</v>
      </c>
      <c r="G75" s="178">
        <f>E75*F75</f>
        <v>0</v>
      </c>
      <c r="O75" s="172">
        <v>2</v>
      </c>
      <c r="AA75" s="146">
        <v>12</v>
      </c>
      <c r="AB75" s="146">
        <v>0</v>
      </c>
      <c r="AC75" s="146">
        <v>24</v>
      </c>
      <c r="AZ75" s="146">
        <v>2</v>
      </c>
      <c r="BA75" s="146">
        <f>IF(AZ75=1,G75,0)</f>
        <v>0</v>
      </c>
      <c r="BB75" s="146">
        <f>IF(AZ75=2,G75,0)</f>
        <v>0</v>
      </c>
      <c r="BC75" s="146">
        <f>IF(AZ75=3,G75,0)</f>
        <v>0</v>
      </c>
      <c r="BD75" s="146">
        <f>IF(AZ75=4,G75,0)</f>
        <v>0</v>
      </c>
      <c r="BE75" s="146">
        <f>IF(AZ75=5,G75,0)</f>
        <v>0</v>
      </c>
      <c r="CZ75" s="146">
        <v>0</v>
      </c>
    </row>
    <row r="76" spans="1:104" ht="12.75">
      <c r="A76" s="173">
        <v>40</v>
      </c>
      <c r="B76" s="174" t="s">
        <v>190</v>
      </c>
      <c r="C76" s="175" t="s">
        <v>191</v>
      </c>
      <c r="D76" s="176" t="s">
        <v>55</v>
      </c>
      <c r="E76" s="177"/>
      <c r="F76" s="177">
        <v>0</v>
      </c>
      <c r="G76" s="178">
        <f>E76*F76</f>
        <v>0</v>
      </c>
      <c r="O76" s="172">
        <v>2</v>
      </c>
      <c r="AA76" s="146">
        <v>7</v>
      </c>
      <c r="AB76" s="146">
        <v>1002</v>
      </c>
      <c r="AC76" s="146">
        <v>5</v>
      </c>
      <c r="AZ76" s="146">
        <v>2</v>
      </c>
      <c r="BA76" s="146">
        <f>IF(AZ76=1,G76,0)</f>
        <v>0</v>
      </c>
      <c r="BB76" s="146">
        <f>IF(AZ76=2,G76,0)</f>
        <v>0</v>
      </c>
      <c r="BC76" s="146">
        <f>IF(AZ76=3,G76,0)</f>
        <v>0</v>
      </c>
      <c r="BD76" s="146">
        <f>IF(AZ76=4,G76,0)</f>
        <v>0</v>
      </c>
      <c r="BE76" s="146">
        <f>IF(AZ76=5,G76,0)</f>
        <v>0</v>
      </c>
      <c r="CZ76" s="146">
        <v>0</v>
      </c>
    </row>
    <row r="77" spans="1:57" ht="12.75">
      <c r="A77" s="187"/>
      <c r="B77" s="188" t="s">
        <v>67</v>
      </c>
      <c r="C77" s="189" t="str">
        <f>CONCATENATE(B71," ",C71)</f>
        <v>764 Konstrukce klempířské</v>
      </c>
      <c r="D77" s="187"/>
      <c r="E77" s="190"/>
      <c r="F77" s="190"/>
      <c r="G77" s="191">
        <f>SUM(G71:G76)</f>
        <v>0</v>
      </c>
      <c r="O77" s="172">
        <v>4</v>
      </c>
      <c r="BA77" s="192">
        <f>SUM(BA71:BA76)</f>
        <v>0</v>
      </c>
      <c r="BB77" s="192">
        <f>SUM(BB71:BB76)</f>
        <v>0</v>
      </c>
      <c r="BC77" s="192">
        <f>SUM(BC71:BC76)</f>
        <v>0</v>
      </c>
      <c r="BD77" s="192">
        <f>SUM(BD71:BD76)</f>
        <v>0</v>
      </c>
      <c r="BE77" s="192">
        <f>SUM(BE71:BE76)</f>
        <v>0</v>
      </c>
    </row>
    <row r="78" spans="1:15" ht="12.75">
      <c r="A78" s="165" t="s">
        <v>65</v>
      </c>
      <c r="B78" s="166" t="s">
        <v>192</v>
      </c>
      <c r="C78" s="167" t="s">
        <v>193</v>
      </c>
      <c r="D78" s="168"/>
      <c r="E78" s="169"/>
      <c r="F78" s="169"/>
      <c r="G78" s="170"/>
      <c r="H78" s="171"/>
      <c r="I78" s="171"/>
      <c r="O78" s="172">
        <v>1</v>
      </c>
    </row>
    <row r="79" spans="1:104" ht="12.75">
      <c r="A79" s="173">
        <v>41</v>
      </c>
      <c r="B79" s="174" t="s">
        <v>194</v>
      </c>
      <c r="C79" s="175" t="s">
        <v>195</v>
      </c>
      <c r="D79" s="176" t="s">
        <v>196</v>
      </c>
      <c r="E79" s="177">
        <v>32.2949</v>
      </c>
      <c r="F79" s="177">
        <v>0</v>
      </c>
      <c r="G79" s="178">
        <f>E79*F79</f>
        <v>0</v>
      </c>
      <c r="O79" s="172">
        <v>2</v>
      </c>
      <c r="AA79" s="146">
        <v>2</v>
      </c>
      <c r="AB79" s="146">
        <v>7</v>
      </c>
      <c r="AC79" s="146">
        <v>7</v>
      </c>
      <c r="AZ79" s="146">
        <v>2</v>
      </c>
      <c r="BA79" s="146">
        <f>IF(AZ79=1,G79,0)</f>
        <v>0</v>
      </c>
      <c r="BB79" s="146">
        <f>IF(AZ79=2,G79,0)</f>
        <v>0</v>
      </c>
      <c r="BC79" s="146">
        <f>IF(AZ79=3,G79,0)</f>
        <v>0</v>
      </c>
      <c r="BD79" s="146">
        <f>IF(AZ79=4,G79,0)</f>
        <v>0</v>
      </c>
      <c r="BE79" s="146">
        <f>IF(AZ79=5,G79,0)</f>
        <v>0</v>
      </c>
      <c r="CZ79" s="146">
        <v>0.00106</v>
      </c>
    </row>
    <row r="80" spans="1:15" ht="12.75">
      <c r="A80" s="179"/>
      <c r="B80" s="180"/>
      <c r="C80" s="182" t="s">
        <v>197</v>
      </c>
      <c r="D80" s="183"/>
      <c r="E80" s="184">
        <v>31.086</v>
      </c>
      <c r="F80" s="185"/>
      <c r="G80" s="186"/>
      <c r="M80" s="181" t="s">
        <v>197</v>
      </c>
      <c r="O80" s="172"/>
    </row>
    <row r="81" spans="1:15" ht="12.75">
      <c r="A81" s="179"/>
      <c r="B81" s="180"/>
      <c r="C81" s="182" t="s">
        <v>198</v>
      </c>
      <c r="D81" s="183"/>
      <c r="E81" s="184">
        <v>1.2089</v>
      </c>
      <c r="F81" s="185"/>
      <c r="G81" s="186"/>
      <c r="M81" s="181" t="s">
        <v>198</v>
      </c>
      <c r="O81" s="172"/>
    </row>
    <row r="82" spans="1:104" ht="12.75">
      <c r="A82" s="173">
        <v>42</v>
      </c>
      <c r="B82" s="174" t="s">
        <v>199</v>
      </c>
      <c r="C82" s="175" t="s">
        <v>200</v>
      </c>
      <c r="D82" s="176" t="s">
        <v>196</v>
      </c>
      <c r="E82" s="177">
        <v>32.3</v>
      </c>
      <c r="F82" s="177">
        <v>0</v>
      </c>
      <c r="G82" s="178">
        <f>E82*F82</f>
        <v>0</v>
      </c>
      <c r="O82" s="172">
        <v>2</v>
      </c>
      <c r="AA82" s="146">
        <v>12</v>
      </c>
      <c r="AB82" s="146">
        <v>0</v>
      </c>
      <c r="AC82" s="146">
        <v>27</v>
      </c>
      <c r="AZ82" s="146">
        <v>2</v>
      </c>
      <c r="BA82" s="146">
        <f>IF(AZ82=1,G82,0)</f>
        <v>0</v>
      </c>
      <c r="BB82" s="146">
        <f>IF(AZ82=2,G82,0)</f>
        <v>0</v>
      </c>
      <c r="BC82" s="146">
        <f>IF(AZ82=3,G82,0)</f>
        <v>0</v>
      </c>
      <c r="BD82" s="146">
        <f>IF(AZ82=4,G82,0)</f>
        <v>0</v>
      </c>
      <c r="BE82" s="146">
        <f>IF(AZ82=5,G82,0)</f>
        <v>0</v>
      </c>
      <c r="CZ82" s="146">
        <v>0</v>
      </c>
    </row>
    <row r="83" spans="1:104" ht="12.75">
      <c r="A83" s="173">
        <v>43</v>
      </c>
      <c r="B83" s="174" t="s">
        <v>201</v>
      </c>
      <c r="C83" s="175" t="s">
        <v>202</v>
      </c>
      <c r="D83" s="176" t="s">
        <v>203</v>
      </c>
      <c r="E83" s="177">
        <v>1</v>
      </c>
      <c r="F83" s="177">
        <v>0</v>
      </c>
      <c r="G83" s="178">
        <f>E83*F83</f>
        <v>0</v>
      </c>
      <c r="O83" s="172">
        <v>2</v>
      </c>
      <c r="AA83" s="146">
        <v>12</v>
      </c>
      <c r="AB83" s="146">
        <v>0</v>
      </c>
      <c r="AC83" s="146">
        <v>29</v>
      </c>
      <c r="AZ83" s="146">
        <v>2</v>
      </c>
      <c r="BA83" s="146">
        <f>IF(AZ83=1,G83,0)</f>
        <v>0</v>
      </c>
      <c r="BB83" s="146">
        <f>IF(AZ83=2,G83,0)</f>
        <v>0</v>
      </c>
      <c r="BC83" s="146">
        <f>IF(AZ83=3,G83,0)</f>
        <v>0</v>
      </c>
      <c r="BD83" s="146">
        <f>IF(AZ83=4,G83,0)</f>
        <v>0</v>
      </c>
      <c r="BE83" s="146">
        <f>IF(AZ83=5,G83,0)</f>
        <v>0</v>
      </c>
      <c r="CZ83" s="146">
        <v>0</v>
      </c>
    </row>
    <row r="84" spans="1:104" ht="12.75">
      <c r="A84" s="173">
        <v>44</v>
      </c>
      <c r="B84" s="174" t="s">
        <v>204</v>
      </c>
      <c r="C84" s="175" t="s">
        <v>205</v>
      </c>
      <c r="D84" s="176" t="s">
        <v>55</v>
      </c>
      <c r="E84" s="177"/>
      <c r="F84" s="177">
        <v>0</v>
      </c>
      <c r="G84" s="178">
        <f>E84*F84</f>
        <v>0</v>
      </c>
      <c r="O84" s="172">
        <v>2</v>
      </c>
      <c r="AA84" s="146">
        <v>7</v>
      </c>
      <c r="AB84" s="146">
        <v>1002</v>
      </c>
      <c r="AC84" s="146">
        <v>5</v>
      </c>
      <c r="AZ84" s="146">
        <v>2</v>
      </c>
      <c r="BA84" s="146">
        <f>IF(AZ84=1,G84,0)</f>
        <v>0</v>
      </c>
      <c r="BB84" s="146">
        <f>IF(AZ84=2,G84,0)</f>
        <v>0</v>
      </c>
      <c r="BC84" s="146">
        <f>IF(AZ84=3,G84,0)</f>
        <v>0</v>
      </c>
      <c r="BD84" s="146">
        <f>IF(AZ84=4,G84,0)</f>
        <v>0</v>
      </c>
      <c r="BE84" s="146">
        <f>IF(AZ84=5,G84,0)</f>
        <v>0</v>
      </c>
      <c r="CZ84" s="146">
        <v>0</v>
      </c>
    </row>
    <row r="85" spans="1:57" ht="12.75">
      <c r="A85" s="187"/>
      <c r="B85" s="188" t="s">
        <v>67</v>
      </c>
      <c r="C85" s="189" t="str">
        <f>CONCATENATE(B78," ",C78)</f>
        <v>767 Konstrukce zámečnické</v>
      </c>
      <c r="D85" s="187"/>
      <c r="E85" s="190"/>
      <c r="F85" s="190"/>
      <c r="G85" s="191">
        <f>SUM(G78:G84)</f>
        <v>0</v>
      </c>
      <c r="O85" s="172">
        <v>4</v>
      </c>
      <c r="BA85" s="192">
        <f>SUM(BA78:BA84)</f>
        <v>0</v>
      </c>
      <c r="BB85" s="192">
        <f>SUM(BB78:BB84)</f>
        <v>0</v>
      </c>
      <c r="BC85" s="192">
        <f>SUM(BC78:BC84)</f>
        <v>0</v>
      </c>
      <c r="BD85" s="192">
        <f>SUM(BD78:BD84)</f>
        <v>0</v>
      </c>
      <c r="BE85" s="192">
        <f>SUM(BE78:BE84)</f>
        <v>0</v>
      </c>
    </row>
    <row r="86" spans="1:15" ht="12.75">
      <c r="A86" s="165" t="s">
        <v>65</v>
      </c>
      <c r="B86" s="166" t="s">
        <v>206</v>
      </c>
      <c r="C86" s="167" t="s">
        <v>207</v>
      </c>
      <c r="D86" s="168"/>
      <c r="E86" s="169"/>
      <c r="F86" s="169"/>
      <c r="G86" s="170"/>
      <c r="H86" s="171"/>
      <c r="I86" s="171"/>
      <c r="O86" s="172">
        <v>1</v>
      </c>
    </row>
    <row r="87" spans="1:104" ht="22.5">
      <c r="A87" s="173">
        <v>45</v>
      </c>
      <c r="B87" s="174" t="s">
        <v>208</v>
      </c>
      <c r="C87" s="175" t="s">
        <v>209</v>
      </c>
      <c r="D87" s="176" t="s">
        <v>179</v>
      </c>
      <c r="E87" s="177">
        <v>1</v>
      </c>
      <c r="F87" s="177">
        <v>0</v>
      </c>
      <c r="G87" s="178">
        <f>E87*F87</f>
        <v>0</v>
      </c>
      <c r="O87" s="172">
        <v>2</v>
      </c>
      <c r="AA87" s="146">
        <v>12</v>
      </c>
      <c r="AB87" s="146">
        <v>0</v>
      </c>
      <c r="AC87" s="146">
        <v>52</v>
      </c>
      <c r="AZ87" s="146">
        <v>2</v>
      </c>
      <c r="BA87" s="146">
        <f>IF(AZ87=1,G87,0)</f>
        <v>0</v>
      </c>
      <c r="BB87" s="146">
        <f>IF(AZ87=2,G87,0)</f>
        <v>0</v>
      </c>
      <c r="BC87" s="146">
        <f>IF(AZ87=3,G87,0)</f>
        <v>0</v>
      </c>
      <c r="BD87" s="146">
        <f>IF(AZ87=4,G87,0)</f>
        <v>0</v>
      </c>
      <c r="BE87" s="146">
        <f>IF(AZ87=5,G87,0)</f>
        <v>0</v>
      </c>
      <c r="CZ87" s="146">
        <v>0</v>
      </c>
    </row>
    <row r="88" spans="1:57" ht="12.75">
      <c r="A88" s="187"/>
      <c r="B88" s="188" t="s">
        <v>67</v>
      </c>
      <c r="C88" s="189" t="str">
        <f>CONCATENATE(B86," ",C86)</f>
        <v>783 Nátěry</v>
      </c>
      <c r="D88" s="187"/>
      <c r="E88" s="190"/>
      <c r="F88" s="190"/>
      <c r="G88" s="191">
        <f>SUM(G86:G87)</f>
        <v>0</v>
      </c>
      <c r="O88" s="172">
        <v>4</v>
      </c>
      <c r="BA88" s="192">
        <f>SUM(BA86:BA87)</f>
        <v>0</v>
      </c>
      <c r="BB88" s="192">
        <f>SUM(BB86:BB87)</f>
        <v>0</v>
      </c>
      <c r="BC88" s="192">
        <f>SUM(BC86:BC87)</f>
        <v>0</v>
      </c>
      <c r="BD88" s="192">
        <f>SUM(BD86:BD87)</f>
        <v>0</v>
      </c>
      <c r="BE88" s="192">
        <f>SUM(BE86:BE87)</f>
        <v>0</v>
      </c>
    </row>
    <row r="89" spans="1:15" ht="12.75">
      <c r="A89" s="165" t="s">
        <v>65</v>
      </c>
      <c r="B89" s="166" t="s">
        <v>210</v>
      </c>
      <c r="C89" s="167" t="s">
        <v>211</v>
      </c>
      <c r="D89" s="168"/>
      <c r="E89" s="169"/>
      <c r="F89" s="169"/>
      <c r="G89" s="170"/>
      <c r="H89" s="171"/>
      <c r="I89" s="171"/>
      <c r="O89" s="172">
        <v>1</v>
      </c>
    </row>
    <row r="90" spans="1:104" ht="12.75">
      <c r="A90" s="173">
        <v>46</v>
      </c>
      <c r="B90" s="174" t="s">
        <v>212</v>
      </c>
      <c r="C90" s="175" t="s">
        <v>213</v>
      </c>
      <c r="D90" s="176" t="s">
        <v>174</v>
      </c>
      <c r="E90" s="177">
        <v>0.96644</v>
      </c>
      <c r="F90" s="177">
        <v>0</v>
      </c>
      <c r="G90" s="178">
        <f>E90*F90</f>
        <v>0</v>
      </c>
      <c r="O90" s="172">
        <v>2</v>
      </c>
      <c r="AA90" s="146">
        <v>8</v>
      </c>
      <c r="AB90" s="146">
        <v>0</v>
      </c>
      <c r="AC90" s="146">
        <v>3</v>
      </c>
      <c r="AZ90" s="146">
        <v>1</v>
      </c>
      <c r="BA90" s="146">
        <f>IF(AZ90=1,G90,0)</f>
        <v>0</v>
      </c>
      <c r="BB90" s="146">
        <f>IF(AZ90=2,G90,0)</f>
        <v>0</v>
      </c>
      <c r="BC90" s="146">
        <f>IF(AZ90=3,G90,0)</f>
        <v>0</v>
      </c>
      <c r="BD90" s="146">
        <f>IF(AZ90=4,G90,0)</f>
        <v>0</v>
      </c>
      <c r="BE90" s="146">
        <f>IF(AZ90=5,G90,0)</f>
        <v>0</v>
      </c>
      <c r="CZ90" s="146">
        <v>0</v>
      </c>
    </row>
    <row r="91" spans="1:104" ht="12.75">
      <c r="A91" s="173">
        <v>47</v>
      </c>
      <c r="B91" s="174" t="s">
        <v>214</v>
      </c>
      <c r="C91" s="175" t="s">
        <v>215</v>
      </c>
      <c r="D91" s="176" t="s">
        <v>174</v>
      </c>
      <c r="E91" s="177">
        <v>1.93288</v>
      </c>
      <c r="F91" s="177">
        <v>0</v>
      </c>
      <c r="G91" s="178">
        <f>E91*F91</f>
        <v>0</v>
      </c>
      <c r="O91" s="172">
        <v>2</v>
      </c>
      <c r="AA91" s="146">
        <v>8</v>
      </c>
      <c r="AB91" s="146">
        <v>0</v>
      </c>
      <c r="AC91" s="146">
        <v>3</v>
      </c>
      <c r="AZ91" s="146">
        <v>1</v>
      </c>
      <c r="BA91" s="146">
        <f>IF(AZ91=1,G91,0)</f>
        <v>0</v>
      </c>
      <c r="BB91" s="146">
        <f>IF(AZ91=2,G91,0)</f>
        <v>0</v>
      </c>
      <c r="BC91" s="146">
        <f>IF(AZ91=3,G91,0)</f>
        <v>0</v>
      </c>
      <c r="BD91" s="146">
        <f>IF(AZ91=4,G91,0)</f>
        <v>0</v>
      </c>
      <c r="BE91" s="146">
        <f>IF(AZ91=5,G91,0)</f>
        <v>0</v>
      </c>
      <c r="CZ91" s="146">
        <v>0</v>
      </c>
    </row>
    <row r="92" spans="1:104" ht="12.75">
      <c r="A92" s="173">
        <v>48</v>
      </c>
      <c r="B92" s="174" t="s">
        <v>216</v>
      </c>
      <c r="C92" s="175" t="s">
        <v>217</v>
      </c>
      <c r="D92" s="176" t="s">
        <v>174</v>
      </c>
      <c r="E92" s="177">
        <v>0.96644</v>
      </c>
      <c r="F92" s="177">
        <v>0</v>
      </c>
      <c r="G92" s="178">
        <f>E92*F92</f>
        <v>0</v>
      </c>
      <c r="O92" s="172">
        <v>2</v>
      </c>
      <c r="AA92" s="146">
        <v>8</v>
      </c>
      <c r="AB92" s="146">
        <v>0</v>
      </c>
      <c r="AC92" s="146">
        <v>3</v>
      </c>
      <c r="AZ92" s="146">
        <v>1</v>
      </c>
      <c r="BA92" s="146">
        <f>IF(AZ92=1,G92,0)</f>
        <v>0</v>
      </c>
      <c r="BB92" s="146">
        <f>IF(AZ92=2,G92,0)</f>
        <v>0</v>
      </c>
      <c r="BC92" s="146">
        <f>IF(AZ92=3,G92,0)</f>
        <v>0</v>
      </c>
      <c r="BD92" s="146">
        <f>IF(AZ92=4,G92,0)</f>
        <v>0</v>
      </c>
      <c r="BE92" s="146">
        <f>IF(AZ92=5,G92,0)</f>
        <v>0</v>
      </c>
      <c r="CZ92" s="146">
        <v>0</v>
      </c>
    </row>
    <row r="93" spans="1:104" ht="12.75">
      <c r="A93" s="173">
        <v>49</v>
      </c>
      <c r="B93" s="174" t="s">
        <v>218</v>
      </c>
      <c r="C93" s="175" t="s">
        <v>219</v>
      </c>
      <c r="D93" s="176" t="s">
        <v>174</v>
      </c>
      <c r="E93" s="177">
        <v>13.53016</v>
      </c>
      <c r="F93" s="177">
        <v>0</v>
      </c>
      <c r="G93" s="178">
        <f>E93*F93</f>
        <v>0</v>
      </c>
      <c r="O93" s="172">
        <v>2</v>
      </c>
      <c r="AA93" s="146">
        <v>8</v>
      </c>
      <c r="AB93" s="146">
        <v>0</v>
      </c>
      <c r="AC93" s="146">
        <v>3</v>
      </c>
      <c r="AZ93" s="146">
        <v>1</v>
      </c>
      <c r="BA93" s="146">
        <f>IF(AZ93=1,G93,0)</f>
        <v>0</v>
      </c>
      <c r="BB93" s="146">
        <f>IF(AZ93=2,G93,0)</f>
        <v>0</v>
      </c>
      <c r="BC93" s="146">
        <f>IF(AZ93=3,G93,0)</f>
        <v>0</v>
      </c>
      <c r="BD93" s="146">
        <f>IF(AZ93=4,G93,0)</f>
        <v>0</v>
      </c>
      <c r="BE93" s="146">
        <f>IF(AZ93=5,G93,0)</f>
        <v>0</v>
      </c>
      <c r="CZ93" s="146">
        <v>0</v>
      </c>
    </row>
    <row r="94" spans="1:104" ht="12.75">
      <c r="A94" s="173">
        <v>50</v>
      </c>
      <c r="B94" s="174" t="s">
        <v>220</v>
      </c>
      <c r="C94" s="175" t="s">
        <v>221</v>
      </c>
      <c r="D94" s="176" t="s">
        <v>174</v>
      </c>
      <c r="E94" s="177">
        <v>0.96644</v>
      </c>
      <c r="F94" s="177">
        <v>0</v>
      </c>
      <c r="G94" s="178">
        <f>E94*F94</f>
        <v>0</v>
      </c>
      <c r="O94" s="172">
        <v>2</v>
      </c>
      <c r="AA94" s="146">
        <v>8</v>
      </c>
      <c r="AB94" s="146">
        <v>0</v>
      </c>
      <c r="AC94" s="146">
        <v>3</v>
      </c>
      <c r="AZ94" s="146">
        <v>1</v>
      </c>
      <c r="BA94" s="146">
        <f>IF(AZ94=1,G94,0)</f>
        <v>0</v>
      </c>
      <c r="BB94" s="146">
        <f>IF(AZ94=2,G94,0)</f>
        <v>0</v>
      </c>
      <c r="BC94" s="146">
        <f>IF(AZ94=3,G94,0)</f>
        <v>0</v>
      </c>
      <c r="BD94" s="146">
        <f>IF(AZ94=4,G94,0)</f>
        <v>0</v>
      </c>
      <c r="BE94" s="146">
        <f>IF(AZ94=5,G94,0)</f>
        <v>0</v>
      </c>
      <c r="CZ94" s="146">
        <v>0</v>
      </c>
    </row>
    <row r="95" spans="1:104" ht="12.75">
      <c r="A95" s="173">
        <v>51</v>
      </c>
      <c r="B95" s="174" t="s">
        <v>222</v>
      </c>
      <c r="C95" s="175" t="s">
        <v>223</v>
      </c>
      <c r="D95" s="176" t="s">
        <v>174</v>
      </c>
      <c r="E95" s="177">
        <v>0.96644</v>
      </c>
      <c r="F95" s="177">
        <v>0</v>
      </c>
      <c r="G95" s="178">
        <f>E95*F95</f>
        <v>0</v>
      </c>
      <c r="O95" s="172">
        <v>2</v>
      </c>
      <c r="AA95" s="146">
        <v>8</v>
      </c>
      <c r="AB95" s="146">
        <v>0</v>
      </c>
      <c r="AC95" s="146">
        <v>3</v>
      </c>
      <c r="AZ95" s="146">
        <v>1</v>
      </c>
      <c r="BA95" s="146">
        <f>IF(AZ95=1,G95,0)</f>
        <v>0</v>
      </c>
      <c r="BB95" s="146">
        <f>IF(AZ95=2,G95,0)</f>
        <v>0</v>
      </c>
      <c r="BC95" s="146">
        <f>IF(AZ95=3,G95,0)</f>
        <v>0</v>
      </c>
      <c r="BD95" s="146">
        <f>IF(AZ95=4,G95,0)</f>
        <v>0</v>
      </c>
      <c r="BE95" s="146">
        <f>IF(AZ95=5,G95,0)</f>
        <v>0</v>
      </c>
      <c r="CZ95" s="146">
        <v>0</v>
      </c>
    </row>
    <row r="96" spans="1:104" ht="12.75">
      <c r="A96" s="173">
        <v>52</v>
      </c>
      <c r="B96" s="174" t="s">
        <v>224</v>
      </c>
      <c r="C96" s="175" t="s">
        <v>225</v>
      </c>
      <c r="D96" s="176" t="s">
        <v>174</v>
      </c>
      <c r="E96" s="177">
        <v>0.96644</v>
      </c>
      <c r="F96" s="177">
        <v>0</v>
      </c>
      <c r="G96" s="178">
        <f>E96*F96</f>
        <v>0</v>
      </c>
      <c r="O96" s="172">
        <v>2</v>
      </c>
      <c r="AA96" s="146">
        <v>8</v>
      </c>
      <c r="AB96" s="146">
        <v>0</v>
      </c>
      <c r="AC96" s="146">
        <v>3</v>
      </c>
      <c r="AZ96" s="146">
        <v>1</v>
      </c>
      <c r="BA96" s="146">
        <f>IF(AZ96=1,G96,0)</f>
        <v>0</v>
      </c>
      <c r="BB96" s="146">
        <f>IF(AZ96=2,G96,0)</f>
        <v>0</v>
      </c>
      <c r="BC96" s="146">
        <f>IF(AZ96=3,G96,0)</f>
        <v>0</v>
      </c>
      <c r="BD96" s="146">
        <f>IF(AZ96=4,G96,0)</f>
        <v>0</v>
      </c>
      <c r="BE96" s="146">
        <f>IF(AZ96=5,G96,0)</f>
        <v>0</v>
      </c>
      <c r="CZ96" s="146">
        <v>0</v>
      </c>
    </row>
    <row r="97" spans="1:57" ht="12.75">
      <c r="A97" s="187"/>
      <c r="B97" s="188" t="s">
        <v>67</v>
      </c>
      <c r="C97" s="189" t="str">
        <f>CONCATENATE(B89," ",C89)</f>
        <v>D96 Přesuny suti a vybouraných hmot</v>
      </c>
      <c r="D97" s="187"/>
      <c r="E97" s="190"/>
      <c r="F97" s="190"/>
      <c r="G97" s="191">
        <f>SUM(G89:G96)</f>
        <v>0</v>
      </c>
      <c r="O97" s="172">
        <v>4</v>
      </c>
      <c r="BA97" s="192">
        <f>SUM(BA89:BA96)</f>
        <v>0</v>
      </c>
      <c r="BB97" s="192">
        <f>SUM(BB89:BB96)</f>
        <v>0</v>
      </c>
      <c r="BC97" s="192">
        <f>SUM(BC89:BC96)</f>
        <v>0</v>
      </c>
      <c r="BD97" s="192">
        <f>SUM(BD89:BD96)</f>
        <v>0</v>
      </c>
      <c r="BE97" s="192">
        <f>SUM(BE89:BE96)</f>
        <v>0</v>
      </c>
    </row>
    <row r="98" ht="12.75">
      <c r="E98" s="146"/>
    </row>
    <row r="99" ht="12.75">
      <c r="E99" s="146"/>
    </row>
    <row r="100" ht="12.75">
      <c r="E100" s="146"/>
    </row>
    <row r="101" ht="12.75">
      <c r="E101" s="146"/>
    </row>
    <row r="102" ht="12.75">
      <c r="E102" s="146"/>
    </row>
    <row r="103" ht="12.75">
      <c r="E103" s="146"/>
    </row>
    <row r="104" ht="12.75">
      <c r="E104" s="146"/>
    </row>
    <row r="105" ht="12.75">
      <c r="E105" s="146"/>
    </row>
    <row r="106" ht="12.75">
      <c r="E106" s="146"/>
    </row>
    <row r="107" ht="12.75">
      <c r="E107" s="146"/>
    </row>
    <row r="108" ht="12.75">
      <c r="E108" s="146"/>
    </row>
    <row r="109" ht="12.75">
      <c r="E109" s="146"/>
    </row>
    <row r="110" ht="12.75">
      <c r="E110" s="146"/>
    </row>
    <row r="111" ht="12.75">
      <c r="E111" s="146"/>
    </row>
    <row r="112" ht="12.75">
      <c r="E112" s="146"/>
    </row>
    <row r="113" ht="12.75">
      <c r="E113" s="146"/>
    </row>
    <row r="114" ht="12.75">
      <c r="E114" s="146"/>
    </row>
    <row r="115" ht="12.75">
      <c r="E115" s="146"/>
    </row>
    <row r="116" ht="12.75">
      <c r="E116" s="146"/>
    </row>
    <row r="117" ht="12.75">
      <c r="E117" s="146"/>
    </row>
    <row r="118" ht="12.75">
      <c r="E118" s="146"/>
    </row>
    <row r="119" ht="12.75">
      <c r="E119" s="146"/>
    </row>
    <row r="120" ht="12.75">
      <c r="E120" s="146"/>
    </row>
    <row r="121" spans="1:7" ht="12.75">
      <c r="A121" s="193"/>
      <c r="B121" s="193"/>
      <c r="C121" s="193"/>
      <c r="D121" s="193"/>
      <c r="E121" s="193"/>
      <c r="F121" s="193"/>
      <c r="G121" s="193"/>
    </row>
    <row r="122" spans="1:7" ht="12.75">
      <c r="A122" s="193"/>
      <c r="B122" s="193"/>
      <c r="C122" s="193"/>
      <c r="D122" s="193"/>
      <c r="E122" s="193"/>
      <c r="F122" s="193"/>
      <c r="G122" s="193"/>
    </row>
    <row r="123" spans="1:7" ht="12.75">
      <c r="A123" s="193"/>
      <c r="B123" s="193"/>
      <c r="C123" s="193"/>
      <c r="D123" s="193"/>
      <c r="E123" s="193"/>
      <c r="F123" s="193"/>
      <c r="G123" s="193"/>
    </row>
    <row r="124" spans="1:7" ht="12.75">
      <c r="A124" s="193"/>
      <c r="B124" s="193"/>
      <c r="C124" s="193"/>
      <c r="D124" s="193"/>
      <c r="E124" s="193"/>
      <c r="F124" s="193"/>
      <c r="G124" s="193"/>
    </row>
    <row r="125" ht="12.75">
      <c r="E125" s="146"/>
    </row>
    <row r="126" ht="12.75">
      <c r="E126" s="146"/>
    </row>
    <row r="127" ht="12.75">
      <c r="E127" s="146"/>
    </row>
    <row r="128" ht="12.75">
      <c r="E128" s="146"/>
    </row>
    <row r="129" ht="12.75">
      <c r="E129" s="146"/>
    </row>
    <row r="130" ht="12.75">
      <c r="E130" s="146"/>
    </row>
    <row r="131" ht="12.75">
      <c r="E131" s="146"/>
    </row>
    <row r="132" ht="12.75">
      <c r="E132" s="146"/>
    </row>
    <row r="133" ht="12.75">
      <c r="E133" s="146"/>
    </row>
    <row r="134" ht="12.75">
      <c r="E134" s="146"/>
    </row>
    <row r="135" ht="12.75">
      <c r="E135" s="146"/>
    </row>
    <row r="136" ht="12.75">
      <c r="E136" s="146"/>
    </row>
    <row r="137" ht="12.75">
      <c r="E137" s="146"/>
    </row>
    <row r="138" ht="12.75">
      <c r="E138" s="146"/>
    </row>
    <row r="139" ht="12.75">
      <c r="E139" s="146"/>
    </row>
    <row r="140" ht="12.75">
      <c r="E140" s="146"/>
    </row>
    <row r="141" ht="12.75">
      <c r="E141" s="146"/>
    </row>
    <row r="142" ht="12.75">
      <c r="E142" s="146"/>
    </row>
    <row r="143" ht="12.75">
      <c r="E143" s="146"/>
    </row>
    <row r="144" ht="12.75">
      <c r="E144" s="146"/>
    </row>
    <row r="145" ht="12.75">
      <c r="E145" s="146"/>
    </row>
    <row r="146" ht="12.75">
      <c r="E146" s="146"/>
    </row>
    <row r="147" ht="12.75">
      <c r="E147" s="146"/>
    </row>
    <row r="148" ht="12.75">
      <c r="E148" s="146"/>
    </row>
    <row r="149" ht="12.75">
      <c r="E149" s="146"/>
    </row>
    <row r="150" ht="12.75">
      <c r="E150" s="146"/>
    </row>
    <row r="151" ht="12.75">
      <c r="E151" s="146"/>
    </row>
    <row r="152" ht="12.75">
      <c r="E152" s="146"/>
    </row>
    <row r="153" ht="12.75">
      <c r="E153" s="146"/>
    </row>
    <row r="154" ht="12.75">
      <c r="E154" s="146"/>
    </row>
    <row r="155" ht="12.75">
      <c r="E155" s="146"/>
    </row>
    <row r="156" spans="1:2" ht="12.75">
      <c r="A156" s="194"/>
      <c r="B156" s="194"/>
    </row>
    <row r="157" spans="1:7" ht="12.75">
      <c r="A157" s="193"/>
      <c r="B157" s="193"/>
      <c r="C157" s="195"/>
      <c r="D157" s="195"/>
      <c r="E157" s="196"/>
      <c r="F157" s="195"/>
      <c r="G157" s="197"/>
    </row>
    <row r="158" spans="1:7" ht="12.75">
      <c r="A158" s="198"/>
      <c r="B158" s="198"/>
      <c r="C158" s="193"/>
      <c r="D158" s="193"/>
      <c r="E158" s="199"/>
      <c r="F158" s="193"/>
      <c r="G158" s="193"/>
    </row>
    <row r="159" spans="1:7" ht="12.75">
      <c r="A159" s="193"/>
      <c r="B159" s="193"/>
      <c r="C159" s="193"/>
      <c r="D159" s="193"/>
      <c r="E159" s="199"/>
      <c r="F159" s="193"/>
      <c r="G159" s="193"/>
    </row>
    <row r="160" spans="1:7" ht="12.75">
      <c r="A160" s="193"/>
      <c r="B160" s="193"/>
      <c r="C160" s="193"/>
      <c r="D160" s="193"/>
      <c r="E160" s="199"/>
      <c r="F160" s="193"/>
      <c r="G160" s="193"/>
    </row>
    <row r="161" spans="1:7" ht="12.75">
      <c r="A161" s="193"/>
      <c r="B161" s="193"/>
      <c r="C161" s="193"/>
      <c r="D161" s="193"/>
      <c r="E161" s="199"/>
      <c r="F161" s="193"/>
      <c r="G161" s="193"/>
    </row>
    <row r="162" spans="1:7" ht="12.75">
      <c r="A162" s="193"/>
      <c r="B162" s="193"/>
      <c r="C162" s="193"/>
      <c r="D162" s="193"/>
      <c r="E162" s="199"/>
      <c r="F162" s="193"/>
      <c r="G162" s="193"/>
    </row>
    <row r="163" spans="1:7" ht="12.75">
      <c r="A163" s="193"/>
      <c r="B163" s="193"/>
      <c r="C163" s="193"/>
      <c r="D163" s="193"/>
      <c r="E163" s="199"/>
      <c r="F163" s="193"/>
      <c r="G163" s="193"/>
    </row>
    <row r="164" spans="1:7" ht="12.75">
      <c r="A164" s="193"/>
      <c r="B164" s="193"/>
      <c r="C164" s="193"/>
      <c r="D164" s="193"/>
      <c r="E164" s="199"/>
      <c r="F164" s="193"/>
      <c r="G164" s="193"/>
    </row>
    <row r="165" spans="1:7" ht="12.75">
      <c r="A165" s="193"/>
      <c r="B165" s="193"/>
      <c r="C165" s="193"/>
      <c r="D165" s="193"/>
      <c r="E165" s="199"/>
      <c r="F165" s="193"/>
      <c r="G165" s="193"/>
    </row>
    <row r="166" spans="1:7" ht="12.75">
      <c r="A166" s="193"/>
      <c r="B166" s="193"/>
      <c r="C166" s="193"/>
      <c r="D166" s="193"/>
      <c r="E166" s="199"/>
      <c r="F166" s="193"/>
      <c r="G166" s="193"/>
    </row>
    <row r="167" spans="1:7" ht="12.75">
      <c r="A167" s="193"/>
      <c r="B167" s="193"/>
      <c r="C167" s="193"/>
      <c r="D167" s="193"/>
      <c r="E167" s="199"/>
      <c r="F167" s="193"/>
      <c r="G167" s="193"/>
    </row>
    <row r="168" spans="1:7" ht="12.75">
      <c r="A168" s="193"/>
      <c r="B168" s="193"/>
      <c r="C168" s="193"/>
      <c r="D168" s="193"/>
      <c r="E168" s="199"/>
      <c r="F168" s="193"/>
      <c r="G168" s="193"/>
    </row>
    <row r="169" spans="1:7" ht="12.75">
      <c r="A169" s="193"/>
      <c r="B169" s="193"/>
      <c r="C169" s="193"/>
      <c r="D169" s="193"/>
      <c r="E169" s="199"/>
      <c r="F169" s="193"/>
      <c r="G169" s="193"/>
    </row>
    <row r="170" spans="1:7" ht="12.75">
      <c r="A170" s="193"/>
      <c r="B170" s="193"/>
      <c r="C170" s="193"/>
      <c r="D170" s="193"/>
      <c r="E170" s="199"/>
      <c r="F170" s="193"/>
      <c r="G170" s="193"/>
    </row>
  </sheetData>
  <mergeCells count="19">
    <mergeCell ref="C80:D80"/>
    <mergeCell ref="C81:D81"/>
    <mergeCell ref="C63:D63"/>
    <mergeCell ref="C55:D55"/>
    <mergeCell ref="C56:D56"/>
    <mergeCell ref="C59:D59"/>
    <mergeCell ref="C35:D35"/>
    <mergeCell ref="C37:D37"/>
    <mergeCell ref="C41:D41"/>
    <mergeCell ref="C44:D44"/>
    <mergeCell ref="C46:D46"/>
    <mergeCell ref="C49:D49"/>
    <mergeCell ref="C51:D51"/>
    <mergeCell ref="C15:D15"/>
    <mergeCell ref="A1:G1"/>
    <mergeCell ref="A3:B3"/>
    <mergeCell ref="A4:B4"/>
    <mergeCell ref="E4:G4"/>
    <mergeCell ref="C10:D10"/>
  </mergeCells>
  <printOptions/>
  <pageMargins left="0.5905511811023623" right="0.3937007874015748" top="0.1968503937007874" bottom="0.1968503937007874" header="0" footer="0.1968503937007874"/>
  <pageSetup horizontalDpi="300" verticalDpi="300" orientation="portrait" paperSize="9" scale="98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abc</cp:lastModifiedBy>
  <dcterms:created xsi:type="dcterms:W3CDTF">2021-04-18T13:06:15Z</dcterms:created>
  <dcterms:modified xsi:type="dcterms:W3CDTF">2021-04-18T13:06:32Z</dcterms:modified>
  <cp:category/>
  <cp:version/>
  <cp:contentType/>
  <cp:contentStatus/>
</cp:coreProperties>
</file>