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ynerga-sbs.synerga.local\Firma\PROJEKCE\_Aktuální\64-1-6647-21 - MU SKM-menza Veveří\15-DPS\MaR\"/>
    </mc:Choice>
  </mc:AlternateContent>
  <bookViews>
    <workbookView xWindow="0" yWindow="0" windowWidth="28800" windowHeight="12135" activeTab="3"/>
  </bookViews>
  <sheets>
    <sheet name="Pokyny pro vyplnění" sheetId="11" r:id="rId1"/>
    <sheet name="Stavba" sheetId="1" r:id="rId2"/>
    <sheet name="VzorPolozky" sheetId="10" state="hidden" r:id="rId3"/>
    <sheet name="01 R21664764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R2166476402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R2166476402 Pol'!$A$1:$X$29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F39" i="1"/>
  <c r="F42" i="1" s="1"/>
  <c r="V8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G10" i="12"/>
  <c r="G19" i="12" s="1"/>
  <c r="G11" i="12"/>
  <c r="M11" i="12" s="1"/>
  <c r="I11" i="12"/>
  <c r="K11" i="12"/>
  <c r="O11" i="12"/>
  <c r="O10" i="12" s="1"/>
  <c r="Q11" i="12"/>
  <c r="V11" i="12"/>
  <c r="V10" i="12" s="1"/>
  <c r="G12" i="12"/>
  <c r="M12" i="12" s="1"/>
  <c r="I12" i="12"/>
  <c r="I10" i="12" s="1"/>
  <c r="K12" i="12"/>
  <c r="O12" i="12"/>
  <c r="Q12" i="12"/>
  <c r="V12" i="12"/>
  <c r="G13" i="12"/>
  <c r="I13" i="12"/>
  <c r="K13" i="12"/>
  <c r="M13" i="12"/>
  <c r="O13" i="12"/>
  <c r="Q13" i="12"/>
  <c r="Q10" i="12" s="1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O16" i="12"/>
  <c r="Q16" i="12"/>
  <c r="V16" i="12"/>
  <c r="G17" i="12"/>
  <c r="G16" i="12" s="1"/>
  <c r="I17" i="12"/>
  <c r="I16" i="12" s="1"/>
  <c r="K17" i="12"/>
  <c r="K16" i="12" s="1"/>
  <c r="O17" i="12"/>
  <c r="Q17" i="12"/>
  <c r="V17" i="12"/>
  <c r="AE19" i="12"/>
  <c r="F41" i="1" s="1"/>
  <c r="I20" i="1"/>
  <c r="I19" i="1"/>
  <c r="I17" i="1"/>
  <c r="I16" i="1"/>
  <c r="K10" i="12" l="1"/>
  <c r="I18" i="1"/>
  <c r="I21" i="1" s="1"/>
  <c r="I51" i="1"/>
  <c r="I52" i="1" s="1"/>
  <c r="J51" i="1" s="1"/>
  <c r="AF19" i="12"/>
  <c r="F40" i="1"/>
  <c r="M10" i="12"/>
  <c r="G23" i="1"/>
  <c r="M17" i="12"/>
  <c r="M16" i="12" s="1"/>
  <c r="M9" i="12"/>
  <c r="M8" i="12" s="1"/>
  <c r="J28" i="1"/>
  <c r="J26" i="1"/>
  <c r="G38" i="1"/>
  <c r="F38" i="1"/>
  <c r="J23" i="1"/>
  <c r="J24" i="1"/>
  <c r="J25" i="1"/>
  <c r="J27" i="1"/>
  <c r="E24" i="1"/>
  <c r="E26" i="1"/>
  <c r="G41" i="1" l="1"/>
  <c r="H41" i="1" s="1"/>
  <c r="I41" i="1" s="1"/>
  <c r="G40" i="1"/>
  <c r="H40" i="1" s="1"/>
  <c r="I40" i="1" s="1"/>
  <c r="G39" i="1"/>
  <c r="J50" i="1"/>
  <c r="J49" i="1"/>
  <c r="A23" i="1"/>
  <c r="J52" i="1" l="1"/>
  <c r="G42" i="1"/>
  <c r="H39" i="1"/>
  <c r="G24" i="1"/>
  <c r="A24" i="1"/>
  <c r="G25" i="1" l="1"/>
  <c r="A25" i="1" s="1"/>
  <c r="G28" i="1"/>
  <c r="I39" i="1"/>
  <c r="I42" i="1" s="1"/>
  <c r="H42" i="1"/>
  <c r="J39" i="1" l="1"/>
  <c r="J42" i="1" s="1"/>
  <c r="J40" i="1"/>
  <c r="J41" i="1"/>
  <c r="A26" i="1"/>
  <c r="G26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Resová Alice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<sst xmlns="http://schemas.openxmlformats.org/spreadsheetml/2006/main" count="192" uniqueCount="120">
  <si>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</si>
  <si>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</si>
  <si>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</si>
  <si>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</si>
  <si>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</si>
  <si>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</si>
  <si>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</si>
  <si>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</si>
  <si>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</si>
  <si>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</si>
  <si>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</si>
  <si>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</si>
  <si>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</si>
  <si>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</si>
  <si>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</si>
  <si>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</si>
  <si>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</si>
  <si>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</si>
  <si>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</si>
  <si>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</si>
  <si>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</si>
  <si>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</si>
  <si>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</si>
  <si>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</si>
  <si>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</si>
  <si>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</si>
  <si>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</si>
  <si>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</si>
  <si>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</si>
  <si>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</si>
  <si>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</si>
  <si>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</si>
  <si>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</si>
  <si>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</si>
  <si>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</si>
  <si>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</si>
  <si>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</si>
  <si>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</si>
  <si>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</si>
  <si>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</si>
  <si>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</si>
  <si>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</si>
  <si>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R2166476402</t>
  </si>
  <si>
    <t xml:space="preserve">BMS </t>
  </si>
  <si>
    <t>01</t>
  </si>
  <si>
    <t>MaR</t>
  </si>
  <si>
    <t>Objekt:</t>
  </si>
  <si>
    <t>21/6647</t>
  </si>
  <si>
    <t>MU SKM_menza Veveří</t>
  </si>
  <si>
    <t>Stavba</t>
  </si>
  <si>
    <t>Celkem za stavbu</t>
  </si>
  <si>
    <t>CZK</t>
  </si>
  <si>
    <t>Rekapitulace dílů</t>
  </si>
  <si>
    <t>Typ dílu</t>
  </si>
  <si>
    <t>19-52</t>
  </si>
  <si>
    <t>Uvedení do provozu</t>
  </si>
  <si>
    <t>19-54</t>
  </si>
  <si>
    <t>Revize, zkoušky, odborné prohlídky</t>
  </si>
  <si>
    <t>19-56</t>
  </si>
  <si>
    <t>Vizualizace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</si>
  <si>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</si>
  <si>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</si>
  <si>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</si>
  <si>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</si>
  <si>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</si>
  <si>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</si>
  <si>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</si>
  <si>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</si>
  <si>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</si>
  <si>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</si>
  <si>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</si>
  <si>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</si>
  <si>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</si>
  <si>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</si>
  <si>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</si>
  <si>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</si>
  <si>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</si>
  <si>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</si>
  <si>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</si>
  <si>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</si>
  <si>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</si>
  <si>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</si>
  <si>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</si>
  <si>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</si>
  <si>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</si>
  <si>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</si>
  <si>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</si>
  <si>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</si>
  <si>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</si>
  <si>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210000027T00</t>
  </si>
  <si>
    <t>Komplexní odzkoušení systému po začlenění nové lokality</t>
  </si>
  <si>
    <t>hod</t>
  </si>
  <si>
    <t>Vlastní</t>
  </si>
  <si>
    <t>Indiv</t>
  </si>
  <si>
    <t>Práce</t>
  </si>
  <si>
    <t>POL1_1</t>
  </si>
  <si>
    <t>MTZ_SW_004</t>
  </si>
  <si>
    <t>Dispečink - vykreslení obrazovek</t>
  </si>
  <si>
    <t>ks</t>
  </si>
  <si>
    <t>SYN19pro07</t>
  </si>
  <si>
    <t>Lokality</t>
  </si>
  <si>
    <t>Úprava likality ve stávajícím systému BMS</t>
  </si>
  <si>
    <t>kpl.</t>
  </si>
  <si>
    <t>Specifikace</t>
  </si>
  <si>
    <t>POL3_0</t>
  </si>
  <si>
    <t>Alarmy</t>
  </si>
  <si>
    <t>Úprava seznamu alarmů</t>
  </si>
  <si>
    <t>Trendy</t>
  </si>
  <si>
    <t>Úprava seznamu trendlogů</t>
  </si>
  <si>
    <t>koordinacesítí</t>
  </si>
  <si>
    <t>Koordinace sítí VLAN BMS</t>
  </si>
  <si>
    <t>HZS97029</t>
  </si>
  <si>
    <t>Zaučení obsluhy</t>
  </si>
  <si>
    <t>SUM</t>
  </si>
  <si>
    <t>Poznámky uchazeče k zadání</t>
  </si>
  <si>
    <t>POPUZIV</t>
  </si>
  <si>
    <t>END</t>
  </si>
  <si>
    <t>Položkový výkaz výměr stavby</t>
  </si>
  <si>
    <t>výkaz výměr:</t>
  </si>
  <si>
    <t xml:space="preserve">Položkový 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</si>
</sst>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3" t="s">
        <v>40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19" t="s">
        <v>117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7" t="s">
        <v>23</v>
      </c>
      <c r="C2" s="78"/>
      <c r="D2" s="79" t="s">
        <v>47</v>
      </c>
      <c r="E2" s="225" t="s">
        <v>48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80" t="s">
        <v>46</v>
      </c>
      <c r="C3" s="78"/>
      <c r="D3" s="81" t="s">
        <v>44</v>
      </c>
      <c r="E3" s="228" t="s">
        <v>45</v>
      </c>
      <c r="F3" s="229"/>
      <c r="G3" s="229"/>
      <c r="H3" s="229"/>
      <c r="I3" s="229"/>
      <c r="J3" s="230"/>
    </row>
    <row r="4" spans="1:15" ht="23.25" customHeight="1" x14ac:dyDescent="0.2">
      <c r="A4" s="76">
        <v>1049261</v>
      </c>
      <c r="B4" s="82" t="s">
        <v>118</v>
      </c>
      <c r="C4" s="83"/>
      <c r="D4" s="84" t="s">
        <v>42</v>
      </c>
      <c r="E4" s="208" t="s">
        <v>43</v>
      </c>
      <c r="F4" s="209"/>
      <c r="G4" s="209"/>
      <c r="H4" s="209"/>
      <c r="I4" s="209"/>
      <c r="J4" s="210"/>
    </row>
    <row r="5" spans="1:15" ht="24" customHeight="1" x14ac:dyDescent="0.2">
      <c r="A5" s="2"/>
      <c r="B5" s="31" t="s">
        <v>22</v>
      </c>
      <c r="D5" s="213"/>
      <c r="E5" s="214"/>
      <c r="F5" s="214"/>
      <c r="G5" s="214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15"/>
      <c r="E6" s="216"/>
      <c r="F6" s="216"/>
      <c r="G6" s="216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7"/>
      <c r="F7" s="218"/>
      <c r="G7" s="21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2"/>
      <c r="E11" s="232"/>
      <c r="F11" s="232"/>
      <c r="G11" s="232"/>
      <c r="H11" s="18" t="s">
        <v>41</v>
      </c>
      <c r="I11" s="86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1"/>
      <c r="F13" s="212"/>
      <c r="G13" s="21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31"/>
      <c r="F15" s="231"/>
      <c r="G15" s="233"/>
      <c r="H15" s="233"/>
      <c r="I15" s="233" t="s">
        <v>30</v>
      </c>
      <c r="J15" s="234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6"/>
      <c r="F16" s="197"/>
      <c r="G16" s="196"/>
      <c r="H16" s="197"/>
      <c r="I16" s="196">
        <f>SUMIF(F49:F51,A16,I49:I51)+SUMIF(F49:F51,"PSU",I49:I51)</f>
        <v>0</v>
      </c>
      <c r="J16" s="198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6"/>
      <c r="F17" s="197"/>
      <c r="G17" s="196"/>
      <c r="H17" s="197"/>
      <c r="I17" s="196">
        <f>SUMIF(F49:F51,A17,I49:I51)</f>
        <v>0</v>
      </c>
      <c r="J17" s="198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6"/>
      <c r="F18" s="197"/>
      <c r="G18" s="196"/>
      <c r="H18" s="197"/>
      <c r="I18" s="196">
        <f>SUMIF(F49:F51,A18,I49:I51)</f>
        <v>0</v>
      </c>
      <c r="J18" s="198"/>
    </row>
    <row r="19" spans="1:10" ht="23.25" customHeight="1" x14ac:dyDescent="0.2">
      <c r="A19" s="139" t="s">
        <v>60</v>
      </c>
      <c r="B19" s="38" t="s">
        <v>28</v>
      </c>
      <c r="C19" s="62"/>
      <c r="D19" s="63"/>
      <c r="E19" s="196"/>
      <c r="F19" s="197"/>
      <c r="G19" s="196"/>
      <c r="H19" s="197"/>
      <c r="I19" s="196">
        <f>SUMIF(F49:F51,A19,I49:I51)</f>
        <v>0</v>
      </c>
      <c r="J19" s="198"/>
    </row>
    <row r="20" spans="1:10" ht="23.25" customHeight="1" x14ac:dyDescent="0.2">
      <c r="A20" s="139" t="s">
        <v>61</v>
      </c>
      <c r="B20" s="38" t="s">
        <v>29</v>
      </c>
      <c r="C20" s="62"/>
      <c r="D20" s="63"/>
      <c r="E20" s="196"/>
      <c r="F20" s="197"/>
      <c r="G20" s="196"/>
      <c r="H20" s="197"/>
      <c r="I20" s="196">
        <f>SUMIF(F49:F51,A20,I49:I51)</f>
        <v>0</v>
      </c>
      <c r="J20" s="198"/>
    </row>
    <row r="21" spans="1:10" ht="23.25" customHeight="1" x14ac:dyDescent="0.2">
      <c r="A21" s="2"/>
      <c r="B21" s="48" t="s">
        <v>30</v>
      </c>
      <c r="C21" s="64"/>
      <c r="D21" s="65"/>
      <c r="E21" s="199"/>
      <c r="F21" s="235"/>
      <c r="G21" s="199"/>
      <c r="H21" s="235"/>
      <c r="I21" s="199">
        <f>SUM(I16:J20)</f>
        <v>0</v>
      </c>
      <c r="J21" s="200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2">
        <f>A23</f>
        <v>0</v>
      </c>
      <c r="H24" s="193"/>
      <c r="I24" s="1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01">
        <f>ZakladDPHSniVypocet+ZakladDPHZaklVypocet</f>
        <v>0</v>
      </c>
      <c r="H28" s="202"/>
      <c r="I28" s="20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01">
        <f>A27</f>
        <v>0</v>
      </c>
      <c r="H29" s="201"/>
      <c r="I29" s="201"/>
      <c r="J29" s="120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75" customHeight="1" x14ac:dyDescent="0.2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186"/>
      <c r="D39" s="186"/>
      <c r="E39" s="186"/>
      <c r="F39" s="100">
        <f>'01 R2166476402 Pol'!AE19</f>
        <v>0</v>
      </c>
      <c r="G39" s="101">
        <f>'01 R2166476402 Pol'!AF19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44</v>
      </c>
      <c r="C40" s="187" t="s">
        <v>45</v>
      </c>
      <c r="D40" s="187"/>
      <c r="E40" s="187"/>
      <c r="F40" s="105">
        <f>'01 R2166476402 Pol'!AE19</f>
        <v>0</v>
      </c>
      <c r="G40" s="106">
        <f>'01 R2166476402 Pol'!AF19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42</v>
      </c>
      <c r="C41" s="186" t="s">
        <v>43</v>
      </c>
      <c r="D41" s="186"/>
      <c r="E41" s="186"/>
      <c r="F41" s="109">
        <f>'01 R2166476402 Pol'!AE19</f>
        <v>0</v>
      </c>
      <c r="G41" s="102">
        <f>'01 R2166476402 Pol'!AF19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88" t="s">
        <v>50</v>
      </c>
      <c r="C42" s="189"/>
      <c r="D42" s="189"/>
      <c r="E42" s="19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52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53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54</v>
      </c>
      <c r="C49" s="184" t="s">
        <v>55</v>
      </c>
      <c r="D49" s="185"/>
      <c r="E49" s="185"/>
      <c r="F49" s="137" t="s">
        <v>27</v>
      </c>
      <c r="G49" s="130"/>
      <c r="H49" s="130"/>
      <c r="I49" s="130">
        <f>'01 R2166476402 Pol'!G16</f>
        <v>0</v>
      </c>
      <c r="J49" s="135" t="str">
        <f>IF(I52=0,"",I49/I52*100)</f>
        <v/>
      </c>
    </row>
    <row r="50" spans="1:10" ht="36.75" customHeight="1" x14ac:dyDescent="0.2">
      <c r="A50" s="124"/>
      <c r="B50" s="129" t="s">
        <v>56</v>
      </c>
      <c r="C50" s="184" t="s">
        <v>57</v>
      </c>
      <c r="D50" s="185"/>
      <c r="E50" s="185"/>
      <c r="F50" s="137" t="s">
        <v>27</v>
      </c>
      <c r="G50" s="130"/>
      <c r="H50" s="130"/>
      <c r="I50" s="130">
        <f>'01 R2166476402 Pol'!G8</f>
        <v>0</v>
      </c>
      <c r="J50" s="135" t="str">
        <f>IF(I52=0,"",I50/I52*100)</f>
        <v/>
      </c>
    </row>
    <row r="51" spans="1:10" ht="36.75" customHeight="1" x14ac:dyDescent="0.2">
      <c r="A51" s="124"/>
      <c r="B51" s="129" t="s">
        <v>58</v>
      </c>
      <c r="C51" s="184" t="s">
        <v>59</v>
      </c>
      <c r="D51" s="185"/>
      <c r="E51" s="185"/>
      <c r="F51" s="137" t="s">
        <v>27</v>
      </c>
      <c r="G51" s="130"/>
      <c r="H51" s="130"/>
      <c r="I51" s="130">
        <f>'01 R2166476402 Pol'!G10</f>
        <v>0</v>
      </c>
      <c r="J51" s="135" t="str">
        <f>IF(I52=0,"",I51/I52*100)</f>
        <v/>
      </c>
    </row>
    <row r="52" spans="1:10" ht="25.5" customHeight="1" x14ac:dyDescent="0.2">
      <c r="A52" s="125"/>
      <c r="B52" s="131" t="s">
        <v>1</v>
      </c>
      <c r="C52" s="132"/>
      <c r="D52" s="133"/>
      <c r="E52" s="133"/>
      <c r="F52" s="138"/>
      <c r="G52" s="134"/>
      <c r="H52" s="134"/>
      <c r="I52" s="134">
        <f>SUM(I49:I51)</f>
        <v>0</v>
      </c>
      <c r="J52" s="136">
        <f>SUM(J49:J51)</f>
        <v>0</v>
      </c>
    </row>
    <row r="53" spans="1:10" x14ac:dyDescent="0.2">
      <c r="F53" s="87"/>
      <c r="G53" s="87"/>
      <c r="H53" s="87"/>
      <c r="I53" s="87"/>
      <c r="J53" s="88"/>
    </row>
    <row r="54" spans="1:10" x14ac:dyDescent="0.2">
      <c r="F54" s="87"/>
      <c r="G54" s="87"/>
      <c r="H54" s="87"/>
      <c r="I54" s="87"/>
      <c r="J54" s="88"/>
    </row>
    <row r="55" spans="1:10" x14ac:dyDescent="0.2">
      <c r="F55" s="87"/>
      <c r="G55" s="87"/>
      <c r="H55" s="87"/>
      <c r="I55" s="87"/>
      <c r="J55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D31" sqref="D3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119</v>
      </c>
      <c r="B1" s="240"/>
      <c r="C1" s="240"/>
      <c r="D1" s="240"/>
      <c r="E1" s="240"/>
      <c r="F1" s="240"/>
      <c r="G1" s="240"/>
      <c r="AG1" t="s">
        <v>62</v>
      </c>
    </row>
    <row r="2" spans="1:60" ht="24.95" customHeight="1" x14ac:dyDescent="0.2">
      <c r="A2" s="140" t="s">
        <v>7</v>
      </c>
      <c r="B2" s="49" t="s">
        <v>47</v>
      </c>
      <c r="C2" s="241" t="s">
        <v>48</v>
      </c>
      <c r="D2" s="242"/>
      <c r="E2" s="242"/>
      <c r="F2" s="242"/>
      <c r="G2" s="243"/>
      <c r="AG2" t="s">
        <v>63</v>
      </c>
    </row>
    <row r="3" spans="1:60" ht="24.95" customHeight="1" x14ac:dyDescent="0.2">
      <c r="A3" s="140" t="s">
        <v>8</v>
      </c>
      <c r="B3" s="49" t="s">
        <v>44</v>
      </c>
      <c r="C3" s="241" t="s">
        <v>45</v>
      </c>
      <c r="D3" s="242"/>
      <c r="E3" s="242"/>
      <c r="F3" s="242"/>
      <c r="G3" s="243"/>
      <c r="AC3" s="122" t="s">
        <v>63</v>
      </c>
      <c r="AG3" t="s">
        <v>64</v>
      </c>
    </row>
    <row r="4" spans="1:60" ht="24.95" customHeight="1" x14ac:dyDescent="0.2">
      <c r="A4" s="141" t="s">
        <v>9</v>
      </c>
      <c r="B4" s="142" t="s">
        <v>42</v>
      </c>
      <c r="C4" s="244" t="s">
        <v>43</v>
      </c>
      <c r="D4" s="245"/>
      <c r="E4" s="245"/>
      <c r="F4" s="245"/>
      <c r="G4" s="246"/>
      <c r="AG4" t="s">
        <v>65</v>
      </c>
    </row>
    <row r="5" spans="1:60" x14ac:dyDescent="0.2">
      <c r="D5" s="10"/>
    </row>
    <row r="6" spans="1:60" ht="38.25" x14ac:dyDescent="0.2">
      <c r="A6" s="144" t="s">
        <v>66</v>
      </c>
      <c r="B6" s="146" t="s">
        <v>67</v>
      </c>
      <c r="C6" s="146" t="s">
        <v>68</v>
      </c>
      <c r="D6" s="145" t="s">
        <v>69</v>
      </c>
      <c r="E6" s="144" t="s">
        <v>70</v>
      </c>
      <c r="F6" s="143" t="s">
        <v>71</v>
      </c>
      <c r="G6" s="144" t="s">
        <v>30</v>
      </c>
      <c r="H6" s="147" t="s">
        <v>31</v>
      </c>
      <c r="I6" s="147" t="s">
        <v>72</v>
      </c>
      <c r="J6" s="147" t="s">
        <v>32</v>
      </c>
      <c r="K6" s="147" t="s">
        <v>73</v>
      </c>
      <c r="L6" s="147" t="s">
        <v>74</v>
      </c>
      <c r="M6" s="147" t="s">
        <v>75</v>
      </c>
      <c r="N6" s="147" t="s">
        <v>76</v>
      </c>
      <c r="O6" s="147" t="s">
        <v>77</v>
      </c>
      <c r="P6" s="147" t="s">
        <v>78</v>
      </c>
      <c r="Q6" s="147" t="s">
        <v>79</v>
      </c>
      <c r="R6" s="147" t="s">
        <v>80</v>
      </c>
      <c r="S6" s="147" t="s">
        <v>81</v>
      </c>
      <c r="T6" s="147" t="s">
        <v>82</v>
      </c>
      <c r="U6" s="147" t="s">
        <v>83</v>
      </c>
      <c r="V6" s="147" t="s">
        <v>84</v>
      </c>
      <c r="W6" s="147" t="s">
        <v>85</v>
      </c>
      <c r="X6" s="147" t="s">
        <v>86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87</v>
      </c>
      <c r="B8" s="159" t="s">
        <v>56</v>
      </c>
      <c r="C8" s="177" t="s">
        <v>57</v>
      </c>
      <c r="D8" s="160"/>
      <c r="E8" s="161"/>
      <c r="F8" s="162"/>
      <c r="G8" s="163">
        <f>SUMIF(AG9:AG9,"&lt;&gt;NOR",G9:G9)</f>
        <v>0</v>
      </c>
      <c r="H8" s="157"/>
      <c r="I8" s="157">
        <f>SUM(I9:I9)</f>
        <v>0</v>
      </c>
      <c r="J8" s="157"/>
      <c r="K8" s="157">
        <f>SUM(K9:K9)</f>
        <v>0</v>
      </c>
      <c r="L8" s="157"/>
      <c r="M8" s="157">
        <f>SUM(M9:M9)</f>
        <v>0</v>
      </c>
      <c r="N8" s="157"/>
      <c r="O8" s="157">
        <f>SUM(O9:O9)</f>
        <v>0</v>
      </c>
      <c r="P8" s="157"/>
      <c r="Q8" s="157">
        <f>SUM(Q9:Q9)</f>
        <v>0</v>
      </c>
      <c r="R8" s="157"/>
      <c r="S8" s="157"/>
      <c r="T8" s="157"/>
      <c r="U8" s="157"/>
      <c r="V8" s="157">
        <f>SUM(V9:V9)</f>
        <v>0</v>
      </c>
      <c r="W8" s="157"/>
      <c r="X8" s="157"/>
      <c r="AG8" t="s">
        <v>88</v>
      </c>
    </row>
    <row r="9" spans="1:60" ht="22.5" outlineLevel="1" x14ac:dyDescent="0.2">
      <c r="A9" s="170">
        <v>1</v>
      </c>
      <c r="B9" s="171" t="s">
        <v>89</v>
      </c>
      <c r="C9" s="178" t="s">
        <v>90</v>
      </c>
      <c r="D9" s="172" t="s">
        <v>91</v>
      </c>
      <c r="E9" s="173">
        <v>8</v>
      </c>
      <c r="F9" s="174"/>
      <c r="G9" s="175">
        <f>ROUND(E9*F9,2)</f>
        <v>0</v>
      </c>
      <c r="H9" s="156">
        <v>0</v>
      </c>
      <c r="I9" s="155">
        <f>ROUND(E9*H9,2)</f>
        <v>0</v>
      </c>
      <c r="J9" s="156"/>
      <c r="K9" s="155">
        <f>ROUND(E9*J9,2)</f>
        <v>0</v>
      </c>
      <c r="L9" s="155">
        <v>21</v>
      </c>
      <c r="M9" s="155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5"/>
      <c r="S9" s="155" t="s">
        <v>92</v>
      </c>
      <c r="T9" s="155" t="s">
        <v>93</v>
      </c>
      <c r="U9" s="155">
        <v>0</v>
      </c>
      <c r="V9" s="155">
        <f>ROUND(E9*U9,2)</f>
        <v>0</v>
      </c>
      <c r="W9" s="155"/>
      <c r="X9" s="155" t="s">
        <v>94</v>
      </c>
      <c r="Y9" s="148"/>
      <c r="Z9" s="148"/>
      <c r="AA9" s="148"/>
      <c r="AB9" s="148"/>
      <c r="AC9" s="148"/>
      <c r="AD9" s="148"/>
      <c r="AE9" s="148"/>
      <c r="AF9" s="148"/>
      <c r="AG9" s="148" t="s">
        <v>95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58" t="s">
        <v>87</v>
      </c>
      <c r="B10" s="159" t="s">
        <v>58</v>
      </c>
      <c r="C10" s="177" t="s">
        <v>59</v>
      </c>
      <c r="D10" s="160"/>
      <c r="E10" s="161"/>
      <c r="F10" s="162"/>
      <c r="G10" s="163">
        <f>SUMIF(AG11:AG15,"&lt;&gt;NOR",G11:G15)</f>
        <v>0</v>
      </c>
      <c r="H10" s="157"/>
      <c r="I10" s="157">
        <f>SUM(I11:I15)</f>
        <v>0</v>
      </c>
      <c r="J10" s="157"/>
      <c r="K10" s="157">
        <f>SUM(K11:K15)</f>
        <v>0</v>
      </c>
      <c r="L10" s="157"/>
      <c r="M10" s="157">
        <f>SUM(M11:M15)</f>
        <v>0</v>
      </c>
      <c r="N10" s="157"/>
      <c r="O10" s="157">
        <f>SUM(O11:O15)</f>
        <v>0</v>
      </c>
      <c r="P10" s="157"/>
      <c r="Q10" s="157">
        <f>SUM(Q11:Q15)</f>
        <v>0</v>
      </c>
      <c r="R10" s="157"/>
      <c r="S10" s="157"/>
      <c r="T10" s="157"/>
      <c r="U10" s="157"/>
      <c r="V10" s="157">
        <f>SUM(V11:V15)</f>
        <v>4</v>
      </c>
      <c r="W10" s="157"/>
      <c r="X10" s="157"/>
      <c r="AG10" t="s">
        <v>88</v>
      </c>
    </row>
    <row r="11" spans="1:60" outlineLevel="1" x14ac:dyDescent="0.2">
      <c r="A11" s="170">
        <v>2</v>
      </c>
      <c r="B11" s="171" t="s">
        <v>96</v>
      </c>
      <c r="C11" s="178" t="s">
        <v>97</v>
      </c>
      <c r="D11" s="172" t="s">
        <v>98</v>
      </c>
      <c r="E11" s="173">
        <v>2</v>
      </c>
      <c r="F11" s="174"/>
      <c r="G11" s="175">
        <f>ROUND(E11*F11,2)</f>
        <v>0</v>
      </c>
      <c r="H11" s="156">
        <v>0</v>
      </c>
      <c r="I11" s="155">
        <f>ROUND(E11*H11,2)</f>
        <v>0</v>
      </c>
      <c r="J11" s="156"/>
      <c r="K11" s="155">
        <f>ROUND(E11*J11,2)</f>
        <v>0</v>
      </c>
      <c r="L11" s="155">
        <v>21</v>
      </c>
      <c r="M11" s="155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5"/>
      <c r="S11" s="155" t="s">
        <v>92</v>
      </c>
      <c r="T11" s="155" t="s">
        <v>99</v>
      </c>
      <c r="U11" s="155">
        <v>2</v>
      </c>
      <c r="V11" s="155">
        <f>ROUND(E11*U11,2)</f>
        <v>4</v>
      </c>
      <c r="W11" s="155"/>
      <c r="X11" s="155" t="s">
        <v>94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0">
        <v>3</v>
      </c>
      <c r="B12" s="171" t="s">
        <v>100</v>
      </c>
      <c r="C12" s="178" t="s">
        <v>101</v>
      </c>
      <c r="D12" s="172" t="s">
        <v>102</v>
      </c>
      <c r="E12" s="173">
        <v>1</v>
      </c>
      <c r="F12" s="174"/>
      <c r="G12" s="175">
        <f>ROUND(E12*F12,2)</f>
        <v>0</v>
      </c>
      <c r="H12" s="156"/>
      <c r="I12" s="155">
        <f>ROUND(E12*H12,2)</f>
        <v>0</v>
      </c>
      <c r="J12" s="156"/>
      <c r="K12" s="155">
        <f>ROUND(E12*J12,2)</f>
        <v>0</v>
      </c>
      <c r="L12" s="155">
        <v>21</v>
      </c>
      <c r="M12" s="155">
        <f>G12*(1+L12/100)</f>
        <v>0</v>
      </c>
      <c r="N12" s="155">
        <v>0</v>
      </c>
      <c r="O12" s="155">
        <f>ROUND(E12*N12,2)</f>
        <v>0</v>
      </c>
      <c r="P12" s="155">
        <v>0</v>
      </c>
      <c r="Q12" s="155">
        <f>ROUND(E12*P12,2)</f>
        <v>0</v>
      </c>
      <c r="R12" s="155"/>
      <c r="S12" s="155" t="s">
        <v>92</v>
      </c>
      <c r="T12" s="155" t="s">
        <v>93</v>
      </c>
      <c r="U12" s="155">
        <v>0</v>
      </c>
      <c r="V12" s="155">
        <f>ROUND(E12*U12,2)</f>
        <v>0</v>
      </c>
      <c r="W12" s="155"/>
      <c r="X12" s="155" t="s">
        <v>103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0">
        <v>4</v>
      </c>
      <c r="B13" s="171" t="s">
        <v>105</v>
      </c>
      <c r="C13" s="178" t="s">
        <v>106</v>
      </c>
      <c r="D13" s="172" t="s">
        <v>102</v>
      </c>
      <c r="E13" s="173">
        <v>1</v>
      </c>
      <c r="F13" s="174"/>
      <c r="G13" s="175">
        <f>ROUND(E13*F13,2)</f>
        <v>0</v>
      </c>
      <c r="H13" s="156">
        <v>0</v>
      </c>
      <c r="I13" s="155">
        <f>ROUND(E13*H13,2)</f>
        <v>0</v>
      </c>
      <c r="J13" s="156"/>
      <c r="K13" s="155">
        <f>ROUND(E13*J13,2)</f>
        <v>0</v>
      </c>
      <c r="L13" s="155">
        <v>21</v>
      </c>
      <c r="M13" s="155">
        <f>G13*(1+L13/100)</f>
        <v>0</v>
      </c>
      <c r="N13" s="155">
        <v>0</v>
      </c>
      <c r="O13" s="155">
        <f>ROUND(E13*N13,2)</f>
        <v>0</v>
      </c>
      <c r="P13" s="155">
        <v>0</v>
      </c>
      <c r="Q13" s="155">
        <f>ROUND(E13*P13,2)</f>
        <v>0</v>
      </c>
      <c r="R13" s="155"/>
      <c r="S13" s="155" t="s">
        <v>92</v>
      </c>
      <c r="T13" s="155" t="s">
        <v>93</v>
      </c>
      <c r="U13" s="155">
        <v>0</v>
      </c>
      <c r="V13" s="155">
        <f>ROUND(E13*U13,2)</f>
        <v>0</v>
      </c>
      <c r="W13" s="155"/>
      <c r="X13" s="155" t="s">
        <v>94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95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0">
        <v>5</v>
      </c>
      <c r="B14" s="171" t="s">
        <v>107</v>
      </c>
      <c r="C14" s="178" t="s">
        <v>108</v>
      </c>
      <c r="D14" s="172" t="s">
        <v>91</v>
      </c>
      <c r="E14" s="173">
        <v>3</v>
      </c>
      <c r="F14" s="174"/>
      <c r="G14" s="175">
        <f>ROUND(E14*F14,2)</f>
        <v>0</v>
      </c>
      <c r="H14" s="156">
        <v>0</v>
      </c>
      <c r="I14" s="155">
        <f>ROUND(E14*H14,2)</f>
        <v>0</v>
      </c>
      <c r="J14" s="156"/>
      <c r="K14" s="155">
        <f>ROUND(E14*J14,2)</f>
        <v>0</v>
      </c>
      <c r="L14" s="155">
        <v>21</v>
      </c>
      <c r="M14" s="155">
        <f>G14*(1+L14/100)</f>
        <v>0</v>
      </c>
      <c r="N14" s="155">
        <v>0</v>
      </c>
      <c r="O14" s="155">
        <f>ROUND(E14*N14,2)</f>
        <v>0</v>
      </c>
      <c r="P14" s="155">
        <v>0</v>
      </c>
      <c r="Q14" s="155">
        <f>ROUND(E14*P14,2)</f>
        <v>0</v>
      </c>
      <c r="R14" s="155"/>
      <c r="S14" s="155" t="s">
        <v>92</v>
      </c>
      <c r="T14" s="155" t="s">
        <v>93</v>
      </c>
      <c r="U14" s="155">
        <v>0</v>
      </c>
      <c r="V14" s="155">
        <f>ROUND(E14*U14,2)</f>
        <v>0</v>
      </c>
      <c r="W14" s="155"/>
      <c r="X14" s="155" t="s">
        <v>94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0">
        <v>6</v>
      </c>
      <c r="B15" s="171" t="s">
        <v>109</v>
      </c>
      <c r="C15" s="178" t="s">
        <v>110</v>
      </c>
      <c r="D15" s="172" t="s">
        <v>91</v>
      </c>
      <c r="E15" s="173">
        <v>6</v>
      </c>
      <c r="F15" s="174"/>
      <c r="G15" s="175">
        <f>ROUND(E15*F15,2)</f>
        <v>0</v>
      </c>
      <c r="H15" s="156">
        <v>0</v>
      </c>
      <c r="I15" s="155">
        <f>ROUND(E15*H15,2)</f>
        <v>0</v>
      </c>
      <c r="J15" s="156"/>
      <c r="K15" s="155">
        <f>ROUND(E15*J15,2)</f>
        <v>0</v>
      </c>
      <c r="L15" s="155">
        <v>21</v>
      </c>
      <c r="M15" s="155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5"/>
      <c r="S15" s="155" t="s">
        <v>92</v>
      </c>
      <c r="T15" s="155" t="s">
        <v>93</v>
      </c>
      <c r="U15" s="155">
        <v>0</v>
      </c>
      <c r="V15" s="155">
        <f>ROUND(E15*U15,2)</f>
        <v>0</v>
      </c>
      <c r="W15" s="155"/>
      <c r="X15" s="155" t="s">
        <v>94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58" t="s">
        <v>87</v>
      </c>
      <c r="B16" s="159" t="s">
        <v>54</v>
      </c>
      <c r="C16" s="177" t="s">
        <v>55</v>
      </c>
      <c r="D16" s="160"/>
      <c r="E16" s="161"/>
      <c r="F16" s="162"/>
      <c r="G16" s="163">
        <f>SUMIF(AG17:AG17,"&lt;&gt;NOR",G17:G17)</f>
        <v>0</v>
      </c>
      <c r="H16" s="157"/>
      <c r="I16" s="157">
        <f>SUM(I17:I17)</f>
        <v>0</v>
      </c>
      <c r="J16" s="157"/>
      <c r="K16" s="157">
        <f>SUM(K17:K17)</f>
        <v>0</v>
      </c>
      <c r="L16" s="157"/>
      <c r="M16" s="157">
        <f>SUM(M17:M17)</f>
        <v>0</v>
      </c>
      <c r="N16" s="157"/>
      <c r="O16" s="157">
        <f>SUM(O17:O17)</f>
        <v>0</v>
      </c>
      <c r="P16" s="157"/>
      <c r="Q16" s="157">
        <f>SUM(Q17:Q17)</f>
        <v>0</v>
      </c>
      <c r="R16" s="157"/>
      <c r="S16" s="157"/>
      <c r="T16" s="157"/>
      <c r="U16" s="157"/>
      <c r="V16" s="157">
        <f>SUM(V17:V17)</f>
        <v>2</v>
      </c>
      <c r="W16" s="157"/>
      <c r="X16" s="157"/>
      <c r="AG16" t="s">
        <v>88</v>
      </c>
    </row>
    <row r="17" spans="1:60" outlineLevel="1" x14ac:dyDescent="0.2">
      <c r="A17" s="164">
        <v>7</v>
      </c>
      <c r="B17" s="165" t="s">
        <v>111</v>
      </c>
      <c r="C17" s="179" t="s">
        <v>112</v>
      </c>
      <c r="D17" s="166" t="s">
        <v>91</v>
      </c>
      <c r="E17" s="167">
        <v>2</v>
      </c>
      <c r="F17" s="168"/>
      <c r="G17" s="169">
        <f>ROUND(E17*F17,2)</f>
        <v>0</v>
      </c>
      <c r="H17" s="156">
        <v>0</v>
      </c>
      <c r="I17" s="155">
        <f>ROUND(E17*H17,2)</f>
        <v>0</v>
      </c>
      <c r="J17" s="156"/>
      <c r="K17" s="155">
        <f>ROUND(E17*J17,2)</f>
        <v>0</v>
      </c>
      <c r="L17" s="155">
        <v>21</v>
      </c>
      <c r="M17" s="155">
        <f>G17*(1+L17/100)</f>
        <v>0</v>
      </c>
      <c r="N17" s="155">
        <v>0</v>
      </c>
      <c r="O17" s="155">
        <f>ROUND(E17*N17,2)</f>
        <v>0</v>
      </c>
      <c r="P17" s="155">
        <v>0</v>
      </c>
      <c r="Q17" s="155">
        <f>ROUND(E17*P17,2)</f>
        <v>0</v>
      </c>
      <c r="R17" s="155"/>
      <c r="S17" s="155" t="s">
        <v>92</v>
      </c>
      <c r="T17" s="155" t="s">
        <v>99</v>
      </c>
      <c r="U17" s="155">
        <v>1</v>
      </c>
      <c r="V17" s="155">
        <f>ROUND(E17*U17,2)</f>
        <v>2</v>
      </c>
      <c r="W17" s="155"/>
      <c r="X17" s="155" t="s">
        <v>94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3"/>
      <c r="B18" s="4"/>
      <c r="C18" s="18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v>15</v>
      </c>
      <c r="AF18">
        <v>21</v>
      </c>
      <c r="AG18" t="s">
        <v>74</v>
      </c>
    </row>
    <row r="19" spans="1:60" x14ac:dyDescent="0.2">
      <c r="A19" s="151"/>
      <c r="B19" s="152" t="s">
        <v>30</v>
      </c>
      <c r="C19" s="181"/>
      <c r="D19" s="153"/>
      <c r="E19" s="154"/>
      <c r="F19" s="154"/>
      <c r="G19" s="176">
        <f>G8+G10+G16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f>SUMIF(L7:L17,AE18,G7:G17)</f>
        <v>0</v>
      </c>
      <c r="AF19">
        <f>SUMIF(L7:L17,AF18,G7:G17)</f>
        <v>0</v>
      </c>
      <c r="AG19" t="s">
        <v>113</v>
      </c>
    </row>
    <row r="20" spans="1:60" x14ac:dyDescent="0.2">
      <c r="A20" s="3"/>
      <c r="B20" s="4"/>
      <c r="C20" s="180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60" x14ac:dyDescent="0.2">
      <c r="A21" s="3"/>
      <c r="B21" s="4"/>
      <c r="C21" s="180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60" x14ac:dyDescent="0.2">
      <c r="A22" s="247" t="s">
        <v>114</v>
      </c>
      <c r="B22" s="247"/>
      <c r="C22" s="248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60" x14ac:dyDescent="0.2">
      <c r="A23" s="249"/>
      <c r="B23" s="250"/>
      <c r="C23" s="251"/>
      <c r="D23" s="250"/>
      <c r="E23" s="250"/>
      <c r="F23" s="250"/>
      <c r="G23" s="25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G23" t="s">
        <v>115</v>
      </c>
    </row>
    <row r="24" spans="1:60" x14ac:dyDescent="0.2">
      <c r="A24" s="253"/>
      <c r="B24" s="254"/>
      <c r="C24" s="255"/>
      <c r="D24" s="254"/>
      <c r="E24" s="254"/>
      <c r="F24" s="254"/>
      <c r="G24" s="25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253"/>
      <c r="B25" s="254"/>
      <c r="C25" s="255"/>
      <c r="D25" s="254"/>
      <c r="E25" s="254"/>
      <c r="F25" s="254"/>
      <c r="G25" s="256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53"/>
      <c r="B26" s="254"/>
      <c r="C26" s="255"/>
      <c r="D26" s="254"/>
      <c r="E26" s="254"/>
      <c r="F26" s="254"/>
      <c r="G26" s="25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57"/>
      <c r="B27" s="258"/>
      <c r="C27" s="259"/>
      <c r="D27" s="258"/>
      <c r="E27" s="258"/>
      <c r="F27" s="258"/>
      <c r="G27" s="260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">
      <c r="A28" s="3"/>
      <c r="B28" s="4"/>
      <c r="C28" s="180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C29" s="182"/>
      <c r="D29" s="10"/>
      <c r="AG29" t="s">
        <v>116</v>
      </c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23:G27"/>
    <mergeCell ref="A1:G1"/>
    <mergeCell ref="C2:G2"/>
    <mergeCell ref="C3:G3"/>
    <mergeCell ref="C4:G4"/>
    <mergeCell ref="A22:C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R2166476402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R2166476402 Pol'!Názvy_tisku</vt:lpstr>
      <vt:lpstr>oadresa</vt:lpstr>
      <vt:lpstr>Stavba!Objednatel</vt:lpstr>
      <vt:lpstr>Stavba!Objekt</vt:lpstr>
      <vt:lpstr>'01 R2166476402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Resová Alice</dc:creator>
  <cp:lastModifiedBy>Resová Alice</cp:lastModifiedBy>
  <cp:lastPrinted>2021-09-14T12:33:37Z</cp:lastPrinted>
  <dcterms:created xsi:type="dcterms:W3CDTF">2009-04-08T07:15:50Z</dcterms:created>
  <dcterms:modified xsi:type="dcterms:W3CDTF">2021-09-14T12:34:13Z</dcterms:modified>
</cp:coreProperties>
</file>