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29_UKB_Vestavba A18 a A19\01_ZD\Soupis praci\"/>
    </mc:Choice>
  </mc:AlternateContent>
  <xr:revisionPtr revIDLastSave="0" documentId="13_ncr:1_{4E3B1F7F-E4CA-430F-98F7-C37A6752FD9C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A19 D.1.4.1.A19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'A19 D.1.4.1.A19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'A19 D.1.4.1.A19 Pol'!$A$1:$X$183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182" i="12"/>
  <c r="BA178" i="12"/>
  <c r="BA81" i="12"/>
  <c r="BA78" i="12"/>
  <c r="BA51" i="12"/>
  <c r="BA32" i="12"/>
  <c r="BA17" i="12"/>
  <c r="BA13" i="12"/>
  <c r="BA10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G12" i="12"/>
  <c r="M12" i="12" s="1"/>
  <c r="I12" i="12"/>
  <c r="K12" i="12"/>
  <c r="O12" i="12"/>
  <c r="Q12" i="12"/>
  <c r="V12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2" i="12"/>
  <c r="I22" i="12"/>
  <c r="K22" i="12"/>
  <c r="M22" i="12"/>
  <c r="O22" i="12"/>
  <c r="Q22" i="12"/>
  <c r="V22" i="12"/>
  <c r="G25" i="12"/>
  <c r="I25" i="12"/>
  <c r="K25" i="12"/>
  <c r="M25" i="12"/>
  <c r="O25" i="12"/>
  <c r="Q25" i="12"/>
  <c r="V25" i="12"/>
  <c r="V8" i="12" s="1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31" i="12"/>
  <c r="M31" i="12" s="1"/>
  <c r="I31" i="12"/>
  <c r="K31" i="12"/>
  <c r="O31" i="12"/>
  <c r="Q31" i="12"/>
  <c r="V31" i="12"/>
  <c r="G34" i="12"/>
  <c r="M34" i="12" s="1"/>
  <c r="I34" i="12"/>
  <c r="K34" i="12"/>
  <c r="O34" i="12"/>
  <c r="Q34" i="12"/>
  <c r="V34" i="12"/>
  <c r="G35" i="12"/>
  <c r="Q35" i="12"/>
  <c r="V35" i="12"/>
  <c r="G36" i="12"/>
  <c r="I36" i="12"/>
  <c r="I35" i="12" s="1"/>
  <c r="K36" i="12"/>
  <c r="K35" i="12" s="1"/>
  <c r="M36" i="12"/>
  <c r="M35" i="12" s="1"/>
  <c r="O36" i="12"/>
  <c r="O35" i="12" s="1"/>
  <c r="Q36" i="12"/>
  <c r="V36" i="12"/>
  <c r="G40" i="12"/>
  <c r="I40" i="12"/>
  <c r="I39" i="12" s="1"/>
  <c r="K40" i="12"/>
  <c r="M40" i="12"/>
  <c r="O40" i="12"/>
  <c r="O39" i="12" s="1"/>
  <c r="Q40" i="12"/>
  <c r="V40" i="12"/>
  <c r="V39" i="12" s="1"/>
  <c r="G42" i="12"/>
  <c r="I42" i="12"/>
  <c r="K42" i="12"/>
  <c r="K39" i="12" s="1"/>
  <c r="M42" i="12"/>
  <c r="O42" i="12"/>
  <c r="Q42" i="12"/>
  <c r="V42" i="12"/>
  <c r="G44" i="12"/>
  <c r="I44" i="12"/>
  <c r="K44" i="12"/>
  <c r="M44" i="12"/>
  <c r="O44" i="12"/>
  <c r="Q44" i="12"/>
  <c r="Q39" i="12" s="1"/>
  <c r="V44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2" i="12"/>
  <c r="G39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6" i="12"/>
  <c r="I56" i="12"/>
  <c r="K56" i="12"/>
  <c r="M56" i="12"/>
  <c r="O56" i="12"/>
  <c r="Q56" i="12"/>
  <c r="V56" i="12"/>
  <c r="G58" i="12"/>
  <c r="I58" i="12"/>
  <c r="K58" i="12"/>
  <c r="M58" i="12"/>
  <c r="O58" i="12"/>
  <c r="Q58" i="12"/>
  <c r="V58" i="12"/>
  <c r="G59" i="12"/>
  <c r="O59" i="12"/>
  <c r="G60" i="12"/>
  <c r="M60" i="12" s="1"/>
  <c r="M59" i="12" s="1"/>
  <c r="I60" i="12"/>
  <c r="I59" i="12" s="1"/>
  <c r="K60" i="12"/>
  <c r="K59" i="12" s="1"/>
  <c r="O60" i="12"/>
  <c r="Q60" i="12"/>
  <c r="Q59" i="12" s="1"/>
  <c r="V60" i="12"/>
  <c r="G62" i="12"/>
  <c r="M62" i="12" s="1"/>
  <c r="I62" i="12"/>
  <c r="K62" i="12"/>
  <c r="O62" i="12"/>
  <c r="Q62" i="12"/>
  <c r="V62" i="12"/>
  <c r="V59" i="12" s="1"/>
  <c r="I63" i="12"/>
  <c r="V63" i="12"/>
  <c r="G64" i="12"/>
  <c r="G63" i="12" s="1"/>
  <c r="I64" i="12"/>
  <c r="K64" i="12"/>
  <c r="K63" i="12" s="1"/>
  <c r="O64" i="12"/>
  <c r="O63" i="12" s="1"/>
  <c r="Q64" i="12"/>
  <c r="Q63" i="12" s="1"/>
  <c r="V64" i="12"/>
  <c r="Q67" i="12"/>
  <c r="G68" i="12"/>
  <c r="I68" i="12"/>
  <c r="K68" i="12"/>
  <c r="K67" i="12" s="1"/>
  <c r="M68" i="12"/>
  <c r="O68" i="12"/>
  <c r="O67" i="12" s="1"/>
  <c r="Q68" i="12"/>
  <c r="V68" i="12"/>
  <c r="V67" i="12" s="1"/>
  <c r="G70" i="12"/>
  <c r="I70" i="12"/>
  <c r="K70" i="12"/>
  <c r="M70" i="12"/>
  <c r="O70" i="12"/>
  <c r="Q70" i="12"/>
  <c r="V70" i="12"/>
  <c r="G72" i="12"/>
  <c r="G67" i="12" s="1"/>
  <c r="I72" i="12"/>
  <c r="K72" i="12"/>
  <c r="O72" i="12"/>
  <c r="Q72" i="12"/>
  <c r="V72" i="12"/>
  <c r="G73" i="12"/>
  <c r="M73" i="12" s="1"/>
  <c r="I73" i="12"/>
  <c r="I67" i="12" s="1"/>
  <c r="K73" i="12"/>
  <c r="O73" i="12"/>
  <c r="Q73" i="12"/>
  <c r="V73" i="12"/>
  <c r="G74" i="12"/>
  <c r="M74" i="12" s="1"/>
  <c r="I74" i="12"/>
  <c r="K74" i="12"/>
  <c r="O74" i="12"/>
  <c r="Q74" i="12"/>
  <c r="V74" i="12"/>
  <c r="G77" i="12"/>
  <c r="G76" i="12" s="1"/>
  <c r="I77" i="12"/>
  <c r="K77" i="12"/>
  <c r="K76" i="12" s="1"/>
  <c r="O77" i="12"/>
  <c r="O76" i="12" s="1"/>
  <c r="Q77" i="12"/>
  <c r="Q76" i="12" s="1"/>
  <c r="V77" i="12"/>
  <c r="G80" i="12"/>
  <c r="I80" i="12"/>
  <c r="I76" i="12" s="1"/>
  <c r="K80" i="12"/>
  <c r="M80" i="12"/>
  <c r="O80" i="12"/>
  <c r="Q80" i="12"/>
  <c r="V80" i="12"/>
  <c r="G83" i="12"/>
  <c r="I83" i="12"/>
  <c r="K83" i="12"/>
  <c r="M83" i="12"/>
  <c r="O83" i="12"/>
  <c r="Q83" i="12"/>
  <c r="V83" i="12"/>
  <c r="V76" i="12" s="1"/>
  <c r="G86" i="12"/>
  <c r="G85" i="12" s="1"/>
  <c r="I86" i="12"/>
  <c r="I85" i="12" s="1"/>
  <c r="K86" i="12"/>
  <c r="O86" i="12"/>
  <c r="O85" i="12" s="1"/>
  <c r="Q86" i="12"/>
  <c r="V86" i="12"/>
  <c r="V85" i="12" s="1"/>
  <c r="G89" i="12"/>
  <c r="M89" i="12" s="1"/>
  <c r="I89" i="12"/>
  <c r="K89" i="12"/>
  <c r="K85" i="12" s="1"/>
  <c r="O89" i="12"/>
  <c r="Q89" i="12"/>
  <c r="Q85" i="12" s="1"/>
  <c r="V89" i="12"/>
  <c r="G94" i="12"/>
  <c r="M94" i="12" s="1"/>
  <c r="I94" i="12"/>
  <c r="K94" i="12"/>
  <c r="O94" i="12"/>
  <c r="Q94" i="12"/>
  <c r="V94" i="12"/>
  <c r="G97" i="12"/>
  <c r="I97" i="12"/>
  <c r="K97" i="12"/>
  <c r="M97" i="12"/>
  <c r="O97" i="12"/>
  <c r="Q97" i="12"/>
  <c r="V97" i="12"/>
  <c r="G101" i="12"/>
  <c r="M101" i="12" s="1"/>
  <c r="I101" i="12"/>
  <c r="K101" i="12"/>
  <c r="O101" i="12"/>
  <c r="Q101" i="12"/>
  <c r="V101" i="12"/>
  <c r="G103" i="12"/>
  <c r="I103" i="12"/>
  <c r="K103" i="12"/>
  <c r="M103" i="12"/>
  <c r="O103" i="12"/>
  <c r="Q103" i="12"/>
  <c r="V103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11" i="12"/>
  <c r="I111" i="12"/>
  <c r="I110" i="12" s="1"/>
  <c r="K111" i="12"/>
  <c r="M111" i="12"/>
  <c r="O111" i="12"/>
  <c r="O110" i="12" s="1"/>
  <c r="Q111" i="12"/>
  <c r="V111" i="12"/>
  <c r="G117" i="12"/>
  <c r="G110" i="12" s="1"/>
  <c r="I117" i="12"/>
  <c r="K117" i="12"/>
  <c r="O117" i="12"/>
  <c r="Q117" i="12"/>
  <c r="Q110" i="12" s="1"/>
  <c r="V117" i="12"/>
  <c r="G123" i="12"/>
  <c r="I123" i="12"/>
  <c r="K123" i="12"/>
  <c r="M123" i="12"/>
  <c r="O123" i="12"/>
  <c r="Q123" i="12"/>
  <c r="V123" i="12"/>
  <c r="G129" i="12"/>
  <c r="I129" i="12"/>
  <c r="K129" i="12"/>
  <c r="M129" i="12"/>
  <c r="O129" i="12"/>
  <c r="Q129" i="12"/>
  <c r="V129" i="12"/>
  <c r="V110" i="12" s="1"/>
  <c r="G131" i="12"/>
  <c r="I131" i="12"/>
  <c r="K131" i="12"/>
  <c r="M131" i="12"/>
  <c r="O131" i="12"/>
  <c r="Q131" i="12"/>
  <c r="V131" i="12"/>
  <c r="G133" i="12"/>
  <c r="M133" i="12" s="1"/>
  <c r="I133" i="12"/>
  <c r="K133" i="12"/>
  <c r="O133" i="12"/>
  <c r="Q133" i="12"/>
  <c r="V133" i="12"/>
  <c r="G135" i="12"/>
  <c r="M135" i="12" s="1"/>
  <c r="I135" i="12"/>
  <c r="K135" i="12"/>
  <c r="O135" i="12"/>
  <c r="Q135" i="12"/>
  <c r="V135" i="12"/>
  <c r="G137" i="12"/>
  <c r="M137" i="12" s="1"/>
  <c r="I137" i="12"/>
  <c r="K137" i="12"/>
  <c r="K110" i="12" s="1"/>
  <c r="O137" i="12"/>
  <c r="Q137" i="12"/>
  <c r="V137" i="12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G142" i="12"/>
  <c r="I142" i="12"/>
  <c r="K142" i="12"/>
  <c r="M142" i="12"/>
  <c r="O142" i="12"/>
  <c r="Q142" i="12"/>
  <c r="V142" i="12"/>
  <c r="G144" i="12"/>
  <c r="I144" i="12"/>
  <c r="K144" i="12"/>
  <c r="M144" i="12"/>
  <c r="O144" i="12"/>
  <c r="Q144" i="12"/>
  <c r="V144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O153" i="12"/>
  <c r="G154" i="12"/>
  <c r="I154" i="12"/>
  <c r="I153" i="12" s="1"/>
  <c r="K154" i="12"/>
  <c r="M154" i="12"/>
  <c r="O154" i="12"/>
  <c r="Q154" i="12"/>
  <c r="Q153" i="12" s="1"/>
  <c r="V154" i="12"/>
  <c r="V153" i="12" s="1"/>
  <c r="G156" i="12"/>
  <c r="I156" i="12"/>
  <c r="K156" i="12"/>
  <c r="K153" i="12" s="1"/>
  <c r="M156" i="12"/>
  <c r="O156" i="12"/>
  <c r="Q156" i="12"/>
  <c r="V156" i="12"/>
  <c r="G157" i="12"/>
  <c r="I157" i="12"/>
  <c r="K157" i="12"/>
  <c r="M157" i="12"/>
  <c r="O157" i="12"/>
  <c r="Q157" i="12"/>
  <c r="V157" i="12"/>
  <c r="G159" i="12"/>
  <c r="G153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4" i="12"/>
  <c r="G163" i="12" s="1"/>
  <c r="I164" i="12"/>
  <c r="K164" i="12"/>
  <c r="K163" i="12" s="1"/>
  <c r="O164" i="12"/>
  <c r="O163" i="12" s="1"/>
  <c r="Q164" i="12"/>
  <c r="Q163" i="12" s="1"/>
  <c r="V164" i="12"/>
  <c r="G165" i="12"/>
  <c r="I165" i="12"/>
  <c r="I163" i="12" s="1"/>
  <c r="K165" i="12"/>
  <c r="M165" i="12"/>
  <c r="O165" i="12"/>
  <c r="Q165" i="12"/>
  <c r="V165" i="12"/>
  <c r="V163" i="12" s="1"/>
  <c r="G167" i="12"/>
  <c r="I167" i="12"/>
  <c r="K167" i="12"/>
  <c r="M167" i="12"/>
  <c r="O167" i="12"/>
  <c r="Q167" i="12"/>
  <c r="V167" i="12"/>
  <c r="G169" i="12"/>
  <c r="I169" i="12"/>
  <c r="K169" i="12"/>
  <c r="M169" i="12"/>
  <c r="O169" i="12"/>
  <c r="Q169" i="12"/>
  <c r="V169" i="12"/>
  <c r="G171" i="12"/>
  <c r="O171" i="12"/>
  <c r="G172" i="12"/>
  <c r="M172" i="12" s="1"/>
  <c r="I172" i="12"/>
  <c r="I171" i="12" s="1"/>
  <c r="K172" i="12"/>
  <c r="K171" i="12" s="1"/>
  <c r="O172" i="12"/>
  <c r="Q172" i="12"/>
  <c r="Q171" i="12" s="1"/>
  <c r="V172" i="12"/>
  <c r="G174" i="12"/>
  <c r="M174" i="12" s="1"/>
  <c r="I174" i="12"/>
  <c r="K174" i="12"/>
  <c r="O174" i="12"/>
  <c r="Q174" i="12"/>
  <c r="V174" i="12"/>
  <c r="V171" i="12" s="1"/>
  <c r="V176" i="12"/>
  <c r="G177" i="12"/>
  <c r="G176" i="12" s="1"/>
  <c r="I177" i="12"/>
  <c r="K177" i="12"/>
  <c r="K176" i="12" s="1"/>
  <c r="O177" i="12"/>
  <c r="O176" i="12" s="1"/>
  <c r="Q177" i="12"/>
  <c r="Q176" i="12" s="1"/>
  <c r="V177" i="12"/>
  <c r="G179" i="12"/>
  <c r="I179" i="12"/>
  <c r="I176" i="12" s="1"/>
  <c r="K179" i="12"/>
  <c r="M179" i="12"/>
  <c r="O179" i="12"/>
  <c r="Q179" i="12"/>
  <c r="V179" i="12"/>
  <c r="AE182" i="12"/>
  <c r="AF182" i="12"/>
  <c r="I20" i="1"/>
  <c r="I19" i="1"/>
  <c r="I18" i="1"/>
  <c r="I17" i="1"/>
  <c r="I16" i="1"/>
  <c r="I63" i="1"/>
  <c r="J62" i="1" s="1"/>
  <c r="F43" i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J53" i="1" l="1"/>
  <c r="J57" i="1"/>
  <c r="J61" i="1"/>
  <c r="J54" i="1"/>
  <c r="J58" i="1"/>
  <c r="J50" i="1"/>
  <c r="J51" i="1"/>
  <c r="J55" i="1"/>
  <c r="J59" i="1"/>
  <c r="J52" i="1"/>
  <c r="J56" i="1"/>
  <c r="J60" i="1"/>
  <c r="G28" i="1"/>
  <c r="G23" i="1"/>
  <c r="M171" i="12"/>
  <c r="M177" i="12"/>
  <c r="M176" i="12" s="1"/>
  <c r="M164" i="12"/>
  <c r="M163" i="12" s="1"/>
  <c r="M117" i="12"/>
  <c r="M110" i="12" s="1"/>
  <c r="M77" i="12"/>
  <c r="M76" i="12" s="1"/>
  <c r="M64" i="12"/>
  <c r="M63" i="12" s="1"/>
  <c r="M52" i="12"/>
  <c r="M39" i="12" s="1"/>
  <c r="M159" i="12"/>
  <c r="M153" i="12" s="1"/>
  <c r="M86" i="12"/>
  <c r="M85" i="12" s="1"/>
  <c r="M72" i="12"/>
  <c r="M67" i="12" s="1"/>
  <c r="M9" i="12"/>
  <c r="M8" i="12" s="1"/>
  <c r="I21" i="1"/>
  <c r="I39" i="1"/>
  <c r="I43" i="1" s="1"/>
  <c r="J63" i="1" l="1"/>
  <c r="A23" i="1"/>
  <c r="A24" i="1" s="1"/>
  <c r="G24" i="1" s="1"/>
  <c r="A27" i="1" s="1"/>
  <c r="A29" i="1" s="1"/>
  <c r="G29" i="1" s="1"/>
  <c r="G27" i="1" s="1"/>
  <c r="J39" i="1"/>
  <c r="J43" i="1" s="1"/>
  <c r="J41" i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B37DA2C7-2C42-4903-B0BB-AA02D66CA76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2D0E1CC-8B9D-49AA-AEDA-336459A0478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<sst xmlns="http://schemas.openxmlformats.org/spreadsheetml/2006/main" count="970" uniqueCount="366">
  <si>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</si>
  <si>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</si>
  <si>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</si>
  <si>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</si>
  <si>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</si>
  <si>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</si>
  <si>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</si>
  <si>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</si>
  <si>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</si>
  <si>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</si>
  <si>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</si>
  <si>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</si>
  <si>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</si>
  <si>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</si>
  <si>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</si>
  <si>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</si>
  <si>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</si>
  <si>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</si>
  <si>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</si>
  <si>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</si>
  <si>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</si>
  <si>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</si>
  <si>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</si>
  <si>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</si>
  <si>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</si>
  <si>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</si>
  <si>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</si>
  <si>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</si>
  <si>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</si>
  <si>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</si>
  <si>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</si>
  <si>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</si>
  <si>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</si>
  <si>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</si>
  <si>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</si>
  <si>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</si>
  <si>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</si>
  <si>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</si>
  <si>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</si>
  <si>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</si>
  <si>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</si>
  <si>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</si>
  <si>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</si>
  <si>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D.1.4.1.A19</t>
  </si>
  <si>
    <t>Zdravotně technické instalace</t>
  </si>
  <si>
    <t>A19</t>
  </si>
  <si>
    <t>Vestaba pavilonu A19</t>
  </si>
  <si>
    <t>Objekt:</t>
  </si>
  <si>
    <t>Rozpočet:</t>
  </si>
  <si>
    <t>VA21/03.3</t>
  </si>
  <si>
    <t>MU Campus Brno - vestavba pavilonu A19 v areálu UKB</t>
  </si>
  <si>
    <t>Masarykova univerzita</t>
  </si>
  <si>
    <t>Žerotínovo náměstí 617/9</t>
  </si>
  <si>
    <t>Brno-Brno-město</t>
  </si>
  <si>
    <t>60200</t>
  </si>
  <si>
    <t>00216224</t>
  </si>
  <si>
    <t>CZ00216224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</si>
  <si>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</si>
  <si>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</si>
  <si>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</si>
  <si>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</si>
  <si>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</si>
  <si>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</si>
  <si>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</si>
  <si>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</si>
  <si>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</si>
  <si>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</si>
  <si>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</si>
  <si>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</si>
  <si>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</t>
  </si>
  <si>
    <t>Ostatní konstrukce, bourání</t>
  </si>
  <si>
    <t>99</t>
  </si>
  <si>
    <t>Staveništní přesun hmot</t>
  </si>
  <si>
    <t>700B</t>
  </si>
  <si>
    <t>Demontáže</t>
  </si>
  <si>
    <t>715</t>
  </si>
  <si>
    <t>Izolace chemické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</si>
  <si>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</si>
  <si>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</si>
  <si>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</si>
  <si>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</si>
  <si>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</si>
  <si>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</si>
  <si>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</si>
  <si>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</si>
  <si>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</si>
  <si>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</si>
  <si>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</si>
  <si>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</si>
  <si>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</si>
  <si>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</si>
  <si>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</si>
  <si>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</si>
  <si>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</si>
  <si>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</si>
  <si>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</si>
  <si>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</si>
  <si>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</si>
  <si>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</si>
  <si>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</si>
  <si>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</si>
  <si>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</si>
  <si>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</si>
  <si>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</si>
  <si>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</si>
  <si>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</si>
  <si>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</si>
  <si>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</si>
  <si>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</si>
  <si>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</si>
  <si>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</si>
  <si>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</si>
  <si>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</si>
  <si>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</si>
  <si>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</si>
  <si>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132201210R00</t>
  </si>
  <si>
    <t xml:space="preserve">Hloubení rýh šířky přes 60 do 200 cm do 50 m3, v hornině 3, hloubení strojně </t>
  </si>
  <si>
    <t>m3</t>
  </si>
  <si>
    <t>800-1</t>
  </si>
  <si>
    <t>RTS 21/ II</t>
  </si>
  <si>
    <t>Práce</t>
  </si>
  <si>
    <t>POL1_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</si>
  <si>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</si>
  <si>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SPI</t>
  </si>
  <si>
    <t>Kanalizace : 0,8*18,0*1,15</t>
  </si>
  <si>
    <t>VV</t>
  </si>
  <si>
    <t>132201219R00</t>
  </si>
  <si>
    <t xml:space="preserve">Hloubení rýh šířky přes 60 do 200 cm příplatek za lepivost, v hornině 3,  </t>
  </si>
  <si>
    <t xml:space="preserve">50% : </t>
  </si>
  <si>
    <t>Odkaz na mn. položky pořadí 1 : 16,56000*0,5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</si>
  <si>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</si>
  <si>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</si>
  <si>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</si>
  <si>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</si>
  <si>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</si>
  <si>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</si>
  <si>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Vyhloubeno : 16,56</t>
  </si>
  <si>
    <t>Zásyp : -8,64</t>
  </si>
  <si>
    <t>162701109R00</t>
  </si>
  <si>
    <t>Vodorovné přemístění výkopku příplatek k ceně za každých dalších i započatých 1 000 m přes 10 000 m_x000D_
 z horniny 1 až 4</t>
  </si>
  <si>
    <t>+5km : 7,92*5</t>
  </si>
  <si>
    <t>167101101R00</t>
  </si>
  <si>
    <t>Nakládání, skládání, překládání neulehlého výkopku nakládání výkopku_x000D_
 do 100 m3, z horniny 1 až 4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</si>
  <si>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</si>
  <si>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</si>
  <si>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</si>
  <si>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</si>
  <si>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</si>
  <si>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</si>
  <si>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</si>
  <si>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Kanalizace : 0,8*18,0*(1,15-0,45-0,1)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</si>
  <si>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</si>
  <si>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</si>
  <si>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</si>
  <si>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Kanalizace : 0,8*18,0*0,45</t>
  </si>
  <si>
    <t>199000002R00</t>
  </si>
  <si>
    <t>Poplatky za skládku horniny 1- 4, skupina 17 05 04 z Katalogu odpadů</t>
  </si>
  <si>
    <t>451572111R00</t>
  </si>
  <si>
    <t>Lože pod potrubí, stoky a drobné objekty z kameniva drobného těženého 0÷4 mm</t>
  </si>
  <si>
    <t>827-1</t>
  </si>
  <si>
    <t>v otevřeném výkopu,</t>
  </si>
  <si>
    <t>Kanalizace : 0,8*18,0*0,1</t>
  </si>
  <si>
    <t>871313121R00</t>
  </si>
  <si>
    <t>Montáž potrubí z trub z plastů těsněných gumovým kroužkem  DN 150 mm</t>
  </si>
  <si>
    <t>m</t>
  </si>
  <si>
    <t>Indiv</t>
  </si>
  <si>
    <t>v otevřeném výkopu ve sklonu do 20 %,</t>
  </si>
  <si>
    <t>877353121R00</t>
  </si>
  <si>
    <t>Montáž tvarovek na potrubí z trub z plastů těsněných gumovým kroužkem odbočných DN 200 mm</t>
  </si>
  <si>
    <t>kus</t>
  </si>
  <si>
    <t>892571111R00</t>
  </si>
  <si>
    <t>Zkoušky těsnosti kanalizačního potrubí zkouška těsnosti kanalizačního potrubí vodou_x000D_
 do DN 200 mm</t>
  </si>
  <si>
    <t>vodou nebo vzduchem,</t>
  </si>
  <si>
    <t>892573111R00</t>
  </si>
  <si>
    <t>Zkoušky těsnosti kanalizačního potrubí zabezpečení konců kanalizačního potrubí při tlakových zkouškách vodou_x000D_
 do DN 200 mm</t>
  </si>
  <si>
    <t>úsek</t>
  </si>
  <si>
    <t>894432112R00</t>
  </si>
  <si>
    <t>Osazení plastových šachet revizních průměr 425 mm</t>
  </si>
  <si>
    <t>89001R</t>
  </si>
  <si>
    <t>Napojení IN-SITU 160</t>
  </si>
  <si>
    <t>kpl</t>
  </si>
  <si>
    <t>Vlastní</t>
  </si>
  <si>
    <t>894431321RBA</t>
  </si>
  <si>
    <t>Šachty plastové plastové šachty z dílců D 425 mm, dno přímé s výkyvnými hrdly, D 160 mm, délka šachtové roury 2,00 m, poklop litina 12,5 t</t>
  </si>
  <si>
    <t>AP-HSV</t>
  </si>
  <si>
    <t>Součtová</t>
  </si>
  <si>
    <t>Agregovaná položka</t>
  </si>
  <si>
    <t>POL2_</t>
  </si>
  <si>
    <t>Plastové dno, šachta z korugované trouby, těsnění, šachtová roura teleskopická, rám do teleskopické trouby, poklop litinový.</t>
  </si>
  <si>
    <t>28611260.AR</t>
  </si>
  <si>
    <t>trubka plastová kanalizační PVC; hladká, s hrdlem; Sn 8 kN/m2; D = 160,0 mm; s = 4,70 mm; l = 1000,0 mm</t>
  </si>
  <si>
    <t>SPCM</t>
  </si>
  <si>
    <t>Specifikace</t>
  </si>
  <si>
    <t>POL3_</t>
  </si>
  <si>
    <t>+3% : 2*1,03</t>
  </si>
  <si>
    <t>28611261.AR</t>
  </si>
  <si>
    <t>trubka plastová kanalizační PVC; hladká, s hrdlem; Sn 8 kN/m2; D = 160,0 mm; s = 4,70 mm; l = 3000,0 mm</t>
  </si>
  <si>
    <t>+3% : 1*1,03</t>
  </si>
  <si>
    <t>28611262.AR</t>
  </si>
  <si>
    <t>trubka plastová kanalizační PVC; hladká, s hrdlem; Sn 8 kN/m2; D = 160,0 mm; s = 4,70 mm; l = 5000,0 mm</t>
  </si>
  <si>
    <t>+3% : 3*1,03</t>
  </si>
  <si>
    <t>28651662.AR</t>
  </si>
  <si>
    <t>koleno PVC; 45,0 °; D = 160,0 mm; s 1 hrdlem</t>
  </si>
  <si>
    <t>460680023RT3</t>
  </si>
  <si>
    <t>Průraz zdivem v cihlové zdi tloušťky 45 cm, plochy do 0,09 m2</t>
  </si>
  <si>
    <t>Kanalizace : 1</t>
  </si>
  <si>
    <t>909      R00</t>
  </si>
  <si>
    <t>Hzs-nezmeritelne stavebni prace</t>
  </si>
  <si>
    <t>h</t>
  </si>
  <si>
    <t>998276101R00</t>
  </si>
  <si>
    <t>Přesun hmot pro trubní vedení z trub plastových nebo sklolaminátových v otevřeném výkopu</t>
  </si>
  <si>
    <t>t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</si>
  <si>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</si>
  <si>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</si>
  <si>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</si>
  <si>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</si>
  <si>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969011121R00</t>
  </si>
  <si>
    <t>Vybourání vodovodního, plynového a podobného vedení DN do 52 mm</t>
  </si>
  <si>
    <t>801-3</t>
  </si>
  <si>
    <t>včetně pomocného lešení o výšce podlahy do 1900 mm a pro zatížení do 1,5 kPa  (150 kg/m2),</t>
  </si>
  <si>
    <t>722290821R00</t>
  </si>
  <si>
    <t>Vnitrostaveništní přemístění vybouraných hmot svislé, v objektech výšky do 6m</t>
  </si>
  <si>
    <t>800-721</t>
  </si>
  <si>
    <t>vodorovně do 100 m,</t>
  </si>
  <si>
    <t>725210821R00</t>
  </si>
  <si>
    <t>Demontáž umyvadel umyvadel bez výtokových armatur</t>
  </si>
  <si>
    <t>soubor</t>
  </si>
  <si>
    <t>725820802R00</t>
  </si>
  <si>
    <t>Demontáž baterií stojánkových do 1otvoru</t>
  </si>
  <si>
    <t>725590811R00</t>
  </si>
  <si>
    <t>Vnitrostaveništní  přemístění vybouraných hmot svislé, v objektech výšky do 6m</t>
  </si>
  <si>
    <t>713552111R30</t>
  </si>
  <si>
    <t>Protipož. trubní ucpávka EI30, do D 32 mm, stěna</t>
  </si>
  <si>
    <t>Otvor se utěsní minerální vlnou. Prostup i potrubí před a za prostupem je natřeno protipožární stěrkou. Cena obsahuje dodávku minerální vlny a pořární stěrky.</t>
  </si>
  <si>
    <t>Včetně pomocného lešení o výšce podlahy do 1900 mm a pro zatížení do 1,5 kPa.</t>
  </si>
  <si>
    <t>713552121R30</t>
  </si>
  <si>
    <t>Protipož. trubní ucpávka EI30, do D 40 mm, stěna</t>
  </si>
  <si>
    <t>Otvor se utěsní minerální vlnou. Prostup i potrubí před a za prostupem je natřeno protipožární stěrkou. Cena obsahuje dodávku minerální vlny a požární stěrky.</t>
  </si>
  <si>
    <t>998715101R00</t>
  </si>
  <si>
    <t>Přesun hmot pro izolace proti chemickým vlivům v objektech výšky do 6 m</t>
  </si>
  <si>
    <t>800-715</t>
  </si>
  <si>
    <t>50 m vodorovně, měřeno od těžiště půdorysné plochy skládky do těžiště půdorysné plochy objektu</t>
  </si>
  <si>
    <t>721176101R00</t>
  </si>
  <si>
    <t>Potrubí HT připojovací vnější průměr D 32 mm, tloušťka stěny 1,8 mm, DN 30</t>
  </si>
  <si>
    <t>včetně tvarovek, objímek. Bez zednických výpomocí.</t>
  </si>
  <si>
    <t>Potrubí včetně tvarovek. Bez zednických výpomocí.</t>
  </si>
  <si>
    <t>721176102R00</t>
  </si>
  <si>
    <t>Potrubí HT připojovací vnější průměr D 40 mm, tloušťka stěny 1,8 mm, DN 40</t>
  </si>
  <si>
    <t>Připojovací : 9</t>
  </si>
  <si>
    <t>Svislé : 1</t>
  </si>
  <si>
    <t>721176103R00</t>
  </si>
  <si>
    <t>Potrubí HT připojovací vnější průměr D 50 mm, tloušťka stěny 1,8 mm, DN 50</t>
  </si>
  <si>
    <t>721176113R00</t>
  </si>
  <si>
    <t>Potrubí HT odpadní svislé vnější průměr D 50 mm, tloušťka stěny 1,8 mm, DN 50</t>
  </si>
  <si>
    <t>Potrubí včetně tvarovek, objímek a vložek pro tlumení hluku. Bez zednických výpomocí.</t>
  </si>
  <si>
    <t>Včetně zřízení a demontáže pomocného lešení.</t>
  </si>
  <si>
    <t>721194105R00</t>
  </si>
  <si>
    <t>Zřízení přípojek na potrubí D 50 mm, materiál ve specifikaci</t>
  </si>
  <si>
    <t>vyvedení a upevnění odpadních výpustek,</t>
  </si>
  <si>
    <t>721290111R00</t>
  </si>
  <si>
    <t>Zkouška těsnosti kanalizace v objektech vodou, DN 125</t>
  </si>
  <si>
    <t>33+10+2+9</t>
  </si>
  <si>
    <t>725850145R00</t>
  </si>
  <si>
    <t>Ventily odpadní pro klimatizační vzduchotechnické jednotky, odvody kondenzátu z komínů, materiál PP, odpad vodorovný; vodní zápach. uzávěrka, D 40 mm, včetnně dodávky materiálu</t>
  </si>
  <si>
    <t>721001R</t>
  </si>
  <si>
    <t>Izolace proti rošení kaučuk tl. 6 mm D 40</t>
  </si>
  <si>
    <t>721100011RA0</t>
  </si>
  <si>
    <t>Potrubí svodné pod podlahou vnitřní, PVC, D 110 mm, zemní práce, rýha 300x400 mm</t>
  </si>
  <si>
    <t>AP-PSV</t>
  </si>
  <si>
    <t>998721101R00</t>
  </si>
  <si>
    <t>Přesun hmot pro vnitřní kanalizaci v objektech výšky do 6 m</t>
  </si>
  <si>
    <t>722172731R00</t>
  </si>
  <si>
    <t>Potrubí z plastických hmot polypropylenové potrubí PP-R, D 20 mm, s 3,4 mm, PN 20, polyfúzně svařované, bez zednických výpomocí</t>
  </si>
  <si>
    <t>včetně tvarovek, bez zednických výpomocí</t>
  </si>
  <si>
    <t>Potrubí včetně tvarovek bez zednických výpomocí.</t>
  </si>
  <si>
    <t>SV : 20</t>
  </si>
  <si>
    <t>TV,C : 20</t>
  </si>
  <si>
    <t>722172732R00</t>
  </si>
  <si>
    <t>Potrubí z plastických hmot polypropylenové potrubí PP-R, D 25 mm, s 4,2 mm, PN 20, polyfúzně svařované, bez zednických výpomocí</t>
  </si>
  <si>
    <t>SV : 3</t>
  </si>
  <si>
    <t>TV : 3</t>
  </si>
  <si>
    <t>722172735R00</t>
  </si>
  <si>
    <t>Potrubí z plastických hmot polypropylenové potrubí PP-R, D 50 mm, s 8,3 mm, PN 20, polyfúzně svařované, bez zednických výpomocí</t>
  </si>
  <si>
    <t>SV : 55</t>
  </si>
  <si>
    <t>TV : 55</t>
  </si>
  <si>
    <t>722181213RT7</t>
  </si>
  <si>
    <t>Izolace vodovodního potrubí návleková z trubic z pěnového polyetylenu, tloušťka stěny 13 mm, d 22 mm</t>
  </si>
  <si>
    <t>V položce je kalkulována dodávka izolační trubice, spon a lepicí pásky.</t>
  </si>
  <si>
    <t>722181213RT9</t>
  </si>
  <si>
    <t>Izolace vodovodního potrubí návleková z trubic z pěnového polyetylenu, tloušťka stěny 13 mm, d 28 mm</t>
  </si>
  <si>
    <t>722181213RW8</t>
  </si>
  <si>
    <t>Izolace vodovodního potrubí návleková z trubic z pěnového polyetylenu, tloušťka stěny 13 mm, d 54 mm</t>
  </si>
  <si>
    <t>722182004RT2</t>
  </si>
  <si>
    <t>Montáž tepelné izolace potrubí samolepicí spoj a příčné stažení páskou, přes DN 25 do DN 40</t>
  </si>
  <si>
    <t>20+3+55</t>
  </si>
  <si>
    <t>722190401R00</t>
  </si>
  <si>
    <t>Vyvedení a upevnění výpustek DN 15</t>
  </si>
  <si>
    <t>722237121R00</t>
  </si>
  <si>
    <t>Kohout kulový, mosazný, vnitřní-vnitřní závit, DN 15, PN 42, včetně dodávky materiálu</t>
  </si>
  <si>
    <t>722280106R00</t>
  </si>
  <si>
    <t>Tlakové zkoušky vodovodního potrubí do DN 32</t>
  </si>
  <si>
    <t>Včetně dodávky vody, uzavření a zabezpečení konců potrubí.</t>
  </si>
  <si>
    <t>40+6</t>
  </si>
  <si>
    <t>722280108R00</t>
  </si>
  <si>
    <t>Tlakové zkoušky vodovodního potrubí přes DN 40 do DN 50</t>
  </si>
  <si>
    <t>722290234R00</t>
  </si>
  <si>
    <t>Proplach a dezinfekce vodovodního potrubí do DN 80</t>
  </si>
  <si>
    <t>Včetně dodání desinfekčního prostředku.</t>
  </si>
  <si>
    <t>46+110</t>
  </si>
  <si>
    <t>722172914RAD</t>
  </si>
  <si>
    <t>Na nové páteřní rozvody napojeny stávající rozvody</t>
  </si>
  <si>
    <t>ks</t>
  </si>
  <si>
    <t>631433001R</t>
  </si>
  <si>
    <t>pouzdro potrubní minerální vlákno; povrchová úprava Al fólie; vnitřní průměr 22,0 mm; tl. izolace 20,0 mm; provozní teplota  do 200 °C; tepelná vodivost (10°C) 0,0330 W/mK; tepelná vodivost (40°C) 0,037 W/mK; tepelná vodivost (50°C) 0,039 W/mK</t>
  </si>
  <si>
    <t>631433202R</t>
  </si>
  <si>
    <t>pouzdro potrubní minerální vlákno; povrchová úprava Al fólie; vnitřní průměr 28,0 mm; tl. izolace 30,0 mm; provozní teplota  do 200 °C; tepelná vodivost (10°C) 0,0330 W/mK; tepelná vodivost (40°C) 0,037 W/mK; tepelná vodivost (50°C) 0,039 W/mK</t>
  </si>
  <si>
    <t>631433306R</t>
  </si>
  <si>
    <t>pouzdro potrubní minerální vlákno; povrchová úprava Al fólie; vnitřní průměr 54,0 mm; tl. izolace 40,0 mm; provozní teplota  do 200 °C; tepelná vodivost (10°C) 0,0330 W/mK; tepelná vodivost (40°C) 0,037 W/mK; tepelná vodivost (50°C) 0,039 W/mK</t>
  </si>
  <si>
    <t>998722101R00</t>
  </si>
  <si>
    <t>Přesun hmot pro vnitřní vodovod v objektech výšky do 6 m</t>
  </si>
  <si>
    <t>vodorovně do 50 m</t>
  </si>
  <si>
    <t>725219401R00</t>
  </si>
  <si>
    <t>Umyvadlo montáž na šrouby do zdiva</t>
  </si>
  <si>
    <t>Včetně dodání zápachové uzávěrky.</t>
  </si>
  <si>
    <t>725814103R00</t>
  </si>
  <si>
    <t>Ventil  rohový, mosazný, bez matky, DN 15 x DN 10, včetně dodávky materiálu</t>
  </si>
  <si>
    <t>725829301R00</t>
  </si>
  <si>
    <t>Montáž baterií umyvadlových a dřezových umyvadlové a dřezové stojánkové</t>
  </si>
  <si>
    <t>U : 4</t>
  </si>
  <si>
    <t>551450004R</t>
  </si>
  <si>
    <t>baterie umyvadlová směšovací; stojánková; ovládání pákové, s otevíráním odpadu; povrch chrom; v. výtoku 45 mm</t>
  </si>
  <si>
    <t>64214360R</t>
  </si>
  <si>
    <t>umyvadlo š = 600 mm; hl. 490 mm; diturvit; s přepadem; bílá; uchycení šrouby</t>
  </si>
  <si>
    <t>998725101R00</t>
  </si>
  <si>
    <t>Přesun hmot pro zařizovací předměty v objektech výšky do 6 m</t>
  </si>
  <si>
    <t>76788500ZLA</t>
  </si>
  <si>
    <t>Žlab podpůrný pro potrubí</t>
  </si>
  <si>
    <t>767995101R00</t>
  </si>
  <si>
    <t>Výroba a montáž atypických kovovových doplňků staveb hmotnosti do 5 kg</t>
  </si>
  <si>
    <t>kg</t>
  </si>
  <si>
    <t>800-767</t>
  </si>
  <si>
    <t>0,25kg/m : 107*0,25</t>
  </si>
  <si>
    <t>55399994R</t>
  </si>
  <si>
    <t>výrobek kovový zámečnický, atypický</t>
  </si>
  <si>
    <t>Ocelové výrobky - kotvy a spojky-atypické prvky : 26,75</t>
  </si>
  <si>
    <t>998767101R00</t>
  </si>
  <si>
    <t>Přesun hmot pro kovové stavební doplňk. konstrukce v objektech výšky do 6 m</t>
  </si>
  <si>
    <t>50 m vodorovně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</si>
  <si>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</si>
  <si>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</si>
  <si>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</si>
  <si>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</si>
  <si>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</si>
  <si>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</si>
  <si>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</si>
  <si>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</si>
  <si>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</si>
  <si>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</si>
  <si>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</si>
  <si>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</si>
  <si>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</si>
  <si>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005241020Z</t>
  </si>
  <si>
    <t>Zaměření skutečného provedení</t>
  </si>
  <si>
    <t>Náklady na provedení skutečného zaměření stavby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</si>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</sst>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sheetProtection algorithmName="SHA-512" hashValue="fQSXs1rXl3PyPTlNn3Waej85rVItQXYTQrx0qRmE/EfCzgXl+vGqQcjGt8VgR0XlYHPGR7rQn5O8dYNO6uKsVA==" saltValue="EHAcW0zXHLgCQJqAA8xT6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8" t="s">
        <v>41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8" t="s">
        <v>22</v>
      </c>
      <c r="C2" s="79"/>
      <c r="D2" s="80" t="s">
        <v>49</v>
      </c>
      <c r="E2" s="234" t="s">
        <v>50</v>
      </c>
      <c r="F2" s="235"/>
      <c r="G2" s="235"/>
      <c r="H2" s="235"/>
      <c r="I2" s="235"/>
      <c r="J2" s="236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6">
        <v>13926</v>
      </c>
      <c r="B4" s="83" t="s">
        <v>48</v>
      </c>
      <c r="C4" s="84"/>
      <c r="D4" s="85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42</v>
      </c>
      <c r="D5" s="222" t="s">
        <v>51</v>
      </c>
      <c r="E5" s="223"/>
      <c r="F5" s="223"/>
      <c r="G5" s="223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4" t="s">
        <v>52</v>
      </c>
      <c r="E6" s="225"/>
      <c r="F6" s="225"/>
      <c r="G6" s="225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26" t="s">
        <v>53</v>
      </c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1"/>
      <c r="E11" s="241"/>
      <c r="F11" s="241"/>
      <c r="G11" s="241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0"/>
      <c r="F15" s="240"/>
      <c r="G15" s="242"/>
      <c r="H15" s="242"/>
      <c r="I15" s="242" t="s">
        <v>29</v>
      </c>
      <c r="J15" s="243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205"/>
      <c r="F16" s="206"/>
      <c r="G16" s="205"/>
      <c r="H16" s="206"/>
      <c r="I16" s="205">
        <f>SUMIF(F50:F62,A16,I50:I62)+SUMIF(F50:F62,"PSU",I50:I62)</f>
        <v>0</v>
      </c>
      <c r="J16" s="207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205"/>
      <c r="F17" s="206"/>
      <c r="G17" s="205"/>
      <c r="H17" s="206"/>
      <c r="I17" s="205">
        <f>SUMIF(F50:F62,A17,I50:I62)</f>
        <v>0</v>
      </c>
      <c r="J17" s="207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205"/>
      <c r="F18" s="206"/>
      <c r="G18" s="205"/>
      <c r="H18" s="206"/>
      <c r="I18" s="205">
        <f>SUMIF(F50:F62,A18,I50:I62)</f>
        <v>0</v>
      </c>
      <c r="J18" s="207"/>
    </row>
    <row r="19" spans="1:10" ht="23.25" customHeight="1" x14ac:dyDescent="0.2">
      <c r="A19" s="141" t="s">
        <v>85</v>
      </c>
      <c r="B19" s="38" t="s">
        <v>27</v>
      </c>
      <c r="C19" s="62"/>
      <c r="D19" s="63"/>
      <c r="E19" s="205"/>
      <c r="F19" s="206"/>
      <c r="G19" s="205"/>
      <c r="H19" s="206"/>
      <c r="I19" s="205">
        <f>SUMIF(F50:F62,A19,I50:I62)</f>
        <v>0</v>
      </c>
      <c r="J19" s="207"/>
    </row>
    <row r="20" spans="1:10" ht="23.25" customHeight="1" x14ac:dyDescent="0.2">
      <c r="A20" s="141" t="s">
        <v>86</v>
      </c>
      <c r="B20" s="38" t="s">
        <v>28</v>
      </c>
      <c r="C20" s="62"/>
      <c r="D20" s="63"/>
      <c r="E20" s="205"/>
      <c r="F20" s="206"/>
      <c r="G20" s="205"/>
      <c r="H20" s="206"/>
      <c r="I20" s="205">
        <f>SUMIF(F50:F62,A20,I50:I62)</f>
        <v>0</v>
      </c>
      <c r="J20" s="207"/>
    </row>
    <row r="21" spans="1:10" ht="23.25" customHeight="1" x14ac:dyDescent="0.2">
      <c r="A21" s="2"/>
      <c r="B21" s="48" t="s">
        <v>29</v>
      </c>
      <c r="C21" s="64"/>
      <c r="D21" s="65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1">
        <f>IF(A24&gt;50, ROUNDUP(A23, 0), ROUNDDOWN(A23, 0))</f>
        <v>0</v>
      </c>
      <c r="H24" s="202"/>
      <c r="I24" s="20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1">
        <f>IF(A26&gt;50, ROUNDUP(A25, 0), ROUNDDOWN(A25, 0))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3">
        <f>CenaCelkem-(ZakladDPHSni+DPHSni+ZakladDPHZakl+DPHZakl)</f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211">
        <f>ZakladDPHSniVypocet+ZakladDPHZaklVypocet</f>
        <v>0</v>
      </c>
      <c r="H28" s="211"/>
      <c r="I28" s="211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210">
        <f>IF(A29&gt;50, ROUNDUP(A27, 0), ROUNDDOWN(A27, 0))</f>
        <v>0</v>
      </c>
      <c r="H29" s="210"/>
      <c r="I29" s="210"/>
      <c r="J29" s="122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57</v>
      </c>
      <c r="C39" s="195"/>
      <c r="D39" s="195"/>
      <c r="E39" s="195"/>
      <c r="F39" s="102">
        <f>'A19 D.1.4.1.A19 Pol'!AE182</f>
        <v>0</v>
      </c>
      <c r="G39" s="103">
        <f>'A19 D.1.4.1.A19 Pol'!AF182</f>
        <v>0</v>
      </c>
      <c r="H39" s="104">
        <f>(F39*SazbaDPH1/100)+(G39*SazbaDPH2/100)</f>
        <v>0</v>
      </c>
      <c r="I39" s="104">
        <f>F39+G39+H39</f>
        <v>0</v>
      </c>
      <c r="J39" s="105" t="str">
        <f>IF(_xlfn.SINGLE(CenaCelkemVypocet)=0,"",I39/_xlfn.SINGLE(CenaCelkemVypocet)*100)</f>
        <v/>
      </c>
    </row>
    <row r="40" spans="1:10" ht="25.5" hidden="1" customHeight="1" x14ac:dyDescent="0.2">
      <c r="A40" s="91">
        <v>2</v>
      </c>
      <c r="B40" s="106"/>
      <c r="C40" s="196" t="s">
        <v>58</v>
      </c>
      <c r="D40" s="196"/>
      <c r="E40" s="196"/>
      <c r="F40" s="107"/>
      <c r="G40" s="108"/>
      <c r="H40" s="108">
        <f>(F40*SazbaDPH1/100)+(G40*SazbaDPH2/100)</f>
        <v>0</v>
      </c>
      <c r="I40" s="108"/>
      <c r="J40" s="109"/>
    </row>
    <row r="41" spans="1:10" ht="25.5" hidden="1" customHeight="1" x14ac:dyDescent="0.2">
      <c r="A41" s="91">
        <v>2</v>
      </c>
      <c r="B41" s="106" t="s">
        <v>45</v>
      </c>
      <c r="C41" s="196" t="s">
        <v>46</v>
      </c>
      <c r="D41" s="196"/>
      <c r="E41" s="196"/>
      <c r="F41" s="107">
        <f>'A19 D.1.4.1.A19 Pol'!AE182</f>
        <v>0</v>
      </c>
      <c r="G41" s="108">
        <f>'A19 D.1.4.1.A19 Pol'!AF182</f>
        <v>0</v>
      </c>
      <c r="H41" s="108">
        <f>(F41*SazbaDPH1/100)+(G41*SazbaDPH2/100)</f>
        <v>0</v>
      </c>
      <c r="I41" s="108">
        <f>F41+G41+H41</f>
        <v>0</v>
      </c>
      <c r="J41" s="109" t="str">
        <f>IF(_xlfn.SINGLE(CenaCelkemVypocet)=0,"",I41/_xlfn.SINGLE(CenaCelkemVypocet)*100)</f>
        <v/>
      </c>
    </row>
    <row r="42" spans="1:10" ht="25.5" hidden="1" customHeight="1" x14ac:dyDescent="0.2">
      <c r="A42" s="91">
        <v>3</v>
      </c>
      <c r="B42" s="110" t="s">
        <v>43</v>
      </c>
      <c r="C42" s="195" t="s">
        <v>44</v>
      </c>
      <c r="D42" s="195"/>
      <c r="E42" s="195"/>
      <c r="F42" s="111">
        <f>'A19 D.1.4.1.A19 Pol'!AE182</f>
        <v>0</v>
      </c>
      <c r="G42" s="104">
        <f>'A19 D.1.4.1.A19 Pol'!AF182</f>
        <v>0</v>
      </c>
      <c r="H42" s="104">
        <f>(F42*SazbaDPH1/100)+(G42*SazbaDPH2/100)</f>
        <v>0</v>
      </c>
      <c r="I42" s="104">
        <f>F42+G42+H42</f>
        <v>0</v>
      </c>
      <c r="J42" s="105" t="str">
        <f>IF(_xlfn.SINGLE(CenaCelkemVypocet)=0,"",I42/_xlfn.SINGLE(CenaCelkemVypocet)*100)</f>
        <v/>
      </c>
    </row>
    <row r="43" spans="1:10" ht="25.5" hidden="1" customHeight="1" x14ac:dyDescent="0.2">
      <c r="A43" s="91"/>
      <c r="B43" s="197" t="s">
        <v>59</v>
      </c>
      <c r="C43" s="198"/>
      <c r="D43" s="198"/>
      <c r="E43" s="199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7" spans="1:10" ht="15.75" x14ac:dyDescent="0.25">
      <c r="B47" s="123" t="s">
        <v>61</v>
      </c>
    </row>
    <row r="49" spans="1:10" ht="25.5" customHeight="1" x14ac:dyDescent="0.2">
      <c r="A49" s="125"/>
      <c r="B49" s="128" t="s">
        <v>17</v>
      </c>
      <c r="C49" s="128" t="s">
        <v>5</v>
      </c>
      <c r="D49" s="129"/>
      <c r="E49" s="129"/>
      <c r="F49" s="130" t="s">
        <v>62</v>
      </c>
      <c r="G49" s="130"/>
      <c r="H49" s="130"/>
      <c r="I49" s="130" t="s">
        <v>29</v>
      </c>
      <c r="J49" s="130" t="s">
        <v>0</v>
      </c>
    </row>
    <row r="50" spans="1:10" ht="36.75" customHeight="1" x14ac:dyDescent="0.2">
      <c r="A50" s="126"/>
      <c r="B50" s="131" t="s">
        <v>63</v>
      </c>
      <c r="C50" s="193" t="s">
        <v>64</v>
      </c>
      <c r="D50" s="194"/>
      <c r="E50" s="194"/>
      <c r="F50" s="137" t="s">
        <v>24</v>
      </c>
      <c r="G50" s="138"/>
      <c r="H50" s="138"/>
      <c r="I50" s="138">
        <f>'A19 D.1.4.1.A19 Pol'!G8</f>
        <v>0</v>
      </c>
      <c r="J50" s="135" t="str">
        <f>IF(I63=0,"",I50/I63*100)</f>
        <v/>
      </c>
    </row>
    <row r="51" spans="1:10" ht="36.75" customHeight="1" x14ac:dyDescent="0.2">
      <c r="A51" s="126"/>
      <c r="B51" s="131" t="s">
        <v>65</v>
      </c>
      <c r="C51" s="193" t="s">
        <v>66</v>
      </c>
      <c r="D51" s="194"/>
      <c r="E51" s="194"/>
      <c r="F51" s="137" t="s">
        <v>24</v>
      </c>
      <c r="G51" s="138"/>
      <c r="H51" s="138"/>
      <c r="I51" s="138">
        <f>'A19 D.1.4.1.A19 Pol'!G35</f>
        <v>0</v>
      </c>
      <c r="J51" s="135" t="str">
        <f>IF(I63=0,"",I51/I63*100)</f>
        <v/>
      </c>
    </row>
    <row r="52" spans="1:10" ht="36.75" customHeight="1" x14ac:dyDescent="0.2">
      <c r="A52" s="126"/>
      <c r="B52" s="131" t="s">
        <v>67</v>
      </c>
      <c r="C52" s="193" t="s">
        <v>68</v>
      </c>
      <c r="D52" s="194"/>
      <c r="E52" s="194"/>
      <c r="F52" s="137" t="s">
        <v>24</v>
      </c>
      <c r="G52" s="138"/>
      <c r="H52" s="138"/>
      <c r="I52" s="138">
        <f>'A19 D.1.4.1.A19 Pol'!G39</f>
        <v>0</v>
      </c>
      <c r="J52" s="135" t="str">
        <f>IF(I63=0,"",I52/I63*100)</f>
        <v/>
      </c>
    </row>
    <row r="53" spans="1:10" ht="36.75" customHeight="1" x14ac:dyDescent="0.2">
      <c r="A53" s="126"/>
      <c r="B53" s="131" t="s">
        <v>69</v>
      </c>
      <c r="C53" s="193" t="s">
        <v>70</v>
      </c>
      <c r="D53" s="194"/>
      <c r="E53" s="194"/>
      <c r="F53" s="137" t="s">
        <v>24</v>
      </c>
      <c r="G53" s="138"/>
      <c r="H53" s="138"/>
      <c r="I53" s="138">
        <f>'A19 D.1.4.1.A19 Pol'!G59</f>
        <v>0</v>
      </c>
      <c r="J53" s="135" t="str">
        <f>IF(I63=0,"",I53/I63*100)</f>
        <v/>
      </c>
    </row>
    <row r="54" spans="1:10" ht="36.75" customHeight="1" x14ac:dyDescent="0.2">
      <c r="A54" s="126"/>
      <c r="B54" s="131" t="s">
        <v>71</v>
      </c>
      <c r="C54" s="193" t="s">
        <v>72</v>
      </c>
      <c r="D54" s="194"/>
      <c r="E54" s="194"/>
      <c r="F54" s="137" t="s">
        <v>24</v>
      </c>
      <c r="G54" s="138"/>
      <c r="H54" s="138"/>
      <c r="I54" s="138">
        <f>'A19 D.1.4.1.A19 Pol'!G63</f>
        <v>0</v>
      </c>
      <c r="J54" s="135" t="str">
        <f>IF(I63=0,"",I54/I63*100)</f>
        <v/>
      </c>
    </row>
    <row r="55" spans="1:10" ht="36.75" customHeight="1" x14ac:dyDescent="0.2">
      <c r="A55" s="126"/>
      <c r="B55" s="131" t="s">
        <v>73</v>
      </c>
      <c r="C55" s="193" t="s">
        <v>74</v>
      </c>
      <c r="D55" s="194"/>
      <c r="E55" s="194"/>
      <c r="F55" s="137" t="s">
        <v>25</v>
      </c>
      <c r="G55" s="138"/>
      <c r="H55" s="138"/>
      <c r="I55" s="138">
        <f>'A19 D.1.4.1.A19 Pol'!G67</f>
        <v>0</v>
      </c>
      <c r="J55" s="135" t="str">
        <f>IF(I63=0,"",I55/I63*100)</f>
        <v/>
      </c>
    </row>
    <row r="56" spans="1:10" ht="36.75" customHeight="1" x14ac:dyDescent="0.2">
      <c r="A56" s="126"/>
      <c r="B56" s="131" t="s">
        <v>75</v>
      </c>
      <c r="C56" s="193" t="s">
        <v>76</v>
      </c>
      <c r="D56" s="194"/>
      <c r="E56" s="194"/>
      <c r="F56" s="137" t="s">
        <v>25</v>
      </c>
      <c r="G56" s="138"/>
      <c r="H56" s="138"/>
      <c r="I56" s="138">
        <f>'A19 D.1.4.1.A19 Pol'!G76</f>
        <v>0</v>
      </c>
      <c r="J56" s="135" t="str">
        <f>IF(I63=0,"",I56/I63*100)</f>
        <v/>
      </c>
    </row>
    <row r="57" spans="1:10" ht="36.75" customHeight="1" x14ac:dyDescent="0.2">
      <c r="A57" s="126"/>
      <c r="B57" s="131" t="s">
        <v>77</v>
      </c>
      <c r="C57" s="193" t="s">
        <v>78</v>
      </c>
      <c r="D57" s="194"/>
      <c r="E57" s="194"/>
      <c r="F57" s="137" t="s">
        <v>25</v>
      </c>
      <c r="G57" s="138"/>
      <c r="H57" s="138"/>
      <c r="I57" s="138">
        <f>'A19 D.1.4.1.A19 Pol'!G85</f>
        <v>0</v>
      </c>
      <c r="J57" s="135" t="str">
        <f>IF(I63=0,"",I57/I63*100)</f>
        <v/>
      </c>
    </row>
    <row r="58" spans="1:10" ht="36.75" customHeight="1" x14ac:dyDescent="0.2">
      <c r="A58" s="126"/>
      <c r="B58" s="131" t="s">
        <v>79</v>
      </c>
      <c r="C58" s="193" t="s">
        <v>80</v>
      </c>
      <c r="D58" s="194"/>
      <c r="E58" s="194"/>
      <c r="F58" s="137" t="s">
        <v>25</v>
      </c>
      <c r="G58" s="138"/>
      <c r="H58" s="138"/>
      <c r="I58" s="138">
        <f>'A19 D.1.4.1.A19 Pol'!G110</f>
        <v>0</v>
      </c>
      <c r="J58" s="135" t="str">
        <f>IF(I63=0,"",I58/I63*100)</f>
        <v/>
      </c>
    </row>
    <row r="59" spans="1:10" ht="36.75" customHeight="1" x14ac:dyDescent="0.2">
      <c r="A59" s="126"/>
      <c r="B59" s="131" t="s">
        <v>81</v>
      </c>
      <c r="C59" s="193" t="s">
        <v>82</v>
      </c>
      <c r="D59" s="194"/>
      <c r="E59" s="194"/>
      <c r="F59" s="137" t="s">
        <v>25</v>
      </c>
      <c r="G59" s="138"/>
      <c r="H59" s="138"/>
      <c r="I59" s="138">
        <f>'A19 D.1.4.1.A19 Pol'!G153</f>
        <v>0</v>
      </c>
      <c r="J59" s="135" t="str">
        <f>IF(I63=0,"",I59/I63*100)</f>
        <v/>
      </c>
    </row>
    <row r="60" spans="1:10" ht="36.75" customHeight="1" x14ac:dyDescent="0.2">
      <c r="A60" s="126"/>
      <c r="B60" s="131" t="s">
        <v>83</v>
      </c>
      <c r="C60" s="193" t="s">
        <v>84</v>
      </c>
      <c r="D60" s="194"/>
      <c r="E60" s="194"/>
      <c r="F60" s="137" t="s">
        <v>25</v>
      </c>
      <c r="G60" s="138"/>
      <c r="H60" s="138"/>
      <c r="I60" s="138">
        <f>'A19 D.1.4.1.A19 Pol'!G163</f>
        <v>0</v>
      </c>
      <c r="J60" s="135" t="str">
        <f>IF(I63=0,"",I60/I63*100)</f>
        <v/>
      </c>
    </row>
    <row r="61" spans="1:10" ht="36.75" customHeight="1" x14ac:dyDescent="0.2">
      <c r="A61" s="126"/>
      <c r="B61" s="131" t="s">
        <v>85</v>
      </c>
      <c r="C61" s="193" t="s">
        <v>27</v>
      </c>
      <c r="D61" s="194"/>
      <c r="E61" s="194"/>
      <c r="F61" s="137" t="s">
        <v>85</v>
      </c>
      <c r="G61" s="138"/>
      <c r="H61" s="138"/>
      <c r="I61" s="138">
        <f>'A19 D.1.4.1.A19 Pol'!G171</f>
        <v>0</v>
      </c>
      <c r="J61" s="135" t="str">
        <f>IF(I63=0,"",I61/I63*100)</f>
        <v/>
      </c>
    </row>
    <row r="62" spans="1:10" ht="36.75" customHeight="1" x14ac:dyDescent="0.2">
      <c r="A62" s="126"/>
      <c r="B62" s="131" t="s">
        <v>86</v>
      </c>
      <c r="C62" s="193" t="s">
        <v>28</v>
      </c>
      <c r="D62" s="194"/>
      <c r="E62" s="194"/>
      <c r="F62" s="137" t="s">
        <v>86</v>
      </c>
      <c r="G62" s="138"/>
      <c r="H62" s="138"/>
      <c r="I62" s="138">
        <f>'A19 D.1.4.1.A19 Pol'!G176</f>
        <v>0</v>
      </c>
      <c r="J62" s="135" t="str">
        <f>IF(I63=0,"",I62/I63*100)</f>
        <v/>
      </c>
    </row>
    <row r="63" spans="1:10" ht="25.5" customHeight="1" x14ac:dyDescent="0.2">
      <c r="A63" s="127"/>
      <c r="B63" s="132" t="s">
        <v>1</v>
      </c>
      <c r="C63" s="133"/>
      <c r="D63" s="134"/>
      <c r="E63" s="134"/>
      <c r="F63" s="139"/>
      <c r="G63" s="140"/>
      <c r="H63" s="140"/>
      <c r="I63" s="140">
        <f>SUM(I50:I62)</f>
        <v>0</v>
      </c>
      <c r="J63" s="136">
        <f>SUM(J50:J62)</f>
        <v>0</v>
      </c>
    </row>
    <row r="64" spans="1:10" x14ac:dyDescent="0.2">
      <c r="F64" s="89"/>
      <c r="G64" s="89"/>
      <c r="H64" s="89"/>
      <c r="I64" s="89"/>
      <c r="J64" s="90"/>
    </row>
    <row r="65" spans="6:10" x14ac:dyDescent="0.2">
      <c r="F65" s="89"/>
      <c r="G65" s="89"/>
      <c r="H65" s="89"/>
      <c r="I65" s="89"/>
      <c r="J65" s="90"/>
    </row>
    <row r="66" spans="6:10" x14ac:dyDescent="0.2">
      <c r="F66" s="89"/>
      <c r="G66" s="89"/>
      <c r="H66" s="89"/>
      <c r="I66" s="89"/>
      <c r="J66" s="90"/>
    </row>
  </sheetData>
  <sheetProtection algorithmName="SHA-512" hashValue="K/8XGPlcK9inXycTNHoYfxmCYCfWjtgIgkLZY2MyxppwiQKvICRshRk6i9OdCt6NOVlxiikv/sBWFiRlpo+OiA==" saltValue="AHIxXE+ZjPuJsse7CiEk3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60:E60"/>
    <mergeCell ref="C61:E61"/>
    <mergeCell ref="C62:E62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7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8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9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sheetProtection algorithmName="SHA-512" hashValue="Zeue9GtJxnm8mWL32dL323nYiBCRWPjC9oDNMHrOz1zXxDAmPQhzQ81Dh/jgZ6W0bJ4Ouhc0AOBIzSLNbooASA==" saltValue="RY8LlUBubcT/7o6W+SFOD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D999C-BCCD-49DF-A311-31B36FAE2418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87</v>
      </c>
      <c r="B1" s="255"/>
      <c r="C1" s="255"/>
      <c r="D1" s="255"/>
      <c r="E1" s="255"/>
      <c r="F1" s="255"/>
      <c r="G1" s="255"/>
      <c r="AG1" t="s">
        <v>88</v>
      </c>
    </row>
    <row r="2" spans="1:60" ht="24.95" customHeight="1" x14ac:dyDescent="0.2">
      <c r="A2" s="142" t="s">
        <v>7</v>
      </c>
      <c r="B2" s="49" t="s">
        <v>49</v>
      </c>
      <c r="C2" s="256" t="s">
        <v>50</v>
      </c>
      <c r="D2" s="257"/>
      <c r="E2" s="257"/>
      <c r="F2" s="257"/>
      <c r="G2" s="258"/>
      <c r="AG2" t="s">
        <v>89</v>
      </c>
    </row>
    <row r="3" spans="1:60" ht="24.95" customHeight="1" x14ac:dyDescent="0.2">
      <c r="A3" s="142" t="s">
        <v>8</v>
      </c>
      <c r="B3" s="49" t="s">
        <v>45</v>
      </c>
      <c r="C3" s="256" t="s">
        <v>46</v>
      </c>
      <c r="D3" s="257"/>
      <c r="E3" s="257"/>
      <c r="F3" s="257"/>
      <c r="G3" s="258"/>
      <c r="AC3" s="124" t="s">
        <v>89</v>
      </c>
      <c r="AG3" t="s">
        <v>90</v>
      </c>
    </row>
    <row r="4" spans="1:60" ht="24.95" customHeight="1" x14ac:dyDescent="0.2">
      <c r="A4" s="143" t="s">
        <v>9</v>
      </c>
      <c r="B4" s="144" t="s">
        <v>43</v>
      </c>
      <c r="C4" s="259" t="s">
        <v>44</v>
      </c>
      <c r="D4" s="260"/>
      <c r="E4" s="260"/>
      <c r="F4" s="260"/>
      <c r="G4" s="261"/>
      <c r="AG4" t="s">
        <v>91</v>
      </c>
    </row>
    <row r="5" spans="1:60" x14ac:dyDescent="0.2">
      <c r="D5" s="10"/>
    </row>
    <row r="6" spans="1:60" ht="38.25" x14ac:dyDescent="0.2">
      <c r="A6" s="146" t="s">
        <v>92</v>
      </c>
      <c r="B6" s="148" t="s">
        <v>93</v>
      </c>
      <c r="C6" s="148" t="s">
        <v>94</v>
      </c>
      <c r="D6" s="147" t="s">
        <v>95</v>
      </c>
      <c r="E6" s="146" t="s">
        <v>96</v>
      </c>
      <c r="F6" s="145" t="s">
        <v>97</v>
      </c>
      <c r="G6" s="146" t="s">
        <v>29</v>
      </c>
      <c r="H6" s="149" t="s">
        <v>30</v>
      </c>
      <c r="I6" s="149" t="s">
        <v>98</v>
      </c>
      <c r="J6" s="149" t="s">
        <v>31</v>
      </c>
      <c r="K6" s="149" t="s">
        <v>99</v>
      </c>
      <c r="L6" s="149" t="s">
        <v>100</v>
      </c>
      <c r="M6" s="149" t="s">
        <v>101</v>
      </c>
      <c r="N6" s="149" t="s">
        <v>102</v>
      </c>
      <c r="O6" s="149" t="s">
        <v>103</v>
      </c>
      <c r="P6" s="149" t="s">
        <v>104</v>
      </c>
      <c r="Q6" s="149" t="s">
        <v>105</v>
      </c>
      <c r="R6" s="149" t="s">
        <v>106</v>
      </c>
      <c r="S6" s="149" t="s">
        <v>107</v>
      </c>
      <c r="T6" s="149" t="s">
        <v>108</v>
      </c>
      <c r="U6" s="149" t="s">
        <v>109</v>
      </c>
      <c r="V6" s="149" t="s">
        <v>110</v>
      </c>
      <c r="W6" s="149" t="s">
        <v>111</v>
      </c>
      <c r="X6" s="149" t="s">
        <v>112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3" t="s">
        <v>113</v>
      </c>
      <c r="B8" s="164" t="s">
        <v>63</v>
      </c>
      <c r="C8" s="185" t="s">
        <v>64</v>
      </c>
      <c r="D8" s="165"/>
      <c r="E8" s="166"/>
      <c r="F8" s="167"/>
      <c r="G8" s="167">
        <f>SUMIF(AG9:AG34,"&lt;&gt;NOR",G9:G34)</f>
        <v>0</v>
      </c>
      <c r="H8" s="167"/>
      <c r="I8" s="167">
        <f>SUM(I9:I34)</f>
        <v>0</v>
      </c>
      <c r="J8" s="167"/>
      <c r="K8" s="167">
        <f>SUM(K9:K34)</f>
        <v>0</v>
      </c>
      <c r="L8" s="167"/>
      <c r="M8" s="167">
        <f>SUM(M9:M34)</f>
        <v>0</v>
      </c>
      <c r="N8" s="167"/>
      <c r="O8" s="167">
        <f>SUM(O9:O34)</f>
        <v>11.02</v>
      </c>
      <c r="P8" s="167"/>
      <c r="Q8" s="167">
        <f>SUM(Q9:Q34)</f>
        <v>0</v>
      </c>
      <c r="R8" s="167"/>
      <c r="S8" s="167"/>
      <c r="T8" s="168"/>
      <c r="U8" s="162"/>
      <c r="V8" s="162">
        <f>SUM(V9:V34)</f>
        <v>29.799999999999997</v>
      </c>
      <c r="W8" s="162"/>
      <c r="X8" s="162"/>
      <c r="AG8" t="s">
        <v>114</v>
      </c>
    </row>
    <row r="9" spans="1:60" outlineLevel="1" x14ac:dyDescent="0.2">
      <c r="A9" s="169">
        <v>1</v>
      </c>
      <c r="B9" s="170" t="s">
        <v>115</v>
      </c>
      <c r="C9" s="186" t="s">
        <v>116</v>
      </c>
      <c r="D9" s="171" t="s">
        <v>117</v>
      </c>
      <c r="E9" s="172">
        <v>16.559999999999999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118</v>
      </c>
      <c r="S9" s="174" t="s">
        <v>119</v>
      </c>
      <c r="T9" s="175" t="s">
        <v>119</v>
      </c>
      <c r="U9" s="159">
        <v>0.36499999999999999</v>
      </c>
      <c r="V9" s="159">
        <f>ROUND(E9*U9,2)</f>
        <v>6.04</v>
      </c>
      <c r="W9" s="159"/>
      <c r="X9" s="159" t="s">
        <v>120</v>
      </c>
      <c r="Y9" s="150"/>
      <c r="Z9" s="150"/>
      <c r="AA9" s="150"/>
      <c r="AB9" s="150"/>
      <c r="AC9" s="150"/>
      <c r="AD9" s="150"/>
      <c r="AE9" s="150"/>
      <c r="AF9" s="150"/>
      <c r="AG9" s="150" t="s">
        <v>121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33.75" outlineLevel="1" x14ac:dyDescent="0.2">
      <c r="A10" s="157"/>
      <c r="B10" s="158"/>
      <c r="C10" s="251" t="s">
        <v>122</v>
      </c>
      <c r="D10" s="252"/>
      <c r="E10" s="252"/>
      <c r="F10" s="252"/>
      <c r="G10" s="252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0"/>
      <c r="Z10" s="150"/>
      <c r="AA10" s="150"/>
      <c r="AB10" s="150"/>
      <c r="AC10" s="150"/>
      <c r="AD10" s="150"/>
      <c r="AE10" s="150"/>
      <c r="AF10" s="150"/>
      <c r="AG10" s="150" t="s">
        <v>123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76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87" t="s">
        <v>124</v>
      </c>
      <c r="D11" s="160"/>
      <c r="E11" s="161">
        <v>16.559999999999999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0"/>
      <c r="Z11" s="150"/>
      <c r="AA11" s="150"/>
      <c r="AB11" s="150"/>
      <c r="AC11" s="150"/>
      <c r="AD11" s="150"/>
      <c r="AE11" s="150"/>
      <c r="AF11" s="150"/>
      <c r="AG11" s="150" t="s">
        <v>125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69">
        <v>2</v>
      </c>
      <c r="B12" s="170" t="s">
        <v>126</v>
      </c>
      <c r="C12" s="186" t="s">
        <v>127</v>
      </c>
      <c r="D12" s="171" t="s">
        <v>117</v>
      </c>
      <c r="E12" s="172">
        <v>8.2799999999999994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0</v>
      </c>
      <c r="O12" s="174">
        <f>ROUND(E12*N12,2)</f>
        <v>0</v>
      </c>
      <c r="P12" s="174">
        <v>0</v>
      </c>
      <c r="Q12" s="174">
        <f>ROUND(E12*P12,2)</f>
        <v>0</v>
      </c>
      <c r="R12" s="174" t="s">
        <v>118</v>
      </c>
      <c r="S12" s="174" t="s">
        <v>119</v>
      </c>
      <c r="T12" s="175" t="s">
        <v>119</v>
      </c>
      <c r="U12" s="159">
        <v>8.4000000000000005E-2</v>
      </c>
      <c r="V12" s="159">
        <f>ROUND(E12*U12,2)</f>
        <v>0.7</v>
      </c>
      <c r="W12" s="159"/>
      <c r="X12" s="159" t="s">
        <v>120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121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33.75" outlineLevel="1" x14ac:dyDescent="0.2">
      <c r="A13" s="157"/>
      <c r="B13" s="158"/>
      <c r="C13" s="251" t="s">
        <v>122</v>
      </c>
      <c r="D13" s="252"/>
      <c r="E13" s="252"/>
      <c r="F13" s="252"/>
      <c r="G13" s="252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0"/>
      <c r="Z13" s="150"/>
      <c r="AA13" s="150"/>
      <c r="AB13" s="150"/>
      <c r="AC13" s="150"/>
      <c r="AD13" s="150"/>
      <c r="AE13" s="150"/>
      <c r="AF13" s="150"/>
      <c r="AG13" s="150" t="s">
        <v>123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76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87" t="s">
        <v>128</v>
      </c>
      <c r="D14" s="160"/>
      <c r="E14" s="161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0"/>
      <c r="Z14" s="150"/>
      <c r="AA14" s="150"/>
      <c r="AB14" s="150"/>
      <c r="AC14" s="150"/>
      <c r="AD14" s="150"/>
      <c r="AE14" s="150"/>
      <c r="AF14" s="150"/>
      <c r="AG14" s="150" t="s">
        <v>125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87" t="s">
        <v>129</v>
      </c>
      <c r="D15" s="160"/>
      <c r="E15" s="161">
        <v>8.2799999999999994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0"/>
      <c r="Z15" s="150"/>
      <c r="AA15" s="150"/>
      <c r="AB15" s="150"/>
      <c r="AC15" s="150"/>
      <c r="AD15" s="150"/>
      <c r="AE15" s="150"/>
      <c r="AF15" s="150"/>
      <c r="AG15" s="150" t="s">
        <v>125</v>
      </c>
      <c r="AH15" s="150">
        <v>5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69">
        <v>3</v>
      </c>
      <c r="B16" s="170" t="s">
        <v>130</v>
      </c>
      <c r="C16" s="186" t="s">
        <v>131</v>
      </c>
      <c r="D16" s="171" t="s">
        <v>117</v>
      </c>
      <c r="E16" s="172">
        <v>16.559999999999999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4">
        <v>0</v>
      </c>
      <c r="O16" s="174">
        <f>ROUND(E16*N16,2)</f>
        <v>0</v>
      </c>
      <c r="P16" s="174">
        <v>0</v>
      </c>
      <c r="Q16" s="174">
        <f>ROUND(E16*P16,2)</f>
        <v>0</v>
      </c>
      <c r="R16" s="174" t="s">
        <v>118</v>
      </c>
      <c r="S16" s="174" t="s">
        <v>119</v>
      </c>
      <c r="T16" s="175" t="s">
        <v>119</v>
      </c>
      <c r="U16" s="159">
        <v>0.34499999999999997</v>
      </c>
      <c r="V16" s="159">
        <f>ROUND(E16*U16,2)</f>
        <v>5.71</v>
      </c>
      <c r="W16" s="159"/>
      <c r="X16" s="159" t="s">
        <v>120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121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251" t="s">
        <v>132</v>
      </c>
      <c r="D17" s="252"/>
      <c r="E17" s="252"/>
      <c r="F17" s="252"/>
      <c r="G17" s="252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0"/>
      <c r="Z17" s="150"/>
      <c r="AA17" s="150"/>
      <c r="AB17" s="150"/>
      <c r="AC17" s="150"/>
      <c r="AD17" s="150"/>
      <c r="AE17" s="150"/>
      <c r="AF17" s="150"/>
      <c r="AG17" s="150" t="s">
        <v>123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76" t="str">
        <f>C17</f>
        <v>bez naložení do dopravní nádoby, ale s vyprázdněním dopravní nádoby na hromadu nebo na dopravní prostředek,</v>
      </c>
      <c r="BB17" s="150"/>
      <c r="BC17" s="150"/>
      <c r="BD17" s="150"/>
      <c r="BE17" s="150"/>
      <c r="BF17" s="150"/>
      <c r="BG17" s="150"/>
      <c r="BH17" s="150"/>
    </row>
    <row r="18" spans="1:60" ht="22.5" outlineLevel="1" x14ac:dyDescent="0.2">
      <c r="A18" s="169">
        <v>4</v>
      </c>
      <c r="B18" s="170" t="s">
        <v>133</v>
      </c>
      <c r="C18" s="186" t="s">
        <v>134</v>
      </c>
      <c r="D18" s="171" t="s">
        <v>117</v>
      </c>
      <c r="E18" s="172">
        <v>7.92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4">
        <v>0</v>
      </c>
      <c r="O18" s="174">
        <f>ROUND(E18*N18,2)</f>
        <v>0</v>
      </c>
      <c r="P18" s="174">
        <v>0</v>
      </c>
      <c r="Q18" s="174">
        <f>ROUND(E18*P18,2)</f>
        <v>0</v>
      </c>
      <c r="R18" s="174" t="s">
        <v>118</v>
      </c>
      <c r="S18" s="174" t="s">
        <v>119</v>
      </c>
      <c r="T18" s="175" t="s">
        <v>119</v>
      </c>
      <c r="U18" s="159">
        <v>1.0999999999999999E-2</v>
      </c>
      <c r="V18" s="159">
        <f>ROUND(E18*U18,2)</f>
        <v>0.09</v>
      </c>
      <c r="W18" s="159"/>
      <c r="X18" s="159" t="s">
        <v>120</v>
      </c>
      <c r="Y18" s="150"/>
      <c r="Z18" s="150"/>
      <c r="AA18" s="150"/>
      <c r="AB18" s="150"/>
      <c r="AC18" s="150"/>
      <c r="AD18" s="150"/>
      <c r="AE18" s="150"/>
      <c r="AF18" s="150"/>
      <c r="AG18" s="150" t="s">
        <v>121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251" t="s">
        <v>135</v>
      </c>
      <c r="D19" s="252"/>
      <c r="E19" s="252"/>
      <c r="F19" s="252"/>
      <c r="G19" s="252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0"/>
      <c r="Z19" s="150"/>
      <c r="AA19" s="150"/>
      <c r="AB19" s="150"/>
      <c r="AC19" s="150"/>
      <c r="AD19" s="150"/>
      <c r="AE19" s="150"/>
      <c r="AF19" s="150"/>
      <c r="AG19" s="150" t="s">
        <v>123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87" t="s">
        <v>136</v>
      </c>
      <c r="D20" s="160"/>
      <c r="E20" s="161">
        <v>16.559999999999999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0"/>
      <c r="Z20" s="150"/>
      <c r="AA20" s="150"/>
      <c r="AB20" s="150"/>
      <c r="AC20" s="150"/>
      <c r="AD20" s="150"/>
      <c r="AE20" s="150"/>
      <c r="AF20" s="150"/>
      <c r="AG20" s="150" t="s">
        <v>125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187" t="s">
        <v>137</v>
      </c>
      <c r="D21" s="160"/>
      <c r="E21" s="161">
        <v>-8.64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0"/>
      <c r="Z21" s="150"/>
      <c r="AA21" s="150"/>
      <c r="AB21" s="150"/>
      <c r="AC21" s="150"/>
      <c r="AD21" s="150"/>
      <c r="AE21" s="150"/>
      <c r="AF21" s="150"/>
      <c r="AG21" s="150" t="s">
        <v>125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33.75" outlineLevel="1" x14ac:dyDescent="0.2">
      <c r="A22" s="169">
        <v>5</v>
      </c>
      <c r="B22" s="170" t="s">
        <v>138</v>
      </c>
      <c r="C22" s="186" t="s">
        <v>139</v>
      </c>
      <c r="D22" s="171" t="s">
        <v>117</v>
      </c>
      <c r="E22" s="172">
        <v>39.6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4">
        <v>0</v>
      </c>
      <c r="O22" s="174">
        <f>ROUND(E22*N22,2)</f>
        <v>0</v>
      </c>
      <c r="P22" s="174">
        <v>0</v>
      </c>
      <c r="Q22" s="174">
        <f>ROUND(E22*P22,2)</f>
        <v>0</v>
      </c>
      <c r="R22" s="174" t="s">
        <v>118</v>
      </c>
      <c r="S22" s="174" t="s">
        <v>119</v>
      </c>
      <c r="T22" s="175" t="s">
        <v>119</v>
      </c>
      <c r="U22" s="159">
        <v>0</v>
      </c>
      <c r="V22" s="159">
        <f>ROUND(E22*U22,2)</f>
        <v>0</v>
      </c>
      <c r="W22" s="159"/>
      <c r="X22" s="159" t="s">
        <v>120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121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251" t="s">
        <v>135</v>
      </c>
      <c r="D23" s="252"/>
      <c r="E23" s="252"/>
      <c r="F23" s="252"/>
      <c r="G23" s="252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0"/>
      <c r="Z23" s="150"/>
      <c r="AA23" s="150"/>
      <c r="AB23" s="150"/>
      <c r="AC23" s="150"/>
      <c r="AD23" s="150"/>
      <c r="AE23" s="150"/>
      <c r="AF23" s="150"/>
      <c r="AG23" s="150" t="s">
        <v>123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187" t="s">
        <v>140</v>
      </c>
      <c r="D24" s="160"/>
      <c r="E24" s="161">
        <v>39.6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0"/>
      <c r="Z24" s="150"/>
      <c r="AA24" s="150"/>
      <c r="AB24" s="150"/>
      <c r="AC24" s="150"/>
      <c r="AD24" s="150"/>
      <c r="AE24" s="150"/>
      <c r="AF24" s="150"/>
      <c r="AG24" s="150" t="s">
        <v>125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22.5" outlineLevel="1" x14ac:dyDescent="0.2">
      <c r="A25" s="177">
        <v>6</v>
      </c>
      <c r="B25" s="178" t="s">
        <v>141</v>
      </c>
      <c r="C25" s="188" t="s">
        <v>142</v>
      </c>
      <c r="D25" s="179" t="s">
        <v>117</v>
      </c>
      <c r="E25" s="180">
        <v>7.92</v>
      </c>
      <c r="F25" s="181"/>
      <c r="G25" s="182">
        <f>ROUND(E25*F25,2)</f>
        <v>0</v>
      </c>
      <c r="H25" s="181"/>
      <c r="I25" s="182">
        <f>ROUND(E25*H25,2)</f>
        <v>0</v>
      </c>
      <c r="J25" s="181"/>
      <c r="K25" s="182">
        <f>ROUND(E25*J25,2)</f>
        <v>0</v>
      </c>
      <c r="L25" s="182">
        <v>21</v>
      </c>
      <c r="M25" s="182">
        <f>G25*(1+L25/100)</f>
        <v>0</v>
      </c>
      <c r="N25" s="182">
        <v>0</v>
      </c>
      <c r="O25" s="182">
        <f>ROUND(E25*N25,2)</f>
        <v>0</v>
      </c>
      <c r="P25" s="182">
        <v>0</v>
      </c>
      <c r="Q25" s="182">
        <f>ROUND(E25*P25,2)</f>
        <v>0</v>
      </c>
      <c r="R25" s="182" t="s">
        <v>118</v>
      </c>
      <c r="S25" s="182" t="s">
        <v>119</v>
      </c>
      <c r="T25" s="183" t="s">
        <v>119</v>
      </c>
      <c r="U25" s="159">
        <v>0.65200000000000002</v>
      </c>
      <c r="V25" s="159">
        <f>ROUND(E25*U25,2)</f>
        <v>5.16</v>
      </c>
      <c r="W25" s="159"/>
      <c r="X25" s="159" t="s">
        <v>120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121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 x14ac:dyDescent="0.2">
      <c r="A26" s="177">
        <v>7</v>
      </c>
      <c r="B26" s="178" t="s">
        <v>143</v>
      </c>
      <c r="C26" s="188" t="s">
        <v>144</v>
      </c>
      <c r="D26" s="179" t="s">
        <v>117</v>
      </c>
      <c r="E26" s="180">
        <v>7.92</v>
      </c>
      <c r="F26" s="181"/>
      <c r="G26" s="182">
        <f>ROUND(E26*F26,2)</f>
        <v>0</v>
      </c>
      <c r="H26" s="181"/>
      <c r="I26" s="182">
        <f>ROUND(E26*H26,2)</f>
        <v>0</v>
      </c>
      <c r="J26" s="181"/>
      <c r="K26" s="182">
        <f>ROUND(E26*J26,2)</f>
        <v>0</v>
      </c>
      <c r="L26" s="182">
        <v>21</v>
      </c>
      <c r="M26" s="182">
        <f>G26*(1+L26/100)</f>
        <v>0</v>
      </c>
      <c r="N26" s="182">
        <v>0</v>
      </c>
      <c r="O26" s="182">
        <f>ROUND(E26*N26,2)</f>
        <v>0</v>
      </c>
      <c r="P26" s="182">
        <v>0</v>
      </c>
      <c r="Q26" s="182">
        <f>ROUND(E26*P26,2)</f>
        <v>0</v>
      </c>
      <c r="R26" s="182" t="s">
        <v>118</v>
      </c>
      <c r="S26" s="182" t="s">
        <v>119</v>
      </c>
      <c r="T26" s="183" t="s">
        <v>119</v>
      </c>
      <c r="U26" s="159">
        <v>8.9999999999999993E-3</v>
      </c>
      <c r="V26" s="159">
        <f>ROUND(E26*U26,2)</f>
        <v>7.0000000000000007E-2</v>
      </c>
      <c r="W26" s="159"/>
      <c r="X26" s="159" t="s">
        <v>120</v>
      </c>
      <c r="Y26" s="150"/>
      <c r="Z26" s="150"/>
      <c r="AA26" s="150"/>
      <c r="AB26" s="150"/>
      <c r="AC26" s="150"/>
      <c r="AD26" s="150"/>
      <c r="AE26" s="150"/>
      <c r="AF26" s="150"/>
      <c r="AG26" s="150" t="s">
        <v>121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2.5" outlineLevel="1" x14ac:dyDescent="0.2">
      <c r="A27" s="169">
        <v>8</v>
      </c>
      <c r="B27" s="170" t="s">
        <v>145</v>
      </c>
      <c r="C27" s="186" t="s">
        <v>146</v>
      </c>
      <c r="D27" s="171" t="s">
        <v>117</v>
      </c>
      <c r="E27" s="172">
        <v>8.64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4">
        <v>0</v>
      </c>
      <c r="O27" s="174">
        <f>ROUND(E27*N27,2)</f>
        <v>0</v>
      </c>
      <c r="P27" s="174">
        <v>0</v>
      </c>
      <c r="Q27" s="174">
        <f>ROUND(E27*P27,2)</f>
        <v>0</v>
      </c>
      <c r="R27" s="174" t="s">
        <v>118</v>
      </c>
      <c r="S27" s="174" t="s">
        <v>119</v>
      </c>
      <c r="T27" s="175" t="s">
        <v>119</v>
      </c>
      <c r="U27" s="159">
        <v>0.20200000000000001</v>
      </c>
      <c r="V27" s="159">
        <f>ROUND(E27*U27,2)</f>
        <v>1.75</v>
      </c>
      <c r="W27" s="159"/>
      <c r="X27" s="159" t="s">
        <v>120</v>
      </c>
      <c r="Y27" s="150"/>
      <c r="Z27" s="150"/>
      <c r="AA27" s="150"/>
      <c r="AB27" s="150"/>
      <c r="AC27" s="150"/>
      <c r="AD27" s="150"/>
      <c r="AE27" s="150"/>
      <c r="AF27" s="150"/>
      <c r="AG27" s="150" t="s">
        <v>121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251" t="s">
        <v>147</v>
      </c>
      <c r="D28" s="252"/>
      <c r="E28" s="252"/>
      <c r="F28" s="252"/>
      <c r="G28" s="252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0"/>
      <c r="Z28" s="150"/>
      <c r="AA28" s="150"/>
      <c r="AB28" s="150"/>
      <c r="AC28" s="150"/>
      <c r="AD28" s="150"/>
      <c r="AE28" s="150"/>
      <c r="AF28" s="150"/>
      <c r="AG28" s="150" t="s">
        <v>123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253" t="s">
        <v>148</v>
      </c>
      <c r="D29" s="254"/>
      <c r="E29" s="254"/>
      <c r="F29" s="254"/>
      <c r="G29" s="254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0"/>
      <c r="Z29" s="150"/>
      <c r="AA29" s="150"/>
      <c r="AB29" s="150"/>
      <c r="AC29" s="150"/>
      <c r="AD29" s="150"/>
      <c r="AE29" s="150"/>
      <c r="AF29" s="150"/>
      <c r="AG29" s="150" t="s">
        <v>149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87" t="s">
        <v>150</v>
      </c>
      <c r="D30" s="160"/>
      <c r="E30" s="161">
        <v>8.64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0"/>
      <c r="Z30" s="150"/>
      <c r="AA30" s="150"/>
      <c r="AB30" s="150"/>
      <c r="AC30" s="150"/>
      <c r="AD30" s="150"/>
      <c r="AE30" s="150"/>
      <c r="AF30" s="150"/>
      <c r="AG30" s="150" t="s">
        <v>125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69">
        <v>9</v>
      </c>
      <c r="B31" s="170" t="s">
        <v>151</v>
      </c>
      <c r="C31" s="186" t="s">
        <v>152</v>
      </c>
      <c r="D31" s="171" t="s">
        <v>117</v>
      </c>
      <c r="E31" s="172">
        <v>6.48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74">
        <v>1.7</v>
      </c>
      <c r="O31" s="174">
        <f>ROUND(E31*N31,2)</f>
        <v>11.02</v>
      </c>
      <c r="P31" s="174">
        <v>0</v>
      </c>
      <c r="Q31" s="174">
        <f>ROUND(E31*P31,2)</f>
        <v>0</v>
      </c>
      <c r="R31" s="174" t="s">
        <v>118</v>
      </c>
      <c r="S31" s="174" t="s">
        <v>119</v>
      </c>
      <c r="T31" s="175" t="s">
        <v>119</v>
      </c>
      <c r="U31" s="159">
        <v>1.587</v>
      </c>
      <c r="V31" s="159">
        <f>ROUND(E31*U31,2)</f>
        <v>10.28</v>
      </c>
      <c r="W31" s="159"/>
      <c r="X31" s="159" t="s">
        <v>120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121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2.5" outlineLevel="1" x14ac:dyDescent="0.2">
      <c r="A32" s="157"/>
      <c r="B32" s="158"/>
      <c r="C32" s="251" t="s">
        <v>153</v>
      </c>
      <c r="D32" s="252"/>
      <c r="E32" s="252"/>
      <c r="F32" s="252"/>
      <c r="G32" s="252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0"/>
      <c r="Z32" s="150"/>
      <c r="AA32" s="150"/>
      <c r="AB32" s="150"/>
      <c r="AC32" s="150"/>
      <c r="AD32" s="150"/>
      <c r="AE32" s="150"/>
      <c r="AF32" s="150"/>
      <c r="AG32" s="150" t="s">
        <v>123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76" t="str">
        <f>C32</f>
        <v>sypaninou z vhodných hornin tř. 1 - 4 nebo materiálem připraveným podél výkopu ve vzdálenosti do 3 m od jeho kraje, pro jakoukoliv hloubku výkopu a jakoukoliv míru zhutnění,</v>
      </c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87" t="s">
        <v>154</v>
      </c>
      <c r="D33" s="160"/>
      <c r="E33" s="161">
        <v>6.48</v>
      </c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0"/>
      <c r="Z33" s="150"/>
      <c r="AA33" s="150"/>
      <c r="AB33" s="150"/>
      <c r="AC33" s="150"/>
      <c r="AD33" s="150"/>
      <c r="AE33" s="150"/>
      <c r="AF33" s="150"/>
      <c r="AG33" s="150" t="s">
        <v>125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77">
        <v>10</v>
      </c>
      <c r="B34" s="178" t="s">
        <v>155</v>
      </c>
      <c r="C34" s="188" t="s">
        <v>156</v>
      </c>
      <c r="D34" s="179" t="s">
        <v>117</v>
      </c>
      <c r="E34" s="180">
        <v>7.92</v>
      </c>
      <c r="F34" s="181"/>
      <c r="G34" s="182">
        <f>ROUND(E34*F34,2)</f>
        <v>0</v>
      </c>
      <c r="H34" s="181"/>
      <c r="I34" s="182">
        <f>ROUND(E34*H34,2)</f>
        <v>0</v>
      </c>
      <c r="J34" s="181"/>
      <c r="K34" s="182">
        <f>ROUND(E34*J34,2)</f>
        <v>0</v>
      </c>
      <c r="L34" s="182">
        <v>21</v>
      </c>
      <c r="M34" s="182">
        <f>G34*(1+L34/100)</f>
        <v>0</v>
      </c>
      <c r="N34" s="182">
        <v>0</v>
      </c>
      <c r="O34" s="182">
        <f>ROUND(E34*N34,2)</f>
        <v>0</v>
      </c>
      <c r="P34" s="182">
        <v>0</v>
      </c>
      <c r="Q34" s="182">
        <f>ROUND(E34*P34,2)</f>
        <v>0</v>
      </c>
      <c r="R34" s="182" t="s">
        <v>118</v>
      </c>
      <c r="S34" s="182" t="s">
        <v>119</v>
      </c>
      <c r="T34" s="183" t="s">
        <v>119</v>
      </c>
      <c r="U34" s="159">
        <v>0</v>
      </c>
      <c r="V34" s="159">
        <f>ROUND(E34*U34,2)</f>
        <v>0</v>
      </c>
      <c r="W34" s="159"/>
      <c r="X34" s="159" t="s">
        <v>120</v>
      </c>
      <c r="Y34" s="150"/>
      <c r="Z34" s="150"/>
      <c r="AA34" s="150"/>
      <c r="AB34" s="150"/>
      <c r="AC34" s="150"/>
      <c r="AD34" s="150"/>
      <c r="AE34" s="150"/>
      <c r="AF34" s="150"/>
      <c r="AG34" s="150" t="s">
        <v>121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x14ac:dyDescent="0.2">
      <c r="A35" s="163" t="s">
        <v>113</v>
      </c>
      <c r="B35" s="164" t="s">
        <v>65</v>
      </c>
      <c r="C35" s="185" t="s">
        <v>66</v>
      </c>
      <c r="D35" s="165"/>
      <c r="E35" s="166"/>
      <c r="F35" s="167"/>
      <c r="G35" s="167">
        <f>SUMIF(AG36:AG38,"&lt;&gt;NOR",G36:G38)</f>
        <v>0</v>
      </c>
      <c r="H35" s="167"/>
      <c r="I35" s="167">
        <f>SUM(I36:I38)</f>
        <v>0</v>
      </c>
      <c r="J35" s="167"/>
      <c r="K35" s="167">
        <f>SUM(K36:K38)</f>
        <v>0</v>
      </c>
      <c r="L35" s="167"/>
      <c r="M35" s="167">
        <f>SUM(M36:M38)</f>
        <v>0</v>
      </c>
      <c r="N35" s="167"/>
      <c r="O35" s="167">
        <f>SUM(O36:O38)</f>
        <v>2.72</v>
      </c>
      <c r="P35" s="167"/>
      <c r="Q35" s="167">
        <f>SUM(Q36:Q38)</f>
        <v>0</v>
      </c>
      <c r="R35" s="167"/>
      <c r="S35" s="167"/>
      <c r="T35" s="168"/>
      <c r="U35" s="162"/>
      <c r="V35" s="162">
        <f>SUM(V36:V38)</f>
        <v>2.44</v>
      </c>
      <c r="W35" s="162"/>
      <c r="X35" s="162"/>
      <c r="AG35" t="s">
        <v>114</v>
      </c>
    </row>
    <row r="36" spans="1:60" outlineLevel="1" x14ac:dyDescent="0.2">
      <c r="A36" s="169">
        <v>11</v>
      </c>
      <c r="B36" s="170" t="s">
        <v>157</v>
      </c>
      <c r="C36" s="186" t="s">
        <v>158</v>
      </c>
      <c r="D36" s="171" t="s">
        <v>117</v>
      </c>
      <c r="E36" s="172">
        <v>1.44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1.8907700000000001</v>
      </c>
      <c r="O36" s="174">
        <f>ROUND(E36*N36,2)</f>
        <v>2.72</v>
      </c>
      <c r="P36" s="174">
        <v>0</v>
      </c>
      <c r="Q36" s="174">
        <f>ROUND(E36*P36,2)</f>
        <v>0</v>
      </c>
      <c r="R36" s="174" t="s">
        <v>159</v>
      </c>
      <c r="S36" s="174" t="s">
        <v>119</v>
      </c>
      <c r="T36" s="175" t="s">
        <v>119</v>
      </c>
      <c r="U36" s="159">
        <v>1.6950000000000001</v>
      </c>
      <c r="V36" s="159">
        <f>ROUND(E36*U36,2)</f>
        <v>2.44</v>
      </c>
      <c r="W36" s="159"/>
      <c r="X36" s="159" t="s">
        <v>120</v>
      </c>
      <c r="Y36" s="150"/>
      <c r="Z36" s="150"/>
      <c r="AA36" s="150"/>
      <c r="AB36" s="150"/>
      <c r="AC36" s="150"/>
      <c r="AD36" s="150"/>
      <c r="AE36" s="150"/>
      <c r="AF36" s="150"/>
      <c r="AG36" s="150" t="s">
        <v>121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251" t="s">
        <v>160</v>
      </c>
      <c r="D37" s="252"/>
      <c r="E37" s="252"/>
      <c r="F37" s="252"/>
      <c r="G37" s="252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0"/>
      <c r="Z37" s="150"/>
      <c r="AA37" s="150"/>
      <c r="AB37" s="150"/>
      <c r="AC37" s="150"/>
      <c r="AD37" s="150"/>
      <c r="AE37" s="150"/>
      <c r="AF37" s="150"/>
      <c r="AG37" s="150" t="s">
        <v>123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87" t="s">
        <v>161</v>
      </c>
      <c r="D38" s="160"/>
      <c r="E38" s="161">
        <v>1.44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0"/>
      <c r="Z38" s="150"/>
      <c r="AA38" s="150"/>
      <c r="AB38" s="150"/>
      <c r="AC38" s="150"/>
      <c r="AD38" s="150"/>
      <c r="AE38" s="150"/>
      <c r="AF38" s="150"/>
      <c r="AG38" s="150" t="s">
        <v>125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x14ac:dyDescent="0.2">
      <c r="A39" s="163" t="s">
        <v>113</v>
      </c>
      <c r="B39" s="164" t="s">
        <v>67</v>
      </c>
      <c r="C39" s="185" t="s">
        <v>68</v>
      </c>
      <c r="D39" s="165"/>
      <c r="E39" s="166"/>
      <c r="F39" s="167"/>
      <c r="G39" s="167">
        <f>SUMIF(AG40:AG58,"&lt;&gt;NOR",G40:G58)</f>
        <v>0</v>
      </c>
      <c r="H39" s="167"/>
      <c r="I39" s="167">
        <f>SUM(I40:I58)</f>
        <v>0</v>
      </c>
      <c r="J39" s="167"/>
      <c r="K39" s="167">
        <f>SUM(K40:K58)</f>
        <v>0</v>
      </c>
      <c r="L39" s="167"/>
      <c r="M39" s="167">
        <f>SUM(M40:M58)</f>
        <v>0</v>
      </c>
      <c r="N39" s="167"/>
      <c r="O39" s="167">
        <f>SUM(O40:O58)</f>
        <v>0.13</v>
      </c>
      <c r="P39" s="167"/>
      <c r="Q39" s="167">
        <f>SUM(Q40:Q58)</f>
        <v>0</v>
      </c>
      <c r="R39" s="167"/>
      <c r="S39" s="167"/>
      <c r="T39" s="168"/>
      <c r="U39" s="162"/>
      <c r="V39" s="162">
        <f>SUM(V40:V58)</f>
        <v>13.35</v>
      </c>
      <c r="W39" s="162"/>
      <c r="X39" s="162"/>
      <c r="AG39" t="s">
        <v>114</v>
      </c>
    </row>
    <row r="40" spans="1:60" outlineLevel="1" x14ac:dyDescent="0.2">
      <c r="A40" s="169">
        <v>12</v>
      </c>
      <c r="B40" s="170" t="s">
        <v>162</v>
      </c>
      <c r="C40" s="186" t="s">
        <v>163</v>
      </c>
      <c r="D40" s="171" t="s">
        <v>164</v>
      </c>
      <c r="E40" s="172">
        <v>20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4">
        <v>0</v>
      </c>
      <c r="O40" s="174">
        <f>ROUND(E40*N40,2)</f>
        <v>0</v>
      </c>
      <c r="P40" s="174">
        <v>0</v>
      </c>
      <c r="Q40" s="174">
        <f>ROUND(E40*P40,2)</f>
        <v>0</v>
      </c>
      <c r="R40" s="174" t="s">
        <v>159</v>
      </c>
      <c r="S40" s="174" t="s">
        <v>119</v>
      </c>
      <c r="T40" s="175" t="s">
        <v>165</v>
      </c>
      <c r="U40" s="159">
        <v>6.6000000000000003E-2</v>
      </c>
      <c r="V40" s="159">
        <f>ROUND(E40*U40,2)</f>
        <v>1.32</v>
      </c>
      <c r="W40" s="159"/>
      <c r="X40" s="159" t="s">
        <v>120</v>
      </c>
      <c r="Y40" s="150"/>
      <c r="Z40" s="150"/>
      <c r="AA40" s="150"/>
      <c r="AB40" s="150"/>
      <c r="AC40" s="150"/>
      <c r="AD40" s="150"/>
      <c r="AE40" s="150"/>
      <c r="AF40" s="150"/>
      <c r="AG40" s="150" t="s">
        <v>121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251" t="s">
        <v>166</v>
      </c>
      <c r="D41" s="252"/>
      <c r="E41" s="252"/>
      <c r="F41" s="252"/>
      <c r="G41" s="252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0"/>
      <c r="Z41" s="150"/>
      <c r="AA41" s="150"/>
      <c r="AB41" s="150"/>
      <c r="AC41" s="150"/>
      <c r="AD41" s="150"/>
      <c r="AE41" s="150"/>
      <c r="AF41" s="150"/>
      <c r="AG41" s="150" t="s">
        <v>123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69">
        <v>13</v>
      </c>
      <c r="B42" s="170" t="s">
        <v>167</v>
      </c>
      <c r="C42" s="186" t="s">
        <v>168</v>
      </c>
      <c r="D42" s="171" t="s">
        <v>169</v>
      </c>
      <c r="E42" s="172">
        <v>4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74">
        <v>3.0000000000000001E-5</v>
      </c>
      <c r="O42" s="174">
        <f>ROUND(E42*N42,2)</f>
        <v>0</v>
      </c>
      <c r="P42" s="174">
        <v>0</v>
      </c>
      <c r="Q42" s="174">
        <f>ROUND(E42*P42,2)</f>
        <v>0</v>
      </c>
      <c r="R42" s="174" t="s">
        <v>159</v>
      </c>
      <c r="S42" s="174" t="s">
        <v>119</v>
      </c>
      <c r="T42" s="175" t="s">
        <v>119</v>
      </c>
      <c r="U42" s="159">
        <v>0.33</v>
      </c>
      <c r="V42" s="159">
        <f>ROUND(E42*U42,2)</f>
        <v>1.32</v>
      </c>
      <c r="W42" s="159"/>
      <c r="X42" s="159" t="s">
        <v>120</v>
      </c>
      <c r="Y42" s="150"/>
      <c r="Z42" s="150"/>
      <c r="AA42" s="150"/>
      <c r="AB42" s="150"/>
      <c r="AC42" s="150"/>
      <c r="AD42" s="150"/>
      <c r="AE42" s="150"/>
      <c r="AF42" s="150"/>
      <c r="AG42" s="150" t="s">
        <v>121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251" t="s">
        <v>160</v>
      </c>
      <c r="D43" s="252"/>
      <c r="E43" s="252"/>
      <c r="F43" s="252"/>
      <c r="G43" s="252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0"/>
      <c r="Z43" s="150"/>
      <c r="AA43" s="150"/>
      <c r="AB43" s="150"/>
      <c r="AC43" s="150"/>
      <c r="AD43" s="150"/>
      <c r="AE43" s="150"/>
      <c r="AF43" s="150"/>
      <c r="AG43" s="150" t="s">
        <v>123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69">
        <v>14</v>
      </c>
      <c r="B44" s="170" t="s">
        <v>170</v>
      </c>
      <c r="C44" s="186" t="s">
        <v>171</v>
      </c>
      <c r="D44" s="171" t="s">
        <v>164</v>
      </c>
      <c r="E44" s="172">
        <v>20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4">
        <v>0</v>
      </c>
      <c r="O44" s="174">
        <f>ROUND(E44*N44,2)</f>
        <v>0</v>
      </c>
      <c r="P44" s="174">
        <v>0</v>
      </c>
      <c r="Q44" s="174">
        <f>ROUND(E44*P44,2)</f>
        <v>0</v>
      </c>
      <c r="R44" s="174" t="s">
        <v>159</v>
      </c>
      <c r="S44" s="174" t="s">
        <v>119</v>
      </c>
      <c r="T44" s="175" t="s">
        <v>119</v>
      </c>
      <c r="U44" s="159">
        <v>5.8999999999999997E-2</v>
      </c>
      <c r="V44" s="159">
        <f>ROUND(E44*U44,2)</f>
        <v>1.18</v>
      </c>
      <c r="W44" s="159"/>
      <c r="X44" s="159" t="s">
        <v>120</v>
      </c>
      <c r="Y44" s="150"/>
      <c r="Z44" s="150"/>
      <c r="AA44" s="150"/>
      <c r="AB44" s="150"/>
      <c r="AC44" s="150"/>
      <c r="AD44" s="150"/>
      <c r="AE44" s="150"/>
      <c r="AF44" s="150"/>
      <c r="AG44" s="150" t="s">
        <v>121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251" t="s">
        <v>172</v>
      </c>
      <c r="D45" s="252"/>
      <c r="E45" s="252"/>
      <c r="F45" s="252"/>
      <c r="G45" s="252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0"/>
      <c r="Z45" s="150"/>
      <c r="AA45" s="150"/>
      <c r="AB45" s="150"/>
      <c r="AC45" s="150"/>
      <c r="AD45" s="150"/>
      <c r="AE45" s="150"/>
      <c r="AF45" s="150"/>
      <c r="AG45" s="150" t="s">
        <v>123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ht="33.75" outlineLevel="1" x14ac:dyDescent="0.2">
      <c r="A46" s="169">
        <v>15</v>
      </c>
      <c r="B46" s="170" t="s">
        <v>173</v>
      </c>
      <c r="C46" s="186" t="s">
        <v>174</v>
      </c>
      <c r="D46" s="171" t="s">
        <v>175</v>
      </c>
      <c r="E46" s="172">
        <v>1</v>
      </c>
      <c r="F46" s="173"/>
      <c r="G46" s="174">
        <f>ROUND(E46*F46,2)</f>
        <v>0</v>
      </c>
      <c r="H46" s="173"/>
      <c r="I46" s="174">
        <f>ROUND(E46*H46,2)</f>
        <v>0</v>
      </c>
      <c r="J46" s="173"/>
      <c r="K46" s="174">
        <f>ROUND(E46*J46,2)</f>
        <v>0</v>
      </c>
      <c r="L46" s="174">
        <v>21</v>
      </c>
      <c r="M46" s="174">
        <f>G46*(1+L46/100)</f>
        <v>0</v>
      </c>
      <c r="N46" s="174">
        <v>1.2999999999999999E-4</v>
      </c>
      <c r="O46" s="174">
        <f>ROUND(E46*N46,2)</f>
        <v>0</v>
      </c>
      <c r="P46" s="174">
        <v>0</v>
      </c>
      <c r="Q46" s="174">
        <f>ROUND(E46*P46,2)</f>
        <v>0</v>
      </c>
      <c r="R46" s="174" t="s">
        <v>159</v>
      </c>
      <c r="S46" s="174" t="s">
        <v>119</v>
      </c>
      <c r="T46" s="175" t="s">
        <v>119</v>
      </c>
      <c r="U46" s="159">
        <v>6.2</v>
      </c>
      <c r="V46" s="159">
        <f>ROUND(E46*U46,2)</f>
        <v>6.2</v>
      </c>
      <c r="W46" s="159"/>
      <c r="X46" s="159" t="s">
        <v>120</v>
      </c>
      <c r="Y46" s="150"/>
      <c r="Z46" s="150"/>
      <c r="AA46" s="150"/>
      <c r="AB46" s="150"/>
      <c r="AC46" s="150"/>
      <c r="AD46" s="150"/>
      <c r="AE46" s="150"/>
      <c r="AF46" s="150"/>
      <c r="AG46" s="150" t="s">
        <v>121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251" t="s">
        <v>172</v>
      </c>
      <c r="D47" s="252"/>
      <c r="E47" s="252"/>
      <c r="F47" s="252"/>
      <c r="G47" s="252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0"/>
      <c r="Z47" s="150"/>
      <c r="AA47" s="150"/>
      <c r="AB47" s="150"/>
      <c r="AC47" s="150"/>
      <c r="AD47" s="150"/>
      <c r="AE47" s="150"/>
      <c r="AF47" s="150"/>
      <c r="AG47" s="150" t="s">
        <v>123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77">
        <v>16</v>
      </c>
      <c r="B48" s="178" t="s">
        <v>176</v>
      </c>
      <c r="C48" s="188" t="s">
        <v>177</v>
      </c>
      <c r="D48" s="179" t="s">
        <v>169</v>
      </c>
      <c r="E48" s="180">
        <v>1</v>
      </c>
      <c r="F48" s="181"/>
      <c r="G48" s="182">
        <f>ROUND(E48*F48,2)</f>
        <v>0</v>
      </c>
      <c r="H48" s="181"/>
      <c r="I48" s="182">
        <f>ROUND(E48*H48,2)</f>
        <v>0</v>
      </c>
      <c r="J48" s="181"/>
      <c r="K48" s="182">
        <f>ROUND(E48*J48,2)</f>
        <v>0</v>
      </c>
      <c r="L48" s="182">
        <v>21</v>
      </c>
      <c r="M48" s="182">
        <f>G48*(1+L48/100)</f>
        <v>0</v>
      </c>
      <c r="N48" s="182">
        <v>0</v>
      </c>
      <c r="O48" s="182">
        <f>ROUND(E48*N48,2)</f>
        <v>0</v>
      </c>
      <c r="P48" s="182">
        <v>0</v>
      </c>
      <c r="Q48" s="182">
        <f>ROUND(E48*P48,2)</f>
        <v>0</v>
      </c>
      <c r="R48" s="182" t="s">
        <v>159</v>
      </c>
      <c r="S48" s="182" t="s">
        <v>119</v>
      </c>
      <c r="T48" s="183" t="s">
        <v>119</v>
      </c>
      <c r="U48" s="159">
        <v>1.3</v>
      </c>
      <c r="V48" s="159">
        <f>ROUND(E48*U48,2)</f>
        <v>1.3</v>
      </c>
      <c r="W48" s="159"/>
      <c r="X48" s="159" t="s">
        <v>120</v>
      </c>
      <c r="Y48" s="150"/>
      <c r="Z48" s="150"/>
      <c r="AA48" s="150"/>
      <c r="AB48" s="150"/>
      <c r="AC48" s="150"/>
      <c r="AD48" s="150"/>
      <c r="AE48" s="150"/>
      <c r="AF48" s="150"/>
      <c r="AG48" s="150" t="s">
        <v>121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77">
        <v>17</v>
      </c>
      <c r="B49" s="178" t="s">
        <v>178</v>
      </c>
      <c r="C49" s="188" t="s">
        <v>179</v>
      </c>
      <c r="D49" s="179" t="s">
        <v>180</v>
      </c>
      <c r="E49" s="180">
        <v>1</v>
      </c>
      <c r="F49" s="181"/>
      <c r="G49" s="182">
        <f>ROUND(E49*F49,2)</f>
        <v>0</v>
      </c>
      <c r="H49" s="181"/>
      <c r="I49" s="182">
        <f>ROUND(E49*H49,2)</f>
        <v>0</v>
      </c>
      <c r="J49" s="181"/>
      <c r="K49" s="182">
        <f>ROUND(E49*J49,2)</f>
        <v>0</v>
      </c>
      <c r="L49" s="182">
        <v>21</v>
      </c>
      <c r="M49" s="182">
        <f>G49*(1+L49/100)</f>
        <v>0</v>
      </c>
      <c r="N49" s="182">
        <v>0</v>
      </c>
      <c r="O49" s="182">
        <f>ROUND(E49*N49,2)</f>
        <v>0</v>
      </c>
      <c r="P49" s="182">
        <v>0</v>
      </c>
      <c r="Q49" s="182">
        <f>ROUND(E49*P49,2)</f>
        <v>0</v>
      </c>
      <c r="R49" s="182"/>
      <c r="S49" s="182" t="s">
        <v>181</v>
      </c>
      <c r="T49" s="183" t="s">
        <v>165</v>
      </c>
      <c r="U49" s="159">
        <v>0</v>
      </c>
      <c r="V49" s="159">
        <f>ROUND(E49*U49,2)</f>
        <v>0</v>
      </c>
      <c r="W49" s="159"/>
      <c r="X49" s="159" t="s">
        <v>120</v>
      </c>
      <c r="Y49" s="150"/>
      <c r="Z49" s="150"/>
      <c r="AA49" s="150"/>
      <c r="AB49" s="150"/>
      <c r="AC49" s="150"/>
      <c r="AD49" s="150"/>
      <c r="AE49" s="150"/>
      <c r="AF49" s="150"/>
      <c r="AG49" s="150" t="s">
        <v>121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69">
        <v>18</v>
      </c>
      <c r="B50" s="170" t="s">
        <v>182</v>
      </c>
      <c r="C50" s="186" t="s">
        <v>183</v>
      </c>
      <c r="D50" s="171" t="s">
        <v>169</v>
      </c>
      <c r="E50" s="172">
        <v>1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21</v>
      </c>
      <c r="M50" s="174">
        <f>G50*(1+L50/100)</f>
        <v>0</v>
      </c>
      <c r="N50" s="174">
        <v>6.4920000000000005E-2</v>
      </c>
      <c r="O50" s="174">
        <f>ROUND(E50*N50,2)</f>
        <v>0.06</v>
      </c>
      <c r="P50" s="174">
        <v>0</v>
      </c>
      <c r="Q50" s="174">
        <f>ROUND(E50*P50,2)</f>
        <v>0</v>
      </c>
      <c r="R50" s="174" t="s">
        <v>184</v>
      </c>
      <c r="S50" s="174" t="s">
        <v>119</v>
      </c>
      <c r="T50" s="175" t="s">
        <v>185</v>
      </c>
      <c r="U50" s="159">
        <v>2.0348799999999998</v>
      </c>
      <c r="V50" s="159">
        <f>ROUND(E50*U50,2)</f>
        <v>2.0299999999999998</v>
      </c>
      <c r="W50" s="159"/>
      <c r="X50" s="159" t="s">
        <v>186</v>
      </c>
      <c r="Y50" s="150"/>
      <c r="Z50" s="150"/>
      <c r="AA50" s="150"/>
      <c r="AB50" s="150"/>
      <c r="AC50" s="150"/>
      <c r="AD50" s="150"/>
      <c r="AE50" s="150"/>
      <c r="AF50" s="150"/>
      <c r="AG50" s="150" t="s">
        <v>187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249" t="s">
        <v>188</v>
      </c>
      <c r="D51" s="250"/>
      <c r="E51" s="250"/>
      <c r="F51" s="250"/>
      <c r="G51" s="250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0"/>
      <c r="Z51" s="150"/>
      <c r="AA51" s="150"/>
      <c r="AB51" s="150"/>
      <c r="AC51" s="150"/>
      <c r="AD51" s="150"/>
      <c r="AE51" s="150"/>
      <c r="AF51" s="150"/>
      <c r="AG51" s="150" t="s">
        <v>149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76" t="str">
        <f>C51</f>
        <v>Plastové dno, šachta z korugované trouby, těsnění, šachtová roura teleskopická, rám do teleskopické trouby, poklop litinový.</v>
      </c>
      <c r="BB51" s="150"/>
      <c r="BC51" s="150"/>
      <c r="BD51" s="150"/>
      <c r="BE51" s="150"/>
      <c r="BF51" s="150"/>
      <c r="BG51" s="150"/>
      <c r="BH51" s="150"/>
    </row>
    <row r="52" spans="1:60" ht="22.5" outlineLevel="1" x14ac:dyDescent="0.2">
      <c r="A52" s="169">
        <v>19</v>
      </c>
      <c r="B52" s="170" t="s">
        <v>189</v>
      </c>
      <c r="C52" s="186" t="s">
        <v>190</v>
      </c>
      <c r="D52" s="171" t="s">
        <v>169</v>
      </c>
      <c r="E52" s="172">
        <v>2.06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3.2100000000000002E-3</v>
      </c>
      <c r="O52" s="174">
        <f>ROUND(E52*N52,2)</f>
        <v>0.01</v>
      </c>
      <c r="P52" s="174">
        <v>0</v>
      </c>
      <c r="Q52" s="174">
        <f>ROUND(E52*P52,2)</f>
        <v>0</v>
      </c>
      <c r="R52" s="174" t="s">
        <v>191</v>
      </c>
      <c r="S52" s="174" t="s">
        <v>119</v>
      </c>
      <c r="T52" s="175" t="s">
        <v>119</v>
      </c>
      <c r="U52" s="159">
        <v>0</v>
      </c>
      <c r="V52" s="159">
        <f>ROUND(E52*U52,2)</f>
        <v>0</v>
      </c>
      <c r="W52" s="159"/>
      <c r="X52" s="159" t="s">
        <v>192</v>
      </c>
      <c r="Y52" s="150"/>
      <c r="Z52" s="150"/>
      <c r="AA52" s="150"/>
      <c r="AB52" s="150"/>
      <c r="AC52" s="150"/>
      <c r="AD52" s="150"/>
      <c r="AE52" s="150"/>
      <c r="AF52" s="150"/>
      <c r="AG52" s="150" t="s">
        <v>193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87" t="s">
        <v>194</v>
      </c>
      <c r="D53" s="160"/>
      <c r="E53" s="161">
        <v>2.06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0"/>
      <c r="Z53" s="150"/>
      <c r="AA53" s="150"/>
      <c r="AB53" s="150"/>
      <c r="AC53" s="150"/>
      <c r="AD53" s="150"/>
      <c r="AE53" s="150"/>
      <c r="AF53" s="150"/>
      <c r="AG53" s="150" t="s">
        <v>125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22.5" outlineLevel="1" x14ac:dyDescent="0.2">
      <c r="A54" s="169">
        <v>20</v>
      </c>
      <c r="B54" s="170" t="s">
        <v>195</v>
      </c>
      <c r="C54" s="186" t="s">
        <v>196</v>
      </c>
      <c r="D54" s="171" t="s">
        <v>169</v>
      </c>
      <c r="E54" s="172">
        <v>1.03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4">
        <v>9.6299999999999997E-3</v>
      </c>
      <c r="O54" s="174">
        <f>ROUND(E54*N54,2)</f>
        <v>0.01</v>
      </c>
      <c r="P54" s="174">
        <v>0</v>
      </c>
      <c r="Q54" s="174">
        <f>ROUND(E54*P54,2)</f>
        <v>0</v>
      </c>
      <c r="R54" s="174" t="s">
        <v>191</v>
      </c>
      <c r="S54" s="174" t="s">
        <v>119</v>
      </c>
      <c r="T54" s="175" t="s">
        <v>119</v>
      </c>
      <c r="U54" s="159">
        <v>0</v>
      </c>
      <c r="V54" s="159">
        <f>ROUND(E54*U54,2)</f>
        <v>0</v>
      </c>
      <c r="W54" s="159"/>
      <c r="X54" s="159" t="s">
        <v>192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193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87" t="s">
        <v>197</v>
      </c>
      <c r="D55" s="160"/>
      <c r="E55" s="161">
        <v>1.03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0"/>
      <c r="Z55" s="150"/>
      <c r="AA55" s="150"/>
      <c r="AB55" s="150"/>
      <c r="AC55" s="150"/>
      <c r="AD55" s="150"/>
      <c r="AE55" s="150"/>
      <c r="AF55" s="150"/>
      <c r="AG55" s="150" t="s">
        <v>125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2.5" outlineLevel="1" x14ac:dyDescent="0.2">
      <c r="A56" s="169">
        <v>21</v>
      </c>
      <c r="B56" s="170" t="s">
        <v>198</v>
      </c>
      <c r="C56" s="186" t="s">
        <v>199</v>
      </c>
      <c r="D56" s="171" t="s">
        <v>169</v>
      </c>
      <c r="E56" s="172">
        <v>3.09</v>
      </c>
      <c r="F56" s="173"/>
      <c r="G56" s="174">
        <f>ROUND(E56*F56,2)</f>
        <v>0</v>
      </c>
      <c r="H56" s="173"/>
      <c r="I56" s="174">
        <f>ROUND(E56*H56,2)</f>
        <v>0</v>
      </c>
      <c r="J56" s="173"/>
      <c r="K56" s="174">
        <f>ROUND(E56*J56,2)</f>
        <v>0</v>
      </c>
      <c r="L56" s="174">
        <v>21</v>
      </c>
      <c r="M56" s="174">
        <f>G56*(1+L56/100)</f>
        <v>0</v>
      </c>
      <c r="N56" s="174">
        <v>1.6049999999999998E-2</v>
      </c>
      <c r="O56" s="174">
        <f>ROUND(E56*N56,2)</f>
        <v>0.05</v>
      </c>
      <c r="P56" s="174">
        <v>0</v>
      </c>
      <c r="Q56" s="174">
        <f>ROUND(E56*P56,2)</f>
        <v>0</v>
      </c>
      <c r="R56" s="174" t="s">
        <v>191</v>
      </c>
      <c r="S56" s="174" t="s">
        <v>119</v>
      </c>
      <c r="T56" s="175" t="s">
        <v>119</v>
      </c>
      <c r="U56" s="159">
        <v>0</v>
      </c>
      <c r="V56" s="159">
        <f>ROUND(E56*U56,2)</f>
        <v>0</v>
      </c>
      <c r="W56" s="159"/>
      <c r="X56" s="159" t="s">
        <v>192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193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87" t="s">
        <v>200</v>
      </c>
      <c r="D57" s="160"/>
      <c r="E57" s="161">
        <v>3.09</v>
      </c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0"/>
      <c r="Z57" s="150"/>
      <c r="AA57" s="150"/>
      <c r="AB57" s="150"/>
      <c r="AC57" s="150"/>
      <c r="AD57" s="150"/>
      <c r="AE57" s="150"/>
      <c r="AF57" s="150"/>
      <c r="AG57" s="150" t="s">
        <v>125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77">
        <v>22</v>
      </c>
      <c r="B58" s="178" t="s">
        <v>201</v>
      </c>
      <c r="C58" s="188" t="s">
        <v>202</v>
      </c>
      <c r="D58" s="179" t="s">
        <v>169</v>
      </c>
      <c r="E58" s="180">
        <v>4</v>
      </c>
      <c r="F58" s="181"/>
      <c r="G58" s="182">
        <f>ROUND(E58*F58,2)</f>
        <v>0</v>
      </c>
      <c r="H58" s="181"/>
      <c r="I58" s="182">
        <f>ROUND(E58*H58,2)</f>
        <v>0</v>
      </c>
      <c r="J58" s="181"/>
      <c r="K58" s="182">
        <f>ROUND(E58*J58,2)</f>
        <v>0</v>
      </c>
      <c r="L58" s="182">
        <v>21</v>
      </c>
      <c r="M58" s="182">
        <f>G58*(1+L58/100)</f>
        <v>0</v>
      </c>
      <c r="N58" s="182">
        <v>6.6E-4</v>
      </c>
      <c r="O58" s="182">
        <f>ROUND(E58*N58,2)</f>
        <v>0</v>
      </c>
      <c r="P58" s="182">
        <v>0</v>
      </c>
      <c r="Q58" s="182">
        <f>ROUND(E58*P58,2)</f>
        <v>0</v>
      </c>
      <c r="R58" s="182" t="s">
        <v>191</v>
      </c>
      <c r="S58" s="182" t="s">
        <v>119</v>
      </c>
      <c r="T58" s="183" t="s">
        <v>119</v>
      </c>
      <c r="U58" s="159">
        <v>0</v>
      </c>
      <c r="V58" s="159">
        <f>ROUND(E58*U58,2)</f>
        <v>0</v>
      </c>
      <c r="W58" s="159"/>
      <c r="X58" s="159" t="s">
        <v>192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193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x14ac:dyDescent="0.2">
      <c r="A59" s="163" t="s">
        <v>113</v>
      </c>
      <c r="B59" s="164" t="s">
        <v>69</v>
      </c>
      <c r="C59" s="185" t="s">
        <v>70</v>
      </c>
      <c r="D59" s="165"/>
      <c r="E59" s="166"/>
      <c r="F59" s="167"/>
      <c r="G59" s="167">
        <f>SUMIF(AG60:AG62,"&lt;&gt;NOR",G60:G62)</f>
        <v>0</v>
      </c>
      <c r="H59" s="167"/>
      <c r="I59" s="167">
        <f>SUM(I60:I62)</f>
        <v>0</v>
      </c>
      <c r="J59" s="167"/>
      <c r="K59" s="167">
        <f>SUM(K60:K62)</f>
        <v>0</v>
      </c>
      <c r="L59" s="167"/>
      <c r="M59" s="167">
        <f>SUM(M60:M62)</f>
        <v>0</v>
      </c>
      <c r="N59" s="167"/>
      <c r="O59" s="167">
        <f>SUM(O60:O62)</f>
        <v>0.01</v>
      </c>
      <c r="P59" s="167"/>
      <c r="Q59" s="167">
        <f>SUM(Q60:Q62)</f>
        <v>0</v>
      </c>
      <c r="R59" s="167"/>
      <c r="S59" s="167"/>
      <c r="T59" s="168"/>
      <c r="U59" s="162"/>
      <c r="V59" s="162">
        <f>SUM(V60:V62)</f>
        <v>17.43</v>
      </c>
      <c r="W59" s="162"/>
      <c r="X59" s="162"/>
      <c r="AG59" t="s">
        <v>114</v>
      </c>
    </row>
    <row r="60" spans="1:60" outlineLevel="1" x14ac:dyDescent="0.2">
      <c r="A60" s="169">
        <v>23</v>
      </c>
      <c r="B60" s="170" t="s">
        <v>203</v>
      </c>
      <c r="C60" s="186" t="s">
        <v>204</v>
      </c>
      <c r="D60" s="171" t="s">
        <v>169</v>
      </c>
      <c r="E60" s="172">
        <v>1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4">
        <v>7.3400000000000002E-3</v>
      </c>
      <c r="O60" s="174">
        <f>ROUND(E60*N60,2)</f>
        <v>0.01</v>
      </c>
      <c r="P60" s="174">
        <v>0</v>
      </c>
      <c r="Q60" s="174">
        <f>ROUND(E60*P60,2)</f>
        <v>0</v>
      </c>
      <c r="R60" s="174"/>
      <c r="S60" s="174" t="s">
        <v>119</v>
      </c>
      <c r="T60" s="175" t="s">
        <v>119</v>
      </c>
      <c r="U60" s="159">
        <v>1.425</v>
      </c>
      <c r="V60" s="159">
        <f>ROUND(E60*U60,2)</f>
        <v>1.43</v>
      </c>
      <c r="W60" s="159"/>
      <c r="X60" s="159" t="s">
        <v>120</v>
      </c>
      <c r="Y60" s="150"/>
      <c r="Z60" s="150"/>
      <c r="AA60" s="150"/>
      <c r="AB60" s="150"/>
      <c r="AC60" s="150"/>
      <c r="AD60" s="150"/>
      <c r="AE60" s="150"/>
      <c r="AF60" s="150"/>
      <c r="AG60" s="150" t="s">
        <v>121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187" t="s">
        <v>205</v>
      </c>
      <c r="D61" s="160"/>
      <c r="E61" s="161">
        <v>1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0"/>
      <c r="Z61" s="150"/>
      <c r="AA61" s="150"/>
      <c r="AB61" s="150"/>
      <c r="AC61" s="150"/>
      <c r="AD61" s="150"/>
      <c r="AE61" s="150"/>
      <c r="AF61" s="150"/>
      <c r="AG61" s="150" t="s">
        <v>125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77">
        <v>24</v>
      </c>
      <c r="B62" s="178" t="s">
        <v>206</v>
      </c>
      <c r="C62" s="188" t="s">
        <v>207</v>
      </c>
      <c r="D62" s="179" t="s">
        <v>208</v>
      </c>
      <c r="E62" s="180">
        <v>16</v>
      </c>
      <c r="F62" s="181"/>
      <c r="G62" s="182">
        <f>ROUND(E62*F62,2)</f>
        <v>0</v>
      </c>
      <c r="H62" s="181"/>
      <c r="I62" s="182">
        <f>ROUND(E62*H62,2)</f>
        <v>0</v>
      </c>
      <c r="J62" s="181"/>
      <c r="K62" s="182">
        <f>ROUND(E62*J62,2)</f>
        <v>0</v>
      </c>
      <c r="L62" s="182">
        <v>21</v>
      </c>
      <c r="M62" s="182">
        <f>G62*(1+L62/100)</f>
        <v>0</v>
      </c>
      <c r="N62" s="182">
        <v>0</v>
      </c>
      <c r="O62" s="182">
        <f>ROUND(E62*N62,2)</f>
        <v>0</v>
      </c>
      <c r="P62" s="182">
        <v>0</v>
      </c>
      <c r="Q62" s="182">
        <f>ROUND(E62*P62,2)</f>
        <v>0</v>
      </c>
      <c r="R62" s="182"/>
      <c r="S62" s="182" t="s">
        <v>119</v>
      </c>
      <c r="T62" s="183" t="s">
        <v>165</v>
      </c>
      <c r="U62" s="159">
        <v>1</v>
      </c>
      <c r="V62" s="159">
        <f>ROUND(E62*U62,2)</f>
        <v>16</v>
      </c>
      <c r="W62" s="159"/>
      <c r="X62" s="159" t="s">
        <v>120</v>
      </c>
      <c r="Y62" s="150"/>
      <c r="Z62" s="150"/>
      <c r="AA62" s="150"/>
      <c r="AB62" s="150"/>
      <c r="AC62" s="150"/>
      <c r="AD62" s="150"/>
      <c r="AE62" s="150"/>
      <c r="AF62" s="150"/>
      <c r="AG62" s="150" t="s">
        <v>121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x14ac:dyDescent="0.2">
      <c r="A63" s="163" t="s">
        <v>113</v>
      </c>
      <c r="B63" s="164" t="s">
        <v>71</v>
      </c>
      <c r="C63" s="185" t="s">
        <v>72</v>
      </c>
      <c r="D63" s="165"/>
      <c r="E63" s="166"/>
      <c r="F63" s="167"/>
      <c r="G63" s="167">
        <f>SUMIF(AG64:AG66,"&lt;&gt;NOR",G64:G66)</f>
        <v>0</v>
      </c>
      <c r="H63" s="167"/>
      <c r="I63" s="167">
        <f>SUM(I64:I66)</f>
        <v>0</v>
      </c>
      <c r="J63" s="167"/>
      <c r="K63" s="167">
        <f>SUM(K64:K66)</f>
        <v>0</v>
      </c>
      <c r="L63" s="167"/>
      <c r="M63" s="167">
        <f>SUM(M64:M66)</f>
        <v>0</v>
      </c>
      <c r="N63" s="167"/>
      <c r="O63" s="167">
        <f>SUM(O64:O66)</f>
        <v>0</v>
      </c>
      <c r="P63" s="167"/>
      <c r="Q63" s="167">
        <f>SUM(Q64:Q66)</f>
        <v>0</v>
      </c>
      <c r="R63" s="167"/>
      <c r="S63" s="167"/>
      <c r="T63" s="168"/>
      <c r="U63" s="162"/>
      <c r="V63" s="162">
        <f>SUM(V64:V66)</f>
        <v>11.69</v>
      </c>
      <c r="W63" s="162"/>
      <c r="X63" s="162"/>
      <c r="AG63" t="s">
        <v>114</v>
      </c>
    </row>
    <row r="64" spans="1:60" ht="22.5" outlineLevel="1" x14ac:dyDescent="0.2">
      <c r="A64" s="169">
        <v>25</v>
      </c>
      <c r="B64" s="170" t="s">
        <v>209</v>
      </c>
      <c r="C64" s="186" t="s">
        <v>210</v>
      </c>
      <c r="D64" s="171" t="s">
        <v>211</v>
      </c>
      <c r="E64" s="172">
        <v>13.815060000000001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21</v>
      </c>
      <c r="M64" s="174">
        <f>G64*(1+L64/100)</f>
        <v>0</v>
      </c>
      <c r="N64" s="174">
        <v>0</v>
      </c>
      <c r="O64" s="174">
        <f>ROUND(E64*N64,2)</f>
        <v>0</v>
      </c>
      <c r="P64" s="174">
        <v>0</v>
      </c>
      <c r="Q64" s="174">
        <f>ROUND(E64*P64,2)</f>
        <v>0</v>
      </c>
      <c r="R64" s="174" t="s">
        <v>159</v>
      </c>
      <c r="S64" s="174" t="s">
        <v>119</v>
      </c>
      <c r="T64" s="175" t="s">
        <v>119</v>
      </c>
      <c r="U64" s="159">
        <v>0.84599999999999997</v>
      </c>
      <c r="V64" s="159">
        <f>ROUND(E64*U64,2)</f>
        <v>11.69</v>
      </c>
      <c r="W64" s="159"/>
      <c r="X64" s="159" t="s">
        <v>212</v>
      </c>
      <c r="Y64" s="150"/>
      <c r="Z64" s="150"/>
      <c r="AA64" s="150"/>
      <c r="AB64" s="150"/>
      <c r="AC64" s="150"/>
      <c r="AD64" s="150"/>
      <c r="AE64" s="150"/>
      <c r="AF64" s="150"/>
      <c r="AG64" s="150" t="s">
        <v>213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251" t="s">
        <v>214</v>
      </c>
      <c r="D65" s="252"/>
      <c r="E65" s="252"/>
      <c r="F65" s="252"/>
      <c r="G65" s="252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0"/>
      <c r="Z65" s="150"/>
      <c r="AA65" s="150"/>
      <c r="AB65" s="150"/>
      <c r="AC65" s="150"/>
      <c r="AD65" s="150"/>
      <c r="AE65" s="150"/>
      <c r="AF65" s="150"/>
      <c r="AG65" s="150" t="s">
        <v>123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253" t="s">
        <v>215</v>
      </c>
      <c r="D66" s="254"/>
      <c r="E66" s="254"/>
      <c r="F66" s="254"/>
      <c r="G66" s="254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0"/>
      <c r="Z66" s="150"/>
      <c r="AA66" s="150"/>
      <c r="AB66" s="150"/>
      <c r="AC66" s="150"/>
      <c r="AD66" s="150"/>
      <c r="AE66" s="150"/>
      <c r="AF66" s="150"/>
      <c r="AG66" s="150" t="s">
        <v>149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x14ac:dyDescent="0.2">
      <c r="A67" s="163" t="s">
        <v>113</v>
      </c>
      <c r="B67" s="164" t="s">
        <v>73</v>
      </c>
      <c r="C67" s="185" t="s">
        <v>74</v>
      </c>
      <c r="D67" s="165"/>
      <c r="E67" s="166"/>
      <c r="F67" s="167"/>
      <c r="G67" s="167">
        <f>SUMIF(AG68:AG75,"&lt;&gt;NOR",G68:G75)</f>
        <v>0</v>
      </c>
      <c r="H67" s="167"/>
      <c r="I67" s="167">
        <f>SUM(I68:I75)</f>
        <v>0</v>
      </c>
      <c r="J67" s="167"/>
      <c r="K67" s="167">
        <f>SUM(K68:K75)</f>
        <v>0</v>
      </c>
      <c r="L67" s="167"/>
      <c r="M67" s="167">
        <f>SUM(M68:M75)</f>
        <v>0</v>
      </c>
      <c r="N67" s="167"/>
      <c r="O67" s="167">
        <f>SUM(O68:O75)</f>
        <v>0.01</v>
      </c>
      <c r="P67" s="167"/>
      <c r="Q67" s="167">
        <f>SUM(Q68:Q75)</f>
        <v>0.36</v>
      </c>
      <c r="R67" s="167"/>
      <c r="S67" s="167"/>
      <c r="T67" s="168"/>
      <c r="U67" s="162"/>
      <c r="V67" s="162">
        <f>SUM(V68:V75)</f>
        <v>5.4799999999999995</v>
      </c>
      <c r="W67" s="162"/>
      <c r="X67" s="162"/>
      <c r="AG67" t="s">
        <v>114</v>
      </c>
    </row>
    <row r="68" spans="1:60" outlineLevel="1" x14ac:dyDescent="0.2">
      <c r="A68" s="169">
        <v>26</v>
      </c>
      <c r="B68" s="170" t="s">
        <v>216</v>
      </c>
      <c r="C68" s="186" t="s">
        <v>217</v>
      </c>
      <c r="D68" s="171" t="s">
        <v>164</v>
      </c>
      <c r="E68" s="172">
        <v>23</v>
      </c>
      <c r="F68" s="173"/>
      <c r="G68" s="174">
        <f>ROUND(E68*F68,2)</f>
        <v>0</v>
      </c>
      <c r="H68" s="173"/>
      <c r="I68" s="174">
        <f>ROUND(E68*H68,2)</f>
        <v>0</v>
      </c>
      <c r="J68" s="173"/>
      <c r="K68" s="174">
        <f>ROUND(E68*J68,2)</f>
        <v>0</v>
      </c>
      <c r="L68" s="174">
        <v>21</v>
      </c>
      <c r="M68" s="174">
        <f>G68*(1+L68/100)</f>
        <v>0</v>
      </c>
      <c r="N68" s="174">
        <v>3.8000000000000002E-4</v>
      </c>
      <c r="O68" s="174">
        <f>ROUND(E68*N68,2)</f>
        <v>0.01</v>
      </c>
      <c r="P68" s="174">
        <v>1.2999999999999999E-2</v>
      </c>
      <c r="Q68" s="174">
        <f>ROUND(E68*P68,2)</f>
        <v>0.3</v>
      </c>
      <c r="R68" s="174" t="s">
        <v>218</v>
      </c>
      <c r="S68" s="174" t="s">
        <v>119</v>
      </c>
      <c r="T68" s="175" t="s">
        <v>119</v>
      </c>
      <c r="U68" s="159">
        <v>0.107</v>
      </c>
      <c r="V68" s="159">
        <f>ROUND(E68*U68,2)</f>
        <v>2.46</v>
      </c>
      <c r="W68" s="159"/>
      <c r="X68" s="159" t="s">
        <v>120</v>
      </c>
      <c r="Y68" s="150"/>
      <c r="Z68" s="150"/>
      <c r="AA68" s="150"/>
      <c r="AB68" s="150"/>
      <c r="AC68" s="150"/>
      <c r="AD68" s="150"/>
      <c r="AE68" s="150"/>
      <c r="AF68" s="150"/>
      <c r="AG68" s="150" t="s">
        <v>121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251" t="s">
        <v>219</v>
      </c>
      <c r="D69" s="252"/>
      <c r="E69" s="252"/>
      <c r="F69" s="252"/>
      <c r="G69" s="252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0"/>
      <c r="Z69" s="150"/>
      <c r="AA69" s="150"/>
      <c r="AB69" s="150"/>
      <c r="AC69" s="150"/>
      <c r="AD69" s="150"/>
      <c r="AE69" s="150"/>
      <c r="AF69" s="150"/>
      <c r="AG69" s="150" t="s">
        <v>123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69">
        <v>27</v>
      </c>
      <c r="B70" s="170" t="s">
        <v>220</v>
      </c>
      <c r="C70" s="186" t="s">
        <v>221</v>
      </c>
      <c r="D70" s="171" t="s">
        <v>211</v>
      </c>
      <c r="E70" s="172">
        <v>0.29899999999999999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74">
        <v>0</v>
      </c>
      <c r="O70" s="174">
        <f>ROUND(E70*N70,2)</f>
        <v>0</v>
      </c>
      <c r="P70" s="174">
        <v>0</v>
      </c>
      <c r="Q70" s="174">
        <f>ROUND(E70*P70,2)</f>
        <v>0</v>
      </c>
      <c r="R70" s="174" t="s">
        <v>222</v>
      </c>
      <c r="S70" s="174" t="s">
        <v>119</v>
      </c>
      <c r="T70" s="175" t="s">
        <v>119</v>
      </c>
      <c r="U70" s="159">
        <v>3.379</v>
      </c>
      <c r="V70" s="159">
        <f>ROUND(E70*U70,2)</f>
        <v>1.01</v>
      </c>
      <c r="W70" s="159"/>
      <c r="X70" s="159" t="s">
        <v>120</v>
      </c>
      <c r="Y70" s="150"/>
      <c r="Z70" s="150"/>
      <c r="AA70" s="150"/>
      <c r="AB70" s="150"/>
      <c r="AC70" s="150"/>
      <c r="AD70" s="150"/>
      <c r="AE70" s="150"/>
      <c r="AF70" s="150"/>
      <c r="AG70" s="150" t="s">
        <v>121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7"/>
      <c r="B71" s="158"/>
      <c r="C71" s="251" t="s">
        <v>223</v>
      </c>
      <c r="D71" s="252"/>
      <c r="E71" s="252"/>
      <c r="F71" s="252"/>
      <c r="G71" s="252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50"/>
      <c r="Z71" s="150"/>
      <c r="AA71" s="150"/>
      <c r="AB71" s="150"/>
      <c r="AC71" s="150"/>
      <c r="AD71" s="150"/>
      <c r="AE71" s="150"/>
      <c r="AF71" s="150"/>
      <c r="AG71" s="150" t="s">
        <v>123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77">
        <v>28</v>
      </c>
      <c r="B72" s="178" t="s">
        <v>224</v>
      </c>
      <c r="C72" s="188" t="s">
        <v>225</v>
      </c>
      <c r="D72" s="179" t="s">
        <v>226</v>
      </c>
      <c r="E72" s="180">
        <v>3</v>
      </c>
      <c r="F72" s="181"/>
      <c r="G72" s="182">
        <f>ROUND(E72*F72,2)</f>
        <v>0</v>
      </c>
      <c r="H72" s="181"/>
      <c r="I72" s="182">
        <f>ROUND(E72*H72,2)</f>
        <v>0</v>
      </c>
      <c r="J72" s="181"/>
      <c r="K72" s="182">
        <f>ROUND(E72*J72,2)</f>
        <v>0</v>
      </c>
      <c r="L72" s="182">
        <v>21</v>
      </c>
      <c r="M72" s="182">
        <f>G72*(1+L72/100)</f>
        <v>0</v>
      </c>
      <c r="N72" s="182">
        <v>0</v>
      </c>
      <c r="O72" s="182">
        <f>ROUND(E72*N72,2)</f>
        <v>0</v>
      </c>
      <c r="P72" s="182">
        <v>1.9460000000000002E-2</v>
      </c>
      <c r="Q72" s="182">
        <f>ROUND(E72*P72,2)</f>
        <v>0.06</v>
      </c>
      <c r="R72" s="182" t="s">
        <v>222</v>
      </c>
      <c r="S72" s="182" t="s">
        <v>119</v>
      </c>
      <c r="T72" s="183" t="s">
        <v>119</v>
      </c>
      <c r="U72" s="159">
        <v>0.38200000000000001</v>
      </c>
      <c r="V72" s="159">
        <f>ROUND(E72*U72,2)</f>
        <v>1.1499999999999999</v>
      </c>
      <c r="W72" s="159"/>
      <c r="X72" s="159" t="s">
        <v>120</v>
      </c>
      <c r="Y72" s="150"/>
      <c r="Z72" s="150"/>
      <c r="AA72" s="150"/>
      <c r="AB72" s="150"/>
      <c r="AC72" s="150"/>
      <c r="AD72" s="150"/>
      <c r="AE72" s="150"/>
      <c r="AF72" s="150"/>
      <c r="AG72" s="150" t="s">
        <v>121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77">
        <v>29</v>
      </c>
      <c r="B73" s="178" t="s">
        <v>227</v>
      </c>
      <c r="C73" s="188" t="s">
        <v>228</v>
      </c>
      <c r="D73" s="179" t="s">
        <v>226</v>
      </c>
      <c r="E73" s="180">
        <v>3</v>
      </c>
      <c r="F73" s="181"/>
      <c r="G73" s="182">
        <f>ROUND(E73*F73,2)</f>
        <v>0</v>
      </c>
      <c r="H73" s="181"/>
      <c r="I73" s="182">
        <f>ROUND(E73*H73,2)</f>
        <v>0</v>
      </c>
      <c r="J73" s="181"/>
      <c r="K73" s="182">
        <f>ROUND(E73*J73,2)</f>
        <v>0</v>
      </c>
      <c r="L73" s="182">
        <v>21</v>
      </c>
      <c r="M73" s="182">
        <f>G73*(1+L73/100)</f>
        <v>0</v>
      </c>
      <c r="N73" s="182">
        <v>0</v>
      </c>
      <c r="O73" s="182">
        <f>ROUND(E73*N73,2)</f>
        <v>0</v>
      </c>
      <c r="P73" s="182">
        <v>8.5999999999999998E-4</v>
      </c>
      <c r="Q73" s="182">
        <f>ROUND(E73*P73,2)</f>
        <v>0</v>
      </c>
      <c r="R73" s="182" t="s">
        <v>222</v>
      </c>
      <c r="S73" s="182" t="s">
        <v>119</v>
      </c>
      <c r="T73" s="183" t="s">
        <v>119</v>
      </c>
      <c r="U73" s="159">
        <v>0.222</v>
      </c>
      <c r="V73" s="159">
        <f>ROUND(E73*U73,2)</f>
        <v>0.67</v>
      </c>
      <c r="W73" s="159"/>
      <c r="X73" s="159" t="s">
        <v>120</v>
      </c>
      <c r="Y73" s="150"/>
      <c r="Z73" s="150"/>
      <c r="AA73" s="150"/>
      <c r="AB73" s="150"/>
      <c r="AC73" s="150"/>
      <c r="AD73" s="150"/>
      <c r="AE73" s="150"/>
      <c r="AF73" s="150"/>
      <c r="AG73" s="150" t="s">
        <v>121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69">
        <v>30</v>
      </c>
      <c r="B74" s="170" t="s">
        <v>229</v>
      </c>
      <c r="C74" s="186" t="s">
        <v>230</v>
      </c>
      <c r="D74" s="171" t="s">
        <v>211</v>
      </c>
      <c r="E74" s="172">
        <v>6.096E-2</v>
      </c>
      <c r="F74" s="173"/>
      <c r="G74" s="174">
        <f>ROUND(E74*F74,2)</f>
        <v>0</v>
      </c>
      <c r="H74" s="173"/>
      <c r="I74" s="174">
        <f>ROUND(E74*H74,2)</f>
        <v>0</v>
      </c>
      <c r="J74" s="173"/>
      <c r="K74" s="174">
        <f>ROUND(E74*J74,2)</f>
        <v>0</v>
      </c>
      <c r="L74" s="174">
        <v>21</v>
      </c>
      <c r="M74" s="174">
        <f>G74*(1+L74/100)</f>
        <v>0</v>
      </c>
      <c r="N74" s="174">
        <v>0</v>
      </c>
      <c r="O74" s="174">
        <f>ROUND(E74*N74,2)</f>
        <v>0</v>
      </c>
      <c r="P74" s="174">
        <v>0</v>
      </c>
      <c r="Q74" s="174">
        <f>ROUND(E74*P74,2)</f>
        <v>0</v>
      </c>
      <c r="R74" s="174" t="s">
        <v>222</v>
      </c>
      <c r="S74" s="174" t="s">
        <v>119</v>
      </c>
      <c r="T74" s="175" t="s">
        <v>119</v>
      </c>
      <c r="U74" s="159">
        <v>3.169</v>
      </c>
      <c r="V74" s="159">
        <f>ROUND(E74*U74,2)</f>
        <v>0.19</v>
      </c>
      <c r="W74" s="159"/>
      <c r="X74" s="159" t="s">
        <v>120</v>
      </c>
      <c r="Y74" s="150"/>
      <c r="Z74" s="150"/>
      <c r="AA74" s="150"/>
      <c r="AB74" s="150"/>
      <c r="AC74" s="150"/>
      <c r="AD74" s="150"/>
      <c r="AE74" s="150"/>
      <c r="AF74" s="150"/>
      <c r="AG74" s="150" t="s">
        <v>121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251" t="s">
        <v>223</v>
      </c>
      <c r="D75" s="252"/>
      <c r="E75" s="252"/>
      <c r="F75" s="252"/>
      <c r="G75" s="252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50"/>
      <c r="Z75" s="150"/>
      <c r="AA75" s="150"/>
      <c r="AB75" s="150"/>
      <c r="AC75" s="150"/>
      <c r="AD75" s="150"/>
      <c r="AE75" s="150"/>
      <c r="AF75" s="150"/>
      <c r="AG75" s="150" t="s">
        <v>123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x14ac:dyDescent="0.2">
      <c r="A76" s="163" t="s">
        <v>113</v>
      </c>
      <c r="B76" s="164" t="s">
        <v>75</v>
      </c>
      <c r="C76" s="185" t="s">
        <v>76</v>
      </c>
      <c r="D76" s="165"/>
      <c r="E76" s="166"/>
      <c r="F76" s="167"/>
      <c r="G76" s="167">
        <f>SUMIF(AG77:AG84,"&lt;&gt;NOR",G77:G84)</f>
        <v>0</v>
      </c>
      <c r="H76" s="167"/>
      <c r="I76" s="167">
        <f>SUM(I77:I84)</f>
        <v>0</v>
      </c>
      <c r="J76" s="167"/>
      <c r="K76" s="167">
        <f>SUM(K77:K84)</f>
        <v>0</v>
      </c>
      <c r="L76" s="167"/>
      <c r="M76" s="167">
        <f>SUM(M77:M84)</f>
        <v>0</v>
      </c>
      <c r="N76" s="167"/>
      <c r="O76" s="167">
        <f>SUM(O77:O84)</f>
        <v>0.01</v>
      </c>
      <c r="P76" s="167"/>
      <c r="Q76" s="167">
        <f>SUM(Q77:Q84)</f>
        <v>0</v>
      </c>
      <c r="R76" s="167"/>
      <c r="S76" s="167"/>
      <c r="T76" s="168"/>
      <c r="U76" s="162"/>
      <c r="V76" s="162">
        <f>SUM(V77:V84)</f>
        <v>9.36</v>
      </c>
      <c r="W76" s="162"/>
      <c r="X76" s="162"/>
      <c r="AG76" t="s">
        <v>114</v>
      </c>
    </row>
    <row r="77" spans="1:60" outlineLevel="1" x14ac:dyDescent="0.2">
      <c r="A77" s="169">
        <v>31</v>
      </c>
      <c r="B77" s="170" t="s">
        <v>231</v>
      </c>
      <c r="C77" s="186" t="s">
        <v>232</v>
      </c>
      <c r="D77" s="171" t="s">
        <v>169</v>
      </c>
      <c r="E77" s="172">
        <v>4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21</v>
      </c>
      <c r="M77" s="174">
        <f>G77*(1+L77/100)</f>
        <v>0</v>
      </c>
      <c r="N77" s="174">
        <v>6.8000000000000005E-4</v>
      </c>
      <c r="O77" s="174">
        <f>ROUND(E77*N77,2)</f>
        <v>0</v>
      </c>
      <c r="P77" s="174">
        <v>0</v>
      </c>
      <c r="Q77" s="174">
        <f>ROUND(E77*P77,2)</f>
        <v>0</v>
      </c>
      <c r="R77" s="174"/>
      <c r="S77" s="174" t="s">
        <v>181</v>
      </c>
      <c r="T77" s="175" t="s">
        <v>119</v>
      </c>
      <c r="U77" s="159">
        <v>0.89</v>
      </c>
      <c r="V77" s="159">
        <f>ROUND(E77*U77,2)</f>
        <v>3.56</v>
      </c>
      <c r="W77" s="159"/>
      <c r="X77" s="159" t="s">
        <v>120</v>
      </c>
      <c r="Y77" s="150"/>
      <c r="Z77" s="150"/>
      <c r="AA77" s="150"/>
      <c r="AB77" s="150"/>
      <c r="AC77" s="150"/>
      <c r="AD77" s="150"/>
      <c r="AE77" s="150"/>
      <c r="AF77" s="150"/>
      <c r="AG77" s="150" t="s">
        <v>121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22.5" outlineLevel="1" x14ac:dyDescent="0.2">
      <c r="A78" s="157"/>
      <c r="B78" s="158"/>
      <c r="C78" s="249" t="s">
        <v>233</v>
      </c>
      <c r="D78" s="250"/>
      <c r="E78" s="250"/>
      <c r="F78" s="250"/>
      <c r="G78" s="250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0"/>
      <c r="Z78" s="150"/>
      <c r="AA78" s="150"/>
      <c r="AB78" s="150"/>
      <c r="AC78" s="150"/>
      <c r="AD78" s="150"/>
      <c r="AE78" s="150"/>
      <c r="AF78" s="150"/>
      <c r="AG78" s="150" t="s">
        <v>149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76" t="str">
        <f>C78</f>
        <v>Otvor se utěsní minerální vlnou. Prostup i potrubí před a za prostupem je natřeno protipožární stěrkou. Cena obsahuje dodávku minerální vlny a pořární stěrky.</v>
      </c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253" t="s">
        <v>234</v>
      </c>
      <c r="D79" s="254"/>
      <c r="E79" s="254"/>
      <c r="F79" s="254"/>
      <c r="G79" s="254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9"/>
      <c r="Y79" s="150"/>
      <c r="Z79" s="150"/>
      <c r="AA79" s="150"/>
      <c r="AB79" s="150"/>
      <c r="AC79" s="150"/>
      <c r="AD79" s="150"/>
      <c r="AE79" s="150"/>
      <c r="AF79" s="150"/>
      <c r="AG79" s="150" t="s">
        <v>149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69">
        <v>32</v>
      </c>
      <c r="B80" s="170" t="s">
        <v>235</v>
      </c>
      <c r="C80" s="186" t="s">
        <v>236</v>
      </c>
      <c r="D80" s="171" t="s">
        <v>169</v>
      </c>
      <c r="E80" s="172">
        <v>4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21</v>
      </c>
      <c r="M80" s="174">
        <f>G80*(1+L80/100)</f>
        <v>0</v>
      </c>
      <c r="N80" s="174">
        <v>1.89E-3</v>
      </c>
      <c r="O80" s="174">
        <f>ROUND(E80*N80,2)</f>
        <v>0.01</v>
      </c>
      <c r="P80" s="174">
        <v>0</v>
      </c>
      <c r="Q80" s="174">
        <f>ROUND(E80*P80,2)</f>
        <v>0</v>
      </c>
      <c r="R80" s="174"/>
      <c r="S80" s="174" t="s">
        <v>181</v>
      </c>
      <c r="T80" s="175" t="s">
        <v>119</v>
      </c>
      <c r="U80" s="159">
        <v>1.4450000000000001</v>
      </c>
      <c r="V80" s="159">
        <f>ROUND(E80*U80,2)</f>
        <v>5.78</v>
      </c>
      <c r="W80" s="159"/>
      <c r="X80" s="159" t="s">
        <v>120</v>
      </c>
      <c r="Y80" s="150"/>
      <c r="Z80" s="150"/>
      <c r="AA80" s="150"/>
      <c r="AB80" s="150"/>
      <c r="AC80" s="150"/>
      <c r="AD80" s="150"/>
      <c r="AE80" s="150"/>
      <c r="AF80" s="150"/>
      <c r="AG80" s="150" t="s">
        <v>121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ht="22.5" outlineLevel="1" x14ac:dyDescent="0.2">
      <c r="A81" s="157"/>
      <c r="B81" s="158"/>
      <c r="C81" s="249" t="s">
        <v>237</v>
      </c>
      <c r="D81" s="250"/>
      <c r="E81" s="250"/>
      <c r="F81" s="250"/>
      <c r="G81" s="250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50"/>
      <c r="Z81" s="150"/>
      <c r="AA81" s="150"/>
      <c r="AB81" s="150"/>
      <c r="AC81" s="150"/>
      <c r="AD81" s="150"/>
      <c r="AE81" s="150"/>
      <c r="AF81" s="150"/>
      <c r="AG81" s="150" t="s">
        <v>149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76" t="str">
        <f>C81</f>
        <v>Otvor se utěsní minerální vlnou. Prostup i potrubí před a za prostupem je natřeno protipožární stěrkou. Cena obsahuje dodávku minerální vlny a požární stěrky.</v>
      </c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7"/>
      <c r="B82" s="158"/>
      <c r="C82" s="253" t="s">
        <v>234</v>
      </c>
      <c r="D82" s="254"/>
      <c r="E82" s="254"/>
      <c r="F82" s="254"/>
      <c r="G82" s="254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9"/>
      <c r="Y82" s="150"/>
      <c r="Z82" s="150"/>
      <c r="AA82" s="150"/>
      <c r="AB82" s="150"/>
      <c r="AC82" s="150"/>
      <c r="AD82" s="150"/>
      <c r="AE82" s="150"/>
      <c r="AF82" s="150"/>
      <c r="AG82" s="150" t="s">
        <v>149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69">
        <v>33</v>
      </c>
      <c r="B83" s="170" t="s">
        <v>238</v>
      </c>
      <c r="C83" s="186" t="s">
        <v>239</v>
      </c>
      <c r="D83" s="171" t="s">
        <v>211</v>
      </c>
      <c r="E83" s="172">
        <v>1.0279999999999999E-2</v>
      </c>
      <c r="F83" s="173"/>
      <c r="G83" s="174">
        <f>ROUND(E83*F83,2)</f>
        <v>0</v>
      </c>
      <c r="H83" s="173"/>
      <c r="I83" s="174">
        <f>ROUND(E83*H83,2)</f>
        <v>0</v>
      </c>
      <c r="J83" s="173"/>
      <c r="K83" s="174">
        <f>ROUND(E83*J83,2)</f>
        <v>0</v>
      </c>
      <c r="L83" s="174">
        <v>21</v>
      </c>
      <c r="M83" s="174">
        <f>G83*(1+L83/100)</f>
        <v>0</v>
      </c>
      <c r="N83" s="174">
        <v>0</v>
      </c>
      <c r="O83" s="174">
        <f>ROUND(E83*N83,2)</f>
        <v>0</v>
      </c>
      <c r="P83" s="174">
        <v>0</v>
      </c>
      <c r="Q83" s="174">
        <f>ROUND(E83*P83,2)</f>
        <v>0</v>
      </c>
      <c r="R83" s="174" t="s">
        <v>240</v>
      </c>
      <c r="S83" s="174" t="s">
        <v>119</v>
      </c>
      <c r="T83" s="175" t="s">
        <v>119</v>
      </c>
      <c r="U83" s="159">
        <v>1.9910000000000001</v>
      </c>
      <c r="V83" s="159">
        <f>ROUND(E83*U83,2)</f>
        <v>0.02</v>
      </c>
      <c r="W83" s="159"/>
      <c r="X83" s="159" t="s">
        <v>212</v>
      </c>
      <c r="Y83" s="150"/>
      <c r="Z83" s="150"/>
      <c r="AA83" s="150"/>
      <c r="AB83" s="150"/>
      <c r="AC83" s="150"/>
      <c r="AD83" s="150"/>
      <c r="AE83" s="150"/>
      <c r="AF83" s="150"/>
      <c r="AG83" s="150" t="s">
        <v>213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7"/>
      <c r="B84" s="158"/>
      <c r="C84" s="251" t="s">
        <v>241</v>
      </c>
      <c r="D84" s="252"/>
      <c r="E84" s="252"/>
      <c r="F84" s="252"/>
      <c r="G84" s="252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50"/>
      <c r="Z84" s="150"/>
      <c r="AA84" s="150"/>
      <c r="AB84" s="150"/>
      <c r="AC84" s="150"/>
      <c r="AD84" s="150"/>
      <c r="AE84" s="150"/>
      <c r="AF84" s="150"/>
      <c r="AG84" s="150" t="s">
        <v>123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x14ac:dyDescent="0.2">
      <c r="A85" s="163" t="s">
        <v>113</v>
      </c>
      <c r="B85" s="164" t="s">
        <v>77</v>
      </c>
      <c r="C85" s="185" t="s">
        <v>78</v>
      </c>
      <c r="D85" s="165"/>
      <c r="E85" s="166"/>
      <c r="F85" s="167"/>
      <c r="G85" s="167">
        <f>SUMIF(AG86:AG109,"&lt;&gt;NOR",G86:G109)</f>
        <v>0</v>
      </c>
      <c r="H85" s="167"/>
      <c r="I85" s="167">
        <f>SUM(I86:I109)</f>
        <v>0</v>
      </c>
      <c r="J85" s="167"/>
      <c r="K85" s="167">
        <f>SUM(K86:K109)</f>
        <v>0</v>
      </c>
      <c r="L85" s="167"/>
      <c r="M85" s="167">
        <f>SUM(M86:M109)</f>
        <v>0</v>
      </c>
      <c r="N85" s="167"/>
      <c r="O85" s="167">
        <f>SUM(O86:O109)</f>
        <v>7.38</v>
      </c>
      <c r="P85" s="167"/>
      <c r="Q85" s="167">
        <f>SUM(Q86:Q109)</f>
        <v>0</v>
      </c>
      <c r="R85" s="167"/>
      <c r="S85" s="167"/>
      <c r="T85" s="168"/>
      <c r="U85" s="162"/>
      <c r="V85" s="162">
        <f>SUM(V86:V109)</f>
        <v>88.27000000000001</v>
      </c>
      <c r="W85" s="162"/>
      <c r="X85" s="162"/>
      <c r="AG85" t="s">
        <v>114</v>
      </c>
    </row>
    <row r="86" spans="1:60" outlineLevel="1" x14ac:dyDescent="0.2">
      <c r="A86" s="169">
        <v>34</v>
      </c>
      <c r="B86" s="170" t="s">
        <v>242</v>
      </c>
      <c r="C86" s="186" t="s">
        <v>243</v>
      </c>
      <c r="D86" s="171" t="s">
        <v>164</v>
      </c>
      <c r="E86" s="172">
        <v>33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74">
        <v>3.4000000000000002E-4</v>
      </c>
      <c r="O86" s="174">
        <f>ROUND(E86*N86,2)</f>
        <v>0.01</v>
      </c>
      <c r="P86" s="174">
        <v>0</v>
      </c>
      <c r="Q86" s="174">
        <f>ROUND(E86*P86,2)</f>
        <v>0</v>
      </c>
      <c r="R86" s="174" t="s">
        <v>222</v>
      </c>
      <c r="S86" s="174" t="s">
        <v>119</v>
      </c>
      <c r="T86" s="175" t="s">
        <v>119</v>
      </c>
      <c r="U86" s="159">
        <v>0.32</v>
      </c>
      <c r="V86" s="159">
        <f>ROUND(E86*U86,2)</f>
        <v>10.56</v>
      </c>
      <c r="W86" s="159"/>
      <c r="X86" s="159" t="s">
        <v>120</v>
      </c>
      <c r="Y86" s="150"/>
      <c r="Z86" s="150"/>
      <c r="AA86" s="150"/>
      <c r="AB86" s="150"/>
      <c r="AC86" s="150"/>
      <c r="AD86" s="150"/>
      <c r="AE86" s="150"/>
      <c r="AF86" s="150"/>
      <c r="AG86" s="150" t="s">
        <v>121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251" t="s">
        <v>244</v>
      </c>
      <c r="D87" s="252"/>
      <c r="E87" s="252"/>
      <c r="F87" s="252"/>
      <c r="G87" s="252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50"/>
      <c r="Z87" s="150"/>
      <c r="AA87" s="150"/>
      <c r="AB87" s="150"/>
      <c r="AC87" s="150"/>
      <c r="AD87" s="150"/>
      <c r="AE87" s="150"/>
      <c r="AF87" s="150"/>
      <c r="AG87" s="150" t="s">
        <v>123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253" t="s">
        <v>245</v>
      </c>
      <c r="D88" s="254"/>
      <c r="E88" s="254"/>
      <c r="F88" s="254"/>
      <c r="G88" s="254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50"/>
      <c r="Z88" s="150"/>
      <c r="AA88" s="150"/>
      <c r="AB88" s="150"/>
      <c r="AC88" s="150"/>
      <c r="AD88" s="150"/>
      <c r="AE88" s="150"/>
      <c r="AF88" s="150"/>
      <c r="AG88" s="150" t="s">
        <v>149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69">
        <v>35</v>
      </c>
      <c r="B89" s="170" t="s">
        <v>246</v>
      </c>
      <c r="C89" s="186" t="s">
        <v>247</v>
      </c>
      <c r="D89" s="171" t="s">
        <v>164</v>
      </c>
      <c r="E89" s="172">
        <v>10</v>
      </c>
      <c r="F89" s="173"/>
      <c r="G89" s="174">
        <f>ROUND(E89*F89,2)</f>
        <v>0</v>
      </c>
      <c r="H89" s="173"/>
      <c r="I89" s="174">
        <f>ROUND(E89*H89,2)</f>
        <v>0</v>
      </c>
      <c r="J89" s="173"/>
      <c r="K89" s="174">
        <f>ROUND(E89*J89,2)</f>
        <v>0</v>
      </c>
      <c r="L89" s="174">
        <v>21</v>
      </c>
      <c r="M89" s="174">
        <f>G89*(1+L89/100)</f>
        <v>0</v>
      </c>
      <c r="N89" s="174">
        <v>3.8000000000000002E-4</v>
      </c>
      <c r="O89" s="174">
        <f>ROUND(E89*N89,2)</f>
        <v>0</v>
      </c>
      <c r="P89" s="174">
        <v>0</v>
      </c>
      <c r="Q89" s="174">
        <f>ROUND(E89*P89,2)</f>
        <v>0</v>
      </c>
      <c r="R89" s="174" t="s">
        <v>222</v>
      </c>
      <c r="S89" s="174" t="s">
        <v>119</v>
      </c>
      <c r="T89" s="175" t="s">
        <v>119</v>
      </c>
      <c r="U89" s="159">
        <v>0.32</v>
      </c>
      <c r="V89" s="159">
        <f>ROUND(E89*U89,2)</f>
        <v>3.2</v>
      </c>
      <c r="W89" s="159"/>
      <c r="X89" s="159" t="s">
        <v>120</v>
      </c>
      <c r="Y89" s="150"/>
      <c r="Z89" s="150"/>
      <c r="AA89" s="150"/>
      <c r="AB89" s="150"/>
      <c r="AC89" s="150"/>
      <c r="AD89" s="150"/>
      <c r="AE89" s="150"/>
      <c r="AF89" s="150"/>
      <c r="AG89" s="150" t="s">
        <v>121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57"/>
      <c r="B90" s="158"/>
      <c r="C90" s="251" t="s">
        <v>244</v>
      </c>
      <c r="D90" s="252"/>
      <c r="E90" s="252"/>
      <c r="F90" s="252"/>
      <c r="G90" s="252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50"/>
      <c r="Z90" s="150"/>
      <c r="AA90" s="150"/>
      <c r="AB90" s="150"/>
      <c r="AC90" s="150"/>
      <c r="AD90" s="150"/>
      <c r="AE90" s="150"/>
      <c r="AF90" s="150"/>
      <c r="AG90" s="150" t="s">
        <v>123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253" t="s">
        <v>245</v>
      </c>
      <c r="D91" s="254"/>
      <c r="E91" s="254"/>
      <c r="F91" s="254"/>
      <c r="G91" s="254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50"/>
      <c r="Z91" s="150"/>
      <c r="AA91" s="150"/>
      <c r="AB91" s="150"/>
      <c r="AC91" s="150"/>
      <c r="AD91" s="150"/>
      <c r="AE91" s="150"/>
      <c r="AF91" s="150"/>
      <c r="AG91" s="150" t="s">
        <v>149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187" t="s">
        <v>248</v>
      </c>
      <c r="D92" s="160"/>
      <c r="E92" s="161">
        <v>9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50"/>
      <c r="Z92" s="150"/>
      <c r="AA92" s="150"/>
      <c r="AB92" s="150"/>
      <c r="AC92" s="150"/>
      <c r="AD92" s="150"/>
      <c r="AE92" s="150"/>
      <c r="AF92" s="150"/>
      <c r="AG92" s="150" t="s">
        <v>125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187" t="s">
        <v>249</v>
      </c>
      <c r="D93" s="160"/>
      <c r="E93" s="161">
        <v>1</v>
      </c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50"/>
      <c r="Z93" s="150"/>
      <c r="AA93" s="150"/>
      <c r="AB93" s="150"/>
      <c r="AC93" s="150"/>
      <c r="AD93" s="150"/>
      <c r="AE93" s="150"/>
      <c r="AF93" s="150"/>
      <c r="AG93" s="150" t="s">
        <v>125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69">
        <v>36</v>
      </c>
      <c r="B94" s="170" t="s">
        <v>250</v>
      </c>
      <c r="C94" s="186" t="s">
        <v>251</v>
      </c>
      <c r="D94" s="171" t="s">
        <v>164</v>
      </c>
      <c r="E94" s="172">
        <v>2</v>
      </c>
      <c r="F94" s="173"/>
      <c r="G94" s="174">
        <f>ROUND(E94*F94,2)</f>
        <v>0</v>
      </c>
      <c r="H94" s="173"/>
      <c r="I94" s="174">
        <f>ROUND(E94*H94,2)</f>
        <v>0</v>
      </c>
      <c r="J94" s="173"/>
      <c r="K94" s="174">
        <f>ROUND(E94*J94,2)</f>
        <v>0</v>
      </c>
      <c r="L94" s="174">
        <v>21</v>
      </c>
      <c r="M94" s="174">
        <f>G94*(1+L94/100)</f>
        <v>0</v>
      </c>
      <c r="N94" s="174">
        <v>4.6999999999999999E-4</v>
      </c>
      <c r="O94" s="174">
        <f>ROUND(E94*N94,2)</f>
        <v>0</v>
      </c>
      <c r="P94" s="174">
        <v>0</v>
      </c>
      <c r="Q94" s="174">
        <f>ROUND(E94*P94,2)</f>
        <v>0</v>
      </c>
      <c r="R94" s="174" t="s">
        <v>222</v>
      </c>
      <c r="S94" s="174" t="s">
        <v>119</v>
      </c>
      <c r="T94" s="175" t="s">
        <v>119</v>
      </c>
      <c r="U94" s="159">
        <v>0.35899999999999999</v>
      </c>
      <c r="V94" s="159">
        <f>ROUND(E94*U94,2)</f>
        <v>0.72</v>
      </c>
      <c r="W94" s="159"/>
      <c r="X94" s="159" t="s">
        <v>120</v>
      </c>
      <c r="Y94" s="150"/>
      <c r="Z94" s="150"/>
      <c r="AA94" s="150"/>
      <c r="AB94" s="150"/>
      <c r="AC94" s="150"/>
      <c r="AD94" s="150"/>
      <c r="AE94" s="150"/>
      <c r="AF94" s="150"/>
      <c r="AG94" s="150" t="s">
        <v>121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251" t="s">
        <v>244</v>
      </c>
      <c r="D95" s="252"/>
      <c r="E95" s="252"/>
      <c r="F95" s="252"/>
      <c r="G95" s="252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50"/>
      <c r="Z95" s="150"/>
      <c r="AA95" s="150"/>
      <c r="AB95" s="150"/>
      <c r="AC95" s="150"/>
      <c r="AD95" s="150"/>
      <c r="AE95" s="150"/>
      <c r="AF95" s="150"/>
      <c r="AG95" s="150" t="s">
        <v>123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7"/>
      <c r="B96" s="158"/>
      <c r="C96" s="253" t="s">
        <v>245</v>
      </c>
      <c r="D96" s="254"/>
      <c r="E96" s="254"/>
      <c r="F96" s="254"/>
      <c r="G96" s="254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0"/>
      <c r="Z96" s="150"/>
      <c r="AA96" s="150"/>
      <c r="AB96" s="150"/>
      <c r="AC96" s="150"/>
      <c r="AD96" s="150"/>
      <c r="AE96" s="150"/>
      <c r="AF96" s="150"/>
      <c r="AG96" s="150" t="s">
        <v>149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69">
        <v>37</v>
      </c>
      <c r="B97" s="170" t="s">
        <v>252</v>
      </c>
      <c r="C97" s="186" t="s">
        <v>253</v>
      </c>
      <c r="D97" s="171" t="s">
        <v>164</v>
      </c>
      <c r="E97" s="172">
        <v>9</v>
      </c>
      <c r="F97" s="173"/>
      <c r="G97" s="174">
        <f>ROUND(E97*F97,2)</f>
        <v>0</v>
      </c>
      <c r="H97" s="173"/>
      <c r="I97" s="174">
        <f>ROUND(E97*H97,2)</f>
        <v>0</v>
      </c>
      <c r="J97" s="173"/>
      <c r="K97" s="174">
        <f>ROUND(E97*J97,2)</f>
        <v>0</v>
      </c>
      <c r="L97" s="174">
        <v>21</v>
      </c>
      <c r="M97" s="174">
        <f>G97*(1+L97/100)</f>
        <v>0</v>
      </c>
      <c r="N97" s="174">
        <v>5.1999999999999995E-4</v>
      </c>
      <c r="O97" s="174">
        <f>ROUND(E97*N97,2)</f>
        <v>0</v>
      </c>
      <c r="P97" s="174">
        <v>0</v>
      </c>
      <c r="Q97" s="174">
        <f>ROUND(E97*P97,2)</f>
        <v>0</v>
      </c>
      <c r="R97" s="174" t="s">
        <v>222</v>
      </c>
      <c r="S97" s="174" t="s">
        <v>119</v>
      </c>
      <c r="T97" s="175" t="s">
        <v>119</v>
      </c>
      <c r="U97" s="159">
        <v>0.52900000000000003</v>
      </c>
      <c r="V97" s="159">
        <f>ROUND(E97*U97,2)</f>
        <v>4.76</v>
      </c>
      <c r="W97" s="159"/>
      <c r="X97" s="159" t="s">
        <v>120</v>
      </c>
      <c r="Y97" s="150"/>
      <c r="Z97" s="150"/>
      <c r="AA97" s="150"/>
      <c r="AB97" s="150"/>
      <c r="AC97" s="150"/>
      <c r="AD97" s="150"/>
      <c r="AE97" s="150"/>
      <c r="AF97" s="150"/>
      <c r="AG97" s="150" t="s">
        <v>121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7"/>
      <c r="B98" s="158"/>
      <c r="C98" s="251" t="s">
        <v>244</v>
      </c>
      <c r="D98" s="252"/>
      <c r="E98" s="252"/>
      <c r="F98" s="252"/>
      <c r="G98" s="252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9"/>
      <c r="Y98" s="150"/>
      <c r="Z98" s="150"/>
      <c r="AA98" s="150"/>
      <c r="AB98" s="150"/>
      <c r="AC98" s="150"/>
      <c r="AD98" s="150"/>
      <c r="AE98" s="150"/>
      <c r="AF98" s="150"/>
      <c r="AG98" s="150" t="s">
        <v>123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253" t="s">
        <v>254</v>
      </c>
      <c r="D99" s="254"/>
      <c r="E99" s="254"/>
      <c r="F99" s="254"/>
      <c r="G99" s="254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50"/>
      <c r="Z99" s="150"/>
      <c r="AA99" s="150"/>
      <c r="AB99" s="150"/>
      <c r="AC99" s="150"/>
      <c r="AD99" s="150"/>
      <c r="AE99" s="150"/>
      <c r="AF99" s="150"/>
      <c r="AG99" s="150" t="s">
        <v>149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57"/>
      <c r="B100" s="158"/>
      <c r="C100" s="253" t="s">
        <v>255</v>
      </c>
      <c r="D100" s="254"/>
      <c r="E100" s="254"/>
      <c r="F100" s="254"/>
      <c r="G100" s="254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9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149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69">
        <v>38</v>
      </c>
      <c r="B101" s="170" t="s">
        <v>256</v>
      </c>
      <c r="C101" s="186" t="s">
        <v>257</v>
      </c>
      <c r="D101" s="171" t="s">
        <v>169</v>
      </c>
      <c r="E101" s="172">
        <v>5</v>
      </c>
      <c r="F101" s="173"/>
      <c r="G101" s="174">
        <f>ROUND(E101*F101,2)</f>
        <v>0</v>
      </c>
      <c r="H101" s="173"/>
      <c r="I101" s="174">
        <f>ROUND(E101*H101,2)</f>
        <v>0</v>
      </c>
      <c r="J101" s="173"/>
      <c r="K101" s="174">
        <f>ROUND(E101*J101,2)</f>
        <v>0</v>
      </c>
      <c r="L101" s="174">
        <v>21</v>
      </c>
      <c r="M101" s="174">
        <f>G101*(1+L101/100)</f>
        <v>0</v>
      </c>
      <c r="N101" s="174">
        <v>0</v>
      </c>
      <c r="O101" s="174">
        <f>ROUND(E101*N101,2)</f>
        <v>0</v>
      </c>
      <c r="P101" s="174">
        <v>0</v>
      </c>
      <c r="Q101" s="174">
        <f>ROUND(E101*P101,2)</f>
        <v>0</v>
      </c>
      <c r="R101" s="174" t="s">
        <v>222</v>
      </c>
      <c r="S101" s="174" t="s">
        <v>119</v>
      </c>
      <c r="T101" s="175" t="s">
        <v>119</v>
      </c>
      <c r="U101" s="159">
        <v>0.17399999999999999</v>
      </c>
      <c r="V101" s="159">
        <f>ROUND(E101*U101,2)</f>
        <v>0.87</v>
      </c>
      <c r="W101" s="159"/>
      <c r="X101" s="159" t="s">
        <v>120</v>
      </c>
      <c r="Y101" s="150"/>
      <c r="Z101" s="150"/>
      <c r="AA101" s="150"/>
      <c r="AB101" s="150"/>
      <c r="AC101" s="150"/>
      <c r="AD101" s="150"/>
      <c r="AE101" s="150"/>
      <c r="AF101" s="150"/>
      <c r="AG101" s="150" t="s">
        <v>121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57"/>
      <c r="B102" s="158"/>
      <c r="C102" s="251" t="s">
        <v>258</v>
      </c>
      <c r="D102" s="252"/>
      <c r="E102" s="252"/>
      <c r="F102" s="252"/>
      <c r="G102" s="252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123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69">
        <v>39</v>
      </c>
      <c r="B103" s="170" t="s">
        <v>259</v>
      </c>
      <c r="C103" s="186" t="s">
        <v>260</v>
      </c>
      <c r="D103" s="171" t="s">
        <v>164</v>
      </c>
      <c r="E103" s="172">
        <v>54</v>
      </c>
      <c r="F103" s="173"/>
      <c r="G103" s="174">
        <f>ROUND(E103*F103,2)</f>
        <v>0</v>
      </c>
      <c r="H103" s="173"/>
      <c r="I103" s="174">
        <f>ROUND(E103*H103,2)</f>
        <v>0</v>
      </c>
      <c r="J103" s="173"/>
      <c r="K103" s="174">
        <f>ROUND(E103*J103,2)</f>
        <v>0</v>
      </c>
      <c r="L103" s="174">
        <v>21</v>
      </c>
      <c r="M103" s="174">
        <f>G103*(1+L103/100)</f>
        <v>0</v>
      </c>
      <c r="N103" s="174">
        <v>0</v>
      </c>
      <c r="O103" s="174">
        <f>ROUND(E103*N103,2)</f>
        <v>0</v>
      </c>
      <c r="P103" s="174">
        <v>0</v>
      </c>
      <c r="Q103" s="174">
        <f>ROUND(E103*P103,2)</f>
        <v>0</v>
      </c>
      <c r="R103" s="174" t="s">
        <v>222</v>
      </c>
      <c r="S103" s="174" t="s">
        <v>119</v>
      </c>
      <c r="T103" s="175" t="s">
        <v>119</v>
      </c>
      <c r="U103" s="159">
        <v>4.8000000000000001E-2</v>
      </c>
      <c r="V103" s="159">
        <f>ROUND(E103*U103,2)</f>
        <v>2.59</v>
      </c>
      <c r="W103" s="159"/>
      <c r="X103" s="159" t="s">
        <v>120</v>
      </c>
      <c r="Y103" s="150"/>
      <c r="Z103" s="150"/>
      <c r="AA103" s="150"/>
      <c r="AB103" s="150"/>
      <c r="AC103" s="150"/>
      <c r="AD103" s="150"/>
      <c r="AE103" s="150"/>
      <c r="AF103" s="150"/>
      <c r="AG103" s="150" t="s">
        <v>121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7"/>
      <c r="B104" s="158"/>
      <c r="C104" s="187" t="s">
        <v>261</v>
      </c>
      <c r="D104" s="160"/>
      <c r="E104" s="161">
        <v>54</v>
      </c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125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ht="33.75" outlineLevel="1" x14ac:dyDescent="0.2">
      <c r="A105" s="177">
        <v>40</v>
      </c>
      <c r="B105" s="178" t="s">
        <v>262</v>
      </c>
      <c r="C105" s="188" t="s">
        <v>263</v>
      </c>
      <c r="D105" s="179" t="s">
        <v>169</v>
      </c>
      <c r="E105" s="180">
        <v>4</v>
      </c>
      <c r="F105" s="181"/>
      <c r="G105" s="182">
        <f>ROUND(E105*F105,2)</f>
        <v>0</v>
      </c>
      <c r="H105" s="181"/>
      <c r="I105" s="182">
        <f>ROUND(E105*H105,2)</f>
        <v>0</v>
      </c>
      <c r="J105" s="181"/>
      <c r="K105" s="182">
        <f>ROUND(E105*J105,2)</f>
        <v>0</v>
      </c>
      <c r="L105" s="182">
        <v>21</v>
      </c>
      <c r="M105" s="182">
        <f>G105*(1+L105/100)</f>
        <v>0</v>
      </c>
      <c r="N105" s="182">
        <v>2.3000000000000001E-4</v>
      </c>
      <c r="O105" s="182">
        <f>ROUND(E105*N105,2)</f>
        <v>0</v>
      </c>
      <c r="P105" s="182">
        <v>0</v>
      </c>
      <c r="Q105" s="182">
        <f>ROUND(E105*P105,2)</f>
        <v>0</v>
      </c>
      <c r="R105" s="182" t="s">
        <v>222</v>
      </c>
      <c r="S105" s="182" t="s">
        <v>119</v>
      </c>
      <c r="T105" s="183" t="s">
        <v>119</v>
      </c>
      <c r="U105" s="159">
        <v>0.23699999999999999</v>
      </c>
      <c r="V105" s="159">
        <f>ROUND(E105*U105,2)</f>
        <v>0.95</v>
      </c>
      <c r="W105" s="159"/>
      <c r="X105" s="159" t="s">
        <v>120</v>
      </c>
      <c r="Y105" s="150"/>
      <c r="Z105" s="150"/>
      <c r="AA105" s="150"/>
      <c r="AB105" s="150"/>
      <c r="AC105" s="150"/>
      <c r="AD105" s="150"/>
      <c r="AE105" s="150"/>
      <c r="AF105" s="150"/>
      <c r="AG105" s="150" t="s">
        <v>121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77">
        <v>41</v>
      </c>
      <c r="B106" s="178" t="s">
        <v>264</v>
      </c>
      <c r="C106" s="188" t="s">
        <v>265</v>
      </c>
      <c r="D106" s="179" t="s">
        <v>164</v>
      </c>
      <c r="E106" s="180">
        <v>9</v>
      </c>
      <c r="F106" s="181"/>
      <c r="G106" s="182">
        <f>ROUND(E106*F106,2)</f>
        <v>0</v>
      </c>
      <c r="H106" s="181"/>
      <c r="I106" s="182">
        <f>ROUND(E106*H106,2)</f>
        <v>0</v>
      </c>
      <c r="J106" s="181"/>
      <c r="K106" s="182">
        <f>ROUND(E106*J106,2)</f>
        <v>0</v>
      </c>
      <c r="L106" s="182">
        <v>21</v>
      </c>
      <c r="M106" s="182">
        <f>G106*(1+L106/100)</f>
        <v>0</v>
      </c>
      <c r="N106" s="182">
        <v>0</v>
      </c>
      <c r="O106" s="182">
        <f>ROUND(E106*N106,2)</f>
        <v>0</v>
      </c>
      <c r="P106" s="182">
        <v>0</v>
      </c>
      <c r="Q106" s="182">
        <f>ROUND(E106*P106,2)</f>
        <v>0</v>
      </c>
      <c r="R106" s="182"/>
      <c r="S106" s="182" t="s">
        <v>181</v>
      </c>
      <c r="T106" s="183" t="s">
        <v>165</v>
      </c>
      <c r="U106" s="159">
        <v>0</v>
      </c>
      <c r="V106" s="159">
        <f>ROUND(E106*U106,2)</f>
        <v>0</v>
      </c>
      <c r="W106" s="159"/>
      <c r="X106" s="159" t="s">
        <v>120</v>
      </c>
      <c r="Y106" s="150"/>
      <c r="Z106" s="150"/>
      <c r="AA106" s="150"/>
      <c r="AB106" s="150"/>
      <c r="AC106" s="150"/>
      <c r="AD106" s="150"/>
      <c r="AE106" s="150"/>
      <c r="AF106" s="150"/>
      <c r="AG106" s="150" t="s">
        <v>121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77">
        <v>42</v>
      </c>
      <c r="B107" s="178" t="s">
        <v>266</v>
      </c>
      <c r="C107" s="188" t="s">
        <v>267</v>
      </c>
      <c r="D107" s="179" t="s">
        <v>164</v>
      </c>
      <c r="E107" s="180">
        <v>34</v>
      </c>
      <c r="F107" s="181"/>
      <c r="G107" s="182">
        <f>ROUND(E107*F107,2)</f>
        <v>0</v>
      </c>
      <c r="H107" s="181"/>
      <c r="I107" s="182">
        <f>ROUND(E107*H107,2)</f>
        <v>0</v>
      </c>
      <c r="J107" s="181"/>
      <c r="K107" s="182">
        <f>ROUND(E107*J107,2)</f>
        <v>0</v>
      </c>
      <c r="L107" s="182">
        <v>21</v>
      </c>
      <c r="M107" s="182">
        <f>G107*(1+L107/100)</f>
        <v>0</v>
      </c>
      <c r="N107" s="182">
        <v>0.21664</v>
      </c>
      <c r="O107" s="182">
        <f>ROUND(E107*N107,2)</f>
        <v>7.37</v>
      </c>
      <c r="P107" s="182">
        <v>0</v>
      </c>
      <c r="Q107" s="182">
        <f>ROUND(E107*P107,2)</f>
        <v>0</v>
      </c>
      <c r="R107" s="182" t="s">
        <v>268</v>
      </c>
      <c r="S107" s="182" t="s">
        <v>119</v>
      </c>
      <c r="T107" s="183" t="s">
        <v>119</v>
      </c>
      <c r="U107" s="159">
        <v>1.89974</v>
      </c>
      <c r="V107" s="159">
        <f>ROUND(E107*U107,2)</f>
        <v>64.59</v>
      </c>
      <c r="W107" s="159"/>
      <c r="X107" s="159" t="s">
        <v>186</v>
      </c>
      <c r="Y107" s="150"/>
      <c r="Z107" s="150"/>
      <c r="AA107" s="150"/>
      <c r="AB107" s="150"/>
      <c r="AC107" s="150"/>
      <c r="AD107" s="150"/>
      <c r="AE107" s="150"/>
      <c r="AF107" s="150"/>
      <c r="AG107" s="150" t="s">
        <v>187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69">
        <v>43</v>
      </c>
      <c r="B108" s="170" t="s">
        <v>269</v>
      </c>
      <c r="C108" s="186" t="s">
        <v>270</v>
      </c>
      <c r="D108" s="171" t="s">
        <v>211</v>
      </c>
      <c r="E108" s="172">
        <v>2.1559999999999999E-2</v>
      </c>
      <c r="F108" s="173"/>
      <c r="G108" s="174">
        <f>ROUND(E108*F108,2)</f>
        <v>0</v>
      </c>
      <c r="H108" s="173"/>
      <c r="I108" s="174">
        <f>ROUND(E108*H108,2)</f>
        <v>0</v>
      </c>
      <c r="J108" s="173"/>
      <c r="K108" s="174">
        <f>ROUND(E108*J108,2)</f>
        <v>0</v>
      </c>
      <c r="L108" s="174">
        <v>21</v>
      </c>
      <c r="M108" s="174">
        <f>G108*(1+L108/100)</f>
        <v>0</v>
      </c>
      <c r="N108" s="174">
        <v>0</v>
      </c>
      <c r="O108" s="174">
        <f>ROUND(E108*N108,2)</f>
        <v>0</v>
      </c>
      <c r="P108" s="174">
        <v>0</v>
      </c>
      <c r="Q108" s="174">
        <f>ROUND(E108*P108,2)</f>
        <v>0</v>
      </c>
      <c r="R108" s="174" t="s">
        <v>222</v>
      </c>
      <c r="S108" s="174" t="s">
        <v>119</v>
      </c>
      <c r="T108" s="175" t="s">
        <v>119</v>
      </c>
      <c r="U108" s="159">
        <v>1.47</v>
      </c>
      <c r="V108" s="159">
        <f>ROUND(E108*U108,2)</f>
        <v>0.03</v>
      </c>
      <c r="W108" s="159"/>
      <c r="X108" s="159" t="s">
        <v>212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213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7"/>
      <c r="B109" s="158"/>
      <c r="C109" s="251" t="s">
        <v>241</v>
      </c>
      <c r="D109" s="252"/>
      <c r="E109" s="252"/>
      <c r="F109" s="252"/>
      <c r="G109" s="252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123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x14ac:dyDescent="0.2">
      <c r="A110" s="163" t="s">
        <v>113</v>
      </c>
      <c r="B110" s="164" t="s">
        <v>79</v>
      </c>
      <c r="C110" s="185" t="s">
        <v>80</v>
      </c>
      <c r="D110" s="165"/>
      <c r="E110" s="166"/>
      <c r="F110" s="167"/>
      <c r="G110" s="167">
        <f>SUMIF(AG111:AG152,"&lt;&gt;NOR",G111:G152)</f>
        <v>0</v>
      </c>
      <c r="H110" s="167"/>
      <c r="I110" s="167">
        <f>SUM(I111:I152)</f>
        <v>0</v>
      </c>
      <c r="J110" s="167"/>
      <c r="K110" s="167">
        <f>SUM(K111:K152)</f>
        <v>0</v>
      </c>
      <c r="L110" s="167"/>
      <c r="M110" s="167">
        <f>SUM(M111:M152)</f>
        <v>0</v>
      </c>
      <c r="N110" s="167"/>
      <c r="O110" s="167">
        <f>SUM(O111:O152)</f>
        <v>0.25</v>
      </c>
      <c r="P110" s="167"/>
      <c r="Q110" s="167">
        <f>SUM(Q111:Q152)</f>
        <v>0</v>
      </c>
      <c r="R110" s="167"/>
      <c r="S110" s="167"/>
      <c r="T110" s="168"/>
      <c r="U110" s="162"/>
      <c r="V110" s="162">
        <f>SUM(V111:V152)</f>
        <v>109.02</v>
      </c>
      <c r="W110" s="162"/>
      <c r="X110" s="162"/>
      <c r="AG110" t="s">
        <v>114</v>
      </c>
    </row>
    <row r="111" spans="1:60" ht="22.5" outlineLevel="1" x14ac:dyDescent="0.2">
      <c r="A111" s="169">
        <v>44</v>
      </c>
      <c r="B111" s="170" t="s">
        <v>271</v>
      </c>
      <c r="C111" s="186" t="s">
        <v>272</v>
      </c>
      <c r="D111" s="171" t="s">
        <v>164</v>
      </c>
      <c r="E111" s="172">
        <v>40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21</v>
      </c>
      <c r="M111" s="174">
        <f>G111*(1+L111/100)</f>
        <v>0</v>
      </c>
      <c r="N111" s="174">
        <v>4.4000000000000002E-4</v>
      </c>
      <c r="O111" s="174">
        <f>ROUND(E111*N111,2)</f>
        <v>0.02</v>
      </c>
      <c r="P111" s="174">
        <v>0</v>
      </c>
      <c r="Q111" s="174">
        <f>ROUND(E111*P111,2)</f>
        <v>0</v>
      </c>
      <c r="R111" s="174" t="s">
        <v>222</v>
      </c>
      <c r="S111" s="174" t="s">
        <v>119</v>
      </c>
      <c r="T111" s="175" t="s">
        <v>119</v>
      </c>
      <c r="U111" s="159">
        <v>0.25800000000000001</v>
      </c>
      <c r="V111" s="159">
        <f>ROUND(E111*U111,2)</f>
        <v>10.32</v>
      </c>
      <c r="W111" s="159"/>
      <c r="X111" s="159" t="s">
        <v>120</v>
      </c>
      <c r="Y111" s="150"/>
      <c r="Z111" s="150"/>
      <c r="AA111" s="150"/>
      <c r="AB111" s="150"/>
      <c r="AC111" s="150"/>
      <c r="AD111" s="150"/>
      <c r="AE111" s="150"/>
      <c r="AF111" s="150"/>
      <c r="AG111" s="150" t="s">
        <v>121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57"/>
      <c r="B112" s="158"/>
      <c r="C112" s="251" t="s">
        <v>273</v>
      </c>
      <c r="D112" s="252"/>
      <c r="E112" s="252"/>
      <c r="F112" s="252"/>
      <c r="G112" s="252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9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123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7"/>
      <c r="B113" s="158"/>
      <c r="C113" s="253" t="s">
        <v>274</v>
      </c>
      <c r="D113" s="254"/>
      <c r="E113" s="254"/>
      <c r="F113" s="254"/>
      <c r="G113" s="254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149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57"/>
      <c r="B114" s="158"/>
      <c r="C114" s="253" t="s">
        <v>234</v>
      </c>
      <c r="D114" s="254"/>
      <c r="E114" s="254"/>
      <c r="F114" s="254"/>
      <c r="G114" s="254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9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149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57"/>
      <c r="B115" s="158"/>
      <c r="C115" s="187" t="s">
        <v>275</v>
      </c>
      <c r="D115" s="160"/>
      <c r="E115" s="161">
        <v>20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125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57"/>
      <c r="B116" s="158"/>
      <c r="C116" s="187" t="s">
        <v>276</v>
      </c>
      <c r="D116" s="160"/>
      <c r="E116" s="161">
        <v>20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9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125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ht="22.5" outlineLevel="1" x14ac:dyDescent="0.2">
      <c r="A117" s="169">
        <v>45</v>
      </c>
      <c r="B117" s="170" t="s">
        <v>277</v>
      </c>
      <c r="C117" s="186" t="s">
        <v>278</v>
      </c>
      <c r="D117" s="171" t="s">
        <v>164</v>
      </c>
      <c r="E117" s="172">
        <v>6</v>
      </c>
      <c r="F117" s="173"/>
      <c r="G117" s="174">
        <f>ROUND(E117*F117,2)</f>
        <v>0</v>
      </c>
      <c r="H117" s="173"/>
      <c r="I117" s="174">
        <f>ROUND(E117*H117,2)</f>
        <v>0</v>
      </c>
      <c r="J117" s="173"/>
      <c r="K117" s="174">
        <f>ROUND(E117*J117,2)</f>
        <v>0</v>
      </c>
      <c r="L117" s="174">
        <v>21</v>
      </c>
      <c r="M117" s="174">
        <f>G117*(1+L117/100)</f>
        <v>0</v>
      </c>
      <c r="N117" s="174">
        <v>5.5999999999999995E-4</v>
      </c>
      <c r="O117" s="174">
        <f>ROUND(E117*N117,2)</f>
        <v>0</v>
      </c>
      <c r="P117" s="174">
        <v>0</v>
      </c>
      <c r="Q117" s="174">
        <f>ROUND(E117*P117,2)</f>
        <v>0</v>
      </c>
      <c r="R117" s="174" t="s">
        <v>222</v>
      </c>
      <c r="S117" s="174" t="s">
        <v>119</v>
      </c>
      <c r="T117" s="175" t="s">
        <v>119</v>
      </c>
      <c r="U117" s="159">
        <v>0.27889999999999998</v>
      </c>
      <c r="V117" s="159">
        <f>ROUND(E117*U117,2)</f>
        <v>1.67</v>
      </c>
      <c r="W117" s="159"/>
      <c r="X117" s="159" t="s">
        <v>120</v>
      </c>
      <c r="Y117" s="150"/>
      <c r="Z117" s="150"/>
      <c r="AA117" s="150"/>
      <c r="AB117" s="150"/>
      <c r="AC117" s="150"/>
      <c r="AD117" s="150"/>
      <c r="AE117" s="150"/>
      <c r="AF117" s="150"/>
      <c r="AG117" s="150" t="s">
        <v>121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7"/>
      <c r="B118" s="158"/>
      <c r="C118" s="251" t="s">
        <v>273</v>
      </c>
      <c r="D118" s="252"/>
      <c r="E118" s="252"/>
      <c r="F118" s="252"/>
      <c r="G118" s="252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123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7"/>
      <c r="B119" s="158"/>
      <c r="C119" s="253" t="s">
        <v>274</v>
      </c>
      <c r="D119" s="254"/>
      <c r="E119" s="254"/>
      <c r="F119" s="254"/>
      <c r="G119" s="254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149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57"/>
      <c r="B120" s="158"/>
      <c r="C120" s="253" t="s">
        <v>234</v>
      </c>
      <c r="D120" s="254"/>
      <c r="E120" s="254"/>
      <c r="F120" s="254"/>
      <c r="G120" s="254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149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7"/>
      <c r="B121" s="158"/>
      <c r="C121" s="187" t="s">
        <v>279</v>
      </c>
      <c r="D121" s="160"/>
      <c r="E121" s="161">
        <v>3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9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125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57"/>
      <c r="B122" s="158"/>
      <c r="C122" s="187" t="s">
        <v>280</v>
      </c>
      <c r="D122" s="160"/>
      <c r="E122" s="161">
        <v>3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125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ht="22.5" outlineLevel="1" x14ac:dyDescent="0.2">
      <c r="A123" s="169">
        <v>46</v>
      </c>
      <c r="B123" s="170" t="s">
        <v>281</v>
      </c>
      <c r="C123" s="186" t="s">
        <v>282</v>
      </c>
      <c r="D123" s="171" t="s">
        <v>164</v>
      </c>
      <c r="E123" s="172">
        <v>110</v>
      </c>
      <c r="F123" s="173"/>
      <c r="G123" s="174">
        <f>ROUND(E123*F123,2)</f>
        <v>0</v>
      </c>
      <c r="H123" s="173"/>
      <c r="I123" s="174">
        <f>ROUND(E123*H123,2)</f>
        <v>0</v>
      </c>
      <c r="J123" s="173"/>
      <c r="K123" s="174">
        <f>ROUND(E123*J123,2)</f>
        <v>0</v>
      </c>
      <c r="L123" s="174">
        <v>21</v>
      </c>
      <c r="M123" s="174">
        <f>G123*(1+L123/100)</f>
        <v>0</v>
      </c>
      <c r="N123" s="174">
        <v>1.58E-3</v>
      </c>
      <c r="O123" s="174">
        <f>ROUND(E123*N123,2)</f>
        <v>0.17</v>
      </c>
      <c r="P123" s="174">
        <v>0</v>
      </c>
      <c r="Q123" s="174">
        <f>ROUND(E123*P123,2)</f>
        <v>0</v>
      </c>
      <c r="R123" s="174" t="s">
        <v>222</v>
      </c>
      <c r="S123" s="174" t="s">
        <v>119</v>
      </c>
      <c r="T123" s="175" t="s">
        <v>119</v>
      </c>
      <c r="U123" s="159">
        <v>0.47670000000000001</v>
      </c>
      <c r="V123" s="159">
        <f>ROUND(E123*U123,2)</f>
        <v>52.44</v>
      </c>
      <c r="W123" s="159"/>
      <c r="X123" s="159" t="s">
        <v>120</v>
      </c>
      <c r="Y123" s="150"/>
      <c r="Z123" s="150"/>
      <c r="AA123" s="150"/>
      <c r="AB123" s="150"/>
      <c r="AC123" s="150"/>
      <c r="AD123" s="150"/>
      <c r="AE123" s="150"/>
      <c r="AF123" s="150"/>
      <c r="AG123" s="150" t="s">
        <v>121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57"/>
      <c r="B124" s="158"/>
      <c r="C124" s="251" t="s">
        <v>273</v>
      </c>
      <c r="D124" s="252"/>
      <c r="E124" s="252"/>
      <c r="F124" s="252"/>
      <c r="G124" s="252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123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57"/>
      <c r="B125" s="158"/>
      <c r="C125" s="253" t="s">
        <v>274</v>
      </c>
      <c r="D125" s="254"/>
      <c r="E125" s="254"/>
      <c r="F125" s="254"/>
      <c r="G125" s="254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9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149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57"/>
      <c r="B126" s="158"/>
      <c r="C126" s="253" t="s">
        <v>234</v>
      </c>
      <c r="D126" s="254"/>
      <c r="E126" s="254"/>
      <c r="F126" s="254"/>
      <c r="G126" s="254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9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149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57"/>
      <c r="B127" s="158"/>
      <c r="C127" s="187" t="s">
        <v>283</v>
      </c>
      <c r="D127" s="160"/>
      <c r="E127" s="161">
        <v>55</v>
      </c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9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125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57"/>
      <c r="B128" s="158"/>
      <c r="C128" s="187" t="s">
        <v>284</v>
      </c>
      <c r="D128" s="160"/>
      <c r="E128" s="161">
        <v>55</v>
      </c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9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125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ht="22.5" outlineLevel="1" x14ac:dyDescent="0.2">
      <c r="A129" s="169">
        <v>47</v>
      </c>
      <c r="B129" s="170" t="s">
        <v>285</v>
      </c>
      <c r="C129" s="186" t="s">
        <v>286</v>
      </c>
      <c r="D129" s="171" t="s">
        <v>164</v>
      </c>
      <c r="E129" s="172">
        <v>20</v>
      </c>
      <c r="F129" s="173"/>
      <c r="G129" s="174">
        <f>ROUND(E129*F129,2)</f>
        <v>0</v>
      </c>
      <c r="H129" s="173"/>
      <c r="I129" s="174">
        <f>ROUND(E129*H129,2)</f>
        <v>0</v>
      </c>
      <c r="J129" s="173"/>
      <c r="K129" s="174">
        <f>ROUND(E129*J129,2)</f>
        <v>0</v>
      </c>
      <c r="L129" s="174">
        <v>21</v>
      </c>
      <c r="M129" s="174">
        <f>G129*(1+L129/100)</f>
        <v>0</v>
      </c>
      <c r="N129" s="174">
        <v>4.0000000000000003E-5</v>
      </c>
      <c r="O129" s="174">
        <f>ROUND(E129*N129,2)</f>
        <v>0</v>
      </c>
      <c r="P129" s="174">
        <v>0</v>
      </c>
      <c r="Q129" s="174">
        <f>ROUND(E129*P129,2)</f>
        <v>0</v>
      </c>
      <c r="R129" s="174" t="s">
        <v>222</v>
      </c>
      <c r="S129" s="174" t="s">
        <v>119</v>
      </c>
      <c r="T129" s="175" t="s">
        <v>119</v>
      </c>
      <c r="U129" s="159">
        <v>0.129</v>
      </c>
      <c r="V129" s="159">
        <f>ROUND(E129*U129,2)</f>
        <v>2.58</v>
      </c>
      <c r="W129" s="159"/>
      <c r="X129" s="159" t="s">
        <v>120</v>
      </c>
      <c r="Y129" s="150"/>
      <c r="Z129" s="150"/>
      <c r="AA129" s="150"/>
      <c r="AB129" s="150"/>
      <c r="AC129" s="150"/>
      <c r="AD129" s="150"/>
      <c r="AE129" s="150"/>
      <c r="AF129" s="150"/>
      <c r="AG129" s="150" t="s">
        <v>121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57"/>
      <c r="B130" s="158"/>
      <c r="C130" s="249" t="s">
        <v>287</v>
      </c>
      <c r="D130" s="250"/>
      <c r="E130" s="250"/>
      <c r="F130" s="250"/>
      <c r="G130" s="250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9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149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ht="22.5" outlineLevel="1" x14ac:dyDescent="0.2">
      <c r="A131" s="169">
        <v>48</v>
      </c>
      <c r="B131" s="170" t="s">
        <v>288</v>
      </c>
      <c r="C131" s="186" t="s">
        <v>289</v>
      </c>
      <c r="D131" s="171" t="s">
        <v>164</v>
      </c>
      <c r="E131" s="172">
        <v>3</v>
      </c>
      <c r="F131" s="173"/>
      <c r="G131" s="174">
        <f>ROUND(E131*F131,2)</f>
        <v>0</v>
      </c>
      <c r="H131" s="173"/>
      <c r="I131" s="174">
        <f>ROUND(E131*H131,2)</f>
        <v>0</v>
      </c>
      <c r="J131" s="173"/>
      <c r="K131" s="174">
        <f>ROUND(E131*J131,2)</f>
        <v>0</v>
      </c>
      <c r="L131" s="174">
        <v>21</v>
      </c>
      <c r="M131" s="174">
        <f>G131*(1+L131/100)</f>
        <v>0</v>
      </c>
      <c r="N131" s="174">
        <v>8.0000000000000007E-5</v>
      </c>
      <c r="O131" s="174">
        <f>ROUND(E131*N131,2)</f>
        <v>0</v>
      </c>
      <c r="P131" s="174">
        <v>0</v>
      </c>
      <c r="Q131" s="174">
        <f>ROUND(E131*P131,2)</f>
        <v>0</v>
      </c>
      <c r="R131" s="174" t="s">
        <v>222</v>
      </c>
      <c r="S131" s="174" t="s">
        <v>119</v>
      </c>
      <c r="T131" s="175" t="s">
        <v>119</v>
      </c>
      <c r="U131" s="159">
        <v>0.129</v>
      </c>
      <c r="V131" s="159">
        <f>ROUND(E131*U131,2)</f>
        <v>0.39</v>
      </c>
      <c r="W131" s="159"/>
      <c r="X131" s="159" t="s">
        <v>120</v>
      </c>
      <c r="Y131" s="150"/>
      <c r="Z131" s="150"/>
      <c r="AA131" s="150"/>
      <c r="AB131" s="150"/>
      <c r="AC131" s="150"/>
      <c r="AD131" s="150"/>
      <c r="AE131" s="150"/>
      <c r="AF131" s="150"/>
      <c r="AG131" s="150" t="s">
        <v>121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57"/>
      <c r="B132" s="158"/>
      <c r="C132" s="249" t="s">
        <v>287</v>
      </c>
      <c r="D132" s="250"/>
      <c r="E132" s="250"/>
      <c r="F132" s="250"/>
      <c r="G132" s="250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59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149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ht="22.5" outlineLevel="1" x14ac:dyDescent="0.2">
      <c r="A133" s="169">
        <v>49</v>
      </c>
      <c r="B133" s="170" t="s">
        <v>290</v>
      </c>
      <c r="C133" s="186" t="s">
        <v>291</v>
      </c>
      <c r="D133" s="171" t="s">
        <v>164</v>
      </c>
      <c r="E133" s="172">
        <v>55</v>
      </c>
      <c r="F133" s="173"/>
      <c r="G133" s="174">
        <f>ROUND(E133*F133,2)</f>
        <v>0</v>
      </c>
      <c r="H133" s="173"/>
      <c r="I133" s="174">
        <f>ROUND(E133*H133,2)</f>
        <v>0</v>
      </c>
      <c r="J133" s="173"/>
      <c r="K133" s="174">
        <f>ROUND(E133*J133,2)</f>
        <v>0</v>
      </c>
      <c r="L133" s="174">
        <v>21</v>
      </c>
      <c r="M133" s="174">
        <f>G133*(1+L133/100)</f>
        <v>0</v>
      </c>
      <c r="N133" s="174">
        <v>1.4999999999999999E-4</v>
      </c>
      <c r="O133" s="174">
        <f>ROUND(E133*N133,2)</f>
        <v>0.01</v>
      </c>
      <c r="P133" s="174">
        <v>0</v>
      </c>
      <c r="Q133" s="174">
        <f>ROUND(E133*P133,2)</f>
        <v>0</v>
      </c>
      <c r="R133" s="174" t="s">
        <v>222</v>
      </c>
      <c r="S133" s="174" t="s">
        <v>119</v>
      </c>
      <c r="T133" s="175" t="s">
        <v>119</v>
      </c>
      <c r="U133" s="159">
        <v>0.185</v>
      </c>
      <c r="V133" s="159">
        <f>ROUND(E133*U133,2)</f>
        <v>10.18</v>
      </c>
      <c r="W133" s="159"/>
      <c r="X133" s="159" t="s">
        <v>120</v>
      </c>
      <c r="Y133" s="150"/>
      <c r="Z133" s="150"/>
      <c r="AA133" s="150"/>
      <c r="AB133" s="150"/>
      <c r="AC133" s="150"/>
      <c r="AD133" s="150"/>
      <c r="AE133" s="150"/>
      <c r="AF133" s="150"/>
      <c r="AG133" s="150" t="s">
        <v>121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57"/>
      <c r="B134" s="158"/>
      <c r="C134" s="249" t="s">
        <v>287</v>
      </c>
      <c r="D134" s="250"/>
      <c r="E134" s="250"/>
      <c r="F134" s="250"/>
      <c r="G134" s="250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149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ht="22.5" outlineLevel="1" x14ac:dyDescent="0.2">
      <c r="A135" s="169">
        <v>50</v>
      </c>
      <c r="B135" s="170" t="s">
        <v>292</v>
      </c>
      <c r="C135" s="186" t="s">
        <v>293</v>
      </c>
      <c r="D135" s="171" t="s">
        <v>164</v>
      </c>
      <c r="E135" s="172">
        <v>78</v>
      </c>
      <c r="F135" s="173"/>
      <c r="G135" s="174">
        <f>ROUND(E135*F135,2)</f>
        <v>0</v>
      </c>
      <c r="H135" s="173"/>
      <c r="I135" s="174">
        <f>ROUND(E135*H135,2)</f>
        <v>0</v>
      </c>
      <c r="J135" s="173"/>
      <c r="K135" s="174">
        <f>ROUND(E135*J135,2)</f>
        <v>0</v>
      </c>
      <c r="L135" s="174">
        <v>21</v>
      </c>
      <c r="M135" s="174">
        <f>G135*(1+L135/100)</f>
        <v>0</v>
      </c>
      <c r="N135" s="174">
        <v>0</v>
      </c>
      <c r="O135" s="174">
        <f>ROUND(E135*N135,2)</f>
        <v>0</v>
      </c>
      <c r="P135" s="174">
        <v>0</v>
      </c>
      <c r="Q135" s="174">
        <f>ROUND(E135*P135,2)</f>
        <v>0</v>
      </c>
      <c r="R135" s="174" t="s">
        <v>222</v>
      </c>
      <c r="S135" s="174" t="s">
        <v>119</v>
      </c>
      <c r="T135" s="175" t="s">
        <v>119</v>
      </c>
      <c r="U135" s="159">
        <v>0.13900000000000001</v>
      </c>
      <c r="V135" s="159">
        <f>ROUND(E135*U135,2)</f>
        <v>10.84</v>
      </c>
      <c r="W135" s="159"/>
      <c r="X135" s="159" t="s">
        <v>120</v>
      </c>
      <c r="Y135" s="150"/>
      <c r="Z135" s="150"/>
      <c r="AA135" s="150"/>
      <c r="AB135" s="150"/>
      <c r="AC135" s="150"/>
      <c r="AD135" s="150"/>
      <c r="AE135" s="150"/>
      <c r="AF135" s="150"/>
      <c r="AG135" s="150" t="s">
        <v>121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57"/>
      <c r="B136" s="158"/>
      <c r="C136" s="187" t="s">
        <v>294</v>
      </c>
      <c r="D136" s="160"/>
      <c r="E136" s="161">
        <v>78</v>
      </c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9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125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77">
        <v>51</v>
      </c>
      <c r="B137" s="178" t="s">
        <v>295</v>
      </c>
      <c r="C137" s="188" t="s">
        <v>296</v>
      </c>
      <c r="D137" s="179" t="s">
        <v>169</v>
      </c>
      <c r="E137" s="180">
        <v>5</v>
      </c>
      <c r="F137" s="181"/>
      <c r="G137" s="182">
        <f>ROUND(E137*F137,2)</f>
        <v>0</v>
      </c>
      <c r="H137" s="181"/>
      <c r="I137" s="182">
        <f>ROUND(E137*H137,2)</f>
        <v>0</v>
      </c>
      <c r="J137" s="181"/>
      <c r="K137" s="182">
        <f>ROUND(E137*J137,2)</f>
        <v>0</v>
      </c>
      <c r="L137" s="182">
        <v>21</v>
      </c>
      <c r="M137" s="182">
        <f>G137*(1+L137/100)</f>
        <v>0</v>
      </c>
      <c r="N137" s="182">
        <v>0</v>
      </c>
      <c r="O137" s="182">
        <f>ROUND(E137*N137,2)</f>
        <v>0</v>
      </c>
      <c r="P137" s="182">
        <v>0</v>
      </c>
      <c r="Q137" s="182">
        <f>ROUND(E137*P137,2)</f>
        <v>0</v>
      </c>
      <c r="R137" s="182" t="s">
        <v>222</v>
      </c>
      <c r="S137" s="182" t="s">
        <v>119</v>
      </c>
      <c r="T137" s="183" t="s">
        <v>119</v>
      </c>
      <c r="U137" s="159">
        <v>0.42499999999999999</v>
      </c>
      <c r="V137" s="159">
        <f>ROUND(E137*U137,2)</f>
        <v>2.13</v>
      </c>
      <c r="W137" s="159"/>
      <c r="X137" s="159" t="s">
        <v>120</v>
      </c>
      <c r="Y137" s="150"/>
      <c r="Z137" s="150"/>
      <c r="AA137" s="150"/>
      <c r="AB137" s="150"/>
      <c r="AC137" s="150"/>
      <c r="AD137" s="150"/>
      <c r="AE137" s="150"/>
      <c r="AF137" s="150"/>
      <c r="AG137" s="150" t="s">
        <v>121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77">
        <v>52</v>
      </c>
      <c r="B138" s="178" t="s">
        <v>297</v>
      </c>
      <c r="C138" s="188" t="s">
        <v>298</v>
      </c>
      <c r="D138" s="179" t="s">
        <v>169</v>
      </c>
      <c r="E138" s="180">
        <v>10</v>
      </c>
      <c r="F138" s="181"/>
      <c r="G138" s="182">
        <f>ROUND(E138*F138,2)</f>
        <v>0</v>
      </c>
      <c r="H138" s="181"/>
      <c r="I138" s="182">
        <f>ROUND(E138*H138,2)</f>
        <v>0</v>
      </c>
      <c r="J138" s="181"/>
      <c r="K138" s="182">
        <f>ROUND(E138*J138,2)</f>
        <v>0</v>
      </c>
      <c r="L138" s="182">
        <v>21</v>
      </c>
      <c r="M138" s="182">
        <f>G138*(1+L138/100)</f>
        <v>0</v>
      </c>
      <c r="N138" s="182">
        <v>1.8000000000000001E-4</v>
      </c>
      <c r="O138" s="182">
        <f>ROUND(E138*N138,2)</f>
        <v>0</v>
      </c>
      <c r="P138" s="182">
        <v>0</v>
      </c>
      <c r="Q138" s="182">
        <f>ROUND(E138*P138,2)</f>
        <v>0</v>
      </c>
      <c r="R138" s="182" t="s">
        <v>222</v>
      </c>
      <c r="S138" s="182" t="s">
        <v>119</v>
      </c>
      <c r="T138" s="183" t="s">
        <v>119</v>
      </c>
      <c r="U138" s="159">
        <v>0.16500000000000001</v>
      </c>
      <c r="V138" s="159">
        <f>ROUND(E138*U138,2)</f>
        <v>1.65</v>
      </c>
      <c r="W138" s="159"/>
      <c r="X138" s="159" t="s">
        <v>120</v>
      </c>
      <c r="Y138" s="150"/>
      <c r="Z138" s="150"/>
      <c r="AA138" s="150"/>
      <c r="AB138" s="150"/>
      <c r="AC138" s="150"/>
      <c r="AD138" s="150"/>
      <c r="AE138" s="150"/>
      <c r="AF138" s="150"/>
      <c r="AG138" s="150" t="s">
        <v>121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69">
        <v>53</v>
      </c>
      <c r="B139" s="170" t="s">
        <v>299</v>
      </c>
      <c r="C139" s="186" t="s">
        <v>300</v>
      </c>
      <c r="D139" s="171" t="s">
        <v>164</v>
      </c>
      <c r="E139" s="172">
        <v>46</v>
      </c>
      <c r="F139" s="173"/>
      <c r="G139" s="174">
        <f>ROUND(E139*F139,2)</f>
        <v>0</v>
      </c>
      <c r="H139" s="173"/>
      <c r="I139" s="174">
        <f>ROUND(E139*H139,2)</f>
        <v>0</v>
      </c>
      <c r="J139" s="173"/>
      <c r="K139" s="174">
        <f>ROUND(E139*J139,2)</f>
        <v>0</v>
      </c>
      <c r="L139" s="174">
        <v>21</v>
      </c>
      <c r="M139" s="174">
        <f>G139*(1+L139/100)</f>
        <v>0</v>
      </c>
      <c r="N139" s="174">
        <v>0</v>
      </c>
      <c r="O139" s="174">
        <f>ROUND(E139*N139,2)</f>
        <v>0</v>
      </c>
      <c r="P139" s="174">
        <v>0</v>
      </c>
      <c r="Q139" s="174">
        <f>ROUND(E139*P139,2)</f>
        <v>0</v>
      </c>
      <c r="R139" s="174" t="s">
        <v>222</v>
      </c>
      <c r="S139" s="174" t="s">
        <v>119</v>
      </c>
      <c r="T139" s="175" t="s">
        <v>119</v>
      </c>
      <c r="U139" s="159">
        <v>2.9000000000000001E-2</v>
      </c>
      <c r="V139" s="159">
        <f>ROUND(E139*U139,2)</f>
        <v>1.33</v>
      </c>
      <c r="W139" s="159"/>
      <c r="X139" s="159" t="s">
        <v>120</v>
      </c>
      <c r="Y139" s="150"/>
      <c r="Z139" s="150"/>
      <c r="AA139" s="150"/>
      <c r="AB139" s="150"/>
      <c r="AC139" s="150"/>
      <c r="AD139" s="150"/>
      <c r="AE139" s="150"/>
      <c r="AF139" s="150"/>
      <c r="AG139" s="150" t="s">
        <v>121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7"/>
      <c r="B140" s="158"/>
      <c r="C140" s="249" t="s">
        <v>301</v>
      </c>
      <c r="D140" s="250"/>
      <c r="E140" s="250"/>
      <c r="F140" s="250"/>
      <c r="G140" s="250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9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149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57"/>
      <c r="B141" s="158"/>
      <c r="C141" s="187" t="s">
        <v>302</v>
      </c>
      <c r="D141" s="160"/>
      <c r="E141" s="161">
        <v>46</v>
      </c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9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125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69">
        <v>54</v>
      </c>
      <c r="B142" s="170" t="s">
        <v>303</v>
      </c>
      <c r="C142" s="186" t="s">
        <v>304</v>
      </c>
      <c r="D142" s="171" t="s">
        <v>164</v>
      </c>
      <c r="E142" s="172">
        <v>110</v>
      </c>
      <c r="F142" s="173"/>
      <c r="G142" s="174">
        <f>ROUND(E142*F142,2)</f>
        <v>0</v>
      </c>
      <c r="H142" s="173"/>
      <c r="I142" s="174">
        <f>ROUND(E142*H142,2)</f>
        <v>0</v>
      </c>
      <c r="J142" s="173"/>
      <c r="K142" s="174">
        <f>ROUND(E142*J142,2)</f>
        <v>0</v>
      </c>
      <c r="L142" s="174">
        <v>21</v>
      </c>
      <c r="M142" s="174">
        <f>G142*(1+L142/100)</f>
        <v>0</v>
      </c>
      <c r="N142" s="174">
        <v>0</v>
      </c>
      <c r="O142" s="174">
        <f>ROUND(E142*N142,2)</f>
        <v>0</v>
      </c>
      <c r="P142" s="174">
        <v>0</v>
      </c>
      <c r="Q142" s="174">
        <f>ROUND(E142*P142,2)</f>
        <v>0</v>
      </c>
      <c r="R142" s="174" t="s">
        <v>222</v>
      </c>
      <c r="S142" s="174" t="s">
        <v>119</v>
      </c>
      <c r="T142" s="175" t="s">
        <v>119</v>
      </c>
      <c r="U142" s="159">
        <v>4.2000000000000003E-2</v>
      </c>
      <c r="V142" s="159">
        <f>ROUND(E142*U142,2)</f>
        <v>4.62</v>
      </c>
      <c r="W142" s="159"/>
      <c r="X142" s="159" t="s">
        <v>120</v>
      </c>
      <c r="Y142" s="150"/>
      <c r="Z142" s="150"/>
      <c r="AA142" s="150"/>
      <c r="AB142" s="150"/>
      <c r="AC142" s="150"/>
      <c r="AD142" s="150"/>
      <c r="AE142" s="150"/>
      <c r="AF142" s="150"/>
      <c r="AG142" s="150" t="s">
        <v>121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57"/>
      <c r="B143" s="158"/>
      <c r="C143" s="249" t="s">
        <v>301</v>
      </c>
      <c r="D143" s="250"/>
      <c r="E143" s="250"/>
      <c r="F143" s="250"/>
      <c r="G143" s="250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9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149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69">
        <v>55</v>
      </c>
      <c r="B144" s="170" t="s">
        <v>305</v>
      </c>
      <c r="C144" s="186" t="s">
        <v>306</v>
      </c>
      <c r="D144" s="171" t="s">
        <v>164</v>
      </c>
      <c r="E144" s="172">
        <v>156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74">
        <v>1.0000000000000001E-5</v>
      </c>
      <c r="O144" s="174">
        <f>ROUND(E144*N144,2)</f>
        <v>0</v>
      </c>
      <c r="P144" s="174">
        <v>0</v>
      </c>
      <c r="Q144" s="174">
        <f>ROUND(E144*P144,2)</f>
        <v>0</v>
      </c>
      <c r="R144" s="174" t="s">
        <v>222</v>
      </c>
      <c r="S144" s="174" t="s">
        <v>119</v>
      </c>
      <c r="T144" s="175" t="s">
        <v>119</v>
      </c>
      <c r="U144" s="159">
        <v>6.2E-2</v>
      </c>
      <c r="V144" s="159">
        <f>ROUND(E144*U144,2)</f>
        <v>9.67</v>
      </c>
      <c r="W144" s="159"/>
      <c r="X144" s="159" t="s">
        <v>120</v>
      </c>
      <c r="Y144" s="150"/>
      <c r="Z144" s="150"/>
      <c r="AA144" s="150"/>
      <c r="AB144" s="150"/>
      <c r="AC144" s="150"/>
      <c r="AD144" s="150"/>
      <c r="AE144" s="150"/>
      <c r="AF144" s="150"/>
      <c r="AG144" s="150" t="s">
        <v>121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57"/>
      <c r="B145" s="158"/>
      <c r="C145" s="249" t="s">
        <v>307</v>
      </c>
      <c r="D145" s="250"/>
      <c r="E145" s="250"/>
      <c r="F145" s="250"/>
      <c r="G145" s="250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9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149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57"/>
      <c r="B146" s="158"/>
      <c r="C146" s="187" t="s">
        <v>308</v>
      </c>
      <c r="D146" s="160"/>
      <c r="E146" s="161">
        <v>156</v>
      </c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9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125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77">
        <v>56</v>
      </c>
      <c r="B147" s="178" t="s">
        <v>309</v>
      </c>
      <c r="C147" s="188" t="s">
        <v>310</v>
      </c>
      <c r="D147" s="179" t="s">
        <v>311</v>
      </c>
      <c r="E147" s="180">
        <v>4</v>
      </c>
      <c r="F147" s="181"/>
      <c r="G147" s="182">
        <f>ROUND(E147*F147,2)</f>
        <v>0</v>
      </c>
      <c r="H147" s="181"/>
      <c r="I147" s="182">
        <f>ROUND(E147*H147,2)</f>
        <v>0</v>
      </c>
      <c r="J147" s="181"/>
      <c r="K147" s="182">
        <f>ROUND(E147*J147,2)</f>
        <v>0</v>
      </c>
      <c r="L147" s="182">
        <v>21</v>
      </c>
      <c r="M147" s="182">
        <f>G147*(1+L147/100)</f>
        <v>0</v>
      </c>
      <c r="N147" s="182">
        <v>0</v>
      </c>
      <c r="O147" s="182">
        <f>ROUND(E147*N147,2)</f>
        <v>0</v>
      </c>
      <c r="P147" s="182">
        <v>0</v>
      </c>
      <c r="Q147" s="182">
        <f>ROUND(E147*P147,2)</f>
        <v>0</v>
      </c>
      <c r="R147" s="182"/>
      <c r="S147" s="182" t="s">
        <v>181</v>
      </c>
      <c r="T147" s="183" t="s">
        <v>165</v>
      </c>
      <c r="U147" s="159">
        <v>0.21593999999999999</v>
      </c>
      <c r="V147" s="159">
        <f>ROUND(E147*U147,2)</f>
        <v>0.86</v>
      </c>
      <c r="W147" s="159"/>
      <c r="X147" s="159" t="s">
        <v>120</v>
      </c>
      <c r="Y147" s="150"/>
      <c r="Z147" s="150"/>
      <c r="AA147" s="150"/>
      <c r="AB147" s="150"/>
      <c r="AC147" s="150"/>
      <c r="AD147" s="150"/>
      <c r="AE147" s="150"/>
      <c r="AF147" s="150"/>
      <c r="AG147" s="150" t="s">
        <v>121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ht="33.75" outlineLevel="1" x14ac:dyDescent="0.2">
      <c r="A148" s="177">
        <v>57</v>
      </c>
      <c r="B148" s="178" t="s">
        <v>312</v>
      </c>
      <c r="C148" s="188" t="s">
        <v>313</v>
      </c>
      <c r="D148" s="179" t="s">
        <v>164</v>
      </c>
      <c r="E148" s="180">
        <v>20</v>
      </c>
      <c r="F148" s="181"/>
      <c r="G148" s="182">
        <f>ROUND(E148*F148,2)</f>
        <v>0</v>
      </c>
      <c r="H148" s="181"/>
      <c r="I148" s="182">
        <f>ROUND(E148*H148,2)</f>
        <v>0</v>
      </c>
      <c r="J148" s="181"/>
      <c r="K148" s="182">
        <f>ROUND(E148*J148,2)</f>
        <v>0</v>
      </c>
      <c r="L148" s="182">
        <v>21</v>
      </c>
      <c r="M148" s="182">
        <f>G148*(1+L148/100)</f>
        <v>0</v>
      </c>
      <c r="N148" s="182">
        <v>1.4999999999999999E-4</v>
      </c>
      <c r="O148" s="182">
        <f>ROUND(E148*N148,2)</f>
        <v>0</v>
      </c>
      <c r="P148" s="182">
        <v>0</v>
      </c>
      <c r="Q148" s="182">
        <f>ROUND(E148*P148,2)</f>
        <v>0</v>
      </c>
      <c r="R148" s="182" t="s">
        <v>191</v>
      </c>
      <c r="S148" s="182" t="s">
        <v>119</v>
      </c>
      <c r="T148" s="183" t="s">
        <v>119</v>
      </c>
      <c r="U148" s="159">
        <v>0</v>
      </c>
      <c r="V148" s="159">
        <f>ROUND(E148*U148,2)</f>
        <v>0</v>
      </c>
      <c r="W148" s="159"/>
      <c r="X148" s="159" t="s">
        <v>192</v>
      </c>
      <c r="Y148" s="150"/>
      <c r="Z148" s="150"/>
      <c r="AA148" s="150"/>
      <c r="AB148" s="150"/>
      <c r="AC148" s="150"/>
      <c r="AD148" s="150"/>
      <c r="AE148" s="150"/>
      <c r="AF148" s="150"/>
      <c r="AG148" s="150" t="s">
        <v>193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ht="33.75" outlineLevel="1" x14ac:dyDescent="0.2">
      <c r="A149" s="177">
        <v>58</v>
      </c>
      <c r="B149" s="178" t="s">
        <v>314</v>
      </c>
      <c r="C149" s="188" t="s">
        <v>315</v>
      </c>
      <c r="D149" s="179" t="s">
        <v>164</v>
      </c>
      <c r="E149" s="180">
        <v>3</v>
      </c>
      <c r="F149" s="181"/>
      <c r="G149" s="182">
        <f>ROUND(E149*F149,2)</f>
        <v>0</v>
      </c>
      <c r="H149" s="181"/>
      <c r="I149" s="182">
        <f>ROUND(E149*H149,2)</f>
        <v>0</v>
      </c>
      <c r="J149" s="181"/>
      <c r="K149" s="182">
        <f>ROUND(E149*J149,2)</f>
        <v>0</v>
      </c>
      <c r="L149" s="182">
        <v>21</v>
      </c>
      <c r="M149" s="182">
        <f>G149*(1+L149/100)</f>
        <v>0</v>
      </c>
      <c r="N149" s="182">
        <v>3.6999999999999999E-4</v>
      </c>
      <c r="O149" s="182">
        <f>ROUND(E149*N149,2)</f>
        <v>0</v>
      </c>
      <c r="P149" s="182">
        <v>0</v>
      </c>
      <c r="Q149" s="182">
        <f>ROUND(E149*P149,2)</f>
        <v>0</v>
      </c>
      <c r="R149" s="182" t="s">
        <v>191</v>
      </c>
      <c r="S149" s="182" t="s">
        <v>119</v>
      </c>
      <c r="T149" s="183" t="s">
        <v>119</v>
      </c>
      <c r="U149" s="159">
        <v>0</v>
      </c>
      <c r="V149" s="159">
        <f>ROUND(E149*U149,2)</f>
        <v>0</v>
      </c>
      <c r="W149" s="159"/>
      <c r="X149" s="159" t="s">
        <v>192</v>
      </c>
      <c r="Y149" s="150"/>
      <c r="Z149" s="150"/>
      <c r="AA149" s="150"/>
      <c r="AB149" s="150"/>
      <c r="AC149" s="150"/>
      <c r="AD149" s="150"/>
      <c r="AE149" s="150"/>
      <c r="AF149" s="150"/>
      <c r="AG149" s="150" t="s">
        <v>193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ht="33.75" outlineLevel="1" x14ac:dyDescent="0.2">
      <c r="A150" s="177">
        <v>59</v>
      </c>
      <c r="B150" s="178" t="s">
        <v>316</v>
      </c>
      <c r="C150" s="188" t="s">
        <v>317</v>
      </c>
      <c r="D150" s="179" t="s">
        <v>164</v>
      </c>
      <c r="E150" s="180">
        <v>55</v>
      </c>
      <c r="F150" s="181"/>
      <c r="G150" s="182">
        <f>ROUND(E150*F150,2)</f>
        <v>0</v>
      </c>
      <c r="H150" s="181"/>
      <c r="I150" s="182">
        <f>ROUND(E150*H150,2)</f>
        <v>0</v>
      </c>
      <c r="J150" s="181"/>
      <c r="K150" s="182">
        <f>ROUND(E150*J150,2)</f>
        <v>0</v>
      </c>
      <c r="L150" s="182">
        <v>21</v>
      </c>
      <c r="M150" s="182">
        <f>G150*(1+L150/100)</f>
        <v>0</v>
      </c>
      <c r="N150" s="182">
        <v>8.3000000000000001E-4</v>
      </c>
      <c r="O150" s="182">
        <f>ROUND(E150*N150,2)</f>
        <v>0.05</v>
      </c>
      <c r="P150" s="182">
        <v>0</v>
      </c>
      <c r="Q150" s="182">
        <f>ROUND(E150*P150,2)</f>
        <v>0</v>
      </c>
      <c r="R150" s="182" t="s">
        <v>191</v>
      </c>
      <c r="S150" s="182" t="s">
        <v>119</v>
      </c>
      <c r="T150" s="183" t="s">
        <v>119</v>
      </c>
      <c r="U150" s="159">
        <v>0</v>
      </c>
      <c r="V150" s="159">
        <f>ROUND(E150*U150,2)</f>
        <v>0</v>
      </c>
      <c r="W150" s="159"/>
      <c r="X150" s="159" t="s">
        <v>192</v>
      </c>
      <c r="Y150" s="150"/>
      <c r="Z150" s="150"/>
      <c r="AA150" s="150"/>
      <c r="AB150" s="150"/>
      <c r="AC150" s="150"/>
      <c r="AD150" s="150"/>
      <c r="AE150" s="150"/>
      <c r="AF150" s="150"/>
      <c r="AG150" s="150" t="s">
        <v>193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69">
        <v>60</v>
      </c>
      <c r="B151" s="170" t="s">
        <v>318</v>
      </c>
      <c r="C151" s="186" t="s">
        <v>319</v>
      </c>
      <c r="D151" s="171" t="s">
        <v>211</v>
      </c>
      <c r="E151" s="172">
        <v>0.25717000000000001</v>
      </c>
      <c r="F151" s="173"/>
      <c r="G151" s="174">
        <f>ROUND(E151*F151,2)</f>
        <v>0</v>
      </c>
      <c r="H151" s="173"/>
      <c r="I151" s="174">
        <f>ROUND(E151*H151,2)</f>
        <v>0</v>
      </c>
      <c r="J151" s="173"/>
      <c r="K151" s="174">
        <f>ROUND(E151*J151,2)</f>
        <v>0</v>
      </c>
      <c r="L151" s="174">
        <v>21</v>
      </c>
      <c r="M151" s="174">
        <f>G151*(1+L151/100)</f>
        <v>0</v>
      </c>
      <c r="N151" s="174">
        <v>0</v>
      </c>
      <c r="O151" s="174">
        <f>ROUND(E151*N151,2)</f>
        <v>0</v>
      </c>
      <c r="P151" s="174">
        <v>0</v>
      </c>
      <c r="Q151" s="174">
        <f>ROUND(E151*P151,2)</f>
        <v>0</v>
      </c>
      <c r="R151" s="174" t="s">
        <v>222</v>
      </c>
      <c r="S151" s="174" t="s">
        <v>119</v>
      </c>
      <c r="T151" s="175" t="s">
        <v>119</v>
      </c>
      <c r="U151" s="159">
        <v>1.327</v>
      </c>
      <c r="V151" s="159">
        <f>ROUND(E151*U151,2)</f>
        <v>0.34</v>
      </c>
      <c r="W151" s="159"/>
      <c r="X151" s="159" t="s">
        <v>212</v>
      </c>
      <c r="Y151" s="150"/>
      <c r="Z151" s="150"/>
      <c r="AA151" s="150"/>
      <c r="AB151" s="150"/>
      <c r="AC151" s="150"/>
      <c r="AD151" s="150"/>
      <c r="AE151" s="150"/>
      <c r="AF151" s="150"/>
      <c r="AG151" s="150" t="s">
        <v>213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57"/>
      <c r="B152" s="158"/>
      <c r="C152" s="251" t="s">
        <v>320</v>
      </c>
      <c r="D152" s="252"/>
      <c r="E152" s="252"/>
      <c r="F152" s="252"/>
      <c r="G152" s="252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9"/>
      <c r="Y152" s="150"/>
      <c r="Z152" s="150"/>
      <c r="AA152" s="150"/>
      <c r="AB152" s="150"/>
      <c r="AC152" s="150"/>
      <c r="AD152" s="150"/>
      <c r="AE152" s="150"/>
      <c r="AF152" s="150"/>
      <c r="AG152" s="150" t="s">
        <v>123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x14ac:dyDescent="0.2">
      <c r="A153" s="163" t="s">
        <v>113</v>
      </c>
      <c r="B153" s="164" t="s">
        <v>81</v>
      </c>
      <c r="C153" s="185" t="s">
        <v>82</v>
      </c>
      <c r="D153" s="165"/>
      <c r="E153" s="166"/>
      <c r="F153" s="167"/>
      <c r="G153" s="167">
        <f>SUMIF(AG154:AG162,"&lt;&gt;NOR",G154:G162)</f>
        <v>0</v>
      </c>
      <c r="H153" s="167"/>
      <c r="I153" s="167">
        <f>SUM(I154:I162)</f>
        <v>0</v>
      </c>
      <c r="J153" s="167"/>
      <c r="K153" s="167">
        <f>SUM(K154:K162)</f>
        <v>0</v>
      </c>
      <c r="L153" s="167"/>
      <c r="M153" s="167">
        <f>SUM(M154:M162)</f>
        <v>0</v>
      </c>
      <c r="N153" s="167"/>
      <c r="O153" s="167">
        <f>SUM(O154:O162)</f>
        <v>6.9999999999999993E-2</v>
      </c>
      <c r="P153" s="167"/>
      <c r="Q153" s="167">
        <f>SUM(Q154:Q162)</f>
        <v>0</v>
      </c>
      <c r="R153" s="167"/>
      <c r="S153" s="167"/>
      <c r="T153" s="168"/>
      <c r="U153" s="162"/>
      <c r="V153" s="162">
        <f>SUM(V154:V162)</f>
        <v>9.43</v>
      </c>
      <c r="W153" s="162"/>
      <c r="X153" s="162"/>
      <c r="AG153" t="s">
        <v>114</v>
      </c>
    </row>
    <row r="154" spans="1:60" outlineLevel="1" x14ac:dyDescent="0.2">
      <c r="A154" s="169">
        <v>61</v>
      </c>
      <c r="B154" s="170" t="s">
        <v>321</v>
      </c>
      <c r="C154" s="186" t="s">
        <v>322</v>
      </c>
      <c r="D154" s="171" t="s">
        <v>226</v>
      </c>
      <c r="E154" s="172">
        <v>4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74">
        <v>1.41E-3</v>
      </c>
      <c r="O154" s="174">
        <f>ROUND(E154*N154,2)</f>
        <v>0.01</v>
      </c>
      <c r="P154" s="174">
        <v>0</v>
      </c>
      <c r="Q154" s="174">
        <f>ROUND(E154*P154,2)</f>
        <v>0</v>
      </c>
      <c r="R154" s="174" t="s">
        <v>222</v>
      </c>
      <c r="S154" s="174" t="s">
        <v>119</v>
      </c>
      <c r="T154" s="175" t="s">
        <v>119</v>
      </c>
      <c r="U154" s="159">
        <v>1.575</v>
      </c>
      <c r="V154" s="159">
        <f>ROUND(E154*U154,2)</f>
        <v>6.3</v>
      </c>
      <c r="W154" s="159"/>
      <c r="X154" s="159" t="s">
        <v>120</v>
      </c>
      <c r="Y154" s="150"/>
      <c r="Z154" s="150"/>
      <c r="AA154" s="150"/>
      <c r="AB154" s="150"/>
      <c r="AC154" s="150"/>
      <c r="AD154" s="150"/>
      <c r="AE154" s="150"/>
      <c r="AF154" s="150"/>
      <c r="AG154" s="150" t="s">
        <v>121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7"/>
      <c r="B155" s="158"/>
      <c r="C155" s="249" t="s">
        <v>323</v>
      </c>
      <c r="D155" s="250"/>
      <c r="E155" s="250"/>
      <c r="F155" s="250"/>
      <c r="G155" s="250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59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149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77">
        <v>62</v>
      </c>
      <c r="B156" s="178" t="s">
        <v>324</v>
      </c>
      <c r="C156" s="188" t="s">
        <v>325</v>
      </c>
      <c r="D156" s="179" t="s">
        <v>226</v>
      </c>
      <c r="E156" s="180">
        <v>10</v>
      </c>
      <c r="F156" s="181"/>
      <c r="G156" s="182">
        <f>ROUND(E156*F156,2)</f>
        <v>0</v>
      </c>
      <c r="H156" s="181"/>
      <c r="I156" s="182">
        <f>ROUND(E156*H156,2)</f>
        <v>0</v>
      </c>
      <c r="J156" s="181"/>
      <c r="K156" s="182">
        <f>ROUND(E156*J156,2)</f>
        <v>0</v>
      </c>
      <c r="L156" s="182">
        <v>21</v>
      </c>
      <c r="M156" s="182">
        <f>G156*(1+L156/100)</f>
        <v>0</v>
      </c>
      <c r="N156" s="182">
        <v>2.4000000000000001E-4</v>
      </c>
      <c r="O156" s="182">
        <f>ROUND(E156*N156,2)</f>
        <v>0</v>
      </c>
      <c r="P156" s="182">
        <v>0</v>
      </c>
      <c r="Q156" s="182">
        <f>ROUND(E156*P156,2)</f>
        <v>0</v>
      </c>
      <c r="R156" s="182" t="s">
        <v>222</v>
      </c>
      <c r="S156" s="182" t="s">
        <v>119</v>
      </c>
      <c r="T156" s="183" t="s">
        <v>119</v>
      </c>
      <c r="U156" s="159">
        <v>0.124</v>
      </c>
      <c r="V156" s="159">
        <f>ROUND(E156*U156,2)</f>
        <v>1.24</v>
      </c>
      <c r="W156" s="159"/>
      <c r="X156" s="159" t="s">
        <v>120</v>
      </c>
      <c r="Y156" s="150"/>
      <c r="Z156" s="150"/>
      <c r="AA156" s="150"/>
      <c r="AB156" s="150"/>
      <c r="AC156" s="150"/>
      <c r="AD156" s="150"/>
      <c r="AE156" s="150"/>
      <c r="AF156" s="150"/>
      <c r="AG156" s="150" t="s">
        <v>121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69">
        <v>63</v>
      </c>
      <c r="B157" s="170" t="s">
        <v>326</v>
      </c>
      <c r="C157" s="186" t="s">
        <v>327</v>
      </c>
      <c r="D157" s="171" t="s">
        <v>169</v>
      </c>
      <c r="E157" s="172">
        <v>4</v>
      </c>
      <c r="F157" s="173"/>
      <c r="G157" s="174">
        <f>ROUND(E157*F157,2)</f>
        <v>0</v>
      </c>
      <c r="H157" s="173"/>
      <c r="I157" s="174">
        <f>ROUND(E157*H157,2)</f>
        <v>0</v>
      </c>
      <c r="J157" s="173"/>
      <c r="K157" s="174">
        <f>ROUND(E157*J157,2)</f>
        <v>0</v>
      </c>
      <c r="L157" s="174">
        <v>21</v>
      </c>
      <c r="M157" s="174">
        <f>G157*(1+L157/100)</f>
        <v>0</v>
      </c>
      <c r="N157" s="174">
        <v>4.0000000000000003E-5</v>
      </c>
      <c r="O157" s="174">
        <f>ROUND(E157*N157,2)</f>
        <v>0</v>
      </c>
      <c r="P157" s="174">
        <v>0</v>
      </c>
      <c r="Q157" s="174">
        <f>ROUND(E157*P157,2)</f>
        <v>0</v>
      </c>
      <c r="R157" s="174" t="s">
        <v>222</v>
      </c>
      <c r="S157" s="174" t="s">
        <v>119</v>
      </c>
      <c r="T157" s="175" t="s">
        <v>119</v>
      </c>
      <c r="U157" s="159">
        <v>0.44500000000000001</v>
      </c>
      <c r="V157" s="159">
        <f>ROUND(E157*U157,2)</f>
        <v>1.78</v>
      </c>
      <c r="W157" s="159"/>
      <c r="X157" s="159" t="s">
        <v>120</v>
      </c>
      <c r="Y157" s="150"/>
      <c r="Z157" s="150"/>
      <c r="AA157" s="150"/>
      <c r="AB157" s="150"/>
      <c r="AC157" s="150"/>
      <c r="AD157" s="150"/>
      <c r="AE157" s="150"/>
      <c r="AF157" s="150"/>
      <c r="AG157" s="150" t="s">
        <v>121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57"/>
      <c r="B158" s="158"/>
      <c r="C158" s="187" t="s">
        <v>328</v>
      </c>
      <c r="D158" s="160"/>
      <c r="E158" s="161">
        <v>4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125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ht="22.5" outlineLevel="1" x14ac:dyDescent="0.2">
      <c r="A159" s="177">
        <v>64</v>
      </c>
      <c r="B159" s="178" t="s">
        <v>329</v>
      </c>
      <c r="C159" s="188" t="s">
        <v>330</v>
      </c>
      <c r="D159" s="179" t="s">
        <v>169</v>
      </c>
      <c r="E159" s="180">
        <v>4</v>
      </c>
      <c r="F159" s="181"/>
      <c r="G159" s="182">
        <f>ROUND(E159*F159,2)</f>
        <v>0</v>
      </c>
      <c r="H159" s="181"/>
      <c r="I159" s="182">
        <f>ROUND(E159*H159,2)</f>
        <v>0</v>
      </c>
      <c r="J159" s="181"/>
      <c r="K159" s="182">
        <f>ROUND(E159*J159,2)</f>
        <v>0</v>
      </c>
      <c r="L159" s="182">
        <v>21</v>
      </c>
      <c r="M159" s="182">
        <f>G159*(1+L159/100)</f>
        <v>0</v>
      </c>
      <c r="N159" s="182">
        <v>1E-3</v>
      </c>
      <c r="O159" s="182">
        <f>ROUND(E159*N159,2)</f>
        <v>0</v>
      </c>
      <c r="P159" s="182">
        <v>0</v>
      </c>
      <c r="Q159" s="182">
        <f>ROUND(E159*P159,2)</f>
        <v>0</v>
      </c>
      <c r="R159" s="182" t="s">
        <v>191</v>
      </c>
      <c r="S159" s="182" t="s">
        <v>119</v>
      </c>
      <c r="T159" s="183" t="s">
        <v>119</v>
      </c>
      <c r="U159" s="159">
        <v>0</v>
      </c>
      <c r="V159" s="159">
        <f>ROUND(E159*U159,2)</f>
        <v>0</v>
      </c>
      <c r="W159" s="159"/>
      <c r="X159" s="159" t="s">
        <v>192</v>
      </c>
      <c r="Y159" s="150"/>
      <c r="Z159" s="150"/>
      <c r="AA159" s="150"/>
      <c r="AB159" s="150"/>
      <c r="AC159" s="150"/>
      <c r="AD159" s="150"/>
      <c r="AE159" s="150"/>
      <c r="AF159" s="150"/>
      <c r="AG159" s="150" t="s">
        <v>193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77">
        <v>65</v>
      </c>
      <c r="B160" s="178" t="s">
        <v>331</v>
      </c>
      <c r="C160" s="188" t="s">
        <v>332</v>
      </c>
      <c r="D160" s="179" t="s">
        <v>169</v>
      </c>
      <c r="E160" s="180">
        <v>4</v>
      </c>
      <c r="F160" s="181"/>
      <c r="G160" s="182">
        <f>ROUND(E160*F160,2)</f>
        <v>0</v>
      </c>
      <c r="H160" s="181"/>
      <c r="I160" s="182">
        <f>ROUND(E160*H160,2)</f>
        <v>0</v>
      </c>
      <c r="J160" s="181"/>
      <c r="K160" s="182">
        <f>ROUND(E160*J160,2)</f>
        <v>0</v>
      </c>
      <c r="L160" s="182">
        <v>21</v>
      </c>
      <c r="M160" s="182">
        <f>G160*(1+L160/100)</f>
        <v>0</v>
      </c>
      <c r="N160" s="182">
        <v>1.55E-2</v>
      </c>
      <c r="O160" s="182">
        <f>ROUND(E160*N160,2)</f>
        <v>0.06</v>
      </c>
      <c r="P160" s="182">
        <v>0</v>
      </c>
      <c r="Q160" s="182">
        <f>ROUND(E160*P160,2)</f>
        <v>0</v>
      </c>
      <c r="R160" s="182" t="s">
        <v>191</v>
      </c>
      <c r="S160" s="182" t="s">
        <v>119</v>
      </c>
      <c r="T160" s="183" t="s">
        <v>119</v>
      </c>
      <c r="U160" s="159">
        <v>0</v>
      </c>
      <c r="V160" s="159">
        <f>ROUND(E160*U160,2)</f>
        <v>0</v>
      </c>
      <c r="W160" s="159"/>
      <c r="X160" s="159" t="s">
        <v>192</v>
      </c>
      <c r="Y160" s="150"/>
      <c r="Z160" s="150"/>
      <c r="AA160" s="150"/>
      <c r="AB160" s="150"/>
      <c r="AC160" s="150"/>
      <c r="AD160" s="150"/>
      <c r="AE160" s="150"/>
      <c r="AF160" s="150"/>
      <c r="AG160" s="150" t="s">
        <v>193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69">
        <v>66</v>
      </c>
      <c r="B161" s="170" t="s">
        <v>333</v>
      </c>
      <c r="C161" s="186" t="s">
        <v>334</v>
      </c>
      <c r="D161" s="171" t="s">
        <v>211</v>
      </c>
      <c r="E161" s="172">
        <v>7.4200000000000002E-2</v>
      </c>
      <c r="F161" s="173"/>
      <c r="G161" s="174">
        <f>ROUND(E161*F161,2)</f>
        <v>0</v>
      </c>
      <c r="H161" s="173"/>
      <c r="I161" s="174">
        <f>ROUND(E161*H161,2)</f>
        <v>0</v>
      </c>
      <c r="J161" s="173"/>
      <c r="K161" s="174">
        <f>ROUND(E161*J161,2)</f>
        <v>0</v>
      </c>
      <c r="L161" s="174">
        <v>21</v>
      </c>
      <c r="M161" s="174">
        <f>G161*(1+L161/100)</f>
        <v>0</v>
      </c>
      <c r="N161" s="174">
        <v>0</v>
      </c>
      <c r="O161" s="174">
        <f>ROUND(E161*N161,2)</f>
        <v>0</v>
      </c>
      <c r="P161" s="174">
        <v>0</v>
      </c>
      <c r="Q161" s="174">
        <f>ROUND(E161*P161,2)</f>
        <v>0</v>
      </c>
      <c r="R161" s="174" t="s">
        <v>222</v>
      </c>
      <c r="S161" s="174" t="s">
        <v>119</v>
      </c>
      <c r="T161" s="175" t="s">
        <v>119</v>
      </c>
      <c r="U161" s="159">
        <v>1.5169999999999999</v>
      </c>
      <c r="V161" s="159">
        <f>ROUND(E161*U161,2)</f>
        <v>0.11</v>
      </c>
      <c r="W161" s="159"/>
      <c r="X161" s="159" t="s">
        <v>212</v>
      </c>
      <c r="Y161" s="150"/>
      <c r="Z161" s="150"/>
      <c r="AA161" s="150"/>
      <c r="AB161" s="150"/>
      <c r="AC161" s="150"/>
      <c r="AD161" s="150"/>
      <c r="AE161" s="150"/>
      <c r="AF161" s="150"/>
      <c r="AG161" s="150" t="s">
        <v>213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57"/>
      <c r="B162" s="158"/>
      <c r="C162" s="251" t="s">
        <v>320</v>
      </c>
      <c r="D162" s="252"/>
      <c r="E162" s="252"/>
      <c r="F162" s="252"/>
      <c r="G162" s="252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123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x14ac:dyDescent="0.2">
      <c r="A163" s="163" t="s">
        <v>113</v>
      </c>
      <c r="B163" s="164" t="s">
        <v>83</v>
      </c>
      <c r="C163" s="185" t="s">
        <v>84</v>
      </c>
      <c r="D163" s="165"/>
      <c r="E163" s="166"/>
      <c r="F163" s="167"/>
      <c r="G163" s="167">
        <f>SUMIF(AG164:AG170,"&lt;&gt;NOR",G164:G170)</f>
        <v>0</v>
      </c>
      <c r="H163" s="167"/>
      <c r="I163" s="167">
        <f>SUM(I164:I170)</f>
        <v>0</v>
      </c>
      <c r="J163" s="167"/>
      <c r="K163" s="167">
        <f>SUM(K164:K170)</f>
        <v>0</v>
      </c>
      <c r="L163" s="167"/>
      <c r="M163" s="167">
        <f>SUM(M164:M170)</f>
        <v>0</v>
      </c>
      <c r="N163" s="167"/>
      <c r="O163" s="167">
        <f>SUM(O164:O170)</f>
        <v>0.03</v>
      </c>
      <c r="P163" s="167"/>
      <c r="Q163" s="167">
        <f>SUM(Q164:Q170)</f>
        <v>0</v>
      </c>
      <c r="R163" s="167"/>
      <c r="S163" s="167"/>
      <c r="T163" s="168"/>
      <c r="U163" s="162"/>
      <c r="V163" s="162">
        <f>SUM(V164:V170)</f>
        <v>12.72</v>
      </c>
      <c r="W163" s="162"/>
      <c r="X163" s="162"/>
      <c r="AG163" t="s">
        <v>114</v>
      </c>
    </row>
    <row r="164" spans="1:60" outlineLevel="1" x14ac:dyDescent="0.2">
      <c r="A164" s="177">
        <v>67</v>
      </c>
      <c r="B164" s="178" t="s">
        <v>335</v>
      </c>
      <c r="C164" s="188" t="s">
        <v>336</v>
      </c>
      <c r="D164" s="179" t="s">
        <v>164</v>
      </c>
      <c r="E164" s="180">
        <v>107</v>
      </c>
      <c r="F164" s="181"/>
      <c r="G164" s="182">
        <f>ROUND(E164*F164,2)</f>
        <v>0</v>
      </c>
      <c r="H164" s="181"/>
      <c r="I164" s="182">
        <f>ROUND(E164*H164,2)</f>
        <v>0</v>
      </c>
      <c r="J164" s="181"/>
      <c r="K164" s="182">
        <f>ROUND(E164*J164,2)</f>
        <v>0</v>
      </c>
      <c r="L164" s="182">
        <v>21</v>
      </c>
      <c r="M164" s="182">
        <f>G164*(1+L164/100)</f>
        <v>0</v>
      </c>
      <c r="N164" s="182">
        <v>0</v>
      </c>
      <c r="O164" s="182">
        <f>ROUND(E164*N164,2)</f>
        <v>0</v>
      </c>
      <c r="P164" s="182">
        <v>0</v>
      </c>
      <c r="Q164" s="182">
        <f>ROUND(E164*P164,2)</f>
        <v>0</v>
      </c>
      <c r="R164" s="182"/>
      <c r="S164" s="182" t="s">
        <v>181</v>
      </c>
      <c r="T164" s="183" t="s">
        <v>119</v>
      </c>
      <c r="U164" s="159">
        <v>1.15E-2</v>
      </c>
      <c r="V164" s="159">
        <f>ROUND(E164*U164,2)</f>
        <v>1.23</v>
      </c>
      <c r="W164" s="159"/>
      <c r="X164" s="159" t="s">
        <v>120</v>
      </c>
      <c r="Y164" s="150"/>
      <c r="Z164" s="150"/>
      <c r="AA164" s="150"/>
      <c r="AB164" s="150"/>
      <c r="AC164" s="150"/>
      <c r="AD164" s="150"/>
      <c r="AE164" s="150"/>
      <c r="AF164" s="150"/>
      <c r="AG164" s="150" t="s">
        <v>121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69">
        <v>68</v>
      </c>
      <c r="B165" s="170" t="s">
        <v>337</v>
      </c>
      <c r="C165" s="186" t="s">
        <v>338</v>
      </c>
      <c r="D165" s="171" t="s">
        <v>339</v>
      </c>
      <c r="E165" s="172">
        <v>26.75</v>
      </c>
      <c r="F165" s="173"/>
      <c r="G165" s="174">
        <f>ROUND(E165*F165,2)</f>
        <v>0</v>
      </c>
      <c r="H165" s="173"/>
      <c r="I165" s="174">
        <f>ROUND(E165*H165,2)</f>
        <v>0</v>
      </c>
      <c r="J165" s="173"/>
      <c r="K165" s="174">
        <f>ROUND(E165*J165,2)</f>
        <v>0</v>
      </c>
      <c r="L165" s="174">
        <v>21</v>
      </c>
      <c r="M165" s="174">
        <f>G165*(1+L165/100)</f>
        <v>0</v>
      </c>
      <c r="N165" s="174">
        <v>6.0000000000000002E-5</v>
      </c>
      <c r="O165" s="174">
        <f>ROUND(E165*N165,2)</f>
        <v>0</v>
      </c>
      <c r="P165" s="174">
        <v>0</v>
      </c>
      <c r="Q165" s="174">
        <f>ROUND(E165*P165,2)</f>
        <v>0</v>
      </c>
      <c r="R165" s="174" t="s">
        <v>340</v>
      </c>
      <c r="S165" s="174" t="s">
        <v>119</v>
      </c>
      <c r="T165" s="175" t="s">
        <v>119</v>
      </c>
      <c r="U165" s="159">
        <v>0.42599999999999999</v>
      </c>
      <c r="V165" s="159">
        <f>ROUND(E165*U165,2)</f>
        <v>11.4</v>
      </c>
      <c r="W165" s="159"/>
      <c r="X165" s="159" t="s">
        <v>120</v>
      </c>
      <c r="Y165" s="150"/>
      <c r="Z165" s="150"/>
      <c r="AA165" s="150"/>
      <c r="AB165" s="150"/>
      <c r="AC165" s="150"/>
      <c r="AD165" s="150"/>
      <c r="AE165" s="150"/>
      <c r="AF165" s="150"/>
      <c r="AG165" s="150" t="s">
        <v>121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57"/>
      <c r="B166" s="158"/>
      <c r="C166" s="187" t="s">
        <v>341</v>
      </c>
      <c r="D166" s="160"/>
      <c r="E166" s="161">
        <v>26.75</v>
      </c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59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125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69">
        <v>69</v>
      </c>
      <c r="B167" s="170" t="s">
        <v>342</v>
      </c>
      <c r="C167" s="186" t="s">
        <v>343</v>
      </c>
      <c r="D167" s="171" t="s">
        <v>339</v>
      </c>
      <c r="E167" s="172">
        <v>26.75</v>
      </c>
      <c r="F167" s="173"/>
      <c r="G167" s="174">
        <f>ROUND(E167*F167,2)</f>
        <v>0</v>
      </c>
      <c r="H167" s="173"/>
      <c r="I167" s="174">
        <f>ROUND(E167*H167,2)</f>
        <v>0</v>
      </c>
      <c r="J167" s="173"/>
      <c r="K167" s="174">
        <f>ROUND(E167*J167,2)</f>
        <v>0</v>
      </c>
      <c r="L167" s="174">
        <v>21</v>
      </c>
      <c r="M167" s="174">
        <f>G167*(1+L167/100)</f>
        <v>0</v>
      </c>
      <c r="N167" s="174">
        <v>1E-3</v>
      </c>
      <c r="O167" s="174">
        <f>ROUND(E167*N167,2)</f>
        <v>0.03</v>
      </c>
      <c r="P167" s="174">
        <v>0</v>
      </c>
      <c r="Q167" s="174">
        <f>ROUND(E167*P167,2)</f>
        <v>0</v>
      </c>
      <c r="R167" s="174" t="s">
        <v>191</v>
      </c>
      <c r="S167" s="174" t="s">
        <v>119</v>
      </c>
      <c r="T167" s="175" t="s">
        <v>119</v>
      </c>
      <c r="U167" s="159">
        <v>0</v>
      </c>
      <c r="V167" s="159">
        <f>ROUND(E167*U167,2)</f>
        <v>0</v>
      </c>
      <c r="W167" s="159"/>
      <c r="X167" s="159" t="s">
        <v>192</v>
      </c>
      <c r="Y167" s="150"/>
      <c r="Z167" s="150"/>
      <c r="AA167" s="150"/>
      <c r="AB167" s="150"/>
      <c r="AC167" s="150"/>
      <c r="AD167" s="150"/>
      <c r="AE167" s="150"/>
      <c r="AF167" s="150"/>
      <c r="AG167" s="150" t="s">
        <v>193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57"/>
      <c r="B168" s="158"/>
      <c r="C168" s="187" t="s">
        <v>344</v>
      </c>
      <c r="D168" s="160"/>
      <c r="E168" s="161">
        <v>26.75</v>
      </c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59"/>
      <c r="X168" s="159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125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">
      <c r="A169" s="169">
        <v>70</v>
      </c>
      <c r="B169" s="170" t="s">
        <v>345</v>
      </c>
      <c r="C169" s="186" t="s">
        <v>346</v>
      </c>
      <c r="D169" s="171" t="s">
        <v>211</v>
      </c>
      <c r="E169" s="172">
        <v>2.836E-2</v>
      </c>
      <c r="F169" s="173"/>
      <c r="G169" s="174">
        <f>ROUND(E169*F169,2)</f>
        <v>0</v>
      </c>
      <c r="H169" s="173"/>
      <c r="I169" s="174">
        <f>ROUND(E169*H169,2)</f>
        <v>0</v>
      </c>
      <c r="J169" s="173"/>
      <c r="K169" s="174">
        <f>ROUND(E169*J169,2)</f>
        <v>0</v>
      </c>
      <c r="L169" s="174">
        <v>21</v>
      </c>
      <c r="M169" s="174">
        <f>G169*(1+L169/100)</f>
        <v>0</v>
      </c>
      <c r="N169" s="174">
        <v>0</v>
      </c>
      <c r="O169" s="174">
        <f>ROUND(E169*N169,2)</f>
        <v>0</v>
      </c>
      <c r="P169" s="174">
        <v>0</v>
      </c>
      <c r="Q169" s="174">
        <f>ROUND(E169*P169,2)</f>
        <v>0</v>
      </c>
      <c r="R169" s="174" t="s">
        <v>340</v>
      </c>
      <c r="S169" s="174" t="s">
        <v>119</v>
      </c>
      <c r="T169" s="175" t="s">
        <v>119</v>
      </c>
      <c r="U169" s="159">
        <v>3.327</v>
      </c>
      <c r="V169" s="159">
        <f>ROUND(E169*U169,2)</f>
        <v>0.09</v>
      </c>
      <c r="W169" s="159"/>
      <c r="X169" s="159" t="s">
        <v>212</v>
      </c>
      <c r="Y169" s="150"/>
      <c r="Z169" s="150"/>
      <c r="AA169" s="150"/>
      <c r="AB169" s="150"/>
      <c r="AC169" s="150"/>
      <c r="AD169" s="150"/>
      <c r="AE169" s="150"/>
      <c r="AF169" s="150"/>
      <c r="AG169" s="150" t="s">
        <v>213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57"/>
      <c r="B170" s="158"/>
      <c r="C170" s="251" t="s">
        <v>347</v>
      </c>
      <c r="D170" s="252"/>
      <c r="E170" s="252"/>
      <c r="F170" s="252"/>
      <c r="G170" s="252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9"/>
      <c r="Y170" s="150"/>
      <c r="Z170" s="150"/>
      <c r="AA170" s="150"/>
      <c r="AB170" s="150"/>
      <c r="AC170" s="150"/>
      <c r="AD170" s="150"/>
      <c r="AE170" s="150"/>
      <c r="AF170" s="150"/>
      <c r="AG170" s="150" t="s">
        <v>123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x14ac:dyDescent="0.2">
      <c r="A171" s="163" t="s">
        <v>113</v>
      </c>
      <c r="B171" s="164" t="s">
        <v>85</v>
      </c>
      <c r="C171" s="185" t="s">
        <v>27</v>
      </c>
      <c r="D171" s="165"/>
      <c r="E171" s="166"/>
      <c r="F171" s="167"/>
      <c r="G171" s="167">
        <f>SUMIF(AG172:AG175,"&lt;&gt;NOR",G172:G175)</f>
        <v>0</v>
      </c>
      <c r="H171" s="167"/>
      <c r="I171" s="167">
        <f>SUM(I172:I175)</f>
        <v>0</v>
      </c>
      <c r="J171" s="167"/>
      <c r="K171" s="167">
        <f>SUM(K172:K175)</f>
        <v>0</v>
      </c>
      <c r="L171" s="167"/>
      <c r="M171" s="167">
        <f>SUM(M172:M175)</f>
        <v>0</v>
      </c>
      <c r="N171" s="167"/>
      <c r="O171" s="167">
        <f>SUM(O172:O175)</f>
        <v>0</v>
      </c>
      <c r="P171" s="167"/>
      <c r="Q171" s="167">
        <f>SUM(Q172:Q175)</f>
        <v>0</v>
      </c>
      <c r="R171" s="167"/>
      <c r="S171" s="167"/>
      <c r="T171" s="168"/>
      <c r="U171" s="162"/>
      <c r="V171" s="162">
        <f>SUM(V172:V175)</f>
        <v>0</v>
      </c>
      <c r="W171" s="162"/>
      <c r="X171" s="162"/>
      <c r="AG171" t="s">
        <v>114</v>
      </c>
    </row>
    <row r="172" spans="1:60" outlineLevel="1" x14ac:dyDescent="0.2">
      <c r="A172" s="169">
        <v>71</v>
      </c>
      <c r="B172" s="170" t="s">
        <v>348</v>
      </c>
      <c r="C172" s="186" t="s">
        <v>349</v>
      </c>
      <c r="D172" s="171" t="s">
        <v>350</v>
      </c>
      <c r="E172" s="172">
        <v>1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4">
        <v>0</v>
      </c>
      <c r="O172" s="174">
        <f>ROUND(E172*N172,2)</f>
        <v>0</v>
      </c>
      <c r="P172" s="174">
        <v>0</v>
      </c>
      <c r="Q172" s="174">
        <f>ROUND(E172*P172,2)</f>
        <v>0</v>
      </c>
      <c r="R172" s="174"/>
      <c r="S172" s="174" t="s">
        <v>119</v>
      </c>
      <c r="T172" s="175" t="s">
        <v>165</v>
      </c>
      <c r="U172" s="159">
        <v>0</v>
      </c>
      <c r="V172" s="159">
        <f>ROUND(E172*U172,2)</f>
        <v>0</v>
      </c>
      <c r="W172" s="159"/>
      <c r="X172" s="159" t="s">
        <v>351</v>
      </c>
      <c r="Y172" s="150"/>
      <c r="Z172" s="150"/>
      <c r="AA172" s="150"/>
      <c r="AB172" s="150"/>
      <c r="AC172" s="150"/>
      <c r="AD172" s="150"/>
      <c r="AE172" s="150"/>
      <c r="AF172" s="150"/>
      <c r="AG172" s="150" t="s">
        <v>352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">
      <c r="A173" s="157"/>
      <c r="B173" s="158"/>
      <c r="C173" s="249" t="s">
        <v>353</v>
      </c>
      <c r="D173" s="250"/>
      <c r="E173" s="250"/>
      <c r="F173" s="250"/>
      <c r="G173" s="250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9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149</v>
      </c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69">
        <v>72</v>
      </c>
      <c r="B174" s="170" t="s">
        <v>354</v>
      </c>
      <c r="C174" s="186" t="s">
        <v>355</v>
      </c>
      <c r="D174" s="171" t="s">
        <v>350</v>
      </c>
      <c r="E174" s="172">
        <v>1</v>
      </c>
      <c r="F174" s="173"/>
      <c r="G174" s="174">
        <f>ROUND(E174*F174,2)</f>
        <v>0</v>
      </c>
      <c r="H174" s="173"/>
      <c r="I174" s="174">
        <f>ROUND(E174*H174,2)</f>
        <v>0</v>
      </c>
      <c r="J174" s="173"/>
      <c r="K174" s="174">
        <f>ROUND(E174*J174,2)</f>
        <v>0</v>
      </c>
      <c r="L174" s="174">
        <v>21</v>
      </c>
      <c r="M174" s="174">
        <f>G174*(1+L174/100)</f>
        <v>0</v>
      </c>
      <c r="N174" s="174">
        <v>0</v>
      </c>
      <c r="O174" s="174">
        <f>ROUND(E174*N174,2)</f>
        <v>0</v>
      </c>
      <c r="P174" s="174">
        <v>0</v>
      </c>
      <c r="Q174" s="174">
        <f>ROUND(E174*P174,2)</f>
        <v>0</v>
      </c>
      <c r="R174" s="174"/>
      <c r="S174" s="174" t="s">
        <v>119</v>
      </c>
      <c r="T174" s="175" t="s">
        <v>165</v>
      </c>
      <c r="U174" s="159">
        <v>0</v>
      </c>
      <c r="V174" s="159">
        <f>ROUND(E174*U174,2)</f>
        <v>0</v>
      </c>
      <c r="W174" s="159"/>
      <c r="X174" s="159" t="s">
        <v>351</v>
      </c>
      <c r="Y174" s="150"/>
      <c r="Z174" s="150"/>
      <c r="AA174" s="150"/>
      <c r="AB174" s="150"/>
      <c r="AC174" s="150"/>
      <c r="AD174" s="150"/>
      <c r="AE174" s="150"/>
      <c r="AF174" s="150"/>
      <c r="AG174" s="150" t="s">
        <v>352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57"/>
      <c r="B175" s="158"/>
      <c r="C175" s="249" t="s">
        <v>356</v>
      </c>
      <c r="D175" s="250"/>
      <c r="E175" s="250"/>
      <c r="F175" s="250"/>
      <c r="G175" s="250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9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149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x14ac:dyDescent="0.2">
      <c r="A176" s="163" t="s">
        <v>113</v>
      </c>
      <c r="B176" s="164" t="s">
        <v>86</v>
      </c>
      <c r="C176" s="185" t="s">
        <v>28</v>
      </c>
      <c r="D176" s="165"/>
      <c r="E176" s="166"/>
      <c r="F176" s="167"/>
      <c r="G176" s="167">
        <f>SUMIF(AG177:AG180,"&lt;&gt;NOR",G177:G180)</f>
        <v>0</v>
      </c>
      <c r="H176" s="167"/>
      <c r="I176" s="167">
        <f>SUM(I177:I180)</f>
        <v>0</v>
      </c>
      <c r="J176" s="167"/>
      <c r="K176" s="167">
        <f>SUM(K177:K180)</f>
        <v>0</v>
      </c>
      <c r="L176" s="167"/>
      <c r="M176" s="167">
        <f>SUM(M177:M180)</f>
        <v>0</v>
      </c>
      <c r="N176" s="167"/>
      <c r="O176" s="167">
        <f>SUM(O177:O180)</f>
        <v>0</v>
      </c>
      <c r="P176" s="167"/>
      <c r="Q176" s="167">
        <f>SUM(Q177:Q180)</f>
        <v>0</v>
      </c>
      <c r="R176" s="167"/>
      <c r="S176" s="167"/>
      <c r="T176" s="168"/>
      <c r="U176" s="162"/>
      <c r="V176" s="162">
        <f>SUM(V177:V180)</f>
        <v>0</v>
      </c>
      <c r="W176" s="162"/>
      <c r="X176" s="162"/>
      <c r="AG176" t="s">
        <v>114</v>
      </c>
    </row>
    <row r="177" spans="1:60" outlineLevel="1" x14ac:dyDescent="0.2">
      <c r="A177" s="169">
        <v>73</v>
      </c>
      <c r="B177" s="170" t="s">
        <v>357</v>
      </c>
      <c r="C177" s="186" t="s">
        <v>358</v>
      </c>
      <c r="D177" s="171" t="s">
        <v>350</v>
      </c>
      <c r="E177" s="172">
        <v>1</v>
      </c>
      <c r="F177" s="173"/>
      <c r="G177" s="174">
        <f>ROUND(E177*F177,2)</f>
        <v>0</v>
      </c>
      <c r="H177" s="173"/>
      <c r="I177" s="174">
        <f>ROUND(E177*H177,2)</f>
        <v>0</v>
      </c>
      <c r="J177" s="173"/>
      <c r="K177" s="174">
        <f>ROUND(E177*J177,2)</f>
        <v>0</v>
      </c>
      <c r="L177" s="174">
        <v>21</v>
      </c>
      <c r="M177" s="174">
        <f>G177*(1+L177/100)</f>
        <v>0</v>
      </c>
      <c r="N177" s="174">
        <v>0</v>
      </c>
      <c r="O177" s="174">
        <f>ROUND(E177*N177,2)</f>
        <v>0</v>
      </c>
      <c r="P177" s="174">
        <v>0</v>
      </c>
      <c r="Q177" s="174">
        <f>ROUND(E177*P177,2)</f>
        <v>0</v>
      </c>
      <c r="R177" s="174"/>
      <c r="S177" s="174" t="s">
        <v>119</v>
      </c>
      <c r="T177" s="175" t="s">
        <v>165</v>
      </c>
      <c r="U177" s="159">
        <v>0</v>
      </c>
      <c r="V177" s="159">
        <f>ROUND(E177*U177,2)</f>
        <v>0</v>
      </c>
      <c r="W177" s="159"/>
      <c r="X177" s="159" t="s">
        <v>351</v>
      </c>
      <c r="Y177" s="150"/>
      <c r="Z177" s="150"/>
      <c r="AA177" s="150"/>
      <c r="AB177" s="150"/>
      <c r="AC177" s="150"/>
      <c r="AD177" s="150"/>
      <c r="AE177" s="150"/>
      <c r="AF177" s="150"/>
      <c r="AG177" s="150" t="s">
        <v>359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">
      <c r="A178" s="157"/>
      <c r="B178" s="158"/>
      <c r="C178" s="249" t="s">
        <v>360</v>
      </c>
      <c r="D178" s="250"/>
      <c r="E178" s="250"/>
      <c r="F178" s="250"/>
      <c r="G178" s="250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59"/>
      <c r="X178" s="159"/>
      <c r="Y178" s="150"/>
      <c r="Z178" s="150"/>
      <c r="AA178" s="150"/>
      <c r="AB178" s="150"/>
      <c r="AC178" s="150"/>
      <c r="AD178" s="150"/>
      <c r="AE178" s="150"/>
      <c r="AF178" s="150"/>
      <c r="AG178" s="150" t="s">
        <v>149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76" t="str">
        <f>C178</f>
        <v>Náklady na vyhotovení dokumentace skutečného provedení stavby a její předání objednateli v požadované formě a požadovaném počtu.</v>
      </c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69">
        <v>74</v>
      </c>
      <c r="B179" s="170" t="s">
        <v>361</v>
      </c>
      <c r="C179" s="186" t="s">
        <v>362</v>
      </c>
      <c r="D179" s="171" t="s">
        <v>350</v>
      </c>
      <c r="E179" s="172">
        <v>1</v>
      </c>
      <c r="F179" s="173"/>
      <c r="G179" s="174">
        <f>ROUND(E179*F179,2)</f>
        <v>0</v>
      </c>
      <c r="H179" s="173"/>
      <c r="I179" s="174">
        <f>ROUND(E179*H179,2)</f>
        <v>0</v>
      </c>
      <c r="J179" s="173"/>
      <c r="K179" s="174">
        <f>ROUND(E179*J179,2)</f>
        <v>0</v>
      </c>
      <c r="L179" s="174">
        <v>21</v>
      </c>
      <c r="M179" s="174">
        <f>G179*(1+L179/100)</f>
        <v>0</v>
      </c>
      <c r="N179" s="174">
        <v>0</v>
      </c>
      <c r="O179" s="174">
        <f>ROUND(E179*N179,2)</f>
        <v>0</v>
      </c>
      <c r="P179" s="174">
        <v>0</v>
      </c>
      <c r="Q179" s="174">
        <f>ROUND(E179*P179,2)</f>
        <v>0</v>
      </c>
      <c r="R179" s="174"/>
      <c r="S179" s="174" t="s">
        <v>181</v>
      </c>
      <c r="T179" s="175" t="s">
        <v>165</v>
      </c>
      <c r="U179" s="159">
        <v>0</v>
      </c>
      <c r="V179" s="159">
        <f>ROUND(E179*U179,2)</f>
        <v>0</v>
      </c>
      <c r="W179" s="159"/>
      <c r="X179" s="159" t="s">
        <v>351</v>
      </c>
      <c r="Y179" s="150"/>
      <c r="Z179" s="150"/>
      <c r="AA179" s="150"/>
      <c r="AB179" s="150"/>
      <c r="AC179" s="150"/>
      <c r="AD179" s="150"/>
      <c r="AE179" s="150"/>
      <c r="AF179" s="150"/>
      <c r="AG179" s="150" t="s">
        <v>359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57"/>
      <c r="B180" s="158"/>
      <c r="C180" s="249" t="s">
        <v>363</v>
      </c>
      <c r="D180" s="250"/>
      <c r="E180" s="250"/>
      <c r="F180" s="250"/>
      <c r="G180" s="250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9"/>
      <c r="X180" s="159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149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x14ac:dyDescent="0.2">
      <c r="A181" s="3"/>
      <c r="B181" s="4"/>
      <c r="C181" s="189"/>
      <c r="D181" s="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AE181">
        <v>15</v>
      </c>
      <c r="AF181">
        <v>21</v>
      </c>
      <c r="AG181" t="s">
        <v>100</v>
      </c>
    </row>
    <row r="182" spans="1:60" x14ac:dyDescent="0.2">
      <c r="A182" s="153"/>
      <c r="B182" s="154" t="s">
        <v>29</v>
      </c>
      <c r="C182" s="190"/>
      <c r="D182" s="155"/>
      <c r="E182" s="156"/>
      <c r="F182" s="156"/>
      <c r="G182" s="184">
        <f>G8+G35+G39+G59+G63+G67+G76+G85+G110+G153+G163+G171+G176</f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AE182">
        <f>SUMIF(L7:L180,AE181,G7:G180)</f>
        <v>0</v>
      </c>
      <c r="AF182">
        <f>SUMIF(L7:L180,AF181,G7:G180)</f>
        <v>0</v>
      </c>
      <c r="AG182" t="s">
        <v>364</v>
      </c>
    </row>
    <row r="183" spans="1:60" x14ac:dyDescent="0.2">
      <c r="C183" s="191"/>
      <c r="D183" s="10"/>
      <c r="AG183" t="s">
        <v>365</v>
      </c>
    </row>
    <row r="184" spans="1:60" x14ac:dyDescent="0.2">
      <c r="D184" s="10"/>
    </row>
    <row r="185" spans="1:60" x14ac:dyDescent="0.2">
      <c r="D185" s="10"/>
    </row>
    <row r="186" spans="1:60" x14ac:dyDescent="0.2">
      <c r="D186" s="10"/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9M9VZa72p1ADAnbMbtOL1Mx8KItYCvpNe7xUi7nZ4nk/K1X2XKu6BSQLCOwp4Y8tNjlTQDxPfxlv2m9NZQWzyw==" saltValue="jlr4PKh5LKuqy/g8TEI6PQ==" spinCount="100000" sheet="1"/>
  <mergeCells count="62">
    <mergeCell ref="C13:G13"/>
    <mergeCell ref="A1:G1"/>
    <mergeCell ref="C2:G2"/>
    <mergeCell ref="C3:G3"/>
    <mergeCell ref="C4:G4"/>
    <mergeCell ref="C10:G10"/>
    <mergeCell ref="C51:G51"/>
    <mergeCell ref="C17:G17"/>
    <mergeCell ref="C19:G19"/>
    <mergeCell ref="C23:G23"/>
    <mergeCell ref="C28:G28"/>
    <mergeCell ref="C29:G29"/>
    <mergeCell ref="C32:G32"/>
    <mergeCell ref="C37:G37"/>
    <mergeCell ref="C41:G41"/>
    <mergeCell ref="C43:G43"/>
    <mergeCell ref="C45:G45"/>
    <mergeCell ref="C47:G47"/>
    <mergeCell ref="C88:G88"/>
    <mergeCell ref="C65:G65"/>
    <mergeCell ref="C66:G66"/>
    <mergeCell ref="C69:G69"/>
    <mergeCell ref="C71:G71"/>
    <mergeCell ref="C75:G75"/>
    <mergeCell ref="C78:G78"/>
    <mergeCell ref="C79:G79"/>
    <mergeCell ref="C81:G81"/>
    <mergeCell ref="C82:G82"/>
    <mergeCell ref="C84:G84"/>
    <mergeCell ref="C87:G87"/>
    <mergeCell ref="C114:G114"/>
    <mergeCell ref="C90:G90"/>
    <mergeCell ref="C91:G91"/>
    <mergeCell ref="C95:G95"/>
    <mergeCell ref="C96:G96"/>
    <mergeCell ref="C98:G98"/>
    <mergeCell ref="C99:G99"/>
    <mergeCell ref="C100:G100"/>
    <mergeCell ref="C102:G102"/>
    <mergeCell ref="C109:G109"/>
    <mergeCell ref="C112:G112"/>
    <mergeCell ref="C113:G113"/>
    <mergeCell ref="C145:G145"/>
    <mergeCell ref="C118:G118"/>
    <mergeCell ref="C119:G119"/>
    <mergeCell ref="C120:G120"/>
    <mergeCell ref="C124:G124"/>
    <mergeCell ref="C125:G125"/>
    <mergeCell ref="C126:G126"/>
    <mergeCell ref="C130:G130"/>
    <mergeCell ref="C132:G132"/>
    <mergeCell ref="C134:G134"/>
    <mergeCell ref="C140:G140"/>
    <mergeCell ref="C143:G143"/>
    <mergeCell ref="C178:G178"/>
    <mergeCell ref="C180:G180"/>
    <mergeCell ref="C152:G152"/>
    <mergeCell ref="C155:G155"/>
    <mergeCell ref="C162:G162"/>
    <mergeCell ref="C170:G170"/>
    <mergeCell ref="C173:G173"/>
    <mergeCell ref="C175:G17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A19 D.1.4.1.A19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'A19 D.1.4.1.A19 Pol'!Názvy_tisku</vt:lpstr>
      <vt:lpstr>oadresa</vt:lpstr>
      <vt:lpstr>Stavba!Objednatel</vt:lpstr>
      <vt:lpstr>Stavba!Objekt</vt:lpstr>
      <vt:lpstr>'A19 D.1.4.1.A19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42072</cp:lastModifiedBy>
  <cp:lastPrinted>2019-03-19T12:27:02Z</cp:lastPrinted>
  <dcterms:created xsi:type="dcterms:W3CDTF">2009-04-08T07:15:50Z</dcterms:created>
  <dcterms:modified xsi:type="dcterms:W3CDTF">2022-01-07T21:35:07Z</dcterms:modified>
</cp:coreProperties>
</file>