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Y:\Verejne_zakazky\Nefakultni\UKB_sprava\03_UKB-Stavebni_prace\29_UKB_Vestavba A18 a A19\01_ZD\Soupis praci\"/>
    </mc:Choice>
  </mc:AlternateContent>
  <xr:revisionPtr revIDLastSave="0" documentId="13_ncr:1_{BF900844-D9A0-4FAC-84EB-E4B223E901C3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Rekapitulace stavby" sheetId="1" r:id="rId1"/>
    <sheet name="19.1 - Stavební část" sheetId="2" r:id="rId2"/>
    <sheet name="19.2 - Vedlejší rozpočtov..." sheetId="3" r:id="rId3"/>
  </sheets>
  <definedNames>
    <definedName name="_xlnm._FilterDatabase" localSheetId="1" hidden="1">'19.1 - Stavební část'!$C$150:$K$807</definedName>
    <definedName name="_xlnm._FilterDatabase" localSheetId="2" hidden="1">'19.2 - Vedlejší rozpočtov...'!$C$122:$K$172</definedName>
    <definedName name="_xlnm.Print_Titles" localSheetId="1">'19.1 - Stavební část'!$150:$150</definedName>
    <definedName name="_xlnm.Print_Titles" localSheetId="2">'19.2 - Vedlejší rozpočtov...'!$122:$122</definedName>
    <definedName name="_xlnm.Print_Titles" localSheetId="0">'Rekapitulace stavby'!$92:$92</definedName>
    <definedName name="_xlnm.Print_Area" localSheetId="1">'19.1 - Stavební část'!$C$4:$J$76,'19.1 - Stavební část'!$C$82:$J$130,'19.1 - Stavební část'!$C$136:$J$807</definedName>
    <definedName name="_xlnm.Print_Area" localSheetId="2">'19.2 - Vedlejší rozpočtov...'!$C$4:$J$76,'19.2 - Vedlejší rozpočtov...'!$C$82:$J$102,'19.2 - Vedlejší rozpočtov...'!$C$108:$J$172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3" l="1"/>
  <c r="J38" i="3"/>
  <c r="AY97" i="1" s="1"/>
  <c r="J37" i="3"/>
  <c r="AX97" i="1" s="1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F117" i="3"/>
  <c r="E115" i="3"/>
  <c r="F91" i="3"/>
  <c r="E89" i="3"/>
  <c r="J26" i="3"/>
  <c r="E26" i="3"/>
  <c r="J94" i="3" s="1"/>
  <c r="J25" i="3"/>
  <c r="J23" i="3"/>
  <c r="E23" i="3"/>
  <c r="J119" i="3" s="1"/>
  <c r="J22" i="3"/>
  <c r="J20" i="3"/>
  <c r="E20" i="3"/>
  <c r="F94" i="3" s="1"/>
  <c r="J19" i="3"/>
  <c r="J17" i="3"/>
  <c r="E17" i="3"/>
  <c r="F119" i="3" s="1"/>
  <c r="J16" i="3"/>
  <c r="J14" i="3"/>
  <c r="J91" i="3" s="1"/>
  <c r="E7" i="3"/>
  <c r="E111" i="3" s="1"/>
  <c r="J39" i="2"/>
  <c r="J38" i="2"/>
  <c r="AY96" i="1" s="1"/>
  <c r="J37" i="2"/>
  <c r="AX96" i="1" s="1"/>
  <c r="BI807" i="2"/>
  <c r="BH807" i="2"/>
  <c r="BG807" i="2"/>
  <c r="BF807" i="2"/>
  <c r="T807" i="2"/>
  <c r="T806" i="2" s="1"/>
  <c r="R807" i="2"/>
  <c r="R806" i="2" s="1"/>
  <c r="P807" i="2"/>
  <c r="P806" i="2" s="1"/>
  <c r="BI805" i="2"/>
  <c r="BH805" i="2"/>
  <c r="BG805" i="2"/>
  <c r="BF805" i="2"/>
  <c r="T805" i="2"/>
  <c r="T804" i="2" s="1"/>
  <c r="R805" i="2"/>
  <c r="R804" i="2" s="1"/>
  <c r="P805" i="2"/>
  <c r="P804" i="2" s="1"/>
  <c r="BI803" i="2"/>
  <c r="BH803" i="2"/>
  <c r="BG803" i="2"/>
  <c r="BF803" i="2"/>
  <c r="T803" i="2"/>
  <c r="T802" i="2" s="1"/>
  <c r="R803" i="2"/>
  <c r="R802" i="2" s="1"/>
  <c r="P803" i="2"/>
  <c r="P802" i="2" s="1"/>
  <c r="BI801" i="2"/>
  <c r="BH801" i="2"/>
  <c r="BG801" i="2"/>
  <c r="BF801" i="2"/>
  <c r="T801" i="2"/>
  <c r="T800" i="2" s="1"/>
  <c r="R801" i="2"/>
  <c r="R800" i="2"/>
  <c r="P801" i="2"/>
  <c r="P800" i="2" s="1"/>
  <c r="BI777" i="2"/>
  <c r="BH777" i="2"/>
  <c r="BG777" i="2"/>
  <c r="BF777" i="2"/>
  <c r="T777" i="2"/>
  <c r="R777" i="2"/>
  <c r="P777" i="2"/>
  <c r="BI769" i="2"/>
  <c r="BH769" i="2"/>
  <c r="BG769" i="2"/>
  <c r="BF769" i="2"/>
  <c r="T769" i="2"/>
  <c r="R769" i="2"/>
  <c r="P769" i="2"/>
  <c r="BI741" i="2"/>
  <c r="BH741" i="2"/>
  <c r="BG741" i="2"/>
  <c r="BF741" i="2"/>
  <c r="T741" i="2"/>
  <c r="R741" i="2"/>
  <c r="P741" i="2"/>
  <c r="BI733" i="2"/>
  <c r="BH733" i="2"/>
  <c r="BG733" i="2"/>
  <c r="BF733" i="2"/>
  <c r="T733" i="2"/>
  <c r="R733" i="2"/>
  <c r="P733" i="2"/>
  <c r="BI731" i="2"/>
  <c r="BH731" i="2"/>
  <c r="BG731" i="2"/>
  <c r="BF731" i="2"/>
  <c r="T731" i="2"/>
  <c r="R731" i="2"/>
  <c r="P731" i="2"/>
  <c r="BI728" i="2"/>
  <c r="BH728" i="2"/>
  <c r="BG728" i="2"/>
  <c r="BF728" i="2"/>
  <c r="T728" i="2"/>
  <c r="R728" i="2"/>
  <c r="P728" i="2"/>
  <c r="BI725" i="2"/>
  <c r="BH725" i="2"/>
  <c r="BG725" i="2"/>
  <c r="BF725" i="2"/>
  <c r="T725" i="2"/>
  <c r="R725" i="2"/>
  <c r="P725" i="2"/>
  <c r="BI723" i="2"/>
  <c r="BH723" i="2"/>
  <c r="BG723" i="2"/>
  <c r="BF723" i="2"/>
  <c r="T723" i="2"/>
  <c r="R723" i="2"/>
  <c r="P723" i="2"/>
  <c r="BI720" i="2"/>
  <c r="BH720" i="2"/>
  <c r="BG720" i="2"/>
  <c r="BF720" i="2"/>
  <c r="T720" i="2"/>
  <c r="R720" i="2"/>
  <c r="P720" i="2"/>
  <c r="BI718" i="2"/>
  <c r="BH718" i="2"/>
  <c r="BG718" i="2"/>
  <c r="BF718" i="2"/>
  <c r="T718" i="2"/>
  <c r="R718" i="2"/>
  <c r="P718" i="2"/>
  <c r="BI715" i="2"/>
  <c r="BH715" i="2"/>
  <c r="BG715" i="2"/>
  <c r="BF715" i="2"/>
  <c r="T715" i="2"/>
  <c r="R715" i="2"/>
  <c r="P715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4" i="2"/>
  <c r="BH704" i="2"/>
  <c r="BG704" i="2"/>
  <c r="BF704" i="2"/>
  <c r="T704" i="2"/>
  <c r="R704" i="2"/>
  <c r="P704" i="2"/>
  <c r="BI700" i="2"/>
  <c r="BH700" i="2"/>
  <c r="BG700" i="2"/>
  <c r="BF700" i="2"/>
  <c r="T700" i="2"/>
  <c r="R700" i="2"/>
  <c r="P700" i="2"/>
  <c r="BI698" i="2"/>
  <c r="BH698" i="2"/>
  <c r="BG698" i="2"/>
  <c r="BF698" i="2"/>
  <c r="T698" i="2"/>
  <c r="R698" i="2"/>
  <c r="P698" i="2"/>
  <c r="BI692" i="2"/>
  <c r="BH692" i="2"/>
  <c r="BG692" i="2"/>
  <c r="BF692" i="2"/>
  <c r="T692" i="2"/>
  <c r="R692" i="2"/>
  <c r="P692" i="2"/>
  <c r="BI686" i="2"/>
  <c r="BH686" i="2"/>
  <c r="BG686" i="2"/>
  <c r="BF686" i="2"/>
  <c r="T686" i="2"/>
  <c r="R686" i="2"/>
  <c r="P686" i="2"/>
  <c r="BI676" i="2"/>
  <c r="BH676" i="2"/>
  <c r="BG676" i="2"/>
  <c r="BF676" i="2"/>
  <c r="T676" i="2"/>
  <c r="R676" i="2"/>
  <c r="P676" i="2"/>
  <c r="BI666" i="2"/>
  <c r="BH666" i="2"/>
  <c r="BG666" i="2"/>
  <c r="BF666" i="2"/>
  <c r="T666" i="2"/>
  <c r="R666" i="2"/>
  <c r="P666" i="2"/>
  <c r="BI656" i="2"/>
  <c r="BH656" i="2"/>
  <c r="BG656" i="2"/>
  <c r="BF656" i="2"/>
  <c r="T656" i="2"/>
  <c r="R656" i="2"/>
  <c r="P656" i="2"/>
  <c r="BI646" i="2"/>
  <c r="BH646" i="2"/>
  <c r="BG646" i="2"/>
  <c r="BF646" i="2"/>
  <c r="T646" i="2"/>
  <c r="R646" i="2"/>
  <c r="P646" i="2"/>
  <c r="BI644" i="2"/>
  <c r="BH644" i="2"/>
  <c r="BG644" i="2"/>
  <c r="BF644" i="2"/>
  <c r="T644" i="2"/>
  <c r="R644" i="2"/>
  <c r="P644" i="2"/>
  <c r="BI643" i="2"/>
  <c r="BH643" i="2"/>
  <c r="BG643" i="2"/>
  <c r="BF643" i="2"/>
  <c r="T643" i="2"/>
  <c r="R643" i="2"/>
  <c r="P643" i="2"/>
  <c r="BI642" i="2"/>
  <c r="BH642" i="2"/>
  <c r="BG642" i="2"/>
  <c r="BF642" i="2"/>
  <c r="T642" i="2"/>
  <c r="R642" i="2"/>
  <c r="P642" i="2"/>
  <c r="BI641" i="2"/>
  <c r="BH641" i="2"/>
  <c r="BG641" i="2"/>
  <c r="BF641" i="2"/>
  <c r="T641" i="2"/>
  <c r="R641" i="2"/>
  <c r="P641" i="2"/>
  <c r="BI640" i="2"/>
  <c r="BH640" i="2"/>
  <c r="BG640" i="2"/>
  <c r="BF640" i="2"/>
  <c r="T640" i="2"/>
  <c r="R640" i="2"/>
  <c r="P640" i="2"/>
  <c r="BI639" i="2"/>
  <c r="BH639" i="2"/>
  <c r="BG639" i="2"/>
  <c r="BF639" i="2"/>
  <c r="T639" i="2"/>
  <c r="R639" i="2"/>
  <c r="P639" i="2"/>
  <c r="BI637" i="2"/>
  <c r="BH637" i="2"/>
  <c r="BG637" i="2"/>
  <c r="BF637" i="2"/>
  <c r="T637" i="2"/>
  <c r="R637" i="2"/>
  <c r="P637" i="2"/>
  <c r="BI636" i="2"/>
  <c r="BH636" i="2"/>
  <c r="BG636" i="2"/>
  <c r="BF636" i="2"/>
  <c r="T636" i="2"/>
  <c r="R636" i="2"/>
  <c r="P636" i="2"/>
  <c r="BI635" i="2"/>
  <c r="BH635" i="2"/>
  <c r="BG635" i="2"/>
  <c r="BF635" i="2"/>
  <c r="T635" i="2"/>
  <c r="R635" i="2"/>
  <c r="P635" i="2"/>
  <c r="BI634" i="2"/>
  <c r="BH634" i="2"/>
  <c r="BG634" i="2"/>
  <c r="BF634" i="2"/>
  <c r="T634" i="2"/>
  <c r="R634" i="2"/>
  <c r="P634" i="2"/>
  <c r="BI633" i="2"/>
  <c r="BH633" i="2"/>
  <c r="BG633" i="2"/>
  <c r="BF633" i="2"/>
  <c r="T633" i="2"/>
  <c r="R633" i="2"/>
  <c r="P633" i="2"/>
  <c r="BI632" i="2"/>
  <c r="BH632" i="2"/>
  <c r="BG632" i="2"/>
  <c r="BF632" i="2"/>
  <c r="T632" i="2"/>
  <c r="R632" i="2"/>
  <c r="P632" i="2"/>
  <c r="BI631" i="2"/>
  <c r="BH631" i="2"/>
  <c r="BG631" i="2"/>
  <c r="BF631" i="2"/>
  <c r="T631" i="2"/>
  <c r="R631" i="2"/>
  <c r="P631" i="2"/>
  <c r="BI630" i="2"/>
  <c r="BH630" i="2"/>
  <c r="BG630" i="2"/>
  <c r="BF630" i="2"/>
  <c r="T630" i="2"/>
  <c r="R630" i="2"/>
  <c r="P630" i="2"/>
  <c r="BI629" i="2"/>
  <c r="BH629" i="2"/>
  <c r="BG629" i="2"/>
  <c r="BF629" i="2"/>
  <c r="T629" i="2"/>
  <c r="R629" i="2"/>
  <c r="P629" i="2"/>
  <c r="BI628" i="2"/>
  <c r="BH628" i="2"/>
  <c r="BG628" i="2"/>
  <c r="BF628" i="2"/>
  <c r="T628" i="2"/>
  <c r="R628" i="2"/>
  <c r="P628" i="2"/>
  <c r="BI626" i="2"/>
  <c r="BH626" i="2"/>
  <c r="BG626" i="2"/>
  <c r="BF626" i="2"/>
  <c r="T626" i="2"/>
  <c r="R626" i="2"/>
  <c r="P626" i="2"/>
  <c r="BI623" i="2"/>
  <c r="BH623" i="2"/>
  <c r="BG623" i="2"/>
  <c r="BF623" i="2"/>
  <c r="T623" i="2"/>
  <c r="R623" i="2"/>
  <c r="P623" i="2"/>
  <c r="BI620" i="2"/>
  <c r="BH620" i="2"/>
  <c r="BG620" i="2"/>
  <c r="BF620" i="2"/>
  <c r="T620" i="2"/>
  <c r="R620" i="2"/>
  <c r="P620" i="2"/>
  <c r="BI617" i="2"/>
  <c r="BH617" i="2"/>
  <c r="BG617" i="2"/>
  <c r="BF617" i="2"/>
  <c r="T617" i="2"/>
  <c r="R617" i="2"/>
  <c r="P617" i="2"/>
  <c r="BI615" i="2"/>
  <c r="BH615" i="2"/>
  <c r="BG615" i="2"/>
  <c r="BF615" i="2"/>
  <c r="T615" i="2"/>
  <c r="R615" i="2"/>
  <c r="P615" i="2"/>
  <c r="BI609" i="2"/>
  <c r="BH609" i="2"/>
  <c r="BG609" i="2"/>
  <c r="BF609" i="2"/>
  <c r="T609" i="2"/>
  <c r="R609" i="2"/>
  <c r="P609" i="2"/>
  <c r="BI606" i="2"/>
  <c r="BH606" i="2"/>
  <c r="BG606" i="2"/>
  <c r="BF606" i="2"/>
  <c r="T606" i="2"/>
  <c r="R606" i="2"/>
  <c r="P606" i="2"/>
  <c r="BI603" i="2"/>
  <c r="BH603" i="2"/>
  <c r="BG603" i="2"/>
  <c r="BF603" i="2"/>
  <c r="T603" i="2"/>
  <c r="R603" i="2"/>
  <c r="P603" i="2"/>
  <c r="BI602" i="2"/>
  <c r="BH602" i="2"/>
  <c r="BG602" i="2"/>
  <c r="BF602" i="2"/>
  <c r="T602" i="2"/>
  <c r="R602" i="2"/>
  <c r="P602" i="2"/>
  <c r="BI601" i="2"/>
  <c r="BH601" i="2"/>
  <c r="BG601" i="2"/>
  <c r="BF601" i="2"/>
  <c r="T601" i="2"/>
  <c r="R601" i="2"/>
  <c r="P601" i="2"/>
  <c r="BI598" i="2"/>
  <c r="BH598" i="2"/>
  <c r="BG598" i="2"/>
  <c r="BF598" i="2"/>
  <c r="T598" i="2"/>
  <c r="R598" i="2"/>
  <c r="P598" i="2"/>
  <c r="BI595" i="2"/>
  <c r="BH595" i="2"/>
  <c r="BG595" i="2"/>
  <c r="BF595" i="2"/>
  <c r="T595" i="2"/>
  <c r="R595" i="2"/>
  <c r="P595" i="2"/>
  <c r="BI592" i="2"/>
  <c r="BH592" i="2"/>
  <c r="BG592" i="2"/>
  <c r="BF592" i="2"/>
  <c r="T592" i="2"/>
  <c r="R592" i="2"/>
  <c r="P592" i="2"/>
  <c r="BI591" i="2"/>
  <c r="BH591" i="2"/>
  <c r="BG591" i="2"/>
  <c r="BF591" i="2"/>
  <c r="T591" i="2"/>
  <c r="R591" i="2"/>
  <c r="P591" i="2"/>
  <c r="BI590" i="2"/>
  <c r="BH590" i="2"/>
  <c r="BG590" i="2"/>
  <c r="BF590" i="2"/>
  <c r="T590" i="2"/>
  <c r="R590" i="2"/>
  <c r="P590" i="2"/>
  <c r="BI589" i="2"/>
  <c r="BH589" i="2"/>
  <c r="BG589" i="2"/>
  <c r="BF589" i="2"/>
  <c r="T589" i="2"/>
  <c r="R589" i="2"/>
  <c r="P589" i="2"/>
  <c r="BI588" i="2"/>
  <c r="BH588" i="2"/>
  <c r="BG588" i="2"/>
  <c r="BF588" i="2"/>
  <c r="T588" i="2"/>
  <c r="R588" i="2"/>
  <c r="P588" i="2"/>
  <c r="BI582" i="2"/>
  <c r="BH582" i="2"/>
  <c r="BG582" i="2"/>
  <c r="BF582" i="2"/>
  <c r="T582" i="2"/>
  <c r="R582" i="2"/>
  <c r="P582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4" i="2"/>
  <c r="BH574" i="2"/>
  <c r="BG574" i="2"/>
  <c r="BF574" i="2"/>
  <c r="T574" i="2"/>
  <c r="R574" i="2"/>
  <c r="P574" i="2"/>
  <c r="BI573" i="2"/>
  <c r="BH573" i="2"/>
  <c r="BG573" i="2"/>
  <c r="BF573" i="2"/>
  <c r="T573" i="2"/>
  <c r="R573" i="2"/>
  <c r="P573" i="2"/>
  <c r="BI572" i="2"/>
  <c r="BH572" i="2"/>
  <c r="BG572" i="2"/>
  <c r="BF572" i="2"/>
  <c r="T572" i="2"/>
  <c r="R572" i="2"/>
  <c r="P572" i="2"/>
  <c r="BI571" i="2"/>
  <c r="BH571" i="2"/>
  <c r="BG571" i="2"/>
  <c r="BF571" i="2"/>
  <c r="T571" i="2"/>
  <c r="R571" i="2"/>
  <c r="P571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6" i="2"/>
  <c r="BH566" i="2"/>
  <c r="BG566" i="2"/>
  <c r="BF566" i="2"/>
  <c r="T566" i="2"/>
  <c r="R566" i="2"/>
  <c r="P566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0" i="2"/>
  <c r="BH550" i="2"/>
  <c r="BG550" i="2"/>
  <c r="BF550" i="2"/>
  <c r="T550" i="2"/>
  <c r="R550" i="2"/>
  <c r="P550" i="2"/>
  <c r="BI548" i="2"/>
  <c r="BH548" i="2"/>
  <c r="BG548" i="2"/>
  <c r="BF548" i="2"/>
  <c r="T548" i="2"/>
  <c r="R548" i="2"/>
  <c r="P548" i="2"/>
  <c r="BI544" i="2"/>
  <c r="BH544" i="2"/>
  <c r="BG544" i="2"/>
  <c r="BF544" i="2"/>
  <c r="T544" i="2"/>
  <c r="R544" i="2"/>
  <c r="P544" i="2"/>
  <c r="BI540" i="2"/>
  <c r="BH540" i="2"/>
  <c r="BG540" i="2"/>
  <c r="BF540" i="2"/>
  <c r="T540" i="2"/>
  <c r="R540" i="2"/>
  <c r="P540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0" i="2"/>
  <c r="BH530" i="2"/>
  <c r="BG530" i="2"/>
  <c r="BF530" i="2"/>
  <c r="T530" i="2"/>
  <c r="R530" i="2"/>
  <c r="P530" i="2"/>
  <c r="BI528" i="2"/>
  <c r="BH528" i="2"/>
  <c r="BG528" i="2"/>
  <c r="BF528" i="2"/>
  <c r="T528" i="2"/>
  <c r="R528" i="2"/>
  <c r="P528" i="2"/>
  <c r="BI524" i="2"/>
  <c r="BH524" i="2"/>
  <c r="BG524" i="2"/>
  <c r="BF524" i="2"/>
  <c r="T524" i="2"/>
  <c r="R524" i="2"/>
  <c r="P524" i="2"/>
  <c r="BI522" i="2"/>
  <c r="BH522" i="2"/>
  <c r="BG522" i="2"/>
  <c r="BF522" i="2"/>
  <c r="T522" i="2"/>
  <c r="T521" i="2" s="1"/>
  <c r="R522" i="2"/>
  <c r="R521" i="2"/>
  <c r="P522" i="2"/>
  <c r="P521" i="2" s="1"/>
  <c r="BI520" i="2"/>
  <c r="BH520" i="2"/>
  <c r="BG520" i="2"/>
  <c r="BF520" i="2"/>
  <c r="T520" i="2"/>
  <c r="T519" i="2" s="1"/>
  <c r="R520" i="2"/>
  <c r="R519" i="2" s="1"/>
  <c r="P520" i="2"/>
  <c r="P519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10" i="2"/>
  <c r="BH510" i="2"/>
  <c r="BG510" i="2"/>
  <c r="BF510" i="2"/>
  <c r="T510" i="2"/>
  <c r="R510" i="2"/>
  <c r="P510" i="2"/>
  <c r="BI504" i="2"/>
  <c r="BH504" i="2"/>
  <c r="BG504" i="2"/>
  <c r="BF504" i="2"/>
  <c r="T504" i="2"/>
  <c r="R504" i="2"/>
  <c r="P504" i="2"/>
  <c r="BI498" i="2"/>
  <c r="BH498" i="2"/>
  <c r="BG498" i="2"/>
  <c r="BF498" i="2"/>
  <c r="T498" i="2"/>
  <c r="R498" i="2"/>
  <c r="P498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1" i="2"/>
  <c r="BH471" i="2"/>
  <c r="BG471" i="2"/>
  <c r="BF471" i="2"/>
  <c r="T471" i="2"/>
  <c r="R471" i="2"/>
  <c r="P471" i="2"/>
  <c r="BI467" i="2"/>
  <c r="BH467" i="2"/>
  <c r="BG467" i="2"/>
  <c r="BF467" i="2"/>
  <c r="T467" i="2"/>
  <c r="R467" i="2"/>
  <c r="P467" i="2"/>
  <c r="BI463" i="2"/>
  <c r="BH463" i="2"/>
  <c r="BG463" i="2"/>
  <c r="BF463" i="2"/>
  <c r="T463" i="2"/>
  <c r="R463" i="2"/>
  <c r="P463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3" i="2"/>
  <c r="BH453" i="2"/>
  <c r="BG453" i="2"/>
  <c r="BF453" i="2"/>
  <c r="T453" i="2"/>
  <c r="R453" i="2"/>
  <c r="P453" i="2"/>
  <c r="BI446" i="2"/>
  <c r="BH446" i="2"/>
  <c r="BG446" i="2"/>
  <c r="BF446" i="2"/>
  <c r="T446" i="2"/>
  <c r="R446" i="2"/>
  <c r="P446" i="2"/>
  <c r="BI440" i="2"/>
  <c r="BH440" i="2"/>
  <c r="BG440" i="2"/>
  <c r="BF440" i="2"/>
  <c r="T440" i="2"/>
  <c r="R440" i="2"/>
  <c r="P440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16" i="2"/>
  <c r="BH416" i="2"/>
  <c r="BG416" i="2"/>
  <c r="BF416" i="2"/>
  <c r="T416" i="2"/>
  <c r="R416" i="2"/>
  <c r="P416" i="2"/>
  <c r="BI410" i="2"/>
  <c r="BH410" i="2"/>
  <c r="BG410" i="2"/>
  <c r="BF410" i="2"/>
  <c r="T410" i="2"/>
  <c r="R410" i="2"/>
  <c r="P410" i="2"/>
  <c r="BI404" i="2"/>
  <c r="BH404" i="2"/>
  <c r="BG404" i="2"/>
  <c r="BF404" i="2"/>
  <c r="T404" i="2"/>
  <c r="R404" i="2"/>
  <c r="P404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1" i="2"/>
  <c r="BH371" i="2"/>
  <c r="BG371" i="2"/>
  <c r="BF371" i="2"/>
  <c r="T371" i="2"/>
  <c r="R371" i="2"/>
  <c r="P371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T297" i="2" s="1"/>
  <c r="R298" i="2"/>
  <c r="R297" i="2" s="1"/>
  <c r="P298" i="2"/>
  <c r="P297" i="2" s="1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54" i="2"/>
  <c r="BH254" i="2"/>
  <c r="BG254" i="2"/>
  <c r="BF254" i="2"/>
  <c r="T254" i="2"/>
  <c r="R254" i="2"/>
  <c r="P254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39" i="2"/>
  <c r="BH239" i="2"/>
  <c r="BG239" i="2"/>
  <c r="BF239" i="2"/>
  <c r="T239" i="2"/>
  <c r="R239" i="2"/>
  <c r="P239" i="2"/>
  <c r="BI229" i="2"/>
  <c r="BH229" i="2"/>
  <c r="BG229" i="2"/>
  <c r="BF229" i="2"/>
  <c r="T229" i="2"/>
  <c r="R229" i="2"/>
  <c r="P229" i="2"/>
  <c r="BI223" i="2"/>
  <c r="BH223" i="2"/>
  <c r="BG223" i="2"/>
  <c r="BF223" i="2"/>
  <c r="T223" i="2"/>
  <c r="R223" i="2"/>
  <c r="P223" i="2"/>
  <c r="BI217" i="2"/>
  <c r="BH217" i="2"/>
  <c r="BG217" i="2"/>
  <c r="BF217" i="2"/>
  <c r="T217" i="2"/>
  <c r="T216" i="2" s="1"/>
  <c r="R217" i="2"/>
  <c r="R216" i="2" s="1"/>
  <c r="P217" i="2"/>
  <c r="P216" i="2" s="1"/>
  <c r="BI213" i="2"/>
  <c r="BH213" i="2"/>
  <c r="BG213" i="2"/>
  <c r="BF213" i="2"/>
  <c r="T213" i="2"/>
  <c r="T212" i="2" s="1"/>
  <c r="R213" i="2"/>
  <c r="R212" i="2" s="1"/>
  <c r="P213" i="2"/>
  <c r="P212" i="2" s="1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F145" i="2"/>
  <c r="E143" i="2"/>
  <c r="F91" i="2"/>
  <c r="E89" i="2"/>
  <c r="J26" i="2"/>
  <c r="E26" i="2"/>
  <c r="J148" i="2" s="1"/>
  <c r="J25" i="2"/>
  <c r="J23" i="2"/>
  <c r="E23" i="2"/>
  <c r="J147" i="2" s="1"/>
  <c r="J22" i="2"/>
  <c r="J20" i="2"/>
  <c r="E20" i="2"/>
  <c r="F94" i="2" s="1"/>
  <c r="J19" i="2"/>
  <c r="J17" i="2"/>
  <c r="E17" i="2"/>
  <c r="F93" i="2" s="1"/>
  <c r="J16" i="2"/>
  <c r="J14" i="2"/>
  <c r="J145" i="2" s="1"/>
  <c r="E7" i="2"/>
  <c r="E85" i="2"/>
  <c r="L90" i="1"/>
  <c r="AM90" i="1"/>
  <c r="AM89" i="1"/>
  <c r="L89" i="1"/>
  <c r="AM87" i="1"/>
  <c r="L87" i="1"/>
  <c r="L85" i="1"/>
  <c r="L84" i="1"/>
  <c r="J803" i="2"/>
  <c r="J700" i="2"/>
  <c r="J676" i="2"/>
  <c r="BK635" i="2"/>
  <c r="J631" i="2"/>
  <c r="J591" i="2"/>
  <c r="J572" i="2"/>
  <c r="J548" i="2"/>
  <c r="BK524" i="2"/>
  <c r="BK487" i="2"/>
  <c r="J457" i="2"/>
  <c r="BK388" i="2"/>
  <c r="J385" i="2"/>
  <c r="BK378" i="2"/>
  <c r="J361" i="2"/>
  <c r="BK353" i="2"/>
  <c r="BK339" i="2"/>
  <c r="J312" i="2"/>
  <c r="BK273" i="2"/>
  <c r="BK262" i="2"/>
  <c r="J245" i="2"/>
  <c r="J217" i="2"/>
  <c r="J168" i="2"/>
  <c r="J728" i="2"/>
  <c r="J707" i="2"/>
  <c r="BK656" i="2"/>
  <c r="BK637" i="2"/>
  <c r="J620" i="2"/>
  <c r="BK598" i="2"/>
  <c r="J575" i="2"/>
  <c r="BK569" i="2"/>
  <c r="J564" i="2"/>
  <c r="J524" i="2"/>
  <c r="J517" i="2"/>
  <c r="BK482" i="2"/>
  <c r="J467" i="2"/>
  <c r="BK453" i="2"/>
  <c r="BK395" i="2"/>
  <c r="J389" i="2"/>
  <c r="BK365" i="2"/>
  <c r="BK334" i="2"/>
  <c r="J323" i="2"/>
  <c r="BK296" i="2"/>
  <c r="BK291" i="2"/>
  <c r="BK284" i="2"/>
  <c r="J282" i="2"/>
  <c r="BK217" i="2"/>
  <c r="J211" i="2"/>
  <c r="J204" i="2"/>
  <c r="J197" i="2"/>
  <c r="J189" i="2"/>
  <c r="BK170" i="2"/>
  <c r="BK777" i="2"/>
  <c r="BK741" i="2"/>
  <c r="BK723" i="2"/>
  <c r="BK707" i="2"/>
  <c r="BK644" i="2"/>
  <c r="J639" i="2"/>
  <c r="J633" i="2"/>
  <c r="BK631" i="2"/>
  <c r="J626" i="2"/>
  <c r="BK617" i="2"/>
  <c r="BK606" i="2"/>
  <c r="BK595" i="2"/>
  <c r="BK582" i="2"/>
  <c r="J566" i="2"/>
  <c r="BK561" i="2"/>
  <c r="J557" i="2"/>
  <c r="BK534" i="2"/>
  <c r="J522" i="2"/>
  <c r="J515" i="2"/>
  <c r="BK504" i="2"/>
  <c r="J485" i="2"/>
  <c r="J463" i="2"/>
  <c r="BK428" i="2"/>
  <c r="BK410" i="2"/>
  <c r="BK398" i="2"/>
  <c r="BK389" i="2"/>
  <c r="J383" i="2"/>
  <c r="J334" i="2"/>
  <c r="BK290" i="2"/>
  <c r="J277" i="2"/>
  <c r="J266" i="2"/>
  <c r="BK249" i="2"/>
  <c r="BK197" i="2"/>
  <c r="BK181" i="2"/>
  <c r="J156" i="2"/>
  <c r="BK807" i="2"/>
  <c r="BK805" i="2"/>
  <c r="BK803" i="2"/>
  <c r="J733" i="2"/>
  <c r="J720" i="2"/>
  <c r="J709" i="2"/>
  <c r="J686" i="2"/>
  <c r="J656" i="2"/>
  <c r="J642" i="2"/>
  <c r="BK630" i="2"/>
  <c r="BK628" i="2"/>
  <c r="J606" i="2"/>
  <c r="BK602" i="2"/>
  <c r="BK592" i="2"/>
  <c r="J590" i="2"/>
  <c r="J576" i="2"/>
  <c r="BK571" i="2"/>
  <c r="J568" i="2"/>
  <c r="BK557" i="2"/>
  <c r="J544" i="2"/>
  <c r="J536" i="2"/>
  <c r="BK530" i="2"/>
  <c r="BK520" i="2"/>
  <c r="J516" i="2"/>
  <c r="J512" i="2"/>
  <c r="J483" i="2"/>
  <c r="BK479" i="2"/>
  <c r="J456" i="2"/>
  <c r="J430" i="2"/>
  <c r="BK425" i="2"/>
  <c r="J410" i="2"/>
  <c r="BK379" i="2"/>
  <c r="J365" i="2"/>
  <c r="BK361" i="2"/>
  <c r="BK358" i="2"/>
  <c r="J353" i="2"/>
  <c r="J346" i="2"/>
  <c r="J339" i="2"/>
  <c r="BK330" i="2"/>
  <c r="J317" i="2"/>
  <c r="BK312" i="2"/>
  <c r="J298" i="2"/>
  <c r="J294" i="2"/>
  <c r="J291" i="2"/>
  <c r="BK288" i="2"/>
  <c r="J284" i="2"/>
  <c r="BK277" i="2"/>
  <c r="J273" i="2"/>
  <c r="BK268" i="2"/>
  <c r="J239" i="2"/>
  <c r="J213" i="2"/>
  <c r="BK210" i="2"/>
  <c r="BK207" i="2"/>
  <c r="J201" i="2"/>
  <c r="BK168" i="2"/>
  <c r="J162" i="2"/>
  <c r="BK170" i="3"/>
  <c r="J168" i="3"/>
  <c r="BK165" i="3"/>
  <c r="J162" i="3"/>
  <c r="BK160" i="3"/>
  <c r="J153" i="3"/>
  <c r="J148" i="3"/>
  <c r="BK145" i="3"/>
  <c r="J142" i="3"/>
  <c r="J138" i="3"/>
  <c r="BK135" i="3"/>
  <c r="J133" i="3"/>
  <c r="J171" i="3"/>
  <c r="J165" i="3"/>
  <c r="J155" i="3"/>
  <c r="J152" i="3"/>
  <c r="BK148" i="3"/>
  <c r="J144" i="3"/>
  <c r="J140" i="3"/>
  <c r="J135" i="3"/>
  <c r="BK130" i="3"/>
  <c r="BK128" i="3"/>
  <c r="J127" i="3"/>
  <c r="J167" i="3"/>
  <c r="J158" i="3"/>
  <c r="J156" i="3"/>
  <c r="BK151" i="3"/>
  <c r="J145" i="3"/>
  <c r="BK138" i="3"/>
  <c r="BK127" i="3"/>
  <c r="BK126" i="3"/>
  <c r="J170" i="3"/>
  <c r="BK167" i="3"/>
  <c r="BK163" i="3"/>
  <c r="BK161" i="3"/>
  <c r="J159" i="3"/>
  <c r="BK157" i="3"/>
  <c r="J154" i="3"/>
  <c r="J151" i="3"/>
  <c r="BK149" i="3"/>
  <c r="BK142" i="3"/>
  <c r="J141" i="3"/>
  <c r="BK134" i="3"/>
  <c r="BK132" i="3"/>
  <c r="J130" i="3"/>
  <c r="J777" i="2"/>
  <c r="BK698" i="2"/>
  <c r="BK643" i="2"/>
  <c r="BK634" i="2"/>
  <c r="BK601" i="2"/>
  <c r="J582" i="2"/>
  <c r="BK568" i="2"/>
  <c r="BK550" i="2"/>
  <c r="BK516" i="2"/>
  <c r="BK485" i="2"/>
  <c r="J398" i="2"/>
  <c r="BK386" i="2"/>
  <c r="J379" i="2"/>
  <c r="J358" i="2"/>
  <c r="BK346" i="2"/>
  <c r="J314" i="2"/>
  <c r="J285" i="2"/>
  <c r="BK271" i="2"/>
  <c r="BK254" i="2"/>
  <c r="BK229" i="2"/>
  <c r="BK172" i="2"/>
  <c r="J769" i="2"/>
  <c r="BK715" i="2"/>
  <c r="BK700" i="2"/>
  <c r="J646" i="2"/>
  <c r="BK636" i="2"/>
  <c r="BK609" i="2"/>
  <c r="BK589" i="2"/>
  <c r="J571" i="2"/>
  <c r="BK567" i="2"/>
  <c r="BK548" i="2"/>
  <c r="BK522" i="2"/>
  <c r="J504" i="2"/>
  <c r="J480" i="2"/>
  <c r="BK457" i="2"/>
  <c r="J400" i="2"/>
  <c r="BK394" i="2"/>
  <c r="J378" i="2"/>
  <c r="J332" i="2"/>
  <c r="BK325" i="2"/>
  <c r="BK298" i="2"/>
  <c r="BK294" i="2"/>
  <c r="BK278" i="2"/>
  <c r="J210" i="2"/>
  <c r="BK202" i="2"/>
  <c r="J199" i="2"/>
  <c r="BK191" i="2"/>
  <c r="BK177" i="2"/>
  <c r="BK156" i="2"/>
  <c r="BK731" i="2"/>
  <c r="BK709" i="2"/>
  <c r="BK676" i="2"/>
  <c r="J643" i="2"/>
  <c r="J641" i="2"/>
  <c r="J637" i="2"/>
  <c r="BK632" i="2"/>
  <c r="BK629" i="2"/>
  <c r="J623" i="2"/>
  <c r="J615" i="2"/>
  <c r="J602" i="2"/>
  <c r="BK590" i="2"/>
  <c r="J588" i="2"/>
  <c r="BK564" i="2"/>
  <c r="J530" i="2"/>
  <c r="BK510" i="2"/>
  <c r="BK480" i="2"/>
  <c r="J440" i="2"/>
  <c r="J425" i="2"/>
  <c r="J404" i="2"/>
  <c r="J395" i="2"/>
  <c r="J386" i="2"/>
  <c r="BK371" i="2"/>
  <c r="BK323" i="2"/>
  <c r="BK301" i="2"/>
  <c r="J278" i="2"/>
  <c r="J268" i="2"/>
  <c r="J264" i="2"/>
  <c r="J229" i="2"/>
  <c r="BK194" i="2"/>
  <c r="BK158" i="2"/>
  <c r="AS95" i="1"/>
  <c r="J801" i="2"/>
  <c r="BK704" i="2"/>
  <c r="BK686" i="2"/>
  <c r="J636" i="2"/>
  <c r="J632" i="2"/>
  <c r="BK626" i="2"/>
  <c r="BK575" i="2"/>
  <c r="J567" i="2"/>
  <c r="BK544" i="2"/>
  <c r="J510" i="2"/>
  <c r="BK483" i="2"/>
  <c r="J453" i="2"/>
  <c r="J394" i="2"/>
  <c r="J381" i="2"/>
  <c r="J359" i="2"/>
  <c r="BK350" i="2"/>
  <c r="J337" i="2"/>
  <c r="J293" i="2"/>
  <c r="BK264" i="2"/>
  <c r="BK239" i="2"/>
  <c r="J191" i="2"/>
  <c r="BK801" i="2"/>
  <c r="J723" i="2"/>
  <c r="J718" i="2"/>
  <c r="BK666" i="2"/>
  <c r="BK641" i="2"/>
  <c r="BK623" i="2"/>
  <c r="J601" i="2"/>
  <c r="BK576" i="2"/>
  <c r="BK573" i="2"/>
  <c r="BK566" i="2"/>
  <c r="J528" i="2"/>
  <c r="J518" i="2"/>
  <c r="J488" i="2"/>
  <c r="J479" i="2"/>
  <c r="BK456" i="2"/>
  <c r="J422" i="2"/>
  <c r="J391" i="2"/>
  <c r="BK348" i="2"/>
  <c r="BK327" i="2"/>
  <c r="BK309" i="2"/>
  <c r="J301" i="2"/>
  <c r="J287" i="2"/>
  <c r="J731" i="2"/>
  <c r="BK725" i="2"/>
  <c r="BK692" i="2"/>
  <c r="BK639" i="2"/>
  <c r="BK633" i="2"/>
  <c r="J630" i="2"/>
  <c r="BK603" i="2"/>
  <c r="J561" i="2"/>
  <c r="BK540" i="2"/>
  <c r="BK488" i="2"/>
  <c r="J471" i="2"/>
  <c r="J446" i="2"/>
  <c r="J416" i="2"/>
  <c r="BK383" i="2"/>
  <c r="BK363" i="2"/>
  <c r="J355" i="2"/>
  <c r="BK343" i="2"/>
  <c r="J325" i="2"/>
  <c r="J288" i="2"/>
  <c r="BK266" i="2"/>
  <c r="J249" i="2"/>
  <c r="J223" i="2"/>
  <c r="J170" i="2"/>
  <c r="J725" i="2"/>
  <c r="BK720" i="2"/>
  <c r="J698" i="2"/>
  <c r="J644" i="2"/>
  <c r="J634" i="2"/>
  <c r="J617" i="2"/>
  <c r="J592" i="2"/>
  <c r="BK574" i="2"/>
  <c r="BK572" i="2"/>
  <c r="BK559" i="2"/>
  <c r="J520" i="2"/>
  <c r="J498" i="2"/>
  <c r="BK463" i="2"/>
  <c r="BK446" i="2"/>
  <c r="BK404" i="2"/>
  <c r="BK381" i="2"/>
  <c r="J350" i="2"/>
  <c r="J330" i="2"/>
  <c r="BK317" i="2"/>
  <c r="J307" i="2"/>
  <c r="BK285" i="2"/>
  <c r="BK283" i="2"/>
  <c r="J254" i="2"/>
  <c r="BK213" i="2"/>
  <c r="J207" i="2"/>
  <c r="BK201" i="2"/>
  <c r="J194" i="2"/>
  <c r="J181" i="2"/>
  <c r="J172" i="2"/>
  <c r="J158" i="2"/>
  <c r="BK769" i="2"/>
  <c r="BK733" i="2"/>
  <c r="BK718" i="2"/>
  <c r="J704" i="2"/>
  <c r="BK642" i="2"/>
  <c r="J640" i="2"/>
  <c r="J635" i="2"/>
  <c r="J628" i="2"/>
  <c r="BK620" i="2"/>
  <c r="J609" i="2"/>
  <c r="J598" i="2"/>
  <c r="J589" i="2"/>
  <c r="J573" i="2"/>
  <c r="BK563" i="2"/>
  <c r="J559" i="2"/>
  <c r="BK536" i="2"/>
  <c r="BK518" i="2"/>
  <c r="BK512" i="2"/>
  <c r="J487" i="2"/>
  <c r="BK467" i="2"/>
  <c r="BK430" i="2"/>
  <c r="BK422" i="2"/>
  <c r="BK400" i="2"/>
  <c r="BK391" i="2"/>
  <c r="BK385" i="2"/>
  <c r="BK337" i="2"/>
  <c r="BK307" i="2"/>
  <c r="J283" i="2"/>
  <c r="BK275" i="2"/>
  <c r="J262" i="2"/>
  <c r="BK199" i="2"/>
  <c r="BK189" i="2"/>
  <c r="BK162" i="2"/>
  <c r="BK154" i="2"/>
  <c r="J807" i="2"/>
  <c r="J805" i="2"/>
  <c r="J741" i="2"/>
  <c r="BK728" i="2"/>
  <c r="J715" i="2"/>
  <c r="J692" i="2"/>
  <c r="J666" i="2"/>
  <c r="BK646" i="2"/>
  <c r="BK640" i="2"/>
  <c r="J629" i="2"/>
  <c r="BK615" i="2"/>
  <c r="J603" i="2"/>
  <c r="J595" i="2"/>
  <c r="BK591" i="2"/>
  <c r="BK588" i="2"/>
  <c r="J574" i="2"/>
  <c r="J569" i="2"/>
  <c r="J563" i="2"/>
  <c r="J550" i="2"/>
  <c r="J540" i="2"/>
  <c r="J534" i="2"/>
  <c r="BK528" i="2"/>
  <c r="BK517" i="2"/>
  <c r="BK515" i="2"/>
  <c r="BK498" i="2"/>
  <c r="J482" i="2"/>
  <c r="BK471" i="2"/>
  <c r="BK440" i="2"/>
  <c r="J428" i="2"/>
  <c r="BK416" i="2"/>
  <c r="J388" i="2"/>
  <c r="J371" i="2"/>
  <c r="J363" i="2"/>
  <c r="BK359" i="2"/>
  <c r="BK355" i="2"/>
  <c r="J348" i="2"/>
  <c r="J343" i="2"/>
  <c r="BK332" i="2"/>
  <c r="J327" i="2"/>
  <c r="BK314" i="2"/>
  <c r="J309" i="2"/>
  <c r="J296" i="2"/>
  <c r="BK293" i="2"/>
  <c r="J290" i="2"/>
  <c r="BK287" i="2"/>
  <c r="BK282" i="2"/>
  <c r="J275" i="2"/>
  <c r="J271" i="2"/>
  <c r="BK245" i="2"/>
  <c r="BK223" i="2"/>
  <c r="BK211" i="2"/>
  <c r="BK204" i="2"/>
  <c r="J202" i="2"/>
  <c r="J177" i="2"/>
  <c r="J154" i="2"/>
  <c r="BK171" i="3"/>
  <c r="J169" i="3"/>
  <c r="J164" i="3"/>
  <c r="J163" i="3"/>
  <c r="J161" i="3"/>
  <c r="BK159" i="3"/>
  <c r="BK147" i="3"/>
  <c r="J146" i="3"/>
  <c r="J143" i="3"/>
  <c r="BK139" i="3"/>
  <c r="J137" i="3"/>
  <c r="J134" i="3"/>
  <c r="J131" i="3"/>
  <c r="BK166" i="3"/>
  <c r="BK153" i="3"/>
  <c r="J150" i="3"/>
  <c r="J149" i="3"/>
  <c r="J147" i="3"/>
  <c r="BK141" i="3"/>
  <c r="BK137" i="3"/>
  <c r="J132" i="3"/>
  <c r="J129" i="3"/>
  <c r="J126" i="3"/>
  <c r="J172" i="3"/>
  <c r="BK169" i="3"/>
  <c r="J166" i="3"/>
  <c r="J157" i="3"/>
  <c r="BK154" i="3"/>
  <c r="BK144" i="3"/>
  <c r="J139" i="3"/>
  <c r="J128" i="3"/>
  <c r="BK172" i="3"/>
  <c r="BK168" i="3"/>
  <c r="BK164" i="3"/>
  <c r="BK162" i="3"/>
  <c r="J160" i="3"/>
  <c r="BK158" i="3"/>
  <c r="BK156" i="3"/>
  <c r="BK155" i="3"/>
  <c r="BK152" i="3"/>
  <c r="BK150" i="3"/>
  <c r="BK146" i="3"/>
  <c r="BK143" i="3"/>
  <c r="BK140" i="3"/>
  <c r="BK133" i="3"/>
  <c r="BK131" i="3"/>
  <c r="BK129" i="3"/>
  <c r="P799" i="2" l="1"/>
  <c r="R799" i="2"/>
  <c r="T799" i="2"/>
  <c r="BK153" i="2"/>
  <c r="J153" i="2" s="1"/>
  <c r="J100" i="2" s="1"/>
  <c r="R180" i="2"/>
  <c r="R222" i="2"/>
  <c r="T253" i="2"/>
  <c r="T281" i="2"/>
  <c r="T286" i="2"/>
  <c r="R289" i="2"/>
  <c r="P300" i="2"/>
  <c r="BK349" i="2"/>
  <c r="J349" i="2" s="1"/>
  <c r="J112" i="2" s="1"/>
  <c r="P399" i="2"/>
  <c r="R511" i="2"/>
  <c r="R523" i="2"/>
  <c r="P560" i="2"/>
  <c r="P565" i="2"/>
  <c r="T570" i="2"/>
  <c r="R627" i="2"/>
  <c r="P638" i="2"/>
  <c r="BK645" i="2"/>
  <c r="J645" i="2" s="1"/>
  <c r="J123" i="2" s="1"/>
  <c r="R732" i="2"/>
  <c r="R125" i="3"/>
  <c r="R153" i="2"/>
  <c r="BK180" i="2"/>
  <c r="J180" i="2" s="1"/>
  <c r="J101" i="2" s="1"/>
  <c r="BK222" i="2"/>
  <c r="J222" i="2" s="1"/>
  <c r="J104" i="2" s="1"/>
  <c r="P253" i="2"/>
  <c r="P281" i="2"/>
  <c r="R286" i="2"/>
  <c r="T289" i="2"/>
  <c r="T300" i="2"/>
  <c r="P349" i="2"/>
  <c r="R399" i="2"/>
  <c r="P511" i="2"/>
  <c r="P523" i="2"/>
  <c r="R560" i="2"/>
  <c r="BK565" i="2"/>
  <c r="J565" i="2" s="1"/>
  <c r="J119" i="2" s="1"/>
  <c r="BK570" i="2"/>
  <c r="J570" i="2" s="1"/>
  <c r="J120" i="2" s="1"/>
  <c r="T627" i="2"/>
  <c r="T638" i="2"/>
  <c r="P645" i="2"/>
  <c r="P732" i="2"/>
  <c r="P136" i="3"/>
  <c r="P153" i="2"/>
  <c r="T180" i="2"/>
  <c r="P222" i="2"/>
  <c r="BK253" i="2"/>
  <c r="J253" i="2" s="1"/>
  <c r="J105" i="2" s="1"/>
  <c r="BK281" i="2"/>
  <c r="J281" i="2"/>
  <c r="J106" i="2" s="1"/>
  <c r="P286" i="2"/>
  <c r="P289" i="2"/>
  <c r="BK300" i="2"/>
  <c r="J300" i="2" s="1"/>
  <c r="J111" i="2" s="1"/>
  <c r="R349" i="2"/>
  <c r="T399" i="2"/>
  <c r="BK511" i="2"/>
  <c r="J511" i="2" s="1"/>
  <c r="J114" i="2" s="1"/>
  <c r="T523" i="2"/>
  <c r="T560" i="2"/>
  <c r="R565" i="2"/>
  <c r="P570" i="2"/>
  <c r="BK627" i="2"/>
  <c r="J627" i="2" s="1"/>
  <c r="J121" i="2" s="1"/>
  <c r="BK638" i="2"/>
  <c r="J638" i="2" s="1"/>
  <c r="J122" i="2" s="1"/>
  <c r="R645" i="2"/>
  <c r="T732" i="2"/>
  <c r="BK136" i="3"/>
  <c r="J136" i="3" s="1"/>
  <c r="J101" i="3" s="1"/>
  <c r="R136" i="3"/>
  <c r="T153" i="2"/>
  <c r="P180" i="2"/>
  <c r="T222" i="2"/>
  <c r="R253" i="2"/>
  <c r="R281" i="2"/>
  <c r="BK286" i="2"/>
  <c r="J286" i="2"/>
  <c r="J107" i="2" s="1"/>
  <c r="BK289" i="2"/>
  <c r="J289" i="2" s="1"/>
  <c r="J108" i="2" s="1"/>
  <c r="R300" i="2"/>
  <c r="T349" i="2"/>
  <c r="BK399" i="2"/>
  <c r="J399" i="2" s="1"/>
  <c r="J113" i="2" s="1"/>
  <c r="T511" i="2"/>
  <c r="BK523" i="2"/>
  <c r="J523" i="2" s="1"/>
  <c r="J117" i="2" s="1"/>
  <c r="BK560" i="2"/>
  <c r="J560" i="2" s="1"/>
  <c r="J118" i="2" s="1"/>
  <c r="T565" i="2"/>
  <c r="R570" i="2"/>
  <c r="P627" i="2"/>
  <c r="R638" i="2"/>
  <c r="T645" i="2"/>
  <c r="BK732" i="2"/>
  <c r="J732" i="2" s="1"/>
  <c r="J124" i="2" s="1"/>
  <c r="BK125" i="3"/>
  <c r="J125" i="3"/>
  <c r="J100" i="3" s="1"/>
  <c r="P125" i="3"/>
  <c r="T125" i="3"/>
  <c r="T136" i="3"/>
  <c r="BK521" i="2"/>
  <c r="J521" i="2" s="1"/>
  <c r="J116" i="2" s="1"/>
  <c r="BK800" i="2"/>
  <c r="BK804" i="2"/>
  <c r="J804" i="2" s="1"/>
  <c r="J128" i="2" s="1"/>
  <c r="BK806" i="2"/>
  <c r="J806" i="2"/>
  <c r="J129" i="2" s="1"/>
  <c r="BK212" i="2"/>
  <c r="J212" i="2"/>
  <c r="J102" i="2" s="1"/>
  <c r="BK216" i="2"/>
  <c r="J216" i="2" s="1"/>
  <c r="J103" i="2" s="1"/>
  <c r="BK519" i="2"/>
  <c r="J519" i="2" s="1"/>
  <c r="J115" i="2" s="1"/>
  <c r="BK802" i="2"/>
  <c r="J802" i="2" s="1"/>
  <c r="J127" i="2" s="1"/>
  <c r="BK297" i="2"/>
  <c r="J297" i="2" s="1"/>
  <c r="J109" i="2" s="1"/>
  <c r="J93" i="3"/>
  <c r="J120" i="3"/>
  <c r="BE127" i="3"/>
  <c r="BE135" i="3"/>
  <c r="BE138" i="3"/>
  <c r="BE141" i="3"/>
  <c r="BE144" i="3"/>
  <c r="BE147" i="3"/>
  <c r="BE165" i="3"/>
  <c r="BE171" i="3"/>
  <c r="E85" i="3"/>
  <c r="F93" i="3"/>
  <c r="J117" i="3"/>
  <c r="F120" i="3"/>
  <c r="BE130" i="3"/>
  <c r="BE131" i="3"/>
  <c r="BE132" i="3"/>
  <c r="BE134" i="3"/>
  <c r="BE137" i="3"/>
  <c r="BE139" i="3"/>
  <c r="BE143" i="3"/>
  <c r="BE146" i="3"/>
  <c r="BE148" i="3"/>
  <c r="BE152" i="3"/>
  <c r="BE159" i="3"/>
  <c r="BE160" i="3"/>
  <c r="BE161" i="3"/>
  <c r="BE164" i="3"/>
  <c r="BE133" i="3"/>
  <c r="BE142" i="3"/>
  <c r="BE145" i="3"/>
  <c r="BE156" i="3"/>
  <c r="BE158" i="3"/>
  <c r="BE162" i="3"/>
  <c r="BE163" i="3"/>
  <c r="BE167" i="3"/>
  <c r="BE169" i="3"/>
  <c r="BE170" i="3"/>
  <c r="BE126" i="3"/>
  <c r="BE128" i="3"/>
  <c r="BE129" i="3"/>
  <c r="BE140" i="3"/>
  <c r="BE149" i="3"/>
  <c r="BE150" i="3"/>
  <c r="BE151" i="3"/>
  <c r="BE153" i="3"/>
  <c r="BE154" i="3"/>
  <c r="BE155" i="3"/>
  <c r="BE157" i="3"/>
  <c r="BE166" i="3"/>
  <c r="BE168" i="3"/>
  <c r="BE172" i="3"/>
  <c r="J94" i="2"/>
  <c r="F147" i="2"/>
  <c r="BE156" i="2"/>
  <c r="BE170" i="2"/>
  <c r="BE189" i="2"/>
  <c r="BE191" i="2"/>
  <c r="BE194" i="2"/>
  <c r="BE223" i="2"/>
  <c r="BE254" i="2"/>
  <c r="BE264" i="2"/>
  <c r="BE284" i="2"/>
  <c r="BE323" i="2"/>
  <c r="BE334" i="2"/>
  <c r="BE381" i="2"/>
  <c r="BE383" i="2"/>
  <c r="BE388" i="2"/>
  <c r="BE391" i="2"/>
  <c r="BE395" i="2"/>
  <c r="BE398" i="2"/>
  <c r="BE430" i="2"/>
  <c r="BE446" i="2"/>
  <c r="BE457" i="2"/>
  <c r="BE463" i="2"/>
  <c r="BE485" i="2"/>
  <c r="BE487" i="2"/>
  <c r="BE488" i="2"/>
  <c r="BE518" i="2"/>
  <c r="BE544" i="2"/>
  <c r="BE548" i="2"/>
  <c r="BE559" i="2"/>
  <c r="BE566" i="2"/>
  <c r="BE567" i="2"/>
  <c r="BE568" i="2"/>
  <c r="BE572" i="2"/>
  <c r="BE576" i="2"/>
  <c r="BE589" i="2"/>
  <c r="BE598" i="2"/>
  <c r="BE602" i="2"/>
  <c r="BE617" i="2"/>
  <c r="BE623" i="2"/>
  <c r="BE631" i="2"/>
  <c r="BE633" i="2"/>
  <c r="BE637" i="2"/>
  <c r="BE639" i="2"/>
  <c r="BE641" i="2"/>
  <c r="BE643" i="2"/>
  <c r="BE698" i="2"/>
  <c r="BE700" i="2"/>
  <c r="BE720" i="2"/>
  <c r="BE723" i="2"/>
  <c r="BE777" i="2"/>
  <c r="BE801" i="2"/>
  <c r="BE805" i="2"/>
  <c r="BE807" i="2"/>
  <c r="E139" i="2"/>
  <c r="F148" i="2"/>
  <c r="BE168" i="2"/>
  <c r="BE172" i="2"/>
  <c r="BE201" i="2"/>
  <c r="BE207" i="2"/>
  <c r="BE211" i="2"/>
  <c r="BE213" i="2"/>
  <c r="BE271" i="2"/>
  <c r="BE282" i="2"/>
  <c r="BE287" i="2"/>
  <c r="BE291" i="2"/>
  <c r="BE293" i="2"/>
  <c r="BE294" i="2"/>
  <c r="BE298" i="2"/>
  <c r="BE309" i="2"/>
  <c r="BE314" i="2"/>
  <c r="BE327" i="2"/>
  <c r="BE348" i="2"/>
  <c r="BE350" i="2"/>
  <c r="BE358" i="2"/>
  <c r="BE378" i="2"/>
  <c r="BE416" i="2"/>
  <c r="BE440" i="2"/>
  <c r="BE453" i="2"/>
  <c r="BE456" i="2"/>
  <c r="BE471" i="2"/>
  <c r="BE482" i="2"/>
  <c r="BE498" i="2"/>
  <c r="BE504" i="2"/>
  <c r="BE516" i="2"/>
  <c r="BE524" i="2"/>
  <c r="BE571" i="2"/>
  <c r="BE575" i="2"/>
  <c r="BE591" i="2"/>
  <c r="BE592" i="2"/>
  <c r="BE601" i="2"/>
  <c r="BE634" i="2"/>
  <c r="BE635" i="2"/>
  <c r="BE666" i="2"/>
  <c r="BE692" i="2"/>
  <c r="BE725" i="2"/>
  <c r="BE803" i="2"/>
  <c r="J91" i="2"/>
  <c r="BE162" i="2"/>
  <c r="BE229" i="2"/>
  <c r="BE239" i="2"/>
  <c r="BE245" i="2"/>
  <c r="BE249" i="2"/>
  <c r="BE262" i="2"/>
  <c r="BE266" i="2"/>
  <c r="BE268" i="2"/>
  <c r="BE273" i="2"/>
  <c r="BE288" i="2"/>
  <c r="BE312" i="2"/>
  <c r="BE337" i="2"/>
  <c r="BE339" i="2"/>
  <c r="BE343" i="2"/>
  <c r="BE353" i="2"/>
  <c r="BE355" i="2"/>
  <c r="BE359" i="2"/>
  <c r="BE361" i="2"/>
  <c r="BE363" i="2"/>
  <c r="BE365" i="2"/>
  <c r="BE379" i="2"/>
  <c r="BE385" i="2"/>
  <c r="BE386" i="2"/>
  <c r="BE410" i="2"/>
  <c r="BE425" i="2"/>
  <c r="BE467" i="2"/>
  <c r="BE483" i="2"/>
  <c r="BE510" i="2"/>
  <c r="BE515" i="2"/>
  <c r="BE528" i="2"/>
  <c r="BE530" i="2"/>
  <c r="BE536" i="2"/>
  <c r="BE540" i="2"/>
  <c r="BE550" i="2"/>
  <c r="BE561" i="2"/>
  <c r="BE574" i="2"/>
  <c r="BE582" i="2"/>
  <c r="BE590" i="2"/>
  <c r="BE603" i="2"/>
  <c r="BE606" i="2"/>
  <c r="BE626" i="2"/>
  <c r="BE628" i="2"/>
  <c r="BE630" i="2"/>
  <c r="BE632" i="2"/>
  <c r="BE642" i="2"/>
  <c r="BE676" i="2"/>
  <c r="BE686" i="2"/>
  <c r="BE704" i="2"/>
  <c r="BE707" i="2"/>
  <c r="BE709" i="2"/>
  <c r="BE731" i="2"/>
  <c r="BE741" i="2"/>
  <c r="J93" i="2"/>
  <c r="BE154" i="2"/>
  <c r="BE158" i="2"/>
  <c r="BE177" i="2"/>
  <c r="BE181" i="2"/>
  <c r="BE197" i="2"/>
  <c r="BE199" i="2"/>
  <c r="BE202" i="2"/>
  <c r="BE204" i="2"/>
  <c r="BE210" i="2"/>
  <c r="BE217" i="2"/>
  <c r="BE275" i="2"/>
  <c r="BE277" i="2"/>
  <c r="BE278" i="2"/>
  <c r="BE283" i="2"/>
  <c r="BE285" i="2"/>
  <c r="BE290" i="2"/>
  <c r="BE296" i="2"/>
  <c r="BE301" i="2"/>
  <c r="BE307" i="2"/>
  <c r="BE317" i="2"/>
  <c r="BE325" i="2"/>
  <c r="BE330" i="2"/>
  <c r="BE332" i="2"/>
  <c r="BE346" i="2"/>
  <c r="BE371" i="2"/>
  <c r="BE389" i="2"/>
  <c r="BE394" i="2"/>
  <c r="BE400" i="2"/>
  <c r="BE404" i="2"/>
  <c r="BE422" i="2"/>
  <c r="BE428" i="2"/>
  <c r="BE479" i="2"/>
  <c r="BE480" i="2"/>
  <c r="BE512" i="2"/>
  <c r="BE517" i="2"/>
  <c r="BE520" i="2"/>
  <c r="BE522" i="2"/>
  <c r="BE534" i="2"/>
  <c r="BE557" i="2"/>
  <c r="BE563" i="2"/>
  <c r="BE564" i="2"/>
  <c r="BE569" i="2"/>
  <c r="BE573" i="2"/>
  <c r="BE588" i="2"/>
  <c r="BE595" i="2"/>
  <c r="BE609" i="2"/>
  <c r="BE615" i="2"/>
  <c r="BE620" i="2"/>
  <c r="BE629" i="2"/>
  <c r="BE636" i="2"/>
  <c r="BE640" i="2"/>
  <c r="BE644" i="2"/>
  <c r="BE646" i="2"/>
  <c r="BE656" i="2"/>
  <c r="BE715" i="2"/>
  <c r="BE718" i="2"/>
  <c r="BE728" i="2"/>
  <c r="BE733" i="2"/>
  <c r="BE769" i="2"/>
  <c r="F39" i="2"/>
  <c r="BD96" i="1"/>
  <c r="J36" i="3"/>
  <c r="AW97" i="1" s="1"/>
  <c r="F37" i="3"/>
  <c r="BB97" i="1" s="1"/>
  <c r="F36" i="2"/>
  <c r="BA96" i="1" s="1"/>
  <c r="F38" i="2"/>
  <c r="BC96" i="1" s="1"/>
  <c r="F37" i="2"/>
  <c r="BB96" i="1" s="1"/>
  <c r="AS94" i="1"/>
  <c r="F38" i="3"/>
  <c r="BC97" i="1" s="1"/>
  <c r="F39" i="3"/>
  <c r="BD97" i="1" s="1"/>
  <c r="J36" i="2"/>
  <c r="AW96" i="1" s="1"/>
  <c r="F36" i="3"/>
  <c r="BA97" i="1" s="1"/>
  <c r="P124" i="3" l="1"/>
  <c r="P123" i="3" s="1"/>
  <c r="AU97" i="1" s="1"/>
  <c r="BK152" i="2"/>
  <c r="J152" i="2" s="1"/>
  <c r="J99" i="2" s="1"/>
  <c r="T124" i="3"/>
  <c r="T123" i="3" s="1"/>
  <c r="R152" i="2"/>
  <c r="R124" i="3"/>
  <c r="R123" i="3" s="1"/>
  <c r="BK799" i="2"/>
  <c r="J799" i="2" s="1"/>
  <c r="J125" i="2" s="1"/>
  <c r="P299" i="2"/>
  <c r="T299" i="2"/>
  <c r="R299" i="2"/>
  <c r="T152" i="2"/>
  <c r="P152" i="2"/>
  <c r="P151" i="2" s="1"/>
  <c r="AU96" i="1" s="1"/>
  <c r="AU95" i="1" s="1"/>
  <c r="AU94" i="1" s="1"/>
  <c r="BK124" i="3"/>
  <c r="BK123" i="3" s="1"/>
  <c r="J123" i="3" s="1"/>
  <c r="J32" i="3" s="1"/>
  <c r="AG97" i="1" s="1"/>
  <c r="BK299" i="2"/>
  <c r="J299" i="2" s="1"/>
  <c r="J110" i="2" s="1"/>
  <c r="J800" i="2"/>
  <c r="J126" i="2"/>
  <c r="BC95" i="1"/>
  <c r="AY95" i="1" s="1"/>
  <c r="BB95" i="1"/>
  <c r="AX95" i="1"/>
  <c r="J35" i="3"/>
  <c r="AV97" i="1" s="1"/>
  <c r="AT97" i="1" s="1"/>
  <c r="F35" i="2"/>
  <c r="AZ96" i="1" s="1"/>
  <c r="BA95" i="1"/>
  <c r="AW95" i="1" s="1"/>
  <c r="BD95" i="1"/>
  <c r="BD94" i="1" s="1"/>
  <c r="W33" i="1" s="1"/>
  <c r="F35" i="3"/>
  <c r="AZ97" i="1" s="1"/>
  <c r="J35" i="2"/>
  <c r="AV96" i="1"/>
  <c r="AT96" i="1" s="1"/>
  <c r="T151" i="2" l="1"/>
  <c r="R151" i="2"/>
  <c r="J98" i="3"/>
  <c r="J124" i="3"/>
  <c r="J99" i="3" s="1"/>
  <c r="BK151" i="2"/>
  <c r="J151" i="2"/>
  <c r="J98" i="2" s="1"/>
  <c r="J41" i="3"/>
  <c r="AN97" i="1"/>
  <c r="BB94" i="1"/>
  <c r="W31" i="1" s="1"/>
  <c r="BC94" i="1"/>
  <c r="W32" i="1"/>
  <c r="AZ95" i="1"/>
  <c r="AV95" i="1" s="1"/>
  <c r="AT95" i="1" s="1"/>
  <c r="BA94" i="1"/>
  <c r="AW94" i="1" s="1"/>
  <c r="AK30" i="1" s="1"/>
  <c r="J32" i="2" l="1"/>
  <c r="AG96" i="1"/>
  <c r="AG95" i="1" s="1"/>
  <c r="AG94" i="1" s="1"/>
  <c r="AK26" i="1" s="1"/>
  <c r="AK35" i="1" s="1"/>
  <c r="W30" i="1"/>
  <c r="AX94" i="1"/>
  <c r="AZ94" i="1"/>
  <c r="AV94" i="1" s="1"/>
  <c r="AK29" i="1" s="1"/>
  <c r="AY94" i="1"/>
  <c r="J41" i="2" l="1"/>
  <c r="AN96" i="1"/>
  <c r="AN95" i="1"/>
  <c r="W29" i="1"/>
  <c r="AT94" i="1"/>
  <c r="AN94" i="1" l="1"/>
</calcChain>
</file>

<file path=xl/sharedStrings.xml><?xml version="1.0" encoding="utf-8"?>
<sst xmlns="http://schemas.openxmlformats.org/spreadsheetml/2006/main" count="8083" uniqueCount="1366">
  <si>
    <t>Export Komplet</t>
  </si>
  <si>
    <t/>
  </si>
  <si>
    <t>2.0</t>
  </si>
  <si>
    <t>False</t>
  </si>
  <si>
    <t>{3ed96c61-e177-42f5-85cb-83543f41450f}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</si>
  <si>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</si>
  <si>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</si>
  <si>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</si>
  <si>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</si>
  <si>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</si>
  <si>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</si>
  <si>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</si>
  <si>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</si>
  <si>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</si>
  <si>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Waclawik014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</si>
  <si>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</si>
  <si>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</si>
  <si>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Masarykova univerzita Brno, areál UK Bohunice, Kamenice 755/5, Brno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</si>
  <si>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</si>
  <si>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</si>
  <si>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</si>
  <si>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</si>
  <si>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</si>
  <si>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</si>
  <si>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</si>
  <si>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</si>
  <si>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</si>
  <si>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</si>
  <si>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</si>
  <si>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</si>
  <si>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</si>
  <si>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</si>
  <si>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</si>
  <si>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</si>
  <si>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</si>
  <si>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</si>
  <si>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</si>
  <si>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</si>
  <si>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</si>
  <si>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</si>
  <si>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</si>
  <si>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</si>
  <si>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</si>
  <si>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</si>
  <si>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</si>
  <si>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</si>
  <si>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</si>
  <si>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</si>
  <si>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</si>
  <si>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</si>
  <si>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</si>
  <si>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</si>
  <si>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</si>
  <si>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</si>
  <si>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</si>
  <si>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</si>
  <si>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</si>
  <si>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</si>
  <si>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</si>
  <si>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</si>
  <si>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</si>
  <si>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</si>
  <si>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</si>
  <si>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</si>
  <si>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</si>
  <si>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</si>
  <si>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</si>
  <si>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</si>
  <si>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</si>
  <si>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</si>
  <si>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</si>
  <si>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</si>
  <si>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</si>
  <si>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</si>
  <si>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</si>
  <si>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</si>
  <si>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19</t>
  </si>
  <si>
    <t>Vestavba pavilonu A19 v areálu UKB - stavební část</t>
  </si>
  <si>
    <t>STA</t>
  </si>
  <si>
    <t>1</t>
  </si>
  <si>
    <t>{d75ecf14-43f1-4642-b5df-c41509c996a4}</t>
  </si>
  <si>
    <t>2</t>
  </si>
  <si>
    <t>/</t>
  </si>
  <si>
    <t>19.1</t>
  </si>
  <si>
    <t>Stavební část</t>
  </si>
  <si>
    <t>Soupis</t>
  </si>
  <si>
    <t>{61401c68-cc06-4156-b23c-6a866ba5e1ed}</t>
  </si>
  <si>
    <t>19.2</t>
  </si>
  <si>
    <t>Vedlejší rozpočtové náklady</t>
  </si>
  <si>
    <t>{56ab1e88-701b-4998-99d2-6c2a73617e29}</t>
  </si>
  <si>
    <t>KRYCÍ LIST SOUPISU PRACÍ</t>
  </si>
  <si>
    <t>Objekt:</t>
  </si>
  <si>
    <t>19 - Vestavba pavilonu A19 v areálu UKB - stavební část</t>
  </si>
  <si>
    <t>Soupis:</t>
  </si>
  <si>
    <t>19.1 -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</si>
  <si>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</si>
  <si>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</si>
  <si>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</si>
  <si>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</si>
  <si>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</si>
  <si>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</si>
  <si>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</si>
  <si>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</si>
  <si>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</si>
  <si>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</si>
  <si>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</si>
  <si>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</si>
  <si>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910 - Ostatní výrobky</t>
  </si>
  <si>
    <t xml:space="preserve">    911 - Speciální vybavení</t>
  </si>
  <si>
    <t xml:space="preserve">    997 - Přesun sutě</t>
  </si>
  <si>
    <t xml:space="preserve">    998 - Přesun hmot</t>
  </si>
  <si>
    <t>PSV -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</si>
  <si>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</si>
  <si>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</si>
  <si>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</si>
  <si>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716 - Protipožární nástřik</t>
  </si>
  <si>
    <t xml:space="preserve">    720 - ZTI</t>
  </si>
  <si>
    <t xml:space="preserve">    730 - Vytápění+RTCH</t>
  </si>
  <si>
    <t xml:space="preserve">    763 - Konstrukce suché výstavby</t>
  </si>
  <si>
    <t xml:space="preserve">    766 - Konstrukce truhlářské</t>
  </si>
  <si>
    <t xml:space="preserve">    7661 - Dveře</t>
  </si>
  <si>
    <t xml:space="preserve">    767 - Konstrukce zámečnické</t>
  </si>
  <si>
    <t xml:space="preserve">    7671 - Prosklené fasády</t>
  </si>
  <si>
    <t xml:space="preserve">    7672 - Předokenní žaluzie</t>
  </si>
  <si>
    <t xml:space="preserve">    776 - Podlahy povlakové</t>
  </si>
  <si>
    <t xml:space="preserve">    784 - Dokončovací práce - malby a tapety</t>
  </si>
  <si>
    <t>M - M</t>
  </si>
  <si>
    <t xml:space="preserve">    M21 - Elektroinstalace - silnoproud</t>
  </si>
  <si>
    <t xml:space="preserve">    M22 - Elektroinstalace - slaboproud</t>
  </si>
  <si>
    <t xml:space="preserve">    M23 - MaR</t>
  </si>
  <si>
    <t xml:space="preserve">    M24 - VZT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</si>
  <si>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</si>
  <si>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</si>
  <si>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</si>
  <si>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</si>
  <si>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</si>
  <si>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</si>
  <si>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</si>
  <si>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</si>
  <si>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</si>
  <si>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</si>
  <si>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</si>
  <si>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</si>
  <si>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</si>
  <si>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</si>
  <si>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</si>
  <si>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</si>
  <si>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</si>
  <si>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</si>
  <si>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</si>
  <si>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m2</t>
  </si>
  <si>
    <t>4</t>
  </si>
  <si>
    <t>83162541</t>
  </si>
  <si>
    <t>VV</t>
  </si>
  <si>
    <t>16,448*9,411+12,713*(15,311-9,411)</t>
  </si>
  <si>
    <t>122251103</t>
  </si>
  <si>
    <t>Odkopávky a prokopávky nezapažené strojně v hornině třídy těžitelnosti I skupiny 3 přes 50 do 100 m3</t>
  </si>
  <si>
    <t>m3</t>
  </si>
  <si>
    <t>-895725394</t>
  </si>
  <si>
    <t>(16,448*9,411+12,713*(15,311-9,411))*(0,58-0,15)</t>
  </si>
  <si>
    <t>3</t>
  </si>
  <si>
    <t>132251103</t>
  </si>
  <si>
    <t>Hloubení nezapažených rýh šířky do 800 mm strojně s urovnáním dna do předepsaného profilu a spádu v hornině třídy těžitelnosti I skupiny 3 přes 50 do 100 m3</t>
  </si>
  <si>
    <t>2042292943</t>
  </si>
  <si>
    <t>(11,243+1,345+3,755+0,16+0,895+3,8+0,4+6,53+0,4+12,19+2,785+1,31)*0,4*1,2</t>
  </si>
  <si>
    <t>(12,454+1,345+4,075+1,42+1,42+0,895+3,8+7,65+16,185+1,31)*(0,65+0,85)/2*0,52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</si>
  <si>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</si>
  <si>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</si>
  <si>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</si>
  <si>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1183877186</t>
  </si>
  <si>
    <t>"výkopek"</t>
  </si>
  <si>
    <t>98,813+41,226</t>
  </si>
  <si>
    <t>"ponecháno pro zásypy"</t>
  </si>
  <si>
    <t>-12,361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</si>
  <si>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</si>
  <si>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</si>
  <si>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</si>
  <si>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-1948789449</t>
  </si>
  <si>
    <t>127,678*5</t>
  </si>
  <si>
    <t>6</t>
  </si>
  <si>
    <t>171201231</t>
  </si>
  <si>
    <t>Poplatek za uložení stavebního odpadu na recyklační skládce (skládkovné) zeminy a kamení zatříděného do Katalogu odpadů pod kódem 17 05 04</t>
  </si>
  <si>
    <t>t</t>
  </si>
  <si>
    <t>-271172433</t>
  </si>
  <si>
    <t>127,678*1,8</t>
  </si>
  <si>
    <t>7</t>
  </si>
  <si>
    <t>174151101</t>
  </si>
  <si>
    <t>Zásyp sypaninou z jakékoliv horniny strojně s uložením výkopku ve vrstvách se zhutněním jam, šachet, rýh nebo kolem objektů v těchto vykopávkách</t>
  </si>
  <si>
    <t>-715289289</t>
  </si>
  <si>
    <t>"odečet EPS tl.160mm"</t>
  </si>
  <si>
    <t>-(49,165+0,16*5)*0,92*0,16</t>
  </si>
  <si>
    <t>8</t>
  </si>
  <si>
    <t>181951112</t>
  </si>
  <si>
    <t>Úprava pláně vyrovnáním výškových rozdílů strojně v hornině třídy těžitelnosti I, skupiny 1 až 3 se zhutněním</t>
  </si>
  <si>
    <t>-533205085</t>
  </si>
  <si>
    <t>"hutněno na Edef,2=45MPa, Edef,2/Edef,1= max. 2,5"</t>
  </si>
  <si>
    <t>Zakládání</t>
  </si>
  <si>
    <t>9</t>
  </si>
  <si>
    <t>213141111</t>
  </si>
  <si>
    <t>Zřízení vrstvy z geotextilie  filtrační, separační, odvodňovací, ochranné, výztužné nebo protierozní v rovině nebo ve sklonu do 1:5, šířky do 3 m</t>
  </si>
  <si>
    <t>1461326383</t>
  </si>
  <si>
    <t>"skladba CH1"</t>
  </si>
  <si>
    <t>45,1</t>
  </si>
  <si>
    <t>"skladba CH2"</t>
  </si>
  <si>
    <t>151,5</t>
  </si>
  <si>
    <t>"po obvodu"</t>
  </si>
  <si>
    <t>49,13*0,3*2</t>
  </si>
  <si>
    <t>10</t>
  </si>
  <si>
    <t>M</t>
  </si>
  <si>
    <t>69311081</t>
  </si>
  <si>
    <t>geotextilie netkaná separační, ochranná, filtrační, drenážní PES 300g/m2</t>
  </si>
  <si>
    <t>-639091164</t>
  </si>
  <si>
    <t>226,078*1,15</t>
  </si>
  <si>
    <t>11</t>
  </si>
  <si>
    <t>271532212</t>
  </si>
  <si>
    <t>Podsyp pod základové konstrukce se zhutněním a urovnáním povrchu z kameniva hrubého, frakce 16 - 32 mm</t>
  </si>
  <si>
    <t>762891970</t>
  </si>
  <si>
    <t>"frakce 0-32"</t>
  </si>
  <si>
    <t>(9,78*2,785+12,19*6,53-2,7*1,1+8,458*5,91-1*1,1)*0,15</t>
  </si>
  <si>
    <t>12</t>
  </si>
  <si>
    <t>273313511</t>
  </si>
  <si>
    <t>Základy z betonu prostého desky z betonu kamenem neprokládaného tř. C 12/15</t>
  </si>
  <si>
    <t>224506304</t>
  </si>
  <si>
    <t>"podkladní beton"</t>
  </si>
  <si>
    <t>(2,785*10,58+12,59*7,33+8,858*5,91+1,7)*0,1</t>
  </si>
  <si>
    <t>13</t>
  </si>
  <si>
    <t>273321411</t>
  </si>
  <si>
    <t>Základy z betonu železového (bez výztuže) desky z betonu bez zvláštních nároků na prostředí tř. C 20/25</t>
  </si>
  <si>
    <t>38439366</t>
  </si>
  <si>
    <t>(2,785*10,58+12,59*7,33+8,858*5,91+1,7)*0,15</t>
  </si>
  <si>
    <t>14</t>
  </si>
  <si>
    <t>273351121</t>
  </si>
  <si>
    <t>Bednění základů desek zřízení</t>
  </si>
  <si>
    <t>-2143120622</t>
  </si>
  <si>
    <t>49,165*0,25</t>
  </si>
  <si>
    <t>273351122</t>
  </si>
  <si>
    <t>Bednění základů desek odstranění</t>
  </si>
  <si>
    <t>1443934327</t>
  </si>
  <si>
    <t>16</t>
  </si>
  <si>
    <t>273362021</t>
  </si>
  <si>
    <t>Výztuž základů desek ze svařovaných sítí z drátů typu KARI</t>
  </si>
  <si>
    <t>1365012904</t>
  </si>
  <si>
    <t>(2,785*10,58+12,59*7,33+8,858*5,91+1,7)*1,3*5,4/1000</t>
  </si>
  <si>
    <t>17</t>
  </si>
  <si>
    <t>274313511</t>
  </si>
  <si>
    <t>Základy z betonu prostého pasy betonu kamenem neprokládaného tř. C 12/15</t>
  </si>
  <si>
    <t>2038341332</t>
  </si>
  <si>
    <t>(11,243+1,345+3,755+0,16+0,895+3,8+0,4+6,53+0,4+12,19+2,785+1,31)*0,4*1,87</t>
  </si>
  <si>
    <t>18</t>
  </si>
  <si>
    <t>274351121</t>
  </si>
  <si>
    <t>Bednění základů pasů rovné zřízení</t>
  </si>
  <si>
    <t>77772994</t>
  </si>
  <si>
    <t>49,165*0,7+41,165*0,15</t>
  </si>
  <si>
    <t>274351122</t>
  </si>
  <si>
    <t>Bednění základů pasů rovné odstranění</t>
  </si>
  <si>
    <t>-1099874124</t>
  </si>
  <si>
    <t>20</t>
  </si>
  <si>
    <t>274353111</t>
  </si>
  <si>
    <t>Bednění kotevních otvorů a prostupů v základových konstrukcích v pasech včetně polohového zajištění a odbednění, popř. ztraceného bednění z pletiva apod. průřezu přes 0,01 do 0,02 m2, hl. do 0,50 m</t>
  </si>
  <si>
    <t>kus</t>
  </si>
  <si>
    <t>486108935</t>
  </si>
  <si>
    <t>Svislé a kompletní konstrukce</t>
  </si>
  <si>
    <t>317168027</t>
  </si>
  <si>
    <t>Překlady keramické ploché osazené do maltového lože, výšky překladu 71 mm šířky 145 mm, délky 2500 mm</t>
  </si>
  <si>
    <t>-235308429</t>
  </si>
  <si>
    <t>"mezi mč.114a a 126"</t>
  </si>
  <si>
    <t>Komunikace pozemní</t>
  </si>
  <si>
    <t>22</t>
  </si>
  <si>
    <t>564751111</t>
  </si>
  <si>
    <t>Podklad nebo kryt z kameniva hrubého drceného  vel. 32-63 mm s rozprostřením a zhutněním, po zhutnění tl. 150 mm</t>
  </si>
  <si>
    <t>679954142</t>
  </si>
  <si>
    <t>"frakce 0-63"</t>
  </si>
  <si>
    <t>Úpravy povrchů, podlahy a osazování výplní</t>
  </si>
  <si>
    <t>23</t>
  </si>
  <si>
    <t>631342232</t>
  </si>
  <si>
    <t>Cementová litá pěna – pěnobeton tl. přes 120 do 240 mm, objemové hmotnosti 600 kg/m3</t>
  </si>
  <si>
    <t>1260003162</t>
  </si>
  <si>
    <t>"skladba P1"</t>
  </si>
  <si>
    <t>102,5*0,19</t>
  </si>
  <si>
    <t>"skladba P3"</t>
  </si>
  <si>
    <t>21,8*0,19</t>
  </si>
  <si>
    <t>24</t>
  </si>
  <si>
    <t>632441225</t>
  </si>
  <si>
    <t>Potěr anhydritový samonivelační litý tř. C 30, tl. přes 45 do 50 mm</t>
  </si>
  <si>
    <t>594527299</t>
  </si>
  <si>
    <t>102,5</t>
  </si>
  <si>
    <t>"skladba P2"</t>
  </si>
  <si>
    <t>135,4</t>
  </si>
  <si>
    <t>21,8</t>
  </si>
  <si>
    <t>"skladba P4"</t>
  </si>
  <si>
    <t>32,2</t>
  </si>
  <si>
    <t>25</t>
  </si>
  <si>
    <t>632441293</t>
  </si>
  <si>
    <t>Potěr anhydritový samonivelační litý Příplatek k cenám za každých dalších i započatých 5 mm tloušťky přes 50 mm tř. C 30</t>
  </si>
  <si>
    <t>-512810313</t>
  </si>
  <si>
    <t>135,4*(54-50)/5</t>
  </si>
  <si>
    <t>32,2*(56-50)/5</t>
  </si>
  <si>
    <t>26</t>
  </si>
  <si>
    <t>637111111</t>
  </si>
  <si>
    <t>Okapový chodník z kameniva  s udusáním a urovnáním povrchu ze štěrkopísku tl. 100 mm</t>
  </si>
  <si>
    <t>-146779575</t>
  </si>
  <si>
    <t>27</t>
  </si>
  <si>
    <t>637121111</t>
  </si>
  <si>
    <t>Okapový chodník z kameniva  s udusáním a urovnáním povrchu z kačírku tl. 100 mm</t>
  </si>
  <si>
    <t>1114534905</t>
  </si>
  <si>
    <t>Ostatní konstrukce a práce, bourání</t>
  </si>
  <si>
    <t>28</t>
  </si>
  <si>
    <t>949101111</t>
  </si>
  <si>
    <t>Lešení pomocné pracovní pro objekty pozemních staveb  pro zatížení do 150 kg/m2, o výšce lešeňové podlahy do 1,9 m</t>
  </si>
  <si>
    <t>746570682</t>
  </si>
  <si>
    <t>"demontáž podhledů"</t>
  </si>
  <si>
    <t>224,999+189,09</t>
  </si>
  <si>
    <t>"montáž podhledů"</t>
  </si>
  <si>
    <t>36,8+75+5,9+218,8+353,2</t>
  </si>
  <si>
    <t>"požární nástřiky"</t>
  </si>
  <si>
    <t>102,5+135,4+21,8+32,2</t>
  </si>
  <si>
    <t>29</t>
  </si>
  <si>
    <t>952901111</t>
  </si>
  <si>
    <t>Vyčištění budov nebo objektů před předáním do užívání  budov bytové nebo občanské výstavby, světlé výšky podlaží do 4 m</t>
  </si>
  <si>
    <t>-1907992778</t>
  </si>
  <si>
    <t>30</t>
  </si>
  <si>
    <t>962031132</t>
  </si>
  <si>
    <t>Bourání příček z cihel, tvárnic nebo příčkovek  z cihel pálených, plných nebo dutých na maltu vápennou nebo vápenocementovou, tl. do 100 mm</t>
  </si>
  <si>
    <t>1324144385</t>
  </si>
  <si>
    <t>3,85*3,8*2-0,9*2*2</t>
  </si>
  <si>
    <t>31</t>
  </si>
  <si>
    <t>962031133</t>
  </si>
  <si>
    <t>Bourání příček z cihel, tvárnic nebo příčkovek  z cihel pálených, plných nebo dutých na maltu vápennou nebo vápenocementovou, tl. do 150 mm</t>
  </si>
  <si>
    <t>1809178371</t>
  </si>
  <si>
    <t>13,1*3,8-1,8*2+1,5*2,02</t>
  </si>
  <si>
    <t>32</t>
  </si>
  <si>
    <t>965041341</t>
  </si>
  <si>
    <t>Bourání mazanin škvárobetonových tl. do 100 mm, plochy přes 4 m2</t>
  </si>
  <si>
    <t>322204073</t>
  </si>
  <si>
    <t>"litá cementová pěna"</t>
  </si>
  <si>
    <t>(8,895*3,325+6,38*9,945+8,895*3,416-1,35*0,2*2)*0,19</t>
  </si>
  <si>
    <t>33</t>
  </si>
  <si>
    <t>965043341</t>
  </si>
  <si>
    <t>Bourání mazanin betonových s potěrem nebo teracem tl. do 100 mm, plochy přes 4 m2</t>
  </si>
  <si>
    <t>269761172</t>
  </si>
  <si>
    <t>(8,895*3,325+6,38*9,945+8,895*3,416-1,35*0,2*2)*0,055</t>
  </si>
  <si>
    <t>34</t>
  </si>
  <si>
    <t>968072455</t>
  </si>
  <si>
    <t>Vybourání kovových rámů oken s křídly, dveřních zárubní, vrat, stěn, ostění nebo obkladů  dveřních zárubní, plochy do 2 m2</t>
  </si>
  <si>
    <t>1361588538</t>
  </si>
  <si>
    <t>0,9*2*2</t>
  </si>
  <si>
    <t>35</t>
  </si>
  <si>
    <t>968072456</t>
  </si>
  <si>
    <t>Vybourání kovových rámů oken s křídly, dveřních zárubní, vrat, stěn, ostění nebo obkladů  dveřních zárubní, plochy přes 2 m2</t>
  </si>
  <si>
    <t>1296798557</t>
  </si>
  <si>
    <t>1,8*2</t>
  </si>
  <si>
    <t>36</t>
  </si>
  <si>
    <t>974031666</t>
  </si>
  <si>
    <t>Vysekání rýh ve zdivu cihelném na maltu vápennou nebo vápenocementovou  pro vtahování nosníků do zdí, před vybouráním otvoru do hl. 150 mm, při v. nosníku do 250 mm</t>
  </si>
  <si>
    <t>m</t>
  </si>
  <si>
    <t>-1536832289</t>
  </si>
  <si>
    <t>37</t>
  </si>
  <si>
    <t>978059541</t>
  </si>
  <si>
    <t>Odsekání obkladů  stěn včetně otlučení podkladní omítky až na zdivo z obkládaček vnitřních, z jakýchkoliv materiálů, plochy přes 1 m2</t>
  </si>
  <si>
    <t>-1970462716</t>
  </si>
  <si>
    <t>"u umyvadla"</t>
  </si>
  <si>
    <t>1,5*1,5</t>
  </si>
  <si>
    <t>910</t>
  </si>
  <si>
    <t>Ostatní výrobky</t>
  </si>
  <si>
    <t>38</t>
  </si>
  <si>
    <t>91000-001</t>
  </si>
  <si>
    <t>M+D Přenosný hasicí přístroj práškový 21A</t>
  </si>
  <si>
    <t>1225165056</t>
  </si>
  <si>
    <t>39</t>
  </si>
  <si>
    <t>91000-002</t>
  </si>
  <si>
    <t>M+D Přenosný hasicí přístroj práškový 34A</t>
  </si>
  <si>
    <t>-875058083</t>
  </si>
  <si>
    <t>40</t>
  </si>
  <si>
    <t>91000-004</t>
  </si>
  <si>
    <t>M+D skříňka pro PHP nerezová 240/200/620mm do niky vč.povrchové úpravy s plast.uzávěrem, vč. zřízení niky, přesná specifikace dle PD</t>
  </si>
  <si>
    <t>-1465174723</t>
  </si>
  <si>
    <t>41</t>
  </si>
  <si>
    <t>91000-005</t>
  </si>
  <si>
    <t>Požární ucpávky</t>
  </si>
  <si>
    <t>soub</t>
  </si>
  <si>
    <t>458485417</t>
  </si>
  <si>
    <t>911</t>
  </si>
  <si>
    <t>Speciální vybavení</t>
  </si>
  <si>
    <t>42</t>
  </si>
  <si>
    <t>91100-001</t>
  </si>
  <si>
    <t>Sv1  M+D konzola pro diaprojektor</t>
  </si>
  <si>
    <t>1033808908</t>
  </si>
  <si>
    <t>43</t>
  </si>
  <si>
    <t>91100-002</t>
  </si>
  <si>
    <t>Sv2   M+D bílá magnetická tabule 3500x1200mm osazená na stěnu, kompletní provedení dle PD</t>
  </si>
  <si>
    <t>-1450217083</t>
  </si>
  <si>
    <t>997</t>
  </si>
  <si>
    <t>Přesun sutě</t>
  </si>
  <si>
    <t>44</t>
  </si>
  <si>
    <t>997013113</t>
  </si>
  <si>
    <t>Vnitrostaveništní doprava suti a vybouraných hmot  vodorovně do 50 m svisle s použitím mechanizace pro budovy a haly výšky přes 9 do 12 m</t>
  </si>
  <si>
    <t>1325400055</t>
  </si>
  <si>
    <t>45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</si>
  <si>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</si>
  <si>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</si>
  <si>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247627536</t>
  </si>
  <si>
    <t>154,944*2 'Přepočtené koeficientem množství</t>
  </si>
  <si>
    <t>46</t>
  </si>
  <si>
    <t>997013501</t>
  </si>
  <si>
    <t>Odvoz suti a vybouraných hmot na skládku nebo meziskládku  se složením, na vzdálenost do 1 km</t>
  </si>
  <si>
    <t>2138360913</t>
  </si>
  <si>
    <t>47</t>
  </si>
  <si>
    <t>997013509</t>
  </si>
  <si>
    <t>Odvoz suti a vybouraných hmot na skládku nebo meziskládku  se složením, na vzdálenost Příplatek k ceně za každý další i započatý 1 km přes 1 km</t>
  </si>
  <si>
    <t>-904625421</t>
  </si>
  <si>
    <t>154,944*14 'Přepočtené koeficientem množství</t>
  </si>
  <si>
    <t>48</t>
  </si>
  <si>
    <t>997013631</t>
  </si>
  <si>
    <t>Poplatek za uložení stavebního odpadu na skládce (skládkovné) směsného stavebního a demoličního zatříděného do Katalogu odpadů pod kódem 17 09 04</t>
  </si>
  <si>
    <t>61254713</t>
  </si>
  <si>
    <t>998</t>
  </si>
  <si>
    <t>Přesun hmot</t>
  </si>
  <si>
    <t>49</t>
  </si>
  <si>
    <t>998011002</t>
  </si>
  <si>
    <t>Přesun hmot pro budovy občanské výstavby, bydlení, výrobu a služby  s nosnou svislou konstrukcí zděnou z cihel, tvárnic nebo kamene vodorovná dopravní vzdálenost do 100 m pro budovy výšky přes 6 do 12 m</t>
  </si>
  <si>
    <t>-729019260</t>
  </si>
  <si>
    <t>PSV</t>
  </si>
  <si>
    <t>711</t>
  </si>
  <si>
    <t>Izolace proti vodě, vlhkosti a plynům</t>
  </si>
  <si>
    <t>50</t>
  </si>
  <si>
    <t>711111001</t>
  </si>
  <si>
    <t>Provedení izolace proti zemní vlhkosti natěradly a tmely za studena  na ploše vodorovné V nátěrem penetračním</t>
  </si>
  <si>
    <t>-1251737279</t>
  </si>
  <si>
    <t>"na žb desku"</t>
  </si>
  <si>
    <t>(2,785*10,58+12,59*7,33+8,585*5,91+1,26*1,1)</t>
  </si>
  <si>
    <t>"podlaha P1+P3"</t>
  </si>
  <si>
    <t>(8,895*3,325+6,38*9,945+8,895*3,416-1,35*0,2*2)</t>
  </si>
  <si>
    <t>51</t>
  </si>
  <si>
    <t>11163150</t>
  </si>
  <si>
    <t>lak penetrační asfaltový</t>
  </si>
  <si>
    <t>-1061520675</t>
  </si>
  <si>
    <t>296,743*0,0003</t>
  </si>
  <si>
    <t>52</t>
  </si>
  <si>
    <t>711112001</t>
  </si>
  <si>
    <t>Provedení izolace proti zemní vlhkosti natěradly a tmely za studena  na ploše svislé S nátěrem penetračním</t>
  </si>
  <si>
    <t>-1422603858</t>
  </si>
  <si>
    <t>"po obvodu žb desky"</t>
  </si>
  <si>
    <t>49,13*0,5</t>
  </si>
  <si>
    <t>53</t>
  </si>
  <si>
    <t>1780524566</t>
  </si>
  <si>
    <t>24,565*0,00035</t>
  </si>
  <si>
    <t>54</t>
  </si>
  <si>
    <t>711131811</t>
  </si>
  <si>
    <t>Odstranění izolace proti zemní vlhkosti  na ploše vodorovné V</t>
  </si>
  <si>
    <t>1795409367</t>
  </si>
  <si>
    <t>"2vrstvy"</t>
  </si>
  <si>
    <t>(8,895*3,325+6,38*9,945+8,895*3,416-1,35*0,2*2)*2</t>
  </si>
  <si>
    <t>55</t>
  </si>
  <si>
    <t>711141559</t>
  </si>
  <si>
    <t>Provedení izolace proti zemní vlhkosti pásy přitavením  NAIP na ploše vodorovné V</t>
  </si>
  <si>
    <t>1751610199</t>
  </si>
  <si>
    <t>173,873*2</t>
  </si>
  <si>
    <t>56</t>
  </si>
  <si>
    <t>62853004</t>
  </si>
  <si>
    <t>pás asfaltový natavitelný modifikovaný SBS tl 4,0mm s vložkou ze skleněné tkaniny a spalitelnou PE fólií nebo jemnozrnným minerálním posypem na horním povrchu</t>
  </si>
  <si>
    <t>-507112574</t>
  </si>
  <si>
    <t>296,743*1,15</t>
  </si>
  <si>
    <t>57</t>
  </si>
  <si>
    <t>62856011</t>
  </si>
  <si>
    <t>pás asfaltový natavitelný modifikovaný SBS tl 4,0mm s vložkou z hliníkové fólie, hliníkové fólie s textilií a spalitelnou PE fólií nebo jemnozrnným minerálním posypem na horním povrchu</t>
  </si>
  <si>
    <t>1739084947</t>
  </si>
  <si>
    <t>58</t>
  </si>
  <si>
    <t>711142559</t>
  </si>
  <si>
    <t>Provedení izolace proti zemní vlhkosti pásy přitavením  NAIP na ploše svislé S</t>
  </si>
  <si>
    <t>-597457191</t>
  </si>
  <si>
    <t>49,13*0,5*2</t>
  </si>
  <si>
    <t>59</t>
  </si>
  <si>
    <t>761851501</t>
  </si>
  <si>
    <t>24,565*1,15</t>
  </si>
  <si>
    <t>60</t>
  </si>
  <si>
    <t>816516339</t>
  </si>
  <si>
    <t>61</t>
  </si>
  <si>
    <t>711161273</t>
  </si>
  <si>
    <t>Provedení izolace proti zemní vlhkosti nopovou fólií na ploše svislé S z nopové fólie</t>
  </si>
  <si>
    <t>-1342262721</t>
  </si>
  <si>
    <t>45,958*0,92</t>
  </si>
  <si>
    <t>62</t>
  </si>
  <si>
    <t>28323005</t>
  </si>
  <si>
    <t>fólie profilovaná (nopová) drenážní HDPE s výškou nopů 8mm</t>
  </si>
  <si>
    <t>-1186541598</t>
  </si>
  <si>
    <t>42,281*1,15</t>
  </si>
  <si>
    <t>63</t>
  </si>
  <si>
    <t>711161384</t>
  </si>
  <si>
    <t>Izolace proti zemní vlhkosti a beztlakové vodě nopovými fóliemi ostatní ukončení izolace provětrávací lištou</t>
  </si>
  <si>
    <t>987103970</t>
  </si>
  <si>
    <t>11,243+0,56+1,345+1,1*2+0,16*2+1,1+0,32+0,575+3,8+6,53+0,56*2+2,785</t>
  </si>
  <si>
    <t>12,19+0,56+1,31</t>
  </si>
  <si>
    <t>64</t>
  </si>
  <si>
    <t>711471051</t>
  </si>
  <si>
    <t>Provedení izolace proti povrchové a podpovrchové tlakové vodě termoplasty  na ploše vodorovné V folií PVC lepenou</t>
  </si>
  <si>
    <t>460362695</t>
  </si>
  <si>
    <t>"PZ1"</t>
  </si>
  <si>
    <t>1,7</t>
  </si>
  <si>
    <t>65</t>
  </si>
  <si>
    <t>283220121</t>
  </si>
  <si>
    <t>fólie hydroizolační střešní mPVC mechanicky kotvená tl 1,5mm šedá</t>
  </si>
  <si>
    <t>-263641105</t>
  </si>
  <si>
    <t>1,7*1,15</t>
  </si>
  <si>
    <t>66</t>
  </si>
  <si>
    <t>998711102</t>
  </si>
  <si>
    <t>Přesun hmot pro izolace proti vodě, vlhkosti a plynům  stanovený z hmotnosti přesunovaného materiálu vodorovná dopravní vzdálenost do 50 m v objektech výšky přes 6 do 12 m</t>
  </si>
  <si>
    <t>-1999641276</t>
  </si>
  <si>
    <t>712</t>
  </si>
  <si>
    <t>Povlakové krytiny</t>
  </si>
  <si>
    <t>67</t>
  </si>
  <si>
    <t>712311101</t>
  </si>
  <si>
    <t>Provedení povlakové krytiny střech plochých do 10° natěradly a tmely za studena  nátěrem lakem penetračním nebo asfaltovým</t>
  </si>
  <si>
    <t>1939868818</t>
  </si>
  <si>
    <t>"doplnění střechy"</t>
  </si>
  <si>
    <t>8,2*6,5</t>
  </si>
  <si>
    <t>68</t>
  </si>
  <si>
    <t>-774827048</t>
  </si>
  <si>
    <t>53,3*0,0003</t>
  </si>
  <si>
    <t>69</t>
  </si>
  <si>
    <t>712340831</t>
  </si>
  <si>
    <t>Odstranění povlakové krytiny střech plochých do 10° z přitavených pásů NAIP v plné ploše jednovrstvé</t>
  </si>
  <si>
    <t>1007880861</t>
  </si>
  <si>
    <t>"střecha-parotěs"</t>
  </si>
  <si>
    <t>70</t>
  </si>
  <si>
    <t>712341559</t>
  </si>
  <si>
    <t>Provedení povlakové krytiny střech plochých do 10° pásy přitavením NAIP v plné ploše</t>
  </si>
  <si>
    <t>-64446590</t>
  </si>
  <si>
    <t>71</t>
  </si>
  <si>
    <t>1823431534</t>
  </si>
  <si>
    <t>53,3*1,15</t>
  </si>
  <si>
    <t>72</t>
  </si>
  <si>
    <t>712361701</t>
  </si>
  <si>
    <t>Provedení povlakové krytiny střech plochých do 10° fólií  položenou volně s přilepením spojů</t>
  </si>
  <si>
    <t>1811812929</t>
  </si>
  <si>
    <t>53,3</t>
  </si>
  <si>
    <t>73</t>
  </si>
  <si>
    <t>28342831</t>
  </si>
  <si>
    <t>fólie hydroizolační střešní TPO (FPO) určená ke stabilizaci přitížením a do vegetačních střech tl 1,5mm</t>
  </si>
  <si>
    <t>-665082443</t>
  </si>
  <si>
    <t>74</t>
  </si>
  <si>
    <t>712361801</t>
  </si>
  <si>
    <t>Odstranění povlakové krytiny střech plochých do 10° z fólií položenou volně se svařovanými nebo lepenými spoji</t>
  </si>
  <si>
    <t>-504970770</t>
  </si>
  <si>
    <t>"PVC fólie"</t>
  </si>
  <si>
    <t>"nopovka"</t>
  </si>
  <si>
    <t>75</t>
  </si>
  <si>
    <t>11331112.R</t>
  </si>
  <si>
    <t>Odstranění geosyntetik s uložením na vzdálenost do 20 m nebo naložením na dopravní prostředek geotextilie</t>
  </si>
  <si>
    <t>-1920114659</t>
  </si>
  <si>
    <t>"střecha"</t>
  </si>
  <si>
    <t>"pod+nad PVC fólií"</t>
  </si>
  <si>
    <t>8,2*6,5*2</t>
  </si>
  <si>
    <t>"pod+nad nopovkou"</t>
  </si>
  <si>
    <t>76</t>
  </si>
  <si>
    <t>712391171</t>
  </si>
  <si>
    <t>Provedení povlakové krytiny střech plochých do 10° -ostatní práce  provedení vrstvy textilní podkladní</t>
  </si>
  <si>
    <t>-8650357</t>
  </si>
  <si>
    <t>77</t>
  </si>
  <si>
    <t>69311172</t>
  </si>
  <si>
    <t>geotextilie PP s ÚV stabilizací 300g/m2</t>
  </si>
  <si>
    <t>1867686441</t>
  </si>
  <si>
    <t>78</t>
  </si>
  <si>
    <t>712391172</t>
  </si>
  <si>
    <t>Provedení povlakové krytiny střech plochých do 10° -ostatní práce  provedení vrstvy textilní ochranné</t>
  </si>
  <si>
    <t>-2126513692</t>
  </si>
  <si>
    <t>53,3*2</t>
  </si>
  <si>
    <t>79</t>
  </si>
  <si>
    <t>726235702</t>
  </si>
  <si>
    <t>53,3*1,15*2</t>
  </si>
  <si>
    <t>80</t>
  </si>
  <si>
    <t>712771271</t>
  </si>
  <si>
    <t>Provedení filtrační vrstvy vegetační střechy z textilií kladených volně s přesahem, sklon střechy do 5°</t>
  </si>
  <si>
    <t>-30359003</t>
  </si>
  <si>
    <t>81</t>
  </si>
  <si>
    <t>69311068</t>
  </si>
  <si>
    <t>geotextilie netkaná separační, ochranná, filtrační, drenážní PP 300g/m2</t>
  </si>
  <si>
    <t>382595535</t>
  </si>
  <si>
    <t>82</t>
  </si>
  <si>
    <t>712771331</t>
  </si>
  <si>
    <t>Provedení hydroakumulační vrstvy vegetační střechy z plastových nopových fólií s perforací, kladených volně na sraz, sklon střechy do 5°</t>
  </si>
  <si>
    <t>251377976</t>
  </si>
  <si>
    <t>83</t>
  </si>
  <si>
    <t>69334152</t>
  </si>
  <si>
    <t>fólie profilovaná (nopová) perforovaná HDPE s hydroakumulační a drenážní funkcí do vegetačních střech s výškou nopů 20mm</t>
  </si>
  <si>
    <t>326839170</t>
  </si>
  <si>
    <t>84</t>
  </si>
  <si>
    <t>712771401</t>
  </si>
  <si>
    <t>Provedení vegetační vrstvy vegetační střechy ze substrátu, tloušťky do 100 mm, sklon střechy do 5°</t>
  </si>
  <si>
    <t>1939745938</t>
  </si>
  <si>
    <t>"provedeno ze stávající vegetační vrstvy"</t>
  </si>
  <si>
    <t>85</t>
  </si>
  <si>
    <t>71290-001</t>
  </si>
  <si>
    <t>Opatření“ kvůli zamezení zatečení vody do objektu na dobu, kdy je krytina odstraněná</t>
  </si>
  <si>
    <t>-654360682</t>
  </si>
  <si>
    <t>86</t>
  </si>
  <si>
    <t>712990813.r</t>
  </si>
  <si>
    <t>Odstranění vegetační vrstvy do tl.100mm pro opětovné použití</t>
  </si>
  <si>
    <t>645478980</t>
  </si>
  <si>
    <t>"střecha-vegetační vrstva"</t>
  </si>
  <si>
    <t>87</t>
  </si>
  <si>
    <t>998712102</t>
  </si>
  <si>
    <t>Přesun hmot pro povlakové krytiny stanovený z hmotnosti přesunovaného materiálu vodorovná dopravní vzdálenost do 50 m v objektech výšky přes 6 do 12 m</t>
  </si>
  <si>
    <t>1455306354</t>
  </si>
  <si>
    <t>713</t>
  </si>
  <si>
    <t>Izolace tepelné</t>
  </si>
  <si>
    <t>88</t>
  </si>
  <si>
    <t>713110813</t>
  </si>
  <si>
    <t>Odstranění tepelné izolace stropů nebo podhledů z rohoží, pásů, dílců, desek, bloků volně kladených z vláknitých materiálů suchých, tloušťka izolace přes 100 mm</t>
  </si>
  <si>
    <t>1708046758</t>
  </si>
  <si>
    <t>"tl.250mm"</t>
  </si>
  <si>
    <t>"podhled z tahokovu"</t>
  </si>
  <si>
    <t>16,525*8,95+12,85*6</t>
  </si>
  <si>
    <t>89</t>
  </si>
  <si>
    <t>713111121</t>
  </si>
  <si>
    <t>Montáž tepelné izolace stropů rohožemi, pásy, dílci, deskami, bloky (izolační materiál ve specifikaci) rovných spodem s uchycením (drátem, páskou apod.)</t>
  </si>
  <si>
    <t>1808453922</t>
  </si>
  <si>
    <t>"skladba C3"</t>
  </si>
  <si>
    <t>36,8*2</t>
  </si>
  <si>
    <t>"skladba C5"</t>
  </si>
  <si>
    <t>0,7*2</t>
  </si>
  <si>
    <t>90</t>
  </si>
  <si>
    <t>63152099</t>
  </si>
  <si>
    <t>pás tepelně izolační univerzální λ=0,032-0,033 tl 100mm</t>
  </si>
  <si>
    <t>1259473673</t>
  </si>
  <si>
    <t>36,8*1,05</t>
  </si>
  <si>
    <t>0,7*1,05</t>
  </si>
  <si>
    <t>91</t>
  </si>
  <si>
    <t>63152103</t>
  </si>
  <si>
    <t>pás tepelně izolační univerzální λ=0,032-0,033 tl 150mm</t>
  </si>
  <si>
    <t>-1540398794</t>
  </si>
  <si>
    <t>92</t>
  </si>
  <si>
    <t>713111138</t>
  </si>
  <si>
    <t>Montáž tepelné izolace stropů rohožemi, pásy, dílci, deskami, bloky (izolační materiál ve specifikaci) žebrových spodem lepením celoplošně</t>
  </si>
  <si>
    <t>610412096</t>
  </si>
  <si>
    <t>"skladba C6"</t>
  </si>
  <si>
    <t>3,3</t>
  </si>
  <si>
    <t>93</t>
  </si>
  <si>
    <t>28376525</t>
  </si>
  <si>
    <t>deska izolační PIR s oboustranným textilním rounem tl.50mm</t>
  </si>
  <si>
    <t>1062103869</t>
  </si>
  <si>
    <t>3,3*1,05</t>
  </si>
  <si>
    <t>94</t>
  </si>
  <si>
    <t>713120821</t>
  </si>
  <si>
    <t>Odstranění tepelné izolace podlah z rohoží, pásů, dílců, desek, bloků podlah volně kladených nebo mezi trámy z polystyrenu, tloušťka izolace suchého, tloušťka izolace do 100 mm</t>
  </si>
  <si>
    <t>-539267004</t>
  </si>
  <si>
    <t>8,895*3,325+6,38*9,945+8,895*3,416-1,35*0,2*2</t>
  </si>
  <si>
    <t>95</t>
  </si>
  <si>
    <t>713121111</t>
  </si>
  <si>
    <t>Montáž tepelné izolace podlah rohožemi, pásy, deskami, dílci, bloky (izolační materiál ve specifikaci) kladenými volně jednovrstvá</t>
  </si>
  <si>
    <t>1448686099</t>
  </si>
  <si>
    <t>96</t>
  </si>
  <si>
    <t>28372304</t>
  </si>
  <si>
    <t>deska EPS 100 pro konstrukce s běžným zatížením λ=0,037 tl 10mm</t>
  </si>
  <si>
    <t>1187764224</t>
  </si>
  <si>
    <t>102,5*1,05</t>
  </si>
  <si>
    <t>21,8*1,05</t>
  </si>
  <si>
    <t>97</t>
  </si>
  <si>
    <t>28376423</t>
  </si>
  <si>
    <t>deska z polystyrénu XPS, hrana polodrážková a hladký povrch 300kPA tl 120mm</t>
  </si>
  <si>
    <t>-1449906799</t>
  </si>
  <si>
    <t>"pevnost po stlačení 200kPa"</t>
  </si>
  <si>
    <t>135,4*1,05</t>
  </si>
  <si>
    <t>32,2*1,05</t>
  </si>
  <si>
    <t>98</t>
  </si>
  <si>
    <t>713130813</t>
  </si>
  <si>
    <t>Odstranění tepelné izolace stěn a příček z rohoží, pásů, dílců, desek, bloků volně kladených z vláknitých materiálů, tloušťka izolace přes 100 mm</t>
  </si>
  <si>
    <t>618877111</t>
  </si>
  <si>
    <t>"izolace obvodového pláště"</t>
  </si>
  <si>
    <t>11*1</t>
  </si>
  <si>
    <t>99</t>
  </si>
  <si>
    <t>71313084.R</t>
  </si>
  <si>
    <t>Odstranění tepelné izolace stěn a příček z rohoží, pásů, dílců, desek, bloků připevněných lepením z vláknitých materiálů, tloušťka izolace přes 100 mm</t>
  </si>
  <si>
    <t>-628785142</t>
  </si>
  <si>
    <t>100</t>
  </si>
  <si>
    <t>713131141</t>
  </si>
  <si>
    <t>Montáž tepelné izolace stěn rohožemi, pásy, deskami, dílci, bloky (izolační materiál ve specifikaci) lepením celoplošně</t>
  </si>
  <si>
    <t>49863311</t>
  </si>
  <si>
    <t>"základy z boku"</t>
  </si>
  <si>
    <t>(49,165+0,16*5)*0,92</t>
  </si>
  <si>
    <t>"stáv.patka shora-PZ1"</t>
  </si>
  <si>
    <t>101</t>
  </si>
  <si>
    <t>28376359</t>
  </si>
  <si>
    <t>deska perimetrická pro zateplení spodních staveb 200kPa λ=0,034 tl 160mm</t>
  </si>
  <si>
    <t>569204355</t>
  </si>
  <si>
    <t>(49,165+0,16*5)*0,92*1,05</t>
  </si>
  <si>
    <t>102</t>
  </si>
  <si>
    <t>28376364</t>
  </si>
  <si>
    <t>deska perimetrická pro zateplení spodních staveb 200kPa λ=0,034 tl 220mm</t>
  </si>
  <si>
    <t>-916705509</t>
  </si>
  <si>
    <t xml:space="preserve">"stáv.patka shora-PZ1" </t>
  </si>
  <si>
    <t>1,7*1,05</t>
  </si>
  <si>
    <t>103</t>
  </si>
  <si>
    <t>713140821</t>
  </si>
  <si>
    <t>Odstranění tepelné izolace střech plochých z rohoží, pásů, dílců, desek, bloků nadstřešních izolací volně položených z polystyrenu suchého, tloušťka izolace do 100 mm</t>
  </si>
  <si>
    <t>2119503203</t>
  </si>
  <si>
    <t>"EPS tl. 20-110mm"</t>
  </si>
  <si>
    <t>"EPS tl.80mm"</t>
  </si>
  <si>
    <t>"EPS tl.100mm"</t>
  </si>
  <si>
    <t>104</t>
  </si>
  <si>
    <t>713141151</t>
  </si>
  <si>
    <t>Montáž tepelné izolace střech plochých rohožemi, pásy, deskami, dílci, bloky (izolační materiál ve specifikaci) kladenými volně jednovrstvá</t>
  </si>
  <si>
    <t>-1112141482</t>
  </si>
  <si>
    <t>105</t>
  </si>
  <si>
    <t>28376422</t>
  </si>
  <si>
    <t>deska z polystyrénu XPS, hrana polodrážková a hladký povrch 300kPA tl 100mm</t>
  </si>
  <si>
    <t>-152049431</t>
  </si>
  <si>
    <t>53,3*1,05</t>
  </si>
  <si>
    <t>106</t>
  </si>
  <si>
    <t>713141152</t>
  </si>
  <si>
    <t>Montáž tepelné izolace střech plochých rohožemi, pásy, deskami, dílci, bloky (izolační materiál ve specifikaci) kladenými volně dvouvrstvá</t>
  </si>
  <si>
    <t>1245088494</t>
  </si>
  <si>
    <t>107</t>
  </si>
  <si>
    <t>28372308</t>
  </si>
  <si>
    <t>deska EPS 100 pro konstrukce s běžným zatížením λ=0,037 tl 80mm</t>
  </si>
  <si>
    <t>1899903181</t>
  </si>
  <si>
    <t>108</t>
  </si>
  <si>
    <t>283761011</t>
  </si>
  <si>
    <t>klín izolační z pěnového polystyrenu EPS GREY 100 spádový</t>
  </si>
  <si>
    <t>620299132</t>
  </si>
  <si>
    <t>53,3*(0,02+0,11)/2*1,05</t>
  </si>
  <si>
    <t>109</t>
  </si>
  <si>
    <t>713141263</t>
  </si>
  <si>
    <t>Montáž tepelné izolace střech plochých mechanické přikotvení šrouby včetně dodávky šroubů, bez položení tepelné izolace tl. izolace přes 240 mm do betonu</t>
  </si>
  <si>
    <t>1598285583</t>
  </si>
  <si>
    <t>110</t>
  </si>
  <si>
    <t>713191132</t>
  </si>
  <si>
    <t>Montáž tepelné izolace stavebních konstrukcí - doplňky a konstrukční součásti podlah, stropů vrchem nebo střech překrytím fólií separační z PE</t>
  </si>
  <si>
    <t>1191336162</t>
  </si>
  <si>
    <t>111</t>
  </si>
  <si>
    <t>28329041</t>
  </si>
  <si>
    <t>fólie PE separační či ochranná tl 0,1mm</t>
  </si>
  <si>
    <t>-1496513840</t>
  </si>
  <si>
    <t>102,5*1,15</t>
  </si>
  <si>
    <t>21,8*1,15</t>
  </si>
  <si>
    <t>112</t>
  </si>
  <si>
    <t>28323063</t>
  </si>
  <si>
    <t>fólie LDPE (650 kg/m3) proti zemní vlhkosti nad úrovní terénu tl 0,6mm</t>
  </si>
  <si>
    <t>203957103</t>
  </si>
  <si>
    <t>135,4*1,15</t>
  </si>
  <si>
    <t>32,2*1,15</t>
  </si>
  <si>
    <t>113</t>
  </si>
  <si>
    <t>998713102</t>
  </si>
  <si>
    <t>Přesun hmot pro izolace tepelné stanovený z hmotnosti přesunovaného materiálu vodorovná dopravní vzdálenost do 50 m v objektech výšky přes 6 m do 12 m</t>
  </si>
  <si>
    <t>741913917</t>
  </si>
  <si>
    <t>716</t>
  </si>
  <si>
    <t>Protipožární nástřik</t>
  </si>
  <si>
    <t>114</t>
  </si>
  <si>
    <t>713511531</t>
  </si>
  <si>
    <t>Montáž tepelné izolace protipožárním nástřikem  sloupů, průvlaků nebo trámů ocelových profilu I, T, U, L na podkladní kotvící nátěr, tl. 10 mm</t>
  </si>
  <si>
    <t>1470176895</t>
  </si>
  <si>
    <t>"stávající ocelová kce"</t>
  </si>
  <si>
    <t>27950/1000*32</t>
  </si>
  <si>
    <t>115</t>
  </si>
  <si>
    <t>200-001</t>
  </si>
  <si>
    <t>protipožární nástřiková hmota</t>
  </si>
  <si>
    <t>-1413600190</t>
  </si>
  <si>
    <t>116</t>
  </si>
  <si>
    <t>713511551</t>
  </si>
  <si>
    <t>Montáž tepelné izolace protipožárním nástřikem  nátěr kotvící</t>
  </si>
  <si>
    <t>1478587667</t>
  </si>
  <si>
    <t>117</t>
  </si>
  <si>
    <t>200-002</t>
  </si>
  <si>
    <t>fixační nátěrová hmota</t>
  </si>
  <si>
    <t>-1518854326</t>
  </si>
  <si>
    <t>118</t>
  </si>
  <si>
    <t>-590160731</t>
  </si>
  <si>
    <t>720</t>
  </si>
  <si>
    <t>ZTI</t>
  </si>
  <si>
    <t>119</t>
  </si>
  <si>
    <t>720-01</t>
  </si>
  <si>
    <t>ZTI viz.příloha</t>
  </si>
  <si>
    <t>Kč</t>
  </si>
  <si>
    <t>-2036063453</t>
  </si>
  <si>
    <t>730</t>
  </si>
  <si>
    <t>Vytápění+RTCH</t>
  </si>
  <si>
    <t>120</t>
  </si>
  <si>
    <t>730-001</t>
  </si>
  <si>
    <t>Vytápění+RTCH viz.příloha</t>
  </si>
  <si>
    <t>-1251530982</t>
  </si>
  <si>
    <t>763</t>
  </si>
  <si>
    <t>Konstrukce suché výstavby</t>
  </si>
  <si>
    <t>121</t>
  </si>
  <si>
    <t>763111462.R1</t>
  </si>
  <si>
    <t>Si01 SDK příčka tl 150 mm profil CW+UW 100 desky 2x akustická 12,5 s izolací MV 80mm  Rw min 47 dB, včetně přebroušení a vytmelení, doplňků pro správnou fci příčky, systémové řešení</t>
  </si>
  <si>
    <t>-1981065624</t>
  </si>
  <si>
    <t>(8,855+0,15+6,55+2,58+2,51+3,72+3,72+3,02+2,85+4,57+0,7+4,64)*3,98</t>
  </si>
  <si>
    <t>(3,7+3,5+9,945+9,945)*3,98-0,98*2,02*6-0,88*2,02*6</t>
  </si>
  <si>
    <t>122</t>
  </si>
  <si>
    <t>763121411</t>
  </si>
  <si>
    <t>Si04  Stěna předsazená ze sádrokartonových desek s nosnou konstrukcí z ocelových profilů CW, UW jednoduše opláštěná deskou standardní A tl. 12,5 mm bez izolace, EI 15, stěna tl. 62,5 mm, profil 50, včetně přebroušení a vytmelení, doplňků pro správnou fci příčky, systémové řešení</t>
  </si>
  <si>
    <t>443978363</t>
  </si>
  <si>
    <t>21,4</t>
  </si>
  <si>
    <t>123</t>
  </si>
  <si>
    <t>76312146.R</t>
  </si>
  <si>
    <t>Si02  SDK stěna předsazená profil CW+UW 50 desky 2xDFH2 12,5 s izolací z MV tl.40mm,včetně přebroušení a vytmelení, doplňků pro správnou fci příčky, systémové řešení</t>
  </si>
  <si>
    <t>439468783</t>
  </si>
  <si>
    <t>(4,01+4,64+2,38+3,66+1,31+1,31)*3,98-2,259</t>
  </si>
  <si>
    <t>(2,38+9,095+4,57+2,85+3,02+1,95+8,895+8,895+2,51)*0,88</t>
  </si>
  <si>
    <t>124</t>
  </si>
  <si>
    <t>76312147.R</t>
  </si>
  <si>
    <t>Si03  SDK stěna předsazená profil CW+UW 50 desky 2xDFH2 12,5 bez izolace, včetně přebroušení a vytmelení, doplňků pro správnou fci příčky, systémové řešení</t>
  </si>
  <si>
    <t>1255954244</t>
  </si>
  <si>
    <t>(3,92+6,415)*3,98-1,45*2+1,267</t>
  </si>
  <si>
    <t>125</t>
  </si>
  <si>
    <t>763131411</t>
  </si>
  <si>
    <t>Podhled ze sádrokartonových desek  dvouvrstvá zavěšená spodní konstrukce z ocelových profilů CD, UD jednoduše opláštěná deskou standardní A, tl. 12,5 mm, bez izolace, vč. přebroušení a vytmelení</t>
  </si>
  <si>
    <t>965188350</t>
  </si>
  <si>
    <t>"vč. rektifikovatelných závěsů"</t>
  </si>
  <si>
    <t>"skladba C2"</t>
  </si>
  <si>
    <t>5,9</t>
  </si>
  <si>
    <t>126</t>
  </si>
  <si>
    <t>763131431</t>
  </si>
  <si>
    <t>Podhled ze sádrokartonových desek  dvouvrstvá zavěšená spodní konstrukce z ocelových profilů CD, UD jednoduše opláštěná deskou protipožární DF, tl. 12,5 mm, bez izolace, REI do 90, vč. přebroušení a vytmelení</t>
  </si>
  <si>
    <t>-321853851</t>
  </si>
  <si>
    <t>"skladba C4"</t>
  </si>
  <si>
    <t>218,8</t>
  </si>
  <si>
    <t>127</t>
  </si>
  <si>
    <t>763135102</t>
  </si>
  <si>
    <t>Montáž sádrokartonového podhledu kazetového demontovatelného, velikosti kazet 600x600 mm včetně zavěšené nosné konstrukce polozapuštěné</t>
  </si>
  <si>
    <t>-11120741</t>
  </si>
  <si>
    <t>"skrytý rastr"</t>
  </si>
  <si>
    <t>"skladba C1"</t>
  </si>
  <si>
    <t>353,2</t>
  </si>
  <si>
    <t>128</t>
  </si>
  <si>
    <t>5903057.2</t>
  </si>
  <si>
    <t>podhled kazetový bez děrování zapuštěná hrana tl 10mm 600x600mm, viditelný povrch je pokryt sklenou tkaninou v bílé barvě. zadní strana je pokryta sklovlákennou tkaninou, zvuk. pohltivost NRC = 0,75</t>
  </si>
  <si>
    <t>-1216549367</t>
  </si>
  <si>
    <t>353,2*1,1</t>
  </si>
  <si>
    <t>129</t>
  </si>
  <si>
    <t>763135812</t>
  </si>
  <si>
    <t>Demontáž podhledu sádrokartonového  kazetového na zavěšeném na roštu polozapuštěném</t>
  </si>
  <si>
    <t>-1928325443</t>
  </si>
  <si>
    <t>"sú12"</t>
  </si>
  <si>
    <t>19,78*4,175-2*2,1-7,7*1,4</t>
  </si>
  <si>
    <t>"SÚ2"</t>
  </si>
  <si>
    <t>3,845*(5,4+2,2+5,555)</t>
  </si>
  <si>
    <t>13,375*4,9+6,4*0,83+3,7*0,2-3,5*0,195</t>
  </si>
  <si>
    <t>130</t>
  </si>
  <si>
    <t>76390-002</t>
  </si>
  <si>
    <t>Dělící příčka mezi fasádou a SDK příčkou , 2x UD 28/27/0,6 + oboustranně deska Silent, výplň MV, vč. přebroušení a vytmelení</t>
  </si>
  <si>
    <t>-348728821</t>
  </si>
  <si>
    <t>0,1*1,85*4+0,25*2,8</t>
  </si>
  <si>
    <t>131</t>
  </si>
  <si>
    <t>998763302</t>
  </si>
  <si>
    <t>Přesun hmot pro konstrukce montované z desek  sádrokartonových, sádrovláknitých, cementovláknitých nebo cementových stanovený z hmotnosti přesunovaného materiálu vodorovná dopravní vzdálenost do 50 m v objektech výšky přes 6 do 12 m</t>
  </si>
  <si>
    <t>-1631907482</t>
  </si>
  <si>
    <t>766</t>
  </si>
  <si>
    <t>Konstrukce truhlářské</t>
  </si>
  <si>
    <t>132</t>
  </si>
  <si>
    <t>76600-0001</t>
  </si>
  <si>
    <t>T 1   M+D parapetní deska š.110mm, DTD deska s nosem s CPL povrchem, barva dle rámu okna, kompletní provedení</t>
  </si>
  <si>
    <t>-1069243575</t>
  </si>
  <si>
    <t>1,72+2,38+2,51+2,95+3,07+4,95+17,79+9,09</t>
  </si>
  <si>
    <t>133</t>
  </si>
  <si>
    <t>766691914</t>
  </si>
  <si>
    <t>Ostatní práce  vyvěšení nebo zavěšení křídel s případným uložením a opětovným zavěšením po provedení stavebních změn dřevěných dveřních, plochy do 2 m2</t>
  </si>
  <si>
    <t>751805692</t>
  </si>
  <si>
    <t>134</t>
  </si>
  <si>
    <t>766691915</t>
  </si>
  <si>
    <t>Ostatní práce  vyvěšení nebo zavěšení křídel s případným uložením a opětovným zavěšením po provedení stavebních změn dřevěných dveřních, plochy přes 2 m2</t>
  </si>
  <si>
    <t>673532612</t>
  </si>
  <si>
    <t>7661</t>
  </si>
  <si>
    <t>Dveře</t>
  </si>
  <si>
    <t>135</t>
  </si>
  <si>
    <t>76610-1001</t>
  </si>
  <si>
    <t xml:space="preserve">Di 1   M+D vnitřní dveře 800x1970mm, 1/3 prosklení, vč.obložkové zárubně, kotvení, kování, zámku, veškerých doplňků, povrchové úpravy, kompletní provedení dle PD </t>
  </si>
  <si>
    <t>-1690741606</t>
  </si>
  <si>
    <t>136</t>
  </si>
  <si>
    <t>76610-1002</t>
  </si>
  <si>
    <t xml:space="preserve">Di 2   M+D vnitřní dveře 900x1970mm, 1/3 prosklení, vč.obložkové zárubně, kotvení, kování, zámku, veškerých doplňků, povrchové úpravy, kompletní provedení dle PD </t>
  </si>
  <si>
    <t>79045551</t>
  </si>
  <si>
    <t>137</t>
  </si>
  <si>
    <t>76610-1003</t>
  </si>
  <si>
    <t xml:space="preserve">Di 3   M+D vnitřní dveře 900x1970mm, 1/3 prosklení, vč.obložkové zárubně, kotvení, kování, zámku, veškerých doplňků, povrchové úpravy, kompletní provedení dle PD </t>
  </si>
  <si>
    <t>-1249676331</t>
  </si>
  <si>
    <t>138</t>
  </si>
  <si>
    <t>76610-1004</t>
  </si>
  <si>
    <t xml:space="preserve">Di 4   M+D vnitřní dveře 1800x1970mm, 1/2 prosklené, EW30DP3-C2, vč.obložkové zárubně, kotvení, kování, zámku, veškerých doplňků, povrchové úpravy, kompletní provedení dle PD </t>
  </si>
  <si>
    <t>-164835307</t>
  </si>
  <si>
    <t>767</t>
  </si>
  <si>
    <t>Konstrukce zámečnické</t>
  </si>
  <si>
    <t>139</t>
  </si>
  <si>
    <t>76700-1001</t>
  </si>
  <si>
    <t>Z/01   M+D čistící zóna 1200x2600x30mm, čistící koberec na střední zátěž z pp s pogumovaným rubem v Al rámu zapuštěném do podlahy</t>
  </si>
  <si>
    <t>2073228807</t>
  </si>
  <si>
    <t>140</t>
  </si>
  <si>
    <t>76700-1002</t>
  </si>
  <si>
    <t>Z/02  M+D dilatační objektová lišta</t>
  </si>
  <si>
    <t>-139405568</t>
  </si>
  <si>
    <t>141</t>
  </si>
  <si>
    <t>76700-1003</t>
  </si>
  <si>
    <t>Z/03  M+D akustický panel 2700x600mm, vč. kotvení, kompletní dodávka</t>
  </si>
  <si>
    <t>1590581613</t>
  </si>
  <si>
    <t>142</t>
  </si>
  <si>
    <t>76700-1004</t>
  </si>
  <si>
    <t>M+D ocelová kce pod VZT na střeše, žár.pozink, vč. kotvení a veškerých prací s tím souvisejících, kompletní provedení dle PD</t>
  </si>
  <si>
    <t>kg</t>
  </si>
  <si>
    <t>-210345982</t>
  </si>
  <si>
    <t>143</t>
  </si>
  <si>
    <t>76700-1005</t>
  </si>
  <si>
    <t>Úprava stávajícího záchytného systému</t>
  </si>
  <si>
    <t>23287144</t>
  </si>
  <si>
    <t>144</t>
  </si>
  <si>
    <t>76700-901</t>
  </si>
  <si>
    <t>M+D nosný rošt podhledů pro tepelnou izolaci</t>
  </si>
  <si>
    <t>-301576775</t>
  </si>
  <si>
    <t>36,8</t>
  </si>
  <si>
    <t>0,7</t>
  </si>
  <si>
    <t>145</t>
  </si>
  <si>
    <t>76700-902</t>
  </si>
  <si>
    <t xml:space="preserve">M+D nosný rošt podhledů </t>
  </si>
  <si>
    <t>1608804013</t>
  </si>
  <si>
    <t>146</t>
  </si>
  <si>
    <t>76700-903</t>
  </si>
  <si>
    <t>Se01  doplnění stávajícího obvodového pláště, po demontáži stáv.podhledu a zabudování prosklených ploch do Al rámů , minerál.vata tl.200mm vč. demontáže a montáže části stávajícího obvod pláště z keram.šablon nas ocel.kci</t>
  </si>
  <si>
    <t>-121232880</t>
  </si>
  <si>
    <t>147</t>
  </si>
  <si>
    <t>76700-904</t>
  </si>
  <si>
    <t>Se02  doplnění stávajícího obvodového pláště, po demontáži stáv.podhledu a zabudování prosklených ploch do Al rámů , minerál.vata tl.200mm vč. demontáže a montáže části stávajícího obvod pláště z keram.šablon nas ocel.kci</t>
  </si>
  <si>
    <t>-1683990587</t>
  </si>
  <si>
    <t>148</t>
  </si>
  <si>
    <t>76700-905</t>
  </si>
  <si>
    <t>Se03  Obalení stávajícího ocelového sloupu plechem Alubond, vč. 200mm minerální vaty</t>
  </si>
  <si>
    <t>-166786313</t>
  </si>
  <si>
    <t>149</t>
  </si>
  <si>
    <t>76700-906</t>
  </si>
  <si>
    <t>Si05   obklad sloupu materiálem splňujícím PO R45DP1</t>
  </si>
  <si>
    <t>146670202</t>
  </si>
  <si>
    <t>150</t>
  </si>
  <si>
    <t>767134801</t>
  </si>
  <si>
    <t>Demontáž stěn a příček z plechů oplechování stěn plechy nýtovanými</t>
  </si>
  <si>
    <t>-523492214</t>
  </si>
  <si>
    <t>"oplechování sloupů"</t>
  </si>
  <si>
    <t>1*3,14*2,8*2</t>
  </si>
  <si>
    <t>151</t>
  </si>
  <si>
    <t>767134802</t>
  </si>
  <si>
    <t>Demontáž stěn a příček z plechů oplechování stěn plechy šroubovanými</t>
  </si>
  <si>
    <t>1220508564</t>
  </si>
  <si>
    <t>"obvodový plášť - oplechovaná část"</t>
  </si>
  <si>
    <t>11*1*2</t>
  </si>
  <si>
    <t>152</t>
  </si>
  <si>
    <t>767135821</t>
  </si>
  <si>
    <t>Demontáž stěn a příček z plechů roštu pro oplechování z kazet</t>
  </si>
  <si>
    <t>549206910</t>
  </si>
  <si>
    <t>153</t>
  </si>
  <si>
    <t>767161123</t>
  </si>
  <si>
    <t>Montáž zábradlí rovného  z trubek nebo tenkostěnných profilů na ocelovou konstrukci, hmotnosti 1 m zábradlí do 20 kg</t>
  </si>
  <si>
    <t>2073599390</t>
  </si>
  <si>
    <t>154</t>
  </si>
  <si>
    <t>767161813</t>
  </si>
  <si>
    <t>Demontáž zábradlí do suti rovného nerozebíratelný spoj hmotnosti 1 m zábradlí do 20 kg</t>
  </si>
  <si>
    <t>860858750</t>
  </si>
  <si>
    <t>155</t>
  </si>
  <si>
    <t>767581803</t>
  </si>
  <si>
    <t>Demontáž podhledů  tvarovaných plechů</t>
  </si>
  <si>
    <t>654590315</t>
  </si>
  <si>
    <t>156</t>
  </si>
  <si>
    <t>767582800</t>
  </si>
  <si>
    <t>Demontáž podhledů  roštů</t>
  </si>
  <si>
    <t>-1087029680</t>
  </si>
  <si>
    <t>157</t>
  </si>
  <si>
    <t>767583711</t>
  </si>
  <si>
    <t>Montáž kovových podhledů  lamelových doplňků závěsných táhel nosných roštů</t>
  </si>
  <si>
    <t>860085987</t>
  </si>
  <si>
    <t>36,8+36,8</t>
  </si>
  <si>
    <t>0,7+0,7</t>
  </si>
  <si>
    <t>158</t>
  </si>
  <si>
    <t>55300101</t>
  </si>
  <si>
    <t>závěsná táhla rektifikovatelná</t>
  </si>
  <si>
    <t>-1898734265</t>
  </si>
  <si>
    <t>75*1,1</t>
  </si>
  <si>
    <t>159</t>
  </si>
  <si>
    <t>767584702</t>
  </si>
  <si>
    <t>Montáž kovových podhledů  ostatních z tvarovaných plechů, připevněných šroubováním</t>
  </si>
  <si>
    <t>1732319897</t>
  </si>
  <si>
    <t>160</t>
  </si>
  <si>
    <t>1594525.1</t>
  </si>
  <si>
    <t>plech děrovaný tahokov žárovaný pozink povrch.úprava RAL 7016</t>
  </si>
  <si>
    <t>1710691920</t>
  </si>
  <si>
    <t>36,8*1,1</t>
  </si>
  <si>
    <t>161</t>
  </si>
  <si>
    <t>767712811</t>
  </si>
  <si>
    <t>Demontáž výkladců zapuštěných  šroubovaných</t>
  </si>
  <si>
    <t>549910140</t>
  </si>
  <si>
    <t>"obvodový plášť"</t>
  </si>
  <si>
    <t>11*(3,8-1+0,15)</t>
  </si>
  <si>
    <t>162</t>
  </si>
  <si>
    <t>998767102</t>
  </si>
  <si>
    <t>Přesun hmot pro zámečnické konstrukce  stanovený z hmotnosti přesunovaného materiálu vodorovná dopravní vzdálenost do 50 m v objektech výšky přes 6 do 12 m</t>
  </si>
  <si>
    <t>324089392</t>
  </si>
  <si>
    <t>7671</t>
  </si>
  <si>
    <t>Prosklené fasády</t>
  </si>
  <si>
    <t>163</t>
  </si>
  <si>
    <t>7671-1001</t>
  </si>
  <si>
    <t>PS1   M+D prosklená stěna 2250x3980mm s dveřmi, vč.návaznosti na stávající obvodový plášť, lištování, kotvení, oplechování a zaizolování horní části, veškerých doplňků, povrchové úpravy (např.čtečka, elektromag.zámek atp),  kompletní provedení dle PD</t>
  </si>
  <si>
    <t>1966285729</t>
  </si>
  <si>
    <t>164</t>
  </si>
  <si>
    <t>7671-1002</t>
  </si>
  <si>
    <t>PS2   M+D prosklená stěna 1310x3980mm vč. lištování, kotvení, oplechování a zaizolování horní části, veškerých doplňků, povrchové úpravy, kompletní provedení dle PD</t>
  </si>
  <si>
    <t>-1436761147</t>
  </si>
  <si>
    <t>165</t>
  </si>
  <si>
    <t>7671-1003</t>
  </si>
  <si>
    <t>PS3   M+D prosklená stěna 13350x3300mm vč. lištování, kotvení,  oplechování a zaizolování horní části, veškerých doplňků, povrchové úpravy, kompletní provedení dle PD</t>
  </si>
  <si>
    <t>1740138460</t>
  </si>
  <si>
    <t>166</t>
  </si>
  <si>
    <t>7671-1004</t>
  </si>
  <si>
    <t>PS4   M+D prosklená stěna 7710x3980mm vč. lištování, kotvení, oplechování a zaizolování horní části, veškerých doplňků, povrchové úpravy, kompletní provedení dle PD</t>
  </si>
  <si>
    <t>-1505415838</t>
  </si>
  <si>
    <t>167</t>
  </si>
  <si>
    <t>7671-1005</t>
  </si>
  <si>
    <t>PS5   M+D prosklená stěna 3735x3980mm vč. lištování, kotvení, oplechování a zaizolování horní části, veškerých doplňků, povrchové úpravy, kompletní provedení dle PD</t>
  </si>
  <si>
    <t>-938092937</t>
  </si>
  <si>
    <t>168</t>
  </si>
  <si>
    <t>7671-1006</t>
  </si>
  <si>
    <t>PS6   M+D prosklená stěna 640x3300mm vč. lištování, kotvení, oplechování a zaizolování horní části, veškerých doplňků, povrchové úpravy, kompletní provedení dle PD</t>
  </si>
  <si>
    <t>-1063098407</t>
  </si>
  <si>
    <t>169</t>
  </si>
  <si>
    <t>7671-1007</t>
  </si>
  <si>
    <t>PS7   M+D prosklená stěna 4055x3300mm vč. lištování, kotvení, oplechování a zaizolování horní části, veškerých doplňků, povrchové úpravy, kompletní provedení dle PD</t>
  </si>
  <si>
    <t>-1208338346</t>
  </si>
  <si>
    <t>170</t>
  </si>
  <si>
    <t>7671-1008</t>
  </si>
  <si>
    <t>PS8   M+D prosklená stěna 9615x3300mm vč. lištování, kotvení, oplechování a zaizolování horní části, veškerých doplňků, povrchové úpravy, kompletní provedení dle PD</t>
  </si>
  <si>
    <t>1325432015</t>
  </si>
  <si>
    <t>171</t>
  </si>
  <si>
    <t>7671-1009</t>
  </si>
  <si>
    <t>PS9   M+D prosklená stěna 1345x3980mm, EW30DP1 vč. lištování, kotvení, oplechování a zaizolování horní části, veškerých doplňků, povrchové úpravy, kompletní provedení dle PD</t>
  </si>
  <si>
    <t>-1003625585</t>
  </si>
  <si>
    <t>172</t>
  </si>
  <si>
    <t>7671-1010</t>
  </si>
  <si>
    <t>PS10   M+D prosklená stěna 2250x3980mm, EW30DP1 vč.návaznosti na stávající obvodový plášť, lištování, kotvení, oplechování a zaizolování horní části, veškerých doplňků, povrchové úpravy, kompletní provedení dle PD</t>
  </si>
  <si>
    <t>68288554</t>
  </si>
  <si>
    <t>7672</t>
  </si>
  <si>
    <t>Předokenní žaluzie</t>
  </si>
  <si>
    <t>173</t>
  </si>
  <si>
    <t>7672-1001</t>
  </si>
  <si>
    <t>OZ 1  M+D exterierové předokenní hliníkové žaluzie 1800x2000mm, vč. el.pohu a dálkového ovládání, veškerých doplňků, kompletní provední dle PD</t>
  </si>
  <si>
    <t>1085544952</t>
  </si>
  <si>
    <t>174</t>
  </si>
  <si>
    <t>7672-1002</t>
  </si>
  <si>
    <t>OZ 2  M+D exterierové předokenní hliníkové žaluzie 2250x2000mm, vč. el.pohu a dálkového ovládání, veškerých doplňků, kompletní provední dle PD</t>
  </si>
  <si>
    <t>1503179009</t>
  </si>
  <si>
    <t>175</t>
  </si>
  <si>
    <t>7672-1003</t>
  </si>
  <si>
    <t>OZ 3  M+D exterierové předokenní hliníkové žaluzie 2550x2000mm, vč. el.pohu a dálkového ovládání, veškerých doplňků, kompletní provední dle PD</t>
  </si>
  <si>
    <t>1477894699</t>
  </si>
  <si>
    <t>176</t>
  </si>
  <si>
    <t>7672-1004</t>
  </si>
  <si>
    <t>OZ 4  M+D exterierové předokenní hliníkové žaluzie 3000x2000mm, vč. el.pohu a dálkového ovládání, veškerých doplňků, kompletní provední dle PD</t>
  </si>
  <si>
    <t>-1342347150</t>
  </si>
  <si>
    <t>177</t>
  </si>
  <si>
    <t>7672-1005</t>
  </si>
  <si>
    <t>OZ 5  M+D exterierové předokenní hliníkové žaluzie 3100x2000mm, vč. el.pohu a dálkového ovládání, veškerých doplňků, kompletní provední dle PD</t>
  </si>
  <si>
    <t>1536130995</t>
  </si>
  <si>
    <t>178</t>
  </si>
  <si>
    <t>7672-1006</t>
  </si>
  <si>
    <t>OZ 6  M+D exterierové předokenní hliníkové žaluzie 5000x2000mm, vč. el.pohu a dálkového ovládání, veškerých doplňků, kompletní provední dle PD</t>
  </si>
  <si>
    <t>-889163001</t>
  </si>
  <si>
    <t>776</t>
  </si>
  <si>
    <t>Podlahy povlakové</t>
  </si>
  <si>
    <t>179</t>
  </si>
  <si>
    <t>776111111</t>
  </si>
  <si>
    <t>Příprava podkladu broušení podlah nového podkladu anhydritového</t>
  </si>
  <si>
    <t>-2084794828</t>
  </si>
  <si>
    <t>180</t>
  </si>
  <si>
    <t>776111311</t>
  </si>
  <si>
    <t>Příprava podkladu vysátí podlah</t>
  </si>
  <si>
    <t>-17822157</t>
  </si>
  <si>
    <t>181</t>
  </si>
  <si>
    <t>776121321</t>
  </si>
  <si>
    <t>Příprava podkladu penetrace neředěná podlah</t>
  </si>
  <si>
    <t>550243928</t>
  </si>
  <si>
    <t>182</t>
  </si>
  <si>
    <t>776141111</t>
  </si>
  <si>
    <t>Příprava podkladu vyrovnání samonivelační stěrkou podlah min.pevnosti 20 MPa, tloušťky do 3 mm</t>
  </si>
  <si>
    <t>-914027780</t>
  </si>
  <si>
    <t>183</t>
  </si>
  <si>
    <t>776201811</t>
  </si>
  <si>
    <t>Demontáž povlakových podlahovin lepených ručně bez podložky</t>
  </si>
  <si>
    <t>1732932905</t>
  </si>
  <si>
    <t>"podlaha"</t>
  </si>
  <si>
    <t>3,845*(5,4+2,2+5,555)+4,9*13,375+6,4*0,85+3,7*0,2</t>
  </si>
  <si>
    <t>"vytažení na stěny"</t>
  </si>
  <si>
    <t>(3,845*4+5,4*2+2,2*2+5,555*2+13,375*2+0,8*2+0,2*2-1,8*3-0,9*4)*0,15</t>
  </si>
  <si>
    <t>184</t>
  </si>
  <si>
    <t>776211111</t>
  </si>
  <si>
    <t>Montáž textilních podlahovin lepením pásů standardních</t>
  </si>
  <si>
    <t>-343123378</t>
  </si>
  <si>
    <t>185</t>
  </si>
  <si>
    <t>69751062</t>
  </si>
  <si>
    <t>koberec zátěžový tl.6mm</t>
  </si>
  <si>
    <t>958549788</t>
  </si>
  <si>
    <t>237,9*1,1</t>
  </si>
  <si>
    <t>186</t>
  </si>
  <si>
    <t>776221111</t>
  </si>
  <si>
    <t>Montáž podlahovin z PVC lepením standardním lepidlem z pásů standardních</t>
  </si>
  <si>
    <t>-932086331</t>
  </si>
  <si>
    <t>187</t>
  </si>
  <si>
    <t>28412285</t>
  </si>
  <si>
    <t>krytina podlahová heterogenní tl 2mm</t>
  </si>
  <si>
    <t>690683629</t>
  </si>
  <si>
    <t>21,8*1,1</t>
  </si>
  <si>
    <t>188</t>
  </si>
  <si>
    <t>776223112</t>
  </si>
  <si>
    <t>Montáž podlahovin z PVC spoj podlah svařováním za studena</t>
  </si>
  <si>
    <t>1247633053</t>
  </si>
  <si>
    <t>21,8/3*2</t>
  </si>
  <si>
    <t>189</t>
  </si>
  <si>
    <t>776251111</t>
  </si>
  <si>
    <t>Montáž podlahovin z přírodního linolea (marmolea) lepením standardním lepidlem z pásů standardních</t>
  </si>
  <si>
    <t>383050206</t>
  </si>
  <si>
    <t>34,585*0,15</t>
  </si>
  <si>
    <t>190</t>
  </si>
  <si>
    <t>28411068</t>
  </si>
  <si>
    <t>linoleum přírodní ze 100% dřevité moučky tl 2,0mm, zátěž 32/41, R9, hořlavost Cfl S1</t>
  </si>
  <si>
    <t>1663809737</t>
  </si>
  <si>
    <t>37,388*1,1</t>
  </si>
  <si>
    <t>191</t>
  </si>
  <si>
    <t>776251411</t>
  </si>
  <si>
    <t>Montáž podlahovin z přírodního linolea (marmolea) spoj podlah svařováním za tepla</t>
  </si>
  <si>
    <t>-751811173</t>
  </si>
  <si>
    <t>32,2/3*2</t>
  </si>
  <si>
    <t>192</t>
  </si>
  <si>
    <t>776411111</t>
  </si>
  <si>
    <t>Montáž soklíků lepením obvodových, výšky do 80 mm</t>
  </si>
  <si>
    <t>1893176710</t>
  </si>
  <si>
    <t>"podlaha P1 a P2"</t>
  </si>
  <si>
    <t>58,982+96,57</t>
  </si>
  <si>
    <t>193</t>
  </si>
  <si>
    <t>6982000</t>
  </si>
  <si>
    <t>kobercový sokl</t>
  </si>
  <si>
    <t>60716287</t>
  </si>
  <si>
    <t>155,552*1,1</t>
  </si>
  <si>
    <t>194</t>
  </si>
  <si>
    <t>776421111</t>
  </si>
  <si>
    <t>Montáž lišt obvodových lepených</t>
  </si>
  <si>
    <t>1987857219</t>
  </si>
  <si>
    <t>"podlaha P3"</t>
  </si>
  <si>
    <t>17,75</t>
  </si>
  <si>
    <t>195</t>
  </si>
  <si>
    <t>28411009</t>
  </si>
  <si>
    <t>lišta soklová PVC 18x80mm</t>
  </si>
  <si>
    <t>-1561164134</t>
  </si>
  <si>
    <t>17,75*1,1</t>
  </si>
  <si>
    <t>196</t>
  </si>
  <si>
    <t>998776102</t>
  </si>
  <si>
    <t>Přesun hmot pro podlahy povlakové  stanovený z hmotnosti přesunovaného materiálu vodorovná dopravní vzdálenost do 50 m v objektech výšky přes 6 do 12 m</t>
  </si>
  <si>
    <t>150313257</t>
  </si>
  <si>
    <t>784</t>
  </si>
  <si>
    <t>Dokončovací práce - malby a tapety</t>
  </si>
  <si>
    <t>197</t>
  </si>
  <si>
    <t>784121001</t>
  </si>
  <si>
    <t>Oškrabání malby v místnostech výšky do 3,80 m</t>
  </si>
  <si>
    <t>-315346428</t>
  </si>
  <si>
    <t>"mč.112a"</t>
  </si>
  <si>
    <t>(5,265*2+1,05)*2,68</t>
  </si>
  <si>
    <t>"mč.113a"</t>
  </si>
  <si>
    <t>(5,276*2+1,05)*2,8</t>
  </si>
  <si>
    <t>"mč.114a"</t>
  </si>
  <si>
    <t>2,2*2,8</t>
  </si>
  <si>
    <t>198</t>
  </si>
  <si>
    <t>784181121</t>
  </si>
  <si>
    <t>Penetrace podkladu jednonásobná hloubková akrylátová bezbarvá v místnostech výšky do 3,80 m</t>
  </si>
  <si>
    <t>-119534560</t>
  </si>
  <si>
    <t>(9,945+5,265*2)*2,8+8,895*0,88</t>
  </si>
  <si>
    <t>(9,945+5,276*2)*2,8+8,895*0,88</t>
  </si>
  <si>
    <t>"mč.128"</t>
  </si>
  <si>
    <t>(3,57*2+3,02)*2,8+3,02*0,88</t>
  </si>
  <si>
    <t>"mč.129"</t>
  </si>
  <si>
    <t>(3,57*2+2,85)*2,8+2,85*0,88</t>
  </si>
  <si>
    <t>"mč.130"</t>
  </si>
  <si>
    <t>(3,57*2+4,57)*2,8+4,57*0,88</t>
  </si>
  <si>
    <t>"mč.131"</t>
  </si>
  <si>
    <t>(4,64*2+1,95*2)*2,8-1,7*(2,8-0,88)</t>
  </si>
  <si>
    <t>"mč.132"</t>
  </si>
  <si>
    <t>(3,59*2+2,38)*2,8+2,38*0,88</t>
  </si>
  <si>
    <t>"mč.133"</t>
  </si>
  <si>
    <t>(7,77*2+8,895-0,9+0,9*3,14/2-0,15)*2,8+9,095*0,88</t>
  </si>
  <si>
    <t>"mč.134"</t>
  </si>
  <si>
    <t>(3,892*2+2,51)*2,8+2,51*0,88</t>
  </si>
  <si>
    <t>(9,925*2+2,2)*2,8</t>
  </si>
  <si>
    <t>"mč.126"</t>
  </si>
  <si>
    <t>(6,415*2+2,51*2-1,4)*2,8</t>
  </si>
  <si>
    <t>"mč.127"</t>
  </si>
  <si>
    <t>(10,89*2+2,09*2-1,4+0,95*3,14*0,5)*2,8</t>
  </si>
  <si>
    <t>"Si04"</t>
  </si>
  <si>
    <t>199</t>
  </si>
  <si>
    <t>784211101</t>
  </si>
  <si>
    <t>Malby z malířských směsí oděruvzdorných za mokra dvojnásobné, bílé za mokra oděruvzdorné výborně v místnostech výšky do 3,80 m</t>
  </si>
  <si>
    <t>-46363231</t>
  </si>
  <si>
    <t>200</t>
  </si>
  <si>
    <t>784221101</t>
  </si>
  <si>
    <t>Malby z malířských směsí otěruvzdorných za sucha dvojnásobné, bílé za sucha otěruvzdorné dobře v místnostech výšky do 3,80 m</t>
  </si>
  <si>
    <t>-228141821</t>
  </si>
  <si>
    <t>M21</t>
  </si>
  <si>
    <t>Elektroinstalace - silnoproud</t>
  </si>
  <si>
    <t>201</t>
  </si>
  <si>
    <t>210-01</t>
  </si>
  <si>
    <t>Elektroinstalace - silnoproud viz.příloha</t>
  </si>
  <si>
    <t>-1477315799</t>
  </si>
  <si>
    <t>M22</t>
  </si>
  <si>
    <t>Elektroinstalace - slaboproud</t>
  </si>
  <si>
    <t>202</t>
  </si>
  <si>
    <t>220-01</t>
  </si>
  <si>
    <t>Elektroinstalace - slaboproud viz.příloha</t>
  </si>
  <si>
    <t>-2087945187</t>
  </si>
  <si>
    <t>M23</t>
  </si>
  <si>
    <t>MaR</t>
  </si>
  <si>
    <t>203</t>
  </si>
  <si>
    <t>230-01</t>
  </si>
  <si>
    <t>MaR viz.příloha</t>
  </si>
  <si>
    <t>-717361014</t>
  </si>
  <si>
    <t>M24</t>
  </si>
  <si>
    <t>VZT</t>
  </si>
  <si>
    <t>204</t>
  </si>
  <si>
    <t>240-01</t>
  </si>
  <si>
    <t>VZT viz.příloha</t>
  </si>
  <si>
    <t>1285253298</t>
  </si>
  <si>
    <t>19.2 - Vedlejší rozpočtové náklady</t>
  </si>
  <si>
    <t>VRN - VRN</t>
  </si>
  <si>
    <t xml:space="preserve">    VRN1 - VRN</t>
  </si>
  <si>
    <t xml:space="preserve">    ORN - ORN</t>
  </si>
  <si>
    <t>VRN</t>
  </si>
  <si>
    <t>VRN1</t>
  </si>
  <si>
    <t>10901</t>
  </si>
  <si>
    <t>kompl</t>
  </si>
  <si>
    <t>1024</t>
  </si>
  <si>
    <t>1204410646</t>
  </si>
  <si>
    <t>10902</t>
  </si>
  <si>
    <t>Vybudování zařízení staveniště dle části projektové dokumentace ZOV Náklady s případným vypracováním podrobné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staveniště, náklady spojené s předáním a převzetím staveniště, zajištění zřízení dočasných komunikací, sjezdů a nájezdů pro realizaci stavby. Zajištění ochrany veškeré zeleně v prostoru staveniště a v jeho bezprostřední blízkosti pro poškození během realizace stavby, zajištění péče o nepředané objekty a konstrukce stavby, jejich ošetřování a zimní opatření. Objekty zařízení staveniště se rozumí zejména kanceláře, sanitární zařízení, sklady, zpevněné plochy, vnitrostaveništní rozvody energií, vrátnice, manipulační zařízení.</t>
  </si>
  <si>
    <t>-27187380</t>
  </si>
  <si>
    <t>10903</t>
  </si>
  <si>
    <t>Provoz zařízení staveniště Vybavení objektů zařízení staveniště , náklady na energie spotřebované dodavatelem v rámci provozu zařízení staveniště, osvětlení staveniště, náklady na potřebný úklid v prostorách zařízení staveniště, náklady na nutnou údržbu a opravy na objektech zařízení staveniště a na přípojkách energií.</t>
  </si>
  <si>
    <t>1114721857</t>
  </si>
  <si>
    <t>10904</t>
  </si>
  <si>
    <t>Odstranění zařízení staveniště . Do této položky patří odstranění objektů zařízení staveniště včetně přípojek energií a jejich odvoz. Položka zahrnuje i náklady na úpravu povrchů po odstranění zařízení staveniště a úklid ploch, na kterých bylo zařízení staveniště provozováno. Zajištění odstranění dočasných komunikací, sjezdů a nájezdů pro realizaci stavby</t>
  </si>
  <si>
    <t>909091957</t>
  </si>
  <si>
    <t>10905</t>
  </si>
  <si>
    <t>Zajištění ohlášení všech staveb zařízení staveniště dle §104 zákona č. 183/2006 Sb.</t>
  </si>
  <si>
    <t>1368301132</t>
  </si>
  <si>
    <t>10906</t>
  </si>
  <si>
    <t>Zajištění oplocení prostoru ZS po dobu výstavby, montáž a demontáž</t>
  </si>
  <si>
    <t>351843898</t>
  </si>
  <si>
    <t>10907</t>
  </si>
  <si>
    <t>Zajištění ostrahy stavby a staveniště po dobu realizace stavby</t>
  </si>
  <si>
    <t>-679584124</t>
  </si>
  <si>
    <t>10908</t>
  </si>
  <si>
    <t>Náklady a poplatky spojené s povolením užívání veřejných ploch a to včetně užívání ploch v souvislosti s uložením stavebního materiálu - zábory veřejného prostranství</t>
  </si>
  <si>
    <t>-396228586</t>
  </si>
  <si>
    <t>10909</t>
  </si>
  <si>
    <t>Náklady spojené s umístěním staveniště zahrnující zejména vliv silničního provozu, provozu investora</t>
  </si>
  <si>
    <t>-1323348097</t>
  </si>
  <si>
    <t>10910</t>
  </si>
  <si>
    <t>Náklady spojené se stíženými podmínkami obsahující zejména ztížené dopravní podmínky, individuální mimo-staveništní dopravu a mimořádně ztížené dopravní podmínky,</t>
  </si>
  <si>
    <t>1313378781</t>
  </si>
  <si>
    <t>ORN</t>
  </si>
  <si>
    <t>20101</t>
  </si>
  <si>
    <t>Vyhotovení dokumentace  skutečného provedení stavby a její předání v požadované formě dle vyhl 62/2013 a množství dle SoD, DSPS musí být zpracována dle metodiky SUKB</t>
  </si>
  <si>
    <t>1466920662</t>
  </si>
  <si>
    <t>20102</t>
  </si>
  <si>
    <t>Zpracování havarijního plánu dle §39 odst. 2. písm. a) zákona č. 254/2001 Sb. po dobu výstavby</t>
  </si>
  <si>
    <t>1729811204</t>
  </si>
  <si>
    <t>20103</t>
  </si>
  <si>
    <t>Náklady na vypracování potřebné dokumentace pro provoz staveniště z hlediska požární ochrany (požární řád a poplachová směrnice) a z hlediska provozu staveniště (provozně dopravní řád).</t>
  </si>
  <si>
    <t>-32659998</t>
  </si>
  <si>
    <t>20104</t>
  </si>
  <si>
    <t>Geodetické zaměření skutečného provedení díla včetně výškopisu a polohopisu a nově položených IS, v rozsahu nezbytném pro zápis změny do katastru nemovitostí.</t>
  </si>
  <si>
    <t>-1671180220</t>
  </si>
  <si>
    <t>20105</t>
  </si>
  <si>
    <t>Pořízení geometrických plánů  - pro účely majetkoprávního vypořádání s majiteli dotčených pozemků, pro zřízení věcných břemen, včetně zajištění odsouhlasení všech geometrických plánů příslušným katastrálním úřadem</t>
  </si>
  <si>
    <t>1622588232</t>
  </si>
  <si>
    <t>20106</t>
  </si>
  <si>
    <t>Vytýčení stávajících inženýrských sítí a objektů, jejich ochrana po dobu výstavby, případná aktualizace příslušných vyjádření správců sítí</t>
  </si>
  <si>
    <t>-862435647</t>
  </si>
  <si>
    <t>20107</t>
  </si>
  <si>
    <t>Dopravně inženýrská opatření po dobu stavby  - zajištění zvláštního užívání komunikací, včetně projednání ODSH a s Policií ČR. Zajištění zřízení a likvidace dopravního značení včetně případné světelné signalizace, dodání dopravních značek a jejich rozmisťování a přemisťování a údržba v průběhu výstavby.</t>
  </si>
  <si>
    <t>-1202133630</t>
  </si>
  <si>
    <t>20108</t>
  </si>
  <si>
    <t>Čištění přilehlých komunikací a prostor dotčených výstavbou</t>
  </si>
  <si>
    <t>1628215389</t>
  </si>
  <si>
    <t>20109</t>
  </si>
  <si>
    <t>Zajištění souhlasů se zvláštním užíváním komunikací.</t>
  </si>
  <si>
    <t>-978176009</t>
  </si>
  <si>
    <t>20110</t>
  </si>
  <si>
    <t>Zajištění písemných souhlasných vyjádření všech dotčených vlastníků a případných uživatelů všech pozemků dotčených stavbou s jejich konečnou úpravou po dokončení prací</t>
  </si>
  <si>
    <t>-1009235618</t>
  </si>
  <si>
    <t>20111</t>
  </si>
  <si>
    <t>Zajištění šetření o podzemních sítích vč. zajištění nových vyjádření v případě, že před realizací pozbyly platnosti</t>
  </si>
  <si>
    <t>-806993992</t>
  </si>
  <si>
    <t>20112</t>
  </si>
  <si>
    <t>Zajištění veškerých předepsaných rozborů, atestů, zkoušek a revizí dle příslušných norem a dalších předpisů a nařízení platných v ČR, kterými bude prokázáno dosažení předepsané kvality a parametrů dokončeného díla  a které nejsou obsaženy v položkovém seznamu prací</t>
  </si>
  <si>
    <t>2025203554</t>
  </si>
  <si>
    <t>20113</t>
  </si>
  <si>
    <t>Zajištění výroby a instalace informačních tabulí ke stavbě</t>
  </si>
  <si>
    <t>1794854734</t>
  </si>
  <si>
    <t>20114</t>
  </si>
  <si>
    <t>Zajištění kontrolního a zkušebního plánu stavby</t>
  </si>
  <si>
    <t>-488335068</t>
  </si>
  <si>
    <t>20115</t>
  </si>
  <si>
    <t>Kamerové prohlídky přípojek</t>
  </si>
  <si>
    <t>-103013087</t>
  </si>
  <si>
    <t>20116</t>
  </si>
  <si>
    <t>Zkoušky a revize, veškeré náklady zhotovitele, související s prováděním zkoušek a revizí předepsaných technickými normami nebo objednatelem a které jsou pro provedení díla nezbytné a které nejsou obsaženy v seznamu prací.</t>
  </si>
  <si>
    <t>186228770</t>
  </si>
  <si>
    <t>20117</t>
  </si>
  <si>
    <t>Stavební a funkční zkoušky</t>
  </si>
  <si>
    <t>-442490491</t>
  </si>
  <si>
    <t>20118</t>
  </si>
  <si>
    <t>Náklady spojené s vypracováním, odsouhlasením a archivací dokumentací pro pomocné práce, výrobně technických dokumentací, dokumentací výrobků dodávaných na stavbu, výkresy prefabrikátů a montážní dokumentace. Veškerá uvedená dodavatelská dokumentace bude zpracována v tištěné a digitální formě.</t>
  </si>
  <si>
    <t>1268652195</t>
  </si>
  <si>
    <t>20119</t>
  </si>
  <si>
    <t>Individuální funkční zkoušky, které jsou pro provedení díla nezbytné a které nejsou obsaženy v seznamu prací.</t>
  </si>
  <si>
    <t>-1016129451</t>
  </si>
  <si>
    <t>20120</t>
  </si>
  <si>
    <t>Komplexní 168 hodinová zkouška, provedení nepřetržité komplexní 168 hodinové zkoušky stavebních objektů, inženýrských objektů a provozních souborů dle SoD. Součástí zkoušky jsou v celém rozsahu náklady na média (voda, elektrická energie, plyn, teplo, chemie, atd.) která budou použita nebo spotřebována v průběhu 168 hodinové komplexní zkoušky předmětu díla.</t>
  </si>
  <si>
    <t>1537908828</t>
  </si>
  <si>
    <t>20121</t>
  </si>
  <si>
    <t>Zkušební provoz zařízení po dobu stanovenou ve SoD, včetně nákladů zhotovitele na účast na zkušebním provozu a včetně všech rizik vyplývajících z nutnosti zásahu či úprav zkoušeného zařízení.  Zaškolení pověřené obsluhy zadavatele / provozovatele.</t>
  </si>
  <si>
    <t>-499775228</t>
  </si>
  <si>
    <t>20122</t>
  </si>
  <si>
    <t>Provedení odborného měření akustické situace ve vnitřních prostorech stavebních objektů, ve venkovních prostorech předmětu díla v místě provádění díla a v chráněném venkovním prostoru staveb (nejbližší bytová zástavba),  vyhodnocení a vypracování hlukové studii  a stanovení hlukových hygienických limitů v souladu s nařízením vlády č. 272/2011 Sb.</t>
  </si>
  <si>
    <t>1942438328</t>
  </si>
  <si>
    <t>20123</t>
  </si>
  <si>
    <t>Řádné a funkční seřízení jednotlivých stavebních, provozních souborů a inženýrských objektů v rámci zkušebního provozu na provozní parametry.</t>
  </si>
  <si>
    <t>356501640</t>
  </si>
  <si>
    <t>20124</t>
  </si>
  <si>
    <t>Revize vnějších odběrných míst na vodovodním potrubí (hydranty), revize všech přenosných hasících přístrojů.</t>
  </si>
  <si>
    <t>-254095974</t>
  </si>
  <si>
    <t>20125</t>
  </si>
  <si>
    <t>Vypracování požárních řádů stavebních a inženýrských objektů, provozních objektů, řád ohlašovny požáru. Vypracování schémat veškerých rozvodů (elektrických rozvodů, vzduchotechnických rozvodů, vodovodních a kanalizačních rozvodů, plynových rozvodů) včetně popisů systémových celků zařízení Vypracování požárních řádů stavebních a inženýrských objektů, provozních objektů, řád ohlašovny požáru. Vypracování schémat veškerých rozvodů (elektrických rozvodů, vzduchotechnických rozvodů, vodovodních a kanalizačních rozvodů, plynových rozvodů) včetně popisů systémových celků zařízení</t>
  </si>
  <si>
    <t>674940883</t>
  </si>
  <si>
    <t>20126</t>
  </si>
  <si>
    <t>Fotodokumentace celkového průběhu výstavby, včetně zajištění fotodokumentace veškerých konstrukcí, které budou v průběhu výstavby skryty nebo zakryty. Zajištění fotodokumentace stávajícího stavu přístupových komunikací. Fotodokumentace bude předána elektronicky se členěním po týdnech.</t>
  </si>
  <si>
    <t>235116309</t>
  </si>
  <si>
    <t>20127</t>
  </si>
  <si>
    <t>Účast zhotovitele na kontrolních prohlídkách, zkouškách, předání a převzetí díla nebo jeho částí, kolaudaci stavby včetně koordinační a kompletační činnosti podkladů celé stavby. Součinnost při zajištění všech kolaudačních souhlasů a povolení o nakládání s vodami, povinnosti vyplývající v souvislosti s předáním a převzetím díla nebo jeho části.</t>
  </si>
  <si>
    <t>-1124829076</t>
  </si>
  <si>
    <t>20128</t>
  </si>
  <si>
    <t>Náklady zhotovitele spojené s pojištěním proti škodám způsobených jeho činností při výstavbě včetně pojištění díla proti všem možným rizikům (živly, krádež, atd.) po dobu výstavby až do celkové hodnoty díla. Rozsah a podmínky pojištění dle SoD.</t>
  </si>
  <si>
    <t>-839633896</t>
  </si>
  <si>
    <t>20129</t>
  </si>
  <si>
    <t>Náklady spojené se zabezpečením a poskytnutím zajišťovacích bankovních záruk a jistot v rozsahu dle SoD.</t>
  </si>
  <si>
    <t>-2093252092</t>
  </si>
  <si>
    <t>20130</t>
  </si>
  <si>
    <t>Veškeré náklady zhotovitele, které vznikají v souvislosti se specifickými obchodními podmínkami objednatele a podmínkami dotačních programů. Opatření a vyvěšení informačního panelu, na nichž budou uvedeny slovní a obrazové informace o stavbě , investorovi a projektantovi.</t>
  </si>
  <si>
    <t>973522731</t>
  </si>
  <si>
    <t>20131</t>
  </si>
  <si>
    <t>Veškeré náklady zhotovitele spojené s dodáním uceleného návodu na provoz a údržbu stavebních objektů. Dokumentace stavby bude systematicky řazena po provozních celcích, bude obsahovat veškeré návody a servisní pokyny. Předáno bude v tištěné a elektronické verzi.</t>
  </si>
  <si>
    <t>-1017653642</t>
  </si>
  <si>
    <t>20132</t>
  </si>
  <si>
    <t>Veškeré náklady zhotovitele spojené s dodáním realizační a dílenské dokumentace stavby. Předáno bude v tištěné a elektronické verzi.</t>
  </si>
  <si>
    <t>1088811760</t>
  </si>
  <si>
    <t>20133</t>
  </si>
  <si>
    <t>Technický dozor statika stavby</t>
  </si>
  <si>
    <t>h</t>
  </si>
  <si>
    <t>-1308149772</t>
  </si>
  <si>
    <t>20134</t>
  </si>
  <si>
    <t>Zkouška únosnosti podloží pod podlahou a základové spáry provedená autorizovaným geologem stavby</t>
  </si>
  <si>
    <t>2141600162</t>
  </si>
  <si>
    <t>20137</t>
  </si>
  <si>
    <t>Stavební pasportizace dle standardů SÚKB</t>
  </si>
  <si>
    <t>900293632</t>
  </si>
  <si>
    <t>20138</t>
  </si>
  <si>
    <t xml:space="preserve">Technologická pasportizace vč.profesní části dle standardů SÚKB </t>
  </si>
  <si>
    <t>1435183916</t>
  </si>
  <si>
    <t>Vytyčení stavebních objektů, inženýrských objektů a provozních souborů díla oprávněným geodetem-projektantem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</si>
</sst>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>
      <selection activeCell="AN9" sqref="AN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3" t="s">
        <v>5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0" t="s">
        <v>14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R5" s="20"/>
      <c r="BE5" s="207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12" t="s">
        <v>17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R6" s="20"/>
      <c r="BE6" s="208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08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27</v>
      </c>
      <c r="AR8" s="20"/>
      <c r="BE8" s="208"/>
      <c r="BS8" s="17" t="s">
        <v>6</v>
      </c>
    </row>
    <row r="9" spans="1:74" s="1" customFormat="1" ht="14.45" customHeight="1">
      <c r="B9" s="20"/>
      <c r="AR9" s="20"/>
      <c r="BE9" s="208"/>
      <c r="BS9" s="17" t="s">
        <v>6</v>
      </c>
    </row>
    <row r="10" spans="1:74" s="1" customFormat="1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08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25</v>
      </c>
      <c r="AN11" s="25" t="s">
        <v>1</v>
      </c>
      <c r="AR11" s="20"/>
      <c r="BE11" s="208"/>
      <c r="BS11" s="17" t="s">
        <v>6</v>
      </c>
    </row>
    <row r="12" spans="1:74" s="1" customFormat="1" ht="6.95" customHeight="1">
      <c r="B12" s="20"/>
      <c r="AR12" s="20"/>
      <c r="BE12" s="208"/>
      <c r="BS12" s="17" t="s">
        <v>6</v>
      </c>
    </row>
    <row r="13" spans="1:74" s="1" customFormat="1" ht="12" customHeight="1">
      <c r="B13" s="20"/>
      <c r="D13" s="27" t="s">
        <v>26</v>
      </c>
      <c r="AK13" s="27" t="s">
        <v>24</v>
      </c>
      <c r="AN13" s="29" t="s">
        <v>27</v>
      </c>
      <c r="AR13" s="20"/>
      <c r="BE13" s="208"/>
      <c r="BS13" s="17" t="s">
        <v>6</v>
      </c>
    </row>
    <row r="14" spans="1:74" ht="12.75">
      <c r="B14" s="20"/>
      <c r="E14" s="213" t="s">
        <v>27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7" t="s">
        <v>25</v>
      </c>
      <c r="AN14" s="29" t="s">
        <v>27</v>
      </c>
      <c r="AR14" s="20"/>
      <c r="BE14" s="208"/>
      <c r="BS14" s="17" t="s">
        <v>6</v>
      </c>
    </row>
    <row r="15" spans="1:74" s="1" customFormat="1" ht="6.95" customHeight="1">
      <c r="B15" s="20"/>
      <c r="AR15" s="20"/>
      <c r="BE15" s="208"/>
      <c r="BS15" s="17" t="s">
        <v>3</v>
      </c>
    </row>
    <row r="16" spans="1:74" s="1" customFormat="1" ht="12" customHeight="1">
      <c r="B16" s="20"/>
      <c r="D16" s="27" t="s">
        <v>28</v>
      </c>
      <c r="AK16" s="27" t="s">
        <v>24</v>
      </c>
      <c r="AN16" s="25" t="s">
        <v>1</v>
      </c>
      <c r="AR16" s="20"/>
      <c r="BE16" s="208"/>
      <c r="BS16" s="17" t="s">
        <v>3</v>
      </c>
    </row>
    <row r="17" spans="1:71" s="1" customFormat="1" ht="18.399999999999999" customHeight="1">
      <c r="B17" s="20"/>
      <c r="E17" s="25" t="s">
        <v>21</v>
      </c>
      <c r="AK17" s="27" t="s">
        <v>25</v>
      </c>
      <c r="AN17" s="25" t="s">
        <v>1</v>
      </c>
      <c r="AR17" s="20"/>
      <c r="BE17" s="208"/>
      <c r="BS17" s="17" t="s">
        <v>29</v>
      </c>
    </row>
    <row r="18" spans="1:71" s="1" customFormat="1" ht="6.95" customHeight="1">
      <c r="B18" s="20"/>
      <c r="AR18" s="20"/>
      <c r="BE18" s="208"/>
      <c r="BS18" s="17" t="s">
        <v>6</v>
      </c>
    </row>
    <row r="19" spans="1:71" s="1" customFormat="1" ht="12" customHeight="1">
      <c r="B19" s="20"/>
      <c r="D19" s="27" t="s">
        <v>30</v>
      </c>
      <c r="AK19" s="27" t="s">
        <v>24</v>
      </c>
      <c r="AN19" s="25" t="s">
        <v>1</v>
      </c>
      <c r="AR19" s="20"/>
      <c r="BE19" s="208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25</v>
      </c>
      <c r="AN20" s="25" t="s">
        <v>1</v>
      </c>
      <c r="AR20" s="20"/>
      <c r="BE20" s="208"/>
      <c r="BS20" s="17" t="s">
        <v>3</v>
      </c>
    </row>
    <row r="21" spans="1:71" s="1" customFormat="1" ht="6.95" customHeight="1">
      <c r="B21" s="20"/>
      <c r="AR21" s="20"/>
      <c r="BE21" s="208"/>
    </row>
    <row r="22" spans="1:71" s="1" customFormat="1" ht="12" customHeight="1">
      <c r="B22" s="20"/>
      <c r="D22" s="27" t="s">
        <v>31</v>
      </c>
      <c r="AR22" s="20"/>
      <c r="BE22" s="208"/>
    </row>
    <row r="23" spans="1:71" s="1" customFormat="1" ht="16.5" customHeight="1">
      <c r="B23" s="20"/>
      <c r="E23" s="215" t="s">
        <v>1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R23" s="20"/>
      <c r="BE23" s="208"/>
    </row>
    <row r="24" spans="1:71" s="1" customFormat="1" ht="6.95" customHeight="1">
      <c r="B24" s="20"/>
      <c r="AR24" s="20"/>
      <c r="BE24" s="208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8"/>
    </row>
    <row r="26" spans="1:71" s="2" customFormat="1" ht="25.9" customHeight="1">
      <c r="A26" s="32"/>
      <c r="B26" s="33"/>
      <c r="C26" s="32"/>
      <c r="D26" s="34" t="s">
        <v>32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6">
        <f>ROUND(AG94,2)</f>
        <v>0</v>
      </c>
      <c r="AL26" s="217"/>
      <c r="AM26" s="217"/>
      <c r="AN26" s="217"/>
      <c r="AO26" s="217"/>
      <c r="AP26" s="32"/>
      <c r="AQ26" s="32"/>
      <c r="AR26" s="33"/>
      <c r="BE26" s="208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08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18" t="s">
        <v>33</v>
      </c>
      <c r="M28" s="218"/>
      <c r="N28" s="218"/>
      <c r="O28" s="218"/>
      <c r="P28" s="218"/>
      <c r="Q28" s="32"/>
      <c r="R28" s="32"/>
      <c r="S28" s="32"/>
      <c r="T28" s="32"/>
      <c r="U28" s="32"/>
      <c r="V28" s="32"/>
      <c r="W28" s="218" t="s">
        <v>34</v>
      </c>
      <c r="X28" s="218"/>
      <c r="Y28" s="218"/>
      <c r="Z28" s="218"/>
      <c r="AA28" s="218"/>
      <c r="AB28" s="218"/>
      <c r="AC28" s="218"/>
      <c r="AD28" s="218"/>
      <c r="AE28" s="218"/>
      <c r="AF28" s="32"/>
      <c r="AG28" s="32"/>
      <c r="AH28" s="32"/>
      <c r="AI28" s="32"/>
      <c r="AJ28" s="32"/>
      <c r="AK28" s="218" t="s">
        <v>35</v>
      </c>
      <c r="AL28" s="218"/>
      <c r="AM28" s="218"/>
      <c r="AN28" s="218"/>
      <c r="AO28" s="218"/>
      <c r="AP28" s="32"/>
      <c r="AQ28" s="32"/>
      <c r="AR28" s="33"/>
      <c r="BE28" s="208"/>
    </row>
    <row r="29" spans="1:71" s="3" customFormat="1" ht="14.45" customHeight="1">
      <c r="B29" s="37"/>
      <c r="D29" s="27" t="s">
        <v>36</v>
      </c>
      <c r="F29" s="27" t="s">
        <v>37</v>
      </c>
      <c r="L29" s="206">
        <v>0.21</v>
      </c>
      <c r="M29" s="205"/>
      <c r="N29" s="205"/>
      <c r="O29" s="205"/>
      <c r="P29" s="205"/>
      <c r="W29" s="204">
        <f>ROUND(AZ94, 2)</f>
        <v>0</v>
      </c>
      <c r="X29" s="205"/>
      <c r="Y29" s="205"/>
      <c r="Z29" s="205"/>
      <c r="AA29" s="205"/>
      <c r="AB29" s="205"/>
      <c r="AC29" s="205"/>
      <c r="AD29" s="205"/>
      <c r="AE29" s="205"/>
      <c r="AK29" s="204">
        <f>ROUND(AV94, 2)</f>
        <v>0</v>
      </c>
      <c r="AL29" s="205"/>
      <c r="AM29" s="205"/>
      <c r="AN29" s="205"/>
      <c r="AO29" s="205"/>
      <c r="AR29" s="37"/>
      <c r="BE29" s="209"/>
    </row>
    <row r="30" spans="1:71" s="3" customFormat="1" ht="14.45" customHeight="1">
      <c r="B30" s="37"/>
      <c r="F30" s="27" t="s">
        <v>38</v>
      </c>
      <c r="L30" s="206">
        <v>0.15</v>
      </c>
      <c r="M30" s="205"/>
      <c r="N30" s="205"/>
      <c r="O30" s="205"/>
      <c r="P30" s="205"/>
      <c r="W30" s="204">
        <f>ROUND(BA94, 2)</f>
        <v>0</v>
      </c>
      <c r="X30" s="205"/>
      <c r="Y30" s="205"/>
      <c r="Z30" s="205"/>
      <c r="AA30" s="205"/>
      <c r="AB30" s="205"/>
      <c r="AC30" s="205"/>
      <c r="AD30" s="205"/>
      <c r="AE30" s="205"/>
      <c r="AK30" s="204">
        <f>ROUND(AW94, 2)</f>
        <v>0</v>
      </c>
      <c r="AL30" s="205"/>
      <c r="AM30" s="205"/>
      <c r="AN30" s="205"/>
      <c r="AO30" s="205"/>
      <c r="AR30" s="37"/>
      <c r="BE30" s="209"/>
    </row>
    <row r="31" spans="1:71" s="3" customFormat="1" ht="14.45" hidden="1" customHeight="1">
      <c r="B31" s="37"/>
      <c r="F31" s="27" t="s">
        <v>39</v>
      </c>
      <c r="L31" s="206">
        <v>0.21</v>
      </c>
      <c r="M31" s="205"/>
      <c r="N31" s="205"/>
      <c r="O31" s="205"/>
      <c r="P31" s="205"/>
      <c r="W31" s="204">
        <f>ROUND(BB94, 2)</f>
        <v>0</v>
      </c>
      <c r="X31" s="205"/>
      <c r="Y31" s="205"/>
      <c r="Z31" s="205"/>
      <c r="AA31" s="205"/>
      <c r="AB31" s="205"/>
      <c r="AC31" s="205"/>
      <c r="AD31" s="205"/>
      <c r="AE31" s="205"/>
      <c r="AK31" s="204">
        <v>0</v>
      </c>
      <c r="AL31" s="205"/>
      <c r="AM31" s="205"/>
      <c r="AN31" s="205"/>
      <c r="AO31" s="205"/>
      <c r="AR31" s="37"/>
      <c r="BE31" s="209"/>
    </row>
    <row r="32" spans="1:71" s="3" customFormat="1" ht="14.45" hidden="1" customHeight="1">
      <c r="B32" s="37"/>
      <c r="F32" s="27" t="s">
        <v>40</v>
      </c>
      <c r="L32" s="206">
        <v>0.15</v>
      </c>
      <c r="M32" s="205"/>
      <c r="N32" s="205"/>
      <c r="O32" s="205"/>
      <c r="P32" s="205"/>
      <c r="W32" s="204">
        <f>ROUND(BC94, 2)</f>
        <v>0</v>
      </c>
      <c r="X32" s="205"/>
      <c r="Y32" s="205"/>
      <c r="Z32" s="205"/>
      <c r="AA32" s="205"/>
      <c r="AB32" s="205"/>
      <c r="AC32" s="205"/>
      <c r="AD32" s="205"/>
      <c r="AE32" s="205"/>
      <c r="AK32" s="204">
        <v>0</v>
      </c>
      <c r="AL32" s="205"/>
      <c r="AM32" s="205"/>
      <c r="AN32" s="205"/>
      <c r="AO32" s="205"/>
      <c r="AR32" s="37"/>
      <c r="BE32" s="209"/>
    </row>
    <row r="33" spans="1:57" s="3" customFormat="1" ht="14.45" hidden="1" customHeight="1">
      <c r="B33" s="37"/>
      <c r="F33" s="27" t="s">
        <v>41</v>
      </c>
      <c r="L33" s="206">
        <v>0</v>
      </c>
      <c r="M33" s="205"/>
      <c r="N33" s="205"/>
      <c r="O33" s="205"/>
      <c r="P33" s="205"/>
      <c r="W33" s="204">
        <f>ROUND(BD94, 2)</f>
        <v>0</v>
      </c>
      <c r="X33" s="205"/>
      <c r="Y33" s="205"/>
      <c r="Z33" s="205"/>
      <c r="AA33" s="205"/>
      <c r="AB33" s="205"/>
      <c r="AC33" s="205"/>
      <c r="AD33" s="205"/>
      <c r="AE33" s="205"/>
      <c r="AK33" s="204">
        <v>0</v>
      </c>
      <c r="AL33" s="205"/>
      <c r="AM33" s="205"/>
      <c r="AN33" s="205"/>
      <c r="AO33" s="205"/>
      <c r="AR33" s="37"/>
      <c r="BE33" s="209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08"/>
    </row>
    <row r="35" spans="1:57" s="2" customFormat="1" ht="25.9" customHeight="1">
      <c r="A35" s="32"/>
      <c r="B35" s="33"/>
      <c r="C35" s="38"/>
      <c r="D35" s="39" t="s">
        <v>42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43</v>
      </c>
      <c r="U35" s="40"/>
      <c r="V35" s="40"/>
      <c r="W35" s="40"/>
      <c r="X35" s="243" t="s">
        <v>44</v>
      </c>
      <c r="Y35" s="244"/>
      <c r="Z35" s="244"/>
      <c r="AA35" s="244"/>
      <c r="AB35" s="244"/>
      <c r="AC35" s="40"/>
      <c r="AD35" s="40"/>
      <c r="AE35" s="40"/>
      <c r="AF35" s="40"/>
      <c r="AG35" s="40"/>
      <c r="AH35" s="40"/>
      <c r="AI35" s="40"/>
      <c r="AJ35" s="40"/>
      <c r="AK35" s="245">
        <f>SUM(AK26:AK33)</f>
        <v>0</v>
      </c>
      <c r="AL35" s="244"/>
      <c r="AM35" s="244"/>
      <c r="AN35" s="244"/>
      <c r="AO35" s="246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45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46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47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48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47</v>
      </c>
      <c r="AI60" s="35"/>
      <c r="AJ60" s="35"/>
      <c r="AK60" s="35"/>
      <c r="AL60" s="35"/>
      <c r="AM60" s="45" t="s">
        <v>48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49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50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47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48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47</v>
      </c>
      <c r="AI75" s="35"/>
      <c r="AJ75" s="35"/>
      <c r="AK75" s="35"/>
      <c r="AL75" s="35"/>
      <c r="AM75" s="45" t="s">
        <v>48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51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Waclawik014</v>
      </c>
      <c r="AR84" s="51"/>
    </row>
    <row r="85" spans="1:91" s="5" customFormat="1" ht="36.950000000000003" customHeight="1">
      <c r="B85" s="52"/>
      <c r="C85" s="53" t="s">
        <v>16</v>
      </c>
      <c r="L85" s="234" t="str">
        <f>K6</f>
        <v>Masarykova univerzita Brno, areál UK Bohunice, Kamenice 755/5, Brno</v>
      </c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5"/>
      <c r="AH85" s="235"/>
      <c r="AI85" s="235"/>
      <c r="AJ85" s="235"/>
      <c r="AK85" s="235"/>
      <c r="AL85" s="235"/>
      <c r="AM85" s="235"/>
      <c r="AN85" s="235"/>
      <c r="AO85" s="235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36" t="str">
        <f>IF(AN8= "","",AN8)</f>
        <v>Vyplň údaj</v>
      </c>
      <c r="AN87" s="236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23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28</v>
      </c>
      <c r="AJ89" s="32"/>
      <c r="AK89" s="32"/>
      <c r="AL89" s="32"/>
      <c r="AM89" s="237" t="str">
        <f>IF(E17="","",E17)</f>
        <v xml:space="preserve"> </v>
      </c>
      <c r="AN89" s="238"/>
      <c r="AO89" s="238"/>
      <c r="AP89" s="238"/>
      <c r="AQ89" s="32"/>
      <c r="AR89" s="33"/>
      <c r="AS89" s="239" t="s">
        <v>52</v>
      </c>
      <c r="AT89" s="24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26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30</v>
      </c>
      <c r="AJ90" s="32"/>
      <c r="AK90" s="32"/>
      <c r="AL90" s="32"/>
      <c r="AM90" s="237" t="str">
        <f>IF(E20="","",E20)</f>
        <v xml:space="preserve"> </v>
      </c>
      <c r="AN90" s="238"/>
      <c r="AO90" s="238"/>
      <c r="AP90" s="238"/>
      <c r="AQ90" s="32"/>
      <c r="AR90" s="33"/>
      <c r="AS90" s="241"/>
      <c r="AT90" s="24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1"/>
      <c r="AT91" s="24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22" t="s">
        <v>53</v>
      </c>
      <c r="D92" s="223"/>
      <c r="E92" s="223"/>
      <c r="F92" s="223"/>
      <c r="G92" s="223"/>
      <c r="H92" s="60"/>
      <c r="I92" s="224" t="s">
        <v>54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5" t="s">
        <v>55</v>
      </c>
      <c r="AH92" s="223"/>
      <c r="AI92" s="223"/>
      <c r="AJ92" s="223"/>
      <c r="AK92" s="223"/>
      <c r="AL92" s="223"/>
      <c r="AM92" s="223"/>
      <c r="AN92" s="224" t="s">
        <v>56</v>
      </c>
      <c r="AO92" s="223"/>
      <c r="AP92" s="226"/>
      <c r="AQ92" s="61" t="s">
        <v>57</v>
      </c>
      <c r="AR92" s="33"/>
      <c r="AS92" s="62" t="s">
        <v>58</v>
      </c>
      <c r="AT92" s="63" t="s">
        <v>59</v>
      </c>
      <c r="AU92" s="63" t="s">
        <v>60</v>
      </c>
      <c r="AV92" s="63" t="s">
        <v>61</v>
      </c>
      <c r="AW92" s="63" t="s">
        <v>62</v>
      </c>
      <c r="AX92" s="63" t="s">
        <v>63</v>
      </c>
      <c r="AY92" s="63" t="s">
        <v>64</v>
      </c>
      <c r="AZ92" s="63" t="s">
        <v>65</v>
      </c>
      <c r="BA92" s="63" t="s">
        <v>66</v>
      </c>
      <c r="BB92" s="63" t="s">
        <v>67</v>
      </c>
      <c r="BC92" s="63" t="s">
        <v>68</v>
      </c>
      <c r="BD92" s="64" t="s">
        <v>69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70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1">
        <f>ROUND(AG95,2)</f>
        <v>0</v>
      </c>
      <c r="AH94" s="231"/>
      <c r="AI94" s="231"/>
      <c r="AJ94" s="231"/>
      <c r="AK94" s="231"/>
      <c r="AL94" s="231"/>
      <c r="AM94" s="231"/>
      <c r="AN94" s="232">
        <f>SUM(AG94,AT94)</f>
        <v>0</v>
      </c>
      <c r="AO94" s="232"/>
      <c r="AP94" s="232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71</v>
      </c>
      <c r="BT94" s="77" t="s">
        <v>72</v>
      </c>
      <c r="BU94" s="78" t="s">
        <v>73</v>
      </c>
      <c r="BV94" s="77" t="s">
        <v>74</v>
      </c>
      <c r="BW94" s="77" t="s">
        <v>4</v>
      </c>
      <c r="BX94" s="77" t="s">
        <v>75</v>
      </c>
      <c r="CL94" s="77" t="s">
        <v>1</v>
      </c>
    </row>
    <row r="95" spans="1:91" s="7" customFormat="1" ht="24.75" customHeight="1">
      <c r="B95" s="79"/>
      <c r="C95" s="80"/>
      <c r="D95" s="230" t="s">
        <v>76</v>
      </c>
      <c r="E95" s="230"/>
      <c r="F95" s="230"/>
      <c r="G95" s="230"/>
      <c r="H95" s="230"/>
      <c r="I95" s="81"/>
      <c r="J95" s="230" t="s">
        <v>77</v>
      </c>
      <c r="K95" s="230"/>
      <c r="L95" s="230"/>
      <c r="M95" s="230"/>
      <c r="N95" s="230"/>
      <c r="O95" s="230"/>
      <c r="P95" s="230"/>
      <c r="Q95" s="230"/>
      <c r="R95" s="230"/>
      <c r="S95" s="230"/>
      <c r="T95" s="230"/>
      <c r="U95" s="230"/>
      <c r="V95" s="230"/>
      <c r="W95" s="230"/>
      <c r="X95" s="230"/>
      <c r="Y95" s="230"/>
      <c r="Z95" s="230"/>
      <c r="AA95" s="230"/>
      <c r="AB95" s="230"/>
      <c r="AC95" s="230"/>
      <c r="AD95" s="230"/>
      <c r="AE95" s="230"/>
      <c r="AF95" s="230"/>
      <c r="AG95" s="229">
        <f>ROUND(SUM(AG96:AG97),2)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82" t="s">
        <v>78</v>
      </c>
      <c r="AR95" s="79"/>
      <c r="AS95" s="83">
        <f>ROUND(SUM(AS96:AS97),2)</f>
        <v>0</v>
      </c>
      <c r="AT95" s="84">
        <f>ROUND(SUM(AV95:AW95),2)</f>
        <v>0</v>
      </c>
      <c r="AU95" s="85">
        <f>ROUND(SUM(AU96:AU97),5)</f>
        <v>0</v>
      </c>
      <c r="AV95" s="84">
        <f>ROUND(AZ95*L29,2)</f>
        <v>0</v>
      </c>
      <c r="AW95" s="84">
        <f>ROUND(BA95*L30,2)</f>
        <v>0</v>
      </c>
      <c r="AX95" s="84">
        <f>ROUND(BB95*L29,2)</f>
        <v>0</v>
      </c>
      <c r="AY95" s="84">
        <f>ROUND(BC95*L30,2)</f>
        <v>0</v>
      </c>
      <c r="AZ95" s="84">
        <f>ROUND(SUM(AZ96:AZ97),2)</f>
        <v>0</v>
      </c>
      <c r="BA95" s="84">
        <f>ROUND(SUM(BA96:BA97),2)</f>
        <v>0</v>
      </c>
      <c r="BB95" s="84">
        <f>ROUND(SUM(BB96:BB97),2)</f>
        <v>0</v>
      </c>
      <c r="BC95" s="84">
        <f>ROUND(SUM(BC96:BC97),2)</f>
        <v>0</v>
      </c>
      <c r="BD95" s="86">
        <f>ROUND(SUM(BD96:BD97),2)</f>
        <v>0</v>
      </c>
      <c r="BS95" s="87" t="s">
        <v>71</v>
      </c>
      <c r="BT95" s="87" t="s">
        <v>79</v>
      </c>
      <c r="BU95" s="87" t="s">
        <v>73</v>
      </c>
      <c r="BV95" s="87" t="s">
        <v>74</v>
      </c>
      <c r="BW95" s="87" t="s">
        <v>80</v>
      </c>
      <c r="BX95" s="87" t="s">
        <v>4</v>
      </c>
      <c r="CL95" s="87" t="s">
        <v>1</v>
      </c>
      <c r="CM95" s="87" t="s">
        <v>81</v>
      </c>
    </row>
    <row r="96" spans="1:91" s="4" customFormat="1" ht="16.5" customHeight="1">
      <c r="A96" s="88" t="s">
        <v>82</v>
      </c>
      <c r="B96" s="51"/>
      <c r="C96" s="10"/>
      <c r="D96" s="10"/>
      <c r="E96" s="221" t="s">
        <v>83</v>
      </c>
      <c r="F96" s="221"/>
      <c r="G96" s="221"/>
      <c r="H96" s="221"/>
      <c r="I96" s="221"/>
      <c r="J96" s="10"/>
      <c r="K96" s="221" t="s">
        <v>84</v>
      </c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19">
        <f>'19.1 - Stavební část'!J32</f>
        <v>0</v>
      </c>
      <c r="AH96" s="220"/>
      <c r="AI96" s="220"/>
      <c r="AJ96" s="220"/>
      <c r="AK96" s="220"/>
      <c r="AL96" s="220"/>
      <c r="AM96" s="220"/>
      <c r="AN96" s="219">
        <f>SUM(AG96,AT96)</f>
        <v>0</v>
      </c>
      <c r="AO96" s="220"/>
      <c r="AP96" s="220"/>
      <c r="AQ96" s="89" t="s">
        <v>85</v>
      </c>
      <c r="AR96" s="51"/>
      <c r="AS96" s="90">
        <v>0</v>
      </c>
      <c r="AT96" s="91">
        <f>ROUND(SUM(AV96:AW96),2)</f>
        <v>0</v>
      </c>
      <c r="AU96" s="92">
        <f>'19.1 - Stavební část'!P151</f>
        <v>0</v>
      </c>
      <c r="AV96" s="91">
        <f>'19.1 - Stavební část'!J35</f>
        <v>0</v>
      </c>
      <c r="AW96" s="91">
        <f>'19.1 - Stavební část'!J36</f>
        <v>0</v>
      </c>
      <c r="AX96" s="91">
        <f>'19.1 - Stavební část'!J37</f>
        <v>0</v>
      </c>
      <c r="AY96" s="91">
        <f>'19.1 - Stavební část'!J38</f>
        <v>0</v>
      </c>
      <c r="AZ96" s="91">
        <f>'19.1 - Stavební část'!F35</f>
        <v>0</v>
      </c>
      <c r="BA96" s="91">
        <f>'19.1 - Stavební část'!F36</f>
        <v>0</v>
      </c>
      <c r="BB96" s="91">
        <f>'19.1 - Stavební část'!F37</f>
        <v>0</v>
      </c>
      <c r="BC96" s="91">
        <f>'19.1 - Stavební část'!F38</f>
        <v>0</v>
      </c>
      <c r="BD96" s="93">
        <f>'19.1 - Stavební část'!F39</f>
        <v>0</v>
      </c>
      <c r="BT96" s="25" t="s">
        <v>81</v>
      </c>
      <c r="BV96" s="25" t="s">
        <v>74</v>
      </c>
      <c r="BW96" s="25" t="s">
        <v>86</v>
      </c>
      <c r="BX96" s="25" t="s">
        <v>80</v>
      </c>
      <c r="CL96" s="25" t="s">
        <v>1</v>
      </c>
    </row>
    <row r="97" spans="1:90" s="4" customFormat="1" ht="16.5" customHeight="1">
      <c r="A97" s="88" t="s">
        <v>82</v>
      </c>
      <c r="B97" s="51"/>
      <c r="C97" s="10"/>
      <c r="D97" s="10"/>
      <c r="E97" s="221" t="s">
        <v>87</v>
      </c>
      <c r="F97" s="221"/>
      <c r="G97" s="221"/>
      <c r="H97" s="221"/>
      <c r="I97" s="221"/>
      <c r="J97" s="10"/>
      <c r="K97" s="221" t="s">
        <v>88</v>
      </c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19">
        <f>'19.2 - Vedlejší rozpočtov...'!J32</f>
        <v>0</v>
      </c>
      <c r="AH97" s="220"/>
      <c r="AI97" s="220"/>
      <c r="AJ97" s="220"/>
      <c r="AK97" s="220"/>
      <c r="AL97" s="220"/>
      <c r="AM97" s="220"/>
      <c r="AN97" s="219">
        <f>SUM(AG97,AT97)</f>
        <v>0</v>
      </c>
      <c r="AO97" s="220"/>
      <c r="AP97" s="220"/>
      <c r="AQ97" s="89" t="s">
        <v>85</v>
      </c>
      <c r="AR97" s="51"/>
      <c r="AS97" s="94">
        <v>0</v>
      </c>
      <c r="AT97" s="95">
        <f>ROUND(SUM(AV97:AW97),2)</f>
        <v>0</v>
      </c>
      <c r="AU97" s="96">
        <f>'19.2 - Vedlejší rozpočtov...'!P123</f>
        <v>0</v>
      </c>
      <c r="AV97" s="95">
        <f>'19.2 - Vedlejší rozpočtov...'!J35</f>
        <v>0</v>
      </c>
      <c r="AW97" s="95">
        <f>'19.2 - Vedlejší rozpočtov...'!J36</f>
        <v>0</v>
      </c>
      <c r="AX97" s="95">
        <f>'19.2 - Vedlejší rozpočtov...'!J37</f>
        <v>0</v>
      </c>
      <c r="AY97" s="95">
        <f>'19.2 - Vedlejší rozpočtov...'!J38</f>
        <v>0</v>
      </c>
      <c r="AZ97" s="95">
        <f>'19.2 - Vedlejší rozpočtov...'!F35</f>
        <v>0</v>
      </c>
      <c r="BA97" s="95">
        <f>'19.2 - Vedlejší rozpočtov...'!F36</f>
        <v>0</v>
      </c>
      <c r="BB97" s="95">
        <f>'19.2 - Vedlejší rozpočtov...'!F37</f>
        <v>0</v>
      </c>
      <c r="BC97" s="95">
        <f>'19.2 - Vedlejší rozpočtov...'!F38</f>
        <v>0</v>
      </c>
      <c r="BD97" s="97">
        <f>'19.2 - Vedlejší rozpočtov...'!F39</f>
        <v>0</v>
      </c>
      <c r="BT97" s="25" t="s">
        <v>81</v>
      </c>
      <c r="BV97" s="25" t="s">
        <v>74</v>
      </c>
      <c r="BW97" s="25" t="s">
        <v>89</v>
      </c>
      <c r="BX97" s="25" t="s">
        <v>80</v>
      </c>
      <c r="CL97" s="25" t="s">
        <v>1</v>
      </c>
    </row>
    <row r="98" spans="1:90" s="2" customFormat="1" ht="30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90" s="2" customFormat="1" ht="6.95" customHeight="1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mergeCells count="50">
    <mergeCell ref="AR2:BE2"/>
    <mergeCell ref="AN96:AP96"/>
    <mergeCell ref="AG96:AM96"/>
    <mergeCell ref="E96:I96"/>
    <mergeCell ref="K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6" location="'19.1 - Stavební část'!C2" display="/" xr:uid="{00000000-0004-0000-0000-000000000000}"/>
    <hyperlink ref="A97" location="'19.2 - Vedlejší rozpočtov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808"/>
  <sheetViews>
    <sheetView showGridLines="0" topLeftCell="A139" workbookViewId="0">
      <selection activeCell="I154" sqref="I15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86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4.95" customHeight="1">
      <c r="B4" s="20"/>
      <c r="D4" s="21" t="s">
        <v>90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26.25" customHeight="1">
      <c r="B7" s="20"/>
      <c r="E7" s="248" t="str">
        <f>'Rekapitulace stavby'!K6</f>
        <v>Masarykova univerzita Brno, areál UK Bohunice, Kamenice 755/5, Brno</v>
      </c>
      <c r="F7" s="249"/>
      <c r="G7" s="249"/>
      <c r="H7" s="249"/>
      <c r="L7" s="20"/>
    </row>
    <row r="8" spans="1:46" s="1" customFormat="1" ht="12" customHeight="1">
      <c r="B8" s="20"/>
      <c r="D8" s="27" t="s">
        <v>91</v>
      </c>
      <c r="L8" s="20"/>
    </row>
    <row r="9" spans="1:46" s="2" customFormat="1" ht="16.5" customHeight="1">
      <c r="A9" s="32"/>
      <c r="B9" s="33"/>
      <c r="C9" s="32"/>
      <c r="D9" s="32"/>
      <c r="E9" s="248" t="s">
        <v>92</v>
      </c>
      <c r="F9" s="247"/>
      <c r="G9" s="247"/>
      <c r="H9" s="247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93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34" t="s">
        <v>94</v>
      </c>
      <c r="F11" s="247"/>
      <c r="G11" s="247"/>
      <c r="H11" s="247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Vyplň údaj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23</v>
      </c>
      <c r="E16" s="32"/>
      <c r="F16" s="32"/>
      <c r="G16" s="32"/>
      <c r="H16" s="32"/>
      <c r="I16" s="27" t="s">
        <v>24</v>
      </c>
      <c r="J16" s="25" t="str">
        <f>IF('Rekapitulace stavby'!AN10="","",'Rekapitulace stavby'!AN10)</f>
        <v/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25</v>
      </c>
      <c r="J17" s="25" t="str">
        <f>IF('Rekapitulace stavby'!AN11="","",'Rekapitulace stavby'!AN11)</f>
        <v/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26</v>
      </c>
      <c r="E19" s="32"/>
      <c r="F19" s="32"/>
      <c r="G19" s="32"/>
      <c r="H19" s="32"/>
      <c r="I19" s="27" t="s">
        <v>24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0" t="str">
        <f>'Rekapitulace stavby'!E14</f>
        <v>Vyplň údaj</v>
      </c>
      <c r="F20" s="210"/>
      <c r="G20" s="210"/>
      <c r="H20" s="210"/>
      <c r="I20" s="27" t="s">
        <v>25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28</v>
      </c>
      <c r="E22" s="32"/>
      <c r="F22" s="32"/>
      <c r="G22" s="32"/>
      <c r="H22" s="32"/>
      <c r="I22" s="27" t="s">
        <v>24</v>
      </c>
      <c r="J22" s="25" t="str">
        <f>IF('Rekapitulace stavby'!AN16="","",'Rekapitulace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27" t="s">
        <v>25</v>
      </c>
      <c r="J23" s="25" t="str">
        <f>IF('Rekapitulace stavby'!AN17="","",'Rekapitulace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30</v>
      </c>
      <c r="E25" s="32"/>
      <c r="F25" s="32"/>
      <c r="G25" s="32"/>
      <c r="H25" s="32"/>
      <c r="I25" s="27" t="s">
        <v>24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25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31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15" t="s">
        <v>1</v>
      </c>
      <c r="F29" s="215"/>
      <c r="G29" s="215"/>
      <c r="H29" s="21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32</v>
      </c>
      <c r="E32" s="32"/>
      <c r="F32" s="32"/>
      <c r="G32" s="32"/>
      <c r="H32" s="32"/>
      <c r="I32" s="32"/>
      <c r="J32" s="71">
        <f>ROUND(J151,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34</v>
      </c>
      <c r="G34" s="32"/>
      <c r="H34" s="32"/>
      <c r="I34" s="36" t="s">
        <v>33</v>
      </c>
      <c r="J34" s="36" t="s">
        <v>35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36</v>
      </c>
      <c r="E35" s="27" t="s">
        <v>37</v>
      </c>
      <c r="F35" s="104">
        <f>ROUND((SUM(BE151:BE807)),  2)</f>
        <v>0</v>
      </c>
      <c r="G35" s="32"/>
      <c r="H35" s="32"/>
      <c r="I35" s="105">
        <v>0.21</v>
      </c>
      <c r="J35" s="104">
        <f>ROUND(((SUM(BE151:BE807))*I35),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38</v>
      </c>
      <c r="F36" s="104">
        <f>ROUND((SUM(BF151:BF807)),  2)</f>
        <v>0</v>
      </c>
      <c r="G36" s="32"/>
      <c r="H36" s="32"/>
      <c r="I36" s="105">
        <v>0.15</v>
      </c>
      <c r="J36" s="104">
        <f>ROUND(((SUM(BF151:BF807))*I36),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39</v>
      </c>
      <c r="F37" s="104">
        <f>ROUND((SUM(BG151:BG807)),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40</v>
      </c>
      <c r="F38" s="104">
        <f>ROUND((SUM(BH151:BH807)),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41</v>
      </c>
      <c r="F39" s="104">
        <f>ROUND((SUM(BI151:BI807)),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42</v>
      </c>
      <c r="E41" s="60"/>
      <c r="F41" s="60"/>
      <c r="G41" s="108" t="s">
        <v>43</v>
      </c>
      <c r="H41" s="109" t="s">
        <v>44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45</v>
      </c>
      <c r="E50" s="44"/>
      <c r="F50" s="44"/>
      <c r="G50" s="43" t="s">
        <v>46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47</v>
      </c>
      <c r="E61" s="35"/>
      <c r="F61" s="112" t="s">
        <v>48</v>
      </c>
      <c r="G61" s="45" t="s">
        <v>47</v>
      </c>
      <c r="H61" s="35"/>
      <c r="I61" s="35"/>
      <c r="J61" s="113" t="s">
        <v>48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49</v>
      </c>
      <c r="E65" s="46"/>
      <c r="F65" s="46"/>
      <c r="G65" s="43" t="s">
        <v>50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47</v>
      </c>
      <c r="E76" s="35"/>
      <c r="F76" s="112" t="s">
        <v>48</v>
      </c>
      <c r="G76" s="45" t="s">
        <v>47</v>
      </c>
      <c r="H76" s="35"/>
      <c r="I76" s="35"/>
      <c r="J76" s="113" t="s">
        <v>48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95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26.25" customHeight="1">
      <c r="A85" s="32"/>
      <c r="B85" s="33"/>
      <c r="C85" s="32"/>
      <c r="D85" s="32"/>
      <c r="E85" s="248" t="str">
        <f>E7</f>
        <v>Masarykova univerzita Brno, areál UK Bohunice, Kamenice 755/5, Brno</v>
      </c>
      <c r="F85" s="249"/>
      <c r="G85" s="249"/>
      <c r="H85" s="24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91</v>
      </c>
      <c r="L86" s="20"/>
    </row>
    <row r="87" spans="1:31" s="2" customFormat="1" ht="16.5" customHeight="1">
      <c r="A87" s="32"/>
      <c r="B87" s="33"/>
      <c r="C87" s="32"/>
      <c r="D87" s="32"/>
      <c r="E87" s="248" t="s">
        <v>92</v>
      </c>
      <c r="F87" s="247"/>
      <c r="G87" s="247"/>
      <c r="H87" s="247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93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34" t="str">
        <f>E11</f>
        <v>19.1 - Stavební část</v>
      </c>
      <c r="F89" s="247"/>
      <c r="G89" s="247"/>
      <c r="H89" s="247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Vyplň údaj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23</v>
      </c>
      <c r="D93" s="32"/>
      <c r="E93" s="32"/>
      <c r="F93" s="25" t="str">
        <f>E17</f>
        <v xml:space="preserve"> </v>
      </c>
      <c r="G93" s="32"/>
      <c r="H93" s="32"/>
      <c r="I93" s="27" t="s">
        <v>28</v>
      </c>
      <c r="J93" s="30" t="str">
        <f>E23</f>
        <v xml:space="preserve"> 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26</v>
      </c>
      <c r="D94" s="32"/>
      <c r="E94" s="32"/>
      <c r="F94" s="25" t="str">
        <f>IF(E20="","",E20)</f>
        <v>Vyplň údaj</v>
      </c>
      <c r="G94" s="32"/>
      <c r="H94" s="32"/>
      <c r="I94" s="27" t="s">
        <v>30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96</v>
      </c>
      <c r="D96" s="106"/>
      <c r="E96" s="106"/>
      <c r="F96" s="106"/>
      <c r="G96" s="106"/>
      <c r="H96" s="106"/>
      <c r="I96" s="106"/>
      <c r="J96" s="115" t="s">
        <v>97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98</v>
      </c>
      <c r="D98" s="32"/>
      <c r="E98" s="32"/>
      <c r="F98" s="32"/>
      <c r="G98" s="32"/>
      <c r="H98" s="32"/>
      <c r="I98" s="32"/>
      <c r="J98" s="71">
        <f>J151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99</v>
      </c>
    </row>
    <row r="99" spans="1:47" s="9" customFormat="1" ht="24.95" customHeight="1">
      <c r="B99" s="117"/>
      <c r="D99" s="118" t="s">
        <v>100</v>
      </c>
      <c r="E99" s="119"/>
      <c r="F99" s="119"/>
      <c r="G99" s="119"/>
      <c r="H99" s="119"/>
      <c r="I99" s="119"/>
      <c r="J99" s="120">
        <f>J152</f>
        <v>0</v>
      </c>
      <c r="L99" s="117"/>
    </row>
    <row r="100" spans="1:47" s="10" customFormat="1" ht="19.899999999999999" customHeight="1">
      <c r="B100" s="121"/>
      <c r="D100" s="122" t="s">
        <v>101</v>
      </c>
      <c r="E100" s="123"/>
      <c r="F100" s="123"/>
      <c r="G100" s="123"/>
      <c r="H100" s="123"/>
      <c r="I100" s="123"/>
      <c r="J100" s="124">
        <f>J153</f>
        <v>0</v>
      </c>
      <c r="L100" s="121"/>
    </row>
    <row r="101" spans="1:47" s="10" customFormat="1" ht="19.899999999999999" customHeight="1">
      <c r="B101" s="121"/>
      <c r="D101" s="122" t="s">
        <v>102</v>
      </c>
      <c r="E101" s="123"/>
      <c r="F101" s="123"/>
      <c r="G101" s="123"/>
      <c r="H101" s="123"/>
      <c r="I101" s="123"/>
      <c r="J101" s="124">
        <f>J180</f>
        <v>0</v>
      </c>
      <c r="L101" s="121"/>
    </row>
    <row r="102" spans="1:47" s="10" customFormat="1" ht="19.899999999999999" customHeight="1">
      <c r="B102" s="121"/>
      <c r="D102" s="122" t="s">
        <v>103</v>
      </c>
      <c r="E102" s="123"/>
      <c r="F102" s="123"/>
      <c r="G102" s="123"/>
      <c r="H102" s="123"/>
      <c r="I102" s="123"/>
      <c r="J102" s="124">
        <f>J212</f>
        <v>0</v>
      </c>
      <c r="L102" s="121"/>
    </row>
    <row r="103" spans="1:47" s="10" customFormat="1" ht="19.899999999999999" customHeight="1">
      <c r="B103" s="121"/>
      <c r="D103" s="122" t="s">
        <v>104</v>
      </c>
      <c r="E103" s="123"/>
      <c r="F103" s="123"/>
      <c r="G103" s="123"/>
      <c r="H103" s="123"/>
      <c r="I103" s="123"/>
      <c r="J103" s="124">
        <f>J216</f>
        <v>0</v>
      </c>
      <c r="L103" s="121"/>
    </row>
    <row r="104" spans="1:47" s="10" customFormat="1" ht="19.899999999999999" customHeight="1">
      <c r="B104" s="121"/>
      <c r="D104" s="122" t="s">
        <v>105</v>
      </c>
      <c r="E104" s="123"/>
      <c r="F104" s="123"/>
      <c r="G104" s="123"/>
      <c r="H104" s="123"/>
      <c r="I104" s="123"/>
      <c r="J104" s="124">
        <f>J222</f>
        <v>0</v>
      </c>
      <c r="L104" s="121"/>
    </row>
    <row r="105" spans="1:47" s="10" customFormat="1" ht="19.899999999999999" customHeight="1">
      <c r="B105" s="121"/>
      <c r="D105" s="122" t="s">
        <v>106</v>
      </c>
      <c r="E105" s="123"/>
      <c r="F105" s="123"/>
      <c r="G105" s="123"/>
      <c r="H105" s="123"/>
      <c r="I105" s="123"/>
      <c r="J105" s="124">
        <f>J253</f>
        <v>0</v>
      </c>
      <c r="L105" s="121"/>
    </row>
    <row r="106" spans="1:47" s="10" customFormat="1" ht="19.899999999999999" customHeight="1">
      <c r="B106" s="121"/>
      <c r="D106" s="122" t="s">
        <v>107</v>
      </c>
      <c r="E106" s="123"/>
      <c r="F106" s="123"/>
      <c r="G106" s="123"/>
      <c r="H106" s="123"/>
      <c r="I106" s="123"/>
      <c r="J106" s="124">
        <f>J281</f>
        <v>0</v>
      </c>
      <c r="L106" s="121"/>
    </row>
    <row r="107" spans="1:47" s="10" customFormat="1" ht="19.899999999999999" customHeight="1">
      <c r="B107" s="121"/>
      <c r="D107" s="122" t="s">
        <v>108</v>
      </c>
      <c r="E107" s="123"/>
      <c r="F107" s="123"/>
      <c r="G107" s="123"/>
      <c r="H107" s="123"/>
      <c r="I107" s="123"/>
      <c r="J107" s="124">
        <f>J286</f>
        <v>0</v>
      </c>
      <c r="L107" s="121"/>
    </row>
    <row r="108" spans="1:47" s="10" customFormat="1" ht="19.899999999999999" customHeight="1">
      <c r="B108" s="121"/>
      <c r="D108" s="122" t="s">
        <v>109</v>
      </c>
      <c r="E108" s="123"/>
      <c r="F108" s="123"/>
      <c r="G108" s="123"/>
      <c r="H108" s="123"/>
      <c r="I108" s="123"/>
      <c r="J108" s="124">
        <f>J289</f>
        <v>0</v>
      </c>
      <c r="L108" s="121"/>
    </row>
    <row r="109" spans="1:47" s="10" customFormat="1" ht="19.899999999999999" customHeight="1">
      <c r="B109" s="121"/>
      <c r="D109" s="122" t="s">
        <v>110</v>
      </c>
      <c r="E109" s="123"/>
      <c r="F109" s="123"/>
      <c r="G109" s="123"/>
      <c r="H109" s="123"/>
      <c r="I109" s="123"/>
      <c r="J109" s="124">
        <f>J297</f>
        <v>0</v>
      </c>
      <c r="L109" s="121"/>
    </row>
    <row r="110" spans="1:47" s="9" customFormat="1" ht="24.95" customHeight="1">
      <c r="B110" s="117"/>
      <c r="D110" s="118" t="s">
        <v>111</v>
      </c>
      <c r="E110" s="119"/>
      <c r="F110" s="119"/>
      <c r="G110" s="119"/>
      <c r="H110" s="119"/>
      <c r="I110" s="119"/>
      <c r="J110" s="120">
        <f>J299</f>
        <v>0</v>
      </c>
      <c r="L110" s="117"/>
    </row>
    <row r="111" spans="1:47" s="10" customFormat="1" ht="19.899999999999999" customHeight="1">
      <c r="B111" s="121"/>
      <c r="D111" s="122" t="s">
        <v>112</v>
      </c>
      <c r="E111" s="123"/>
      <c r="F111" s="123"/>
      <c r="G111" s="123"/>
      <c r="H111" s="123"/>
      <c r="I111" s="123"/>
      <c r="J111" s="124">
        <f>J300</f>
        <v>0</v>
      </c>
      <c r="L111" s="121"/>
    </row>
    <row r="112" spans="1:47" s="10" customFormat="1" ht="19.899999999999999" customHeight="1">
      <c r="B112" s="121"/>
      <c r="D112" s="122" t="s">
        <v>113</v>
      </c>
      <c r="E112" s="123"/>
      <c r="F112" s="123"/>
      <c r="G112" s="123"/>
      <c r="H112" s="123"/>
      <c r="I112" s="123"/>
      <c r="J112" s="124">
        <f>J349</f>
        <v>0</v>
      </c>
      <c r="L112" s="121"/>
    </row>
    <row r="113" spans="2:12" s="10" customFormat="1" ht="19.899999999999999" customHeight="1">
      <c r="B113" s="121"/>
      <c r="D113" s="122" t="s">
        <v>114</v>
      </c>
      <c r="E113" s="123"/>
      <c r="F113" s="123"/>
      <c r="G113" s="123"/>
      <c r="H113" s="123"/>
      <c r="I113" s="123"/>
      <c r="J113" s="124">
        <f>J399</f>
        <v>0</v>
      </c>
      <c r="L113" s="121"/>
    </row>
    <row r="114" spans="2:12" s="10" customFormat="1" ht="19.899999999999999" customHeight="1">
      <c r="B114" s="121"/>
      <c r="D114" s="122" t="s">
        <v>115</v>
      </c>
      <c r="E114" s="123"/>
      <c r="F114" s="123"/>
      <c r="G114" s="123"/>
      <c r="H114" s="123"/>
      <c r="I114" s="123"/>
      <c r="J114" s="124">
        <f>J511</f>
        <v>0</v>
      </c>
      <c r="L114" s="121"/>
    </row>
    <row r="115" spans="2:12" s="10" customFormat="1" ht="19.899999999999999" customHeight="1">
      <c r="B115" s="121"/>
      <c r="D115" s="122" t="s">
        <v>116</v>
      </c>
      <c r="E115" s="123"/>
      <c r="F115" s="123"/>
      <c r="G115" s="123"/>
      <c r="H115" s="123"/>
      <c r="I115" s="123"/>
      <c r="J115" s="124">
        <f>J519</f>
        <v>0</v>
      </c>
      <c r="L115" s="121"/>
    </row>
    <row r="116" spans="2:12" s="10" customFormat="1" ht="19.899999999999999" customHeight="1">
      <c r="B116" s="121"/>
      <c r="D116" s="122" t="s">
        <v>117</v>
      </c>
      <c r="E116" s="123"/>
      <c r="F116" s="123"/>
      <c r="G116" s="123"/>
      <c r="H116" s="123"/>
      <c r="I116" s="123"/>
      <c r="J116" s="124">
        <f>J521</f>
        <v>0</v>
      </c>
      <c r="L116" s="121"/>
    </row>
    <row r="117" spans="2:12" s="10" customFormat="1" ht="19.899999999999999" customHeight="1">
      <c r="B117" s="121"/>
      <c r="D117" s="122" t="s">
        <v>118</v>
      </c>
      <c r="E117" s="123"/>
      <c r="F117" s="123"/>
      <c r="G117" s="123"/>
      <c r="H117" s="123"/>
      <c r="I117" s="123"/>
      <c r="J117" s="124">
        <f>J523</f>
        <v>0</v>
      </c>
      <c r="L117" s="121"/>
    </row>
    <row r="118" spans="2:12" s="10" customFormat="1" ht="19.899999999999999" customHeight="1">
      <c r="B118" s="121"/>
      <c r="D118" s="122" t="s">
        <v>119</v>
      </c>
      <c r="E118" s="123"/>
      <c r="F118" s="123"/>
      <c r="G118" s="123"/>
      <c r="H118" s="123"/>
      <c r="I118" s="123"/>
      <c r="J118" s="124">
        <f>J560</f>
        <v>0</v>
      </c>
      <c r="L118" s="121"/>
    </row>
    <row r="119" spans="2:12" s="10" customFormat="1" ht="19.899999999999999" customHeight="1">
      <c r="B119" s="121"/>
      <c r="D119" s="122" t="s">
        <v>120</v>
      </c>
      <c r="E119" s="123"/>
      <c r="F119" s="123"/>
      <c r="G119" s="123"/>
      <c r="H119" s="123"/>
      <c r="I119" s="123"/>
      <c r="J119" s="124">
        <f>J565</f>
        <v>0</v>
      </c>
      <c r="L119" s="121"/>
    </row>
    <row r="120" spans="2:12" s="10" customFormat="1" ht="19.899999999999999" customHeight="1">
      <c r="B120" s="121"/>
      <c r="D120" s="122" t="s">
        <v>121</v>
      </c>
      <c r="E120" s="123"/>
      <c r="F120" s="123"/>
      <c r="G120" s="123"/>
      <c r="H120" s="123"/>
      <c r="I120" s="123"/>
      <c r="J120" s="124">
        <f>J570</f>
        <v>0</v>
      </c>
      <c r="L120" s="121"/>
    </row>
    <row r="121" spans="2:12" s="10" customFormat="1" ht="19.899999999999999" customHeight="1">
      <c r="B121" s="121"/>
      <c r="D121" s="122" t="s">
        <v>122</v>
      </c>
      <c r="E121" s="123"/>
      <c r="F121" s="123"/>
      <c r="G121" s="123"/>
      <c r="H121" s="123"/>
      <c r="I121" s="123"/>
      <c r="J121" s="124">
        <f>J627</f>
        <v>0</v>
      </c>
      <c r="L121" s="121"/>
    </row>
    <row r="122" spans="2:12" s="10" customFormat="1" ht="19.899999999999999" customHeight="1">
      <c r="B122" s="121"/>
      <c r="D122" s="122" t="s">
        <v>123</v>
      </c>
      <c r="E122" s="123"/>
      <c r="F122" s="123"/>
      <c r="G122" s="123"/>
      <c r="H122" s="123"/>
      <c r="I122" s="123"/>
      <c r="J122" s="124">
        <f>J638</f>
        <v>0</v>
      </c>
      <c r="L122" s="121"/>
    </row>
    <row r="123" spans="2:12" s="10" customFormat="1" ht="19.899999999999999" customHeight="1">
      <c r="B123" s="121"/>
      <c r="D123" s="122" t="s">
        <v>124</v>
      </c>
      <c r="E123" s="123"/>
      <c r="F123" s="123"/>
      <c r="G123" s="123"/>
      <c r="H123" s="123"/>
      <c r="I123" s="123"/>
      <c r="J123" s="124">
        <f>J645</f>
        <v>0</v>
      </c>
      <c r="L123" s="121"/>
    </row>
    <row r="124" spans="2:12" s="10" customFormat="1" ht="19.899999999999999" customHeight="1">
      <c r="B124" s="121"/>
      <c r="D124" s="122" t="s">
        <v>125</v>
      </c>
      <c r="E124" s="123"/>
      <c r="F124" s="123"/>
      <c r="G124" s="123"/>
      <c r="H124" s="123"/>
      <c r="I124" s="123"/>
      <c r="J124" s="124">
        <f>J732</f>
        <v>0</v>
      </c>
      <c r="L124" s="121"/>
    </row>
    <row r="125" spans="2:12" s="9" customFormat="1" ht="24.95" customHeight="1">
      <c r="B125" s="117"/>
      <c r="D125" s="118" t="s">
        <v>126</v>
      </c>
      <c r="E125" s="119"/>
      <c r="F125" s="119"/>
      <c r="G125" s="119"/>
      <c r="H125" s="119"/>
      <c r="I125" s="119"/>
      <c r="J125" s="120">
        <f>J799</f>
        <v>0</v>
      </c>
      <c r="L125" s="117"/>
    </row>
    <row r="126" spans="2:12" s="10" customFormat="1" ht="19.899999999999999" customHeight="1">
      <c r="B126" s="121"/>
      <c r="D126" s="122" t="s">
        <v>127</v>
      </c>
      <c r="E126" s="123"/>
      <c r="F126" s="123"/>
      <c r="G126" s="123"/>
      <c r="H126" s="123"/>
      <c r="I126" s="123"/>
      <c r="J126" s="124">
        <f>J800</f>
        <v>0</v>
      </c>
      <c r="L126" s="121"/>
    </row>
    <row r="127" spans="2:12" s="10" customFormat="1" ht="19.899999999999999" customHeight="1">
      <c r="B127" s="121"/>
      <c r="D127" s="122" t="s">
        <v>128</v>
      </c>
      <c r="E127" s="123"/>
      <c r="F127" s="123"/>
      <c r="G127" s="123"/>
      <c r="H127" s="123"/>
      <c r="I127" s="123"/>
      <c r="J127" s="124">
        <f>J802</f>
        <v>0</v>
      </c>
      <c r="L127" s="121"/>
    </row>
    <row r="128" spans="2:12" s="10" customFormat="1" ht="19.899999999999999" customHeight="1">
      <c r="B128" s="121"/>
      <c r="D128" s="122" t="s">
        <v>129</v>
      </c>
      <c r="E128" s="123"/>
      <c r="F128" s="123"/>
      <c r="G128" s="123"/>
      <c r="H128" s="123"/>
      <c r="I128" s="123"/>
      <c r="J128" s="124">
        <f>J804</f>
        <v>0</v>
      </c>
      <c r="L128" s="121"/>
    </row>
    <row r="129" spans="1:31" s="10" customFormat="1" ht="19.899999999999999" customHeight="1">
      <c r="B129" s="121"/>
      <c r="D129" s="122" t="s">
        <v>130</v>
      </c>
      <c r="E129" s="123"/>
      <c r="F129" s="123"/>
      <c r="G129" s="123"/>
      <c r="H129" s="123"/>
      <c r="I129" s="123"/>
      <c r="J129" s="124">
        <f>J806</f>
        <v>0</v>
      </c>
      <c r="L129" s="121"/>
    </row>
    <row r="130" spans="1:31" s="2" customFormat="1" ht="21.75" customHeight="1">
      <c r="A130" s="32"/>
      <c r="B130" s="33"/>
      <c r="C130" s="32"/>
      <c r="D130" s="32"/>
      <c r="E130" s="32"/>
      <c r="F130" s="32"/>
      <c r="G130" s="32"/>
      <c r="H130" s="32"/>
      <c r="I130" s="3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31" s="2" customFormat="1" ht="6.95" customHeight="1">
      <c r="A131" s="32"/>
      <c r="B131" s="47"/>
      <c r="C131" s="48"/>
      <c r="D131" s="48"/>
      <c r="E131" s="48"/>
      <c r="F131" s="48"/>
      <c r="G131" s="48"/>
      <c r="H131" s="48"/>
      <c r="I131" s="48"/>
      <c r="J131" s="48"/>
      <c r="K131" s="48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5" spans="1:31" s="2" customFormat="1" ht="6.95" customHeight="1">
      <c r="A135" s="32"/>
      <c r="B135" s="49"/>
      <c r="C135" s="50"/>
      <c r="D135" s="50"/>
      <c r="E135" s="50"/>
      <c r="F135" s="50"/>
      <c r="G135" s="50"/>
      <c r="H135" s="50"/>
      <c r="I135" s="50"/>
      <c r="J135" s="50"/>
      <c r="K135" s="50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31" s="2" customFormat="1" ht="24.95" customHeight="1">
      <c r="A136" s="32"/>
      <c r="B136" s="33"/>
      <c r="C136" s="21" t="s">
        <v>131</v>
      </c>
      <c r="D136" s="32"/>
      <c r="E136" s="32"/>
      <c r="F136" s="32"/>
      <c r="G136" s="32"/>
      <c r="H136" s="32"/>
      <c r="I136" s="32"/>
      <c r="J136" s="32"/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31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3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31" s="2" customFormat="1" ht="12" customHeight="1">
      <c r="A138" s="32"/>
      <c r="B138" s="33"/>
      <c r="C138" s="27" t="s">
        <v>16</v>
      </c>
      <c r="D138" s="32"/>
      <c r="E138" s="32"/>
      <c r="F138" s="32"/>
      <c r="G138" s="32"/>
      <c r="H138" s="32"/>
      <c r="I138" s="32"/>
      <c r="J138" s="32"/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31" s="2" customFormat="1" ht="26.25" customHeight="1">
      <c r="A139" s="32"/>
      <c r="B139" s="33"/>
      <c r="C139" s="32"/>
      <c r="D139" s="32"/>
      <c r="E139" s="248" t="str">
        <f>E7</f>
        <v>Masarykova univerzita Brno, areál UK Bohunice, Kamenice 755/5, Brno</v>
      </c>
      <c r="F139" s="249"/>
      <c r="G139" s="249"/>
      <c r="H139" s="249"/>
      <c r="I139" s="32"/>
      <c r="J139" s="32"/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31" s="1" customFormat="1" ht="12" customHeight="1">
      <c r="B140" s="20"/>
      <c r="C140" s="27" t="s">
        <v>91</v>
      </c>
      <c r="L140" s="20"/>
    </row>
    <row r="141" spans="1:31" s="2" customFormat="1" ht="16.5" customHeight="1">
      <c r="A141" s="32"/>
      <c r="B141" s="33"/>
      <c r="C141" s="32"/>
      <c r="D141" s="32"/>
      <c r="E141" s="248" t="s">
        <v>92</v>
      </c>
      <c r="F141" s="247"/>
      <c r="G141" s="247"/>
      <c r="H141" s="247"/>
      <c r="I141" s="32"/>
      <c r="J141" s="32"/>
      <c r="K141" s="32"/>
      <c r="L141" s="4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  <row r="142" spans="1:31" s="2" customFormat="1" ht="12" customHeight="1">
      <c r="A142" s="32"/>
      <c r="B142" s="33"/>
      <c r="C142" s="27" t="s">
        <v>93</v>
      </c>
      <c r="D142" s="32"/>
      <c r="E142" s="32"/>
      <c r="F142" s="32"/>
      <c r="G142" s="32"/>
      <c r="H142" s="32"/>
      <c r="I142" s="32"/>
      <c r="J142" s="32"/>
      <c r="K142" s="32"/>
      <c r="L142" s="4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</row>
    <row r="143" spans="1:31" s="2" customFormat="1" ht="16.5" customHeight="1">
      <c r="A143" s="32"/>
      <c r="B143" s="33"/>
      <c r="C143" s="32"/>
      <c r="D143" s="32"/>
      <c r="E143" s="234" t="str">
        <f>E11</f>
        <v>19.1 - Stavební část</v>
      </c>
      <c r="F143" s="247"/>
      <c r="G143" s="247"/>
      <c r="H143" s="247"/>
      <c r="I143" s="32"/>
      <c r="J143" s="32"/>
      <c r="K143" s="32"/>
      <c r="L143" s="4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</row>
    <row r="144" spans="1:31" s="2" customFormat="1" ht="6.95" customHeight="1">
      <c r="A144" s="32"/>
      <c r="B144" s="33"/>
      <c r="C144" s="32"/>
      <c r="D144" s="32"/>
      <c r="E144" s="32"/>
      <c r="F144" s="32"/>
      <c r="G144" s="32"/>
      <c r="H144" s="32"/>
      <c r="I144" s="32"/>
      <c r="J144" s="32"/>
      <c r="K144" s="32"/>
      <c r="L144" s="4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</row>
    <row r="145" spans="1:65" s="2" customFormat="1" ht="12" customHeight="1">
      <c r="A145" s="32"/>
      <c r="B145" s="33"/>
      <c r="C145" s="27" t="s">
        <v>20</v>
      </c>
      <c r="D145" s="32"/>
      <c r="E145" s="32"/>
      <c r="F145" s="25" t="str">
        <f>F14</f>
        <v xml:space="preserve"> </v>
      </c>
      <c r="G145" s="32"/>
      <c r="H145" s="32"/>
      <c r="I145" s="27" t="s">
        <v>22</v>
      </c>
      <c r="J145" s="55" t="str">
        <f>IF(J14="","",J14)</f>
        <v>Vyplň údaj</v>
      </c>
      <c r="K145" s="32"/>
      <c r="L145" s="4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</row>
    <row r="146" spans="1:65" s="2" customFormat="1" ht="6.95" customHeight="1">
      <c r="A146" s="32"/>
      <c r="B146" s="33"/>
      <c r="C146" s="32"/>
      <c r="D146" s="32"/>
      <c r="E146" s="32"/>
      <c r="F146" s="32"/>
      <c r="G146" s="32"/>
      <c r="H146" s="32"/>
      <c r="I146" s="32"/>
      <c r="J146" s="32"/>
      <c r="K146" s="32"/>
      <c r="L146" s="4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</row>
    <row r="147" spans="1:65" s="2" customFormat="1" ht="15.2" customHeight="1">
      <c r="A147" s="32"/>
      <c r="B147" s="33"/>
      <c r="C147" s="27" t="s">
        <v>23</v>
      </c>
      <c r="D147" s="32"/>
      <c r="E147" s="32"/>
      <c r="F147" s="25" t="str">
        <f>E17</f>
        <v xml:space="preserve"> </v>
      </c>
      <c r="G147" s="32"/>
      <c r="H147" s="32"/>
      <c r="I147" s="27" t="s">
        <v>28</v>
      </c>
      <c r="J147" s="30" t="str">
        <f>E23</f>
        <v xml:space="preserve"> </v>
      </c>
      <c r="K147" s="32"/>
      <c r="L147" s="4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</row>
    <row r="148" spans="1:65" s="2" customFormat="1" ht="15.2" customHeight="1">
      <c r="A148" s="32"/>
      <c r="B148" s="33"/>
      <c r="C148" s="27" t="s">
        <v>26</v>
      </c>
      <c r="D148" s="32"/>
      <c r="E148" s="32"/>
      <c r="F148" s="25" t="str">
        <f>IF(E20="","",E20)</f>
        <v>Vyplň údaj</v>
      </c>
      <c r="G148" s="32"/>
      <c r="H148" s="32"/>
      <c r="I148" s="27" t="s">
        <v>30</v>
      </c>
      <c r="J148" s="30" t="str">
        <f>E26</f>
        <v xml:space="preserve"> </v>
      </c>
      <c r="K148" s="32"/>
      <c r="L148" s="4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</row>
    <row r="149" spans="1:65" s="2" customFormat="1" ht="10.35" customHeight="1">
      <c r="A149" s="32"/>
      <c r="B149" s="33"/>
      <c r="C149" s="32"/>
      <c r="D149" s="32"/>
      <c r="E149" s="32"/>
      <c r="F149" s="32"/>
      <c r="G149" s="32"/>
      <c r="H149" s="32"/>
      <c r="I149" s="32"/>
      <c r="J149" s="32"/>
      <c r="K149" s="32"/>
      <c r="L149" s="4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</row>
    <row r="150" spans="1:65" s="11" customFormat="1" ht="29.25" customHeight="1">
      <c r="A150" s="125"/>
      <c r="B150" s="126"/>
      <c r="C150" s="127" t="s">
        <v>132</v>
      </c>
      <c r="D150" s="128" t="s">
        <v>57</v>
      </c>
      <c r="E150" s="128" t="s">
        <v>53</v>
      </c>
      <c r="F150" s="128" t="s">
        <v>54</v>
      </c>
      <c r="G150" s="128" t="s">
        <v>133</v>
      </c>
      <c r="H150" s="128" t="s">
        <v>134</v>
      </c>
      <c r="I150" s="128" t="s">
        <v>135</v>
      </c>
      <c r="J150" s="129" t="s">
        <v>97</v>
      </c>
      <c r="K150" s="130" t="s">
        <v>136</v>
      </c>
      <c r="L150" s="131"/>
      <c r="M150" s="62" t="s">
        <v>1</v>
      </c>
      <c r="N150" s="63" t="s">
        <v>36</v>
      </c>
      <c r="O150" s="63" t="s">
        <v>137</v>
      </c>
      <c r="P150" s="63" t="s">
        <v>138</v>
      </c>
      <c r="Q150" s="63" t="s">
        <v>139</v>
      </c>
      <c r="R150" s="63" t="s">
        <v>140</v>
      </c>
      <c r="S150" s="63" t="s">
        <v>141</v>
      </c>
      <c r="T150" s="64" t="s">
        <v>142</v>
      </c>
      <c r="U150" s="125"/>
      <c r="V150" s="125"/>
      <c r="W150" s="125"/>
      <c r="X150" s="125"/>
      <c r="Y150" s="125"/>
      <c r="Z150" s="125"/>
      <c r="AA150" s="125"/>
      <c r="AB150" s="125"/>
      <c r="AC150" s="125"/>
      <c r="AD150" s="125"/>
      <c r="AE150" s="125"/>
    </row>
    <row r="151" spans="1:65" s="2" customFormat="1" ht="22.9" customHeight="1">
      <c r="A151" s="32"/>
      <c r="B151" s="33"/>
      <c r="C151" s="69" t="s">
        <v>143</v>
      </c>
      <c r="D151" s="32"/>
      <c r="E151" s="32"/>
      <c r="F151" s="32"/>
      <c r="G151" s="32"/>
      <c r="H151" s="32"/>
      <c r="I151" s="32"/>
      <c r="J151" s="132">
        <f>BK151</f>
        <v>0</v>
      </c>
      <c r="K151" s="32"/>
      <c r="L151" s="33"/>
      <c r="M151" s="65"/>
      <c r="N151" s="56"/>
      <c r="O151" s="66"/>
      <c r="P151" s="133">
        <f>P152+P299+P799</f>
        <v>0</v>
      </c>
      <c r="Q151" s="66"/>
      <c r="R151" s="133">
        <f>R152+R299+R799</f>
        <v>388.07916108999996</v>
      </c>
      <c r="S151" s="66"/>
      <c r="T151" s="134">
        <f>T152+T299+T799</f>
        <v>154.94449334999999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7" t="s">
        <v>71</v>
      </c>
      <c r="AU151" s="17" t="s">
        <v>99</v>
      </c>
      <c r="BK151" s="135">
        <f>BK152+BK299+BK799</f>
        <v>0</v>
      </c>
    </row>
    <row r="152" spans="1:65" s="12" customFormat="1" ht="25.9" customHeight="1">
      <c r="B152" s="136"/>
      <c r="D152" s="137" t="s">
        <v>71</v>
      </c>
      <c r="E152" s="138" t="s">
        <v>144</v>
      </c>
      <c r="F152" s="138" t="s">
        <v>144</v>
      </c>
      <c r="I152" s="139"/>
      <c r="J152" s="140">
        <f>BK152</f>
        <v>0</v>
      </c>
      <c r="L152" s="136"/>
      <c r="M152" s="141"/>
      <c r="N152" s="142"/>
      <c r="O152" s="142"/>
      <c r="P152" s="143">
        <f>P153+P180+P212+P216+P222+P253+P281+P286+P289+P297</f>
        <v>0</v>
      </c>
      <c r="Q152" s="142"/>
      <c r="R152" s="143">
        <f>R153+R180+R212+R216+R222+R253+R281+R286+R289+R297</f>
        <v>342.31073851999997</v>
      </c>
      <c r="S152" s="142"/>
      <c r="T152" s="144">
        <f>T153+T180+T212+T216+T222+T253+T281+T286+T289+T297</f>
        <v>135.88247999999999</v>
      </c>
      <c r="AR152" s="137" t="s">
        <v>79</v>
      </c>
      <c r="AT152" s="145" t="s">
        <v>71</v>
      </c>
      <c r="AU152" s="145" t="s">
        <v>72</v>
      </c>
      <c r="AY152" s="137" t="s">
        <v>145</v>
      </c>
      <c r="BK152" s="146">
        <f>BK153+BK180+BK212+BK216+BK222+BK253+BK281+BK286+BK289+BK297</f>
        <v>0</v>
      </c>
    </row>
    <row r="153" spans="1:65" s="12" customFormat="1" ht="22.9" customHeight="1">
      <c r="B153" s="136"/>
      <c r="D153" s="137" t="s">
        <v>71</v>
      </c>
      <c r="E153" s="147" t="s">
        <v>79</v>
      </c>
      <c r="F153" s="147" t="s">
        <v>146</v>
      </c>
      <c r="I153" s="139"/>
      <c r="J153" s="148">
        <f>BK153</f>
        <v>0</v>
      </c>
      <c r="L153" s="136"/>
      <c r="M153" s="141"/>
      <c r="N153" s="142"/>
      <c r="O153" s="142"/>
      <c r="P153" s="143">
        <f>SUM(P154:P179)</f>
        <v>0</v>
      </c>
      <c r="Q153" s="142"/>
      <c r="R153" s="143">
        <f>SUM(R154:R179)</f>
        <v>0</v>
      </c>
      <c r="S153" s="142"/>
      <c r="T153" s="144">
        <f>SUM(T154:T179)</f>
        <v>66.641710000000003</v>
      </c>
      <c r="AR153" s="137" t="s">
        <v>79</v>
      </c>
      <c r="AT153" s="145" t="s">
        <v>71</v>
      </c>
      <c r="AU153" s="145" t="s">
        <v>79</v>
      </c>
      <c r="AY153" s="137" t="s">
        <v>145</v>
      </c>
      <c r="BK153" s="146">
        <f>SUM(BK154:BK179)</f>
        <v>0</v>
      </c>
    </row>
    <row r="154" spans="1:65" s="2" customFormat="1" ht="66.75" customHeight="1">
      <c r="A154" s="32"/>
      <c r="B154" s="149"/>
      <c r="C154" s="150" t="s">
        <v>79</v>
      </c>
      <c r="D154" s="150" t="s">
        <v>147</v>
      </c>
      <c r="E154" s="151" t="s">
        <v>148</v>
      </c>
      <c r="F154" s="152" t="s">
        <v>149</v>
      </c>
      <c r="G154" s="153" t="s">
        <v>150</v>
      </c>
      <c r="H154" s="154">
        <v>229.79900000000001</v>
      </c>
      <c r="I154" s="155"/>
      <c r="J154" s="156">
        <f>ROUND(I154*H154,2)</f>
        <v>0</v>
      </c>
      <c r="K154" s="157"/>
      <c r="L154" s="33"/>
      <c r="M154" s="158" t="s">
        <v>1</v>
      </c>
      <c r="N154" s="159" t="s">
        <v>37</v>
      </c>
      <c r="O154" s="58"/>
      <c r="P154" s="160">
        <f>O154*H154</f>
        <v>0</v>
      </c>
      <c r="Q154" s="160">
        <v>0</v>
      </c>
      <c r="R154" s="160">
        <f>Q154*H154</f>
        <v>0</v>
      </c>
      <c r="S154" s="160">
        <v>0.28999999999999998</v>
      </c>
      <c r="T154" s="161">
        <f>S154*H154</f>
        <v>66.641710000000003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151</v>
      </c>
      <c r="AT154" s="162" t="s">
        <v>147</v>
      </c>
      <c r="AU154" s="162" t="s">
        <v>81</v>
      </c>
      <c r="AY154" s="17" t="s">
        <v>145</v>
      </c>
      <c r="BE154" s="163">
        <f>IF(N154="základní",J154,0)</f>
        <v>0</v>
      </c>
      <c r="BF154" s="163">
        <f>IF(N154="snížená",J154,0)</f>
        <v>0</v>
      </c>
      <c r="BG154" s="163">
        <f>IF(N154="zákl. přenesená",J154,0)</f>
        <v>0</v>
      </c>
      <c r="BH154" s="163">
        <f>IF(N154="sníž. přenesená",J154,0)</f>
        <v>0</v>
      </c>
      <c r="BI154" s="163">
        <f>IF(N154="nulová",J154,0)</f>
        <v>0</v>
      </c>
      <c r="BJ154" s="17" t="s">
        <v>79</v>
      </c>
      <c r="BK154" s="163">
        <f>ROUND(I154*H154,2)</f>
        <v>0</v>
      </c>
      <c r="BL154" s="17" t="s">
        <v>151</v>
      </c>
      <c r="BM154" s="162" t="s">
        <v>152</v>
      </c>
    </row>
    <row r="155" spans="1:65" s="13" customFormat="1">
      <c r="B155" s="164"/>
      <c r="D155" s="165" t="s">
        <v>153</v>
      </c>
      <c r="E155" s="166" t="s">
        <v>1</v>
      </c>
      <c r="F155" s="167" t="s">
        <v>154</v>
      </c>
      <c r="H155" s="168">
        <v>229.79900000000001</v>
      </c>
      <c r="I155" s="169"/>
      <c r="L155" s="164"/>
      <c r="M155" s="170"/>
      <c r="N155" s="171"/>
      <c r="O155" s="171"/>
      <c r="P155" s="171"/>
      <c r="Q155" s="171"/>
      <c r="R155" s="171"/>
      <c r="S155" s="171"/>
      <c r="T155" s="172"/>
      <c r="AT155" s="166" t="s">
        <v>153</v>
      </c>
      <c r="AU155" s="166" t="s">
        <v>81</v>
      </c>
      <c r="AV155" s="13" t="s">
        <v>81</v>
      </c>
      <c r="AW155" s="13" t="s">
        <v>29</v>
      </c>
      <c r="AX155" s="13" t="s">
        <v>79</v>
      </c>
      <c r="AY155" s="166" t="s">
        <v>145</v>
      </c>
    </row>
    <row r="156" spans="1:65" s="2" customFormat="1" ht="33" customHeight="1">
      <c r="A156" s="32"/>
      <c r="B156" s="149"/>
      <c r="C156" s="150" t="s">
        <v>81</v>
      </c>
      <c r="D156" s="150" t="s">
        <v>147</v>
      </c>
      <c r="E156" s="151" t="s">
        <v>155</v>
      </c>
      <c r="F156" s="152" t="s">
        <v>156</v>
      </c>
      <c r="G156" s="153" t="s">
        <v>157</v>
      </c>
      <c r="H156" s="154">
        <v>98.813000000000002</v>
      </c>
      <c r="I156" s="155"/>
      <c r="J156" s="156">
        <f>ROUND(I156*H156,2)</f>
        <v>0</v>
      </c>
      <c r="K156" s="157"/>
      <c r="L156" s="33"/>
      <c r="M156" s="158" t="s">
        <v>1</v>
      </c>
      <c r="N156" s="159" t="s">
        <v>37</v>
      </c>
      <c r="O156" s="58"/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151</v>
      </c>
      <c r="AT156" s="162" t="s">
        <v>147</v>
      </c>
      <c r="AU156" s="162" t="s">
        <v>81</v>
      </c>
      <c r="AY156" s="17" t="s">
        <v>145</v>
      </c>
      <c r="BE156" s="163">
        <f>IF(N156="základní",J156,0)</f>
        <v>0</v>
      </c>
      <c r="BF156" s="163">
        <f>IF(N156="snížená",J156,0)</f>
        <v>0</v>
      </c>
      <c r="BG156" s="163">
        <f>IF(N156="zákl. přenesená",J156,0)</f>
        <v>0</v>
      </c>
      <c r="BH156" s="163">
        <f>IF(N156="sníž. přenesená",J156,0)</f>
        <v>0</v>
      </c>
      <c r="BI156" s="163">
        <f>IF(N156="nulová",J156,0)</f>
        <v>0</v>
      </c>
      <c r="BJ156" s="17" t="s">
        <v>79</v>
      </c>
      <c r="BK156" s="163">
        <f>ROUND(I156*H156,2)</f>
        <v>0</v>
      </c>
      <c r="BL156" s="17" t="s">
        <v>151</v>
      </c>
      <c r="BM156" s="162" t="s">
        <v>158</v>
      </c>
    </row>
    <row r="157" spans="1:65" s="13" customFormat="1">
      <c r="B157" s="164"/>
      <c r="D157" s="165" t="s">
        <v>153</v>
      </c>
      <c r="E157" s="166" t="s">
        <v>1</v>
      </c>
      <c r="F157" s="167" t="s">
        <v>159</v>
      </c>
      <c r="H157" s="168">
        <v>98.813000000000002</v>
      </c>
      <c r="I157" s="169"/>
      <c r="L157" s="164"/>
      <c r="M157" s="170"/>
      <c r="N157" s="171"/>
      <c r="O157" s="171"/>
      <c r="P157" s="171"/>
      <c r="Q157" s="171"/>
      <c r="R157" s="171"/>
      <c r="S157" s="171"/>
      <c r="T157" s="172"/>
      <c r="AT157" s="166" t="s">
        <v>153</v>
      </c>
      <c r="AU157" s="166" t="s">
        <v>81</v>
      </c>
      <c r="AV157" s="13" t="s">
        <v>81</v>
      </c>
      <c r="AW157" s="13" t="s">
        <v>29</v>
      </c>
      <c r="AX157" s="13" t="s">
        <v>79</v>
      </c>
      <c r="AY157" s="166" t="s">
        <v>145</v>
      </c>
    </row>
    <row r="158" spans="1:65" s="2" customFormat="1" ht="44.25" customHeight="1">
      <c r="A158" s="32"/>
      <c r="B158" s="149"/>
      <c r="C158" s="150" t="s">
        <v>160</v>
      </c>
      <c r="D158" s="150" t="s">
        <v>147</v>
      </c>
      <c r="E158" s="151" t="s">
        <v>161</v>
      </c>
      <c r="F158" s="152" t="s">
        <v>162</v>
      </c>
      <c r="G158" s="153" t="s">
        <v>157</v>
      </c>
      <c r="H158" s="154">
        <v>41.225999999999999</v>
      </c>
      <c r="I158" s="155"/>
      <c r="J158" s="156">
        <f>ROUND(I158*H158,2)</f>
        <v>0</v>
      </c>
      <c r="K158" s="157"/>
      <c r="L158" s="33"/>
      <c r="M158" s="158" t="s">
        <v>1</v>
      </c>
      <c r="N158" s="159" t="s">
        <v>37</v>
      </c>
      <c r="O158" s="58"/>
      <c r="P158" s="160">
        <f>O158*H158</f>
        <v>0</v>
      </c>
      <c r="Q158" s="160">
        <v>0</v>
      </c>
      <c r="R158" s="160">
        <f>Q158*H158</f>
        <v>0</v>
      </c>
      <c r="S158" s="160">
        <v>0</v>
      </c>
      <c r="T158" s="161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151</v>
      </c>
      <c r="AT158" s="162" t="s">
        <v>147</v>
      </c>
      <c r="AU158" s="162" t="s">
        <v>81</v>
      </c>
      <c r="AY158" s="17" t="s">
        <v>145</v>
      </c>
      <c r="BE158" s="163">
        <f>IF(N158="základní",J158,0)</f>
        <v>0</v>
      </c>
      <c r="BF158" s="163">
        <f>IF(N158="snížená",J158,0)</f>
        <v>0</v>
      </c>
      <c r="BG158" s="163">
        <f>IF(N158="zákl. přenesená",J158,0)</f>
        <v>0</v>
      </c>
      <c r="BH158" s="163">
        <f>IF(N158="sníž. přenesená",J158,0)</f>
        <v>0</v>
      </c>
      <c r="BI158" s="163">
        <f>IF(N158="nulová",J158,0)</f>
        <v>0</v>
      </c>
      <c r="BJ158" s="17" t="s">
        <v>79</v>
      </c>
      <c r="BK158" s="163">
        <f>ROUND(I158*H158,2)</f>
        <v>0</v>
      </c>
      <c r="BL158" s="17" t="s">
        <v>151</v>
      </c>
      <c r="BM158" s="162" t="s">
        <v>163</v>
      </c>
    </row>
    <row r="159" spans="1:65" s="13" customFormat="1" ht="22.5">
      <c r="B159" s="164"/>
      <c r="D159" s="165" t="s">
        <v>153</v>
      </c>
      <c r="E159" s="166" t="s">
        <v>1</v>
      </c>
      <c r="F159" s="167" t="s">
        <v>164</v>
      </c>
      <c r="H159" s="168">
        <v>21.51</v>
      </c>
      <c r="I159" s="169"/>
      <c r="L159" s="164"/>
      <c r="M159" s="170"/>
      <c r="N159" s="171"/>
      <c r="O159" s="171"/>
      <c r="P159" s="171"/>
      <c r="Q159" s="171"/>
      <c r="R159" s="171"/>
      <c r="S159" s="171"/>
      <c r="T159" s="172"/>
      <c r="AT159" s="166" t="s">
        <v>153</v>
      </c>
      <c r="AU159" s="166" t="s">
        <v>81</v>
      </c>
      <c r="AV159" s="13" t="s">
        <v>81</v>
      </c>
      <c r="AW159" s="13" t="s">
        <v>29</v>
      </c>
      <c r="AX159" s="13" t="s">
        <v>72</v>
      </c>
      <c r="AY159" s="166" t="s">
        <v>145</v>
      </c>
    </row>
    <row r="160" spans="1:65" s="13" customFormat="1" ht="22.5">
      <c r="B160" s="164"/>
      <c r="D160" s="165" t="s">
        <v>153</v>
      </c>
      <c r="E160" s="166" t="s">
        <v>1</v>
      </c>
      <c r="F160" s="167" t="s">
        <v>165</v>
      </c>
      <c r="H160" s="168">
        <v>19.716000000000001</v>
      </c>
      <c r="I160" s="169"/>
      <c r="L160" s="164"/>
      <c r="M160" s="170"/>
      <c r="N160" s="171"/>
      <c r="O160" s="171"/>
      <c r="P160" s="171"/>
      <c r="Q160" s="171"/>
      <c r="R160" s="171"/>
      <c r="S160" s="171"/>
      <c r="T160" s="172"/>
      <c r="AT160" s="166" t="s">
        <v>153</v>
      </c>
      <c r="AU160" s="166" t="s">
        <v>81</v>
      </c>
      <c r="AV160" s="13" t="s">
        <v>81</v>
      </c>
      <c r="AW160" s="13" t="s">
        <v>29</v>
      </c>
      <c r="AX160" s="13" t="s">
        <v>72</v>
      </c>
      <c r="AY160" s="166" t="s">
        <v>145</v>
      </c>
    </row>
    <row r="161" spans="1:65" s="14" customFormat="1">
      <c r="B161" s="173"/>
      <c r="D161" s="165" t="s">
        <v>153</v>
      </c>
      <c r="E161" s="174" t="s">
        <v>1</v>
      </c>
      <c r="F161" s="175" t="s">
        <v>166</v>
      </c>
      <c r="H161" s="176">
        <v>41.225999999999999</v>
      </c>
      <c r="I161" s="177"/>
      <c r="L161" s="173"/>
      <c r="M161" s="178"/>
      <c r="N161" s="179"/>
      <c r="O161" s="179"/>
      <c r="P161" s="179"/>
      <c r="Q161" s="179"/>
      <c r="R161" s="179"/>
      <c r="S161" s="179"/>
      <c r="T161" s="180"/>
      <c r="AT161" s="174" t="s">
        <v>153</v>
      </c>
      <c r="AU161" s="174" t="s">
        <v>81</v>
      </c>
      <c r="AV161" s="14" t="s">
        <v>151</v>
      </c>
      <c r="AW161" s="14" t="s">
        <v>29</v>
      </c>
      <c r="AX161" s="14" t="s">
        <v>79</v>
      </c>
      <c r="AY161" s="174" t="s">
        <v>145</v>
      </c>
    </row>
    <row r="162" spans="1:65" s="2" customFormat="1" ht="62.65" customHeight="1">
      <c r="A162" s="32"/>
      <c r="B162" s="149"/>
      <c r="C162" s="150" t="s">
        <v>151</v>
      </c>
      <c r="D162" s="150" t="s">
        <v>147</v>
      </c>
      <c r="E162" s="151" t="s">
        <v>167</v>
      </c>
      <c r="F162" s="152" t="s">
        <v>168</v>
      </c>
      <c r="G162" s="153" t="s">
        <v>157</v>
      </c>
      <c r="H162" s="154">
        <v>127.678</v>
      </c>
      <c r="I162" s="155"/>
      <c r="J162" s="156">
        <f>ROUND(I162*H162,2)</f>
        <v>0</v>
      </c>
      <c r="K162" s="157"/>
      <c r="L162" s="33"/>
      <c r="M162" s="158" t="s">
        <v>1</v>
      </c>
      <c r="N162" s="159" t="s">
        <v>37</v>
      </c>
      <c r="O162" s="58"/>
      <c r="P162" s="160">
        <f>O162*H162</f>
        <v>0</v>
      </c>
      <c r="Q162" s="160">
        <v>0</v>
      </c>
      <c r="R162" s="160">
        <f>Q162*H162</f>
        <v>0</v>
      </c>
      <c r="S162" s="160">
        <v>0</v>
      </c>
      <c r="T162" s="16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151</v>
      </c>
      <c r="AT162" s="162" t="s">
        <v>147</v>
      </c>
      <c r="AU162" s="162" t="s">
        <v>81</v>
      </c>
      <c r="AY162" s="17" t="s">
        <v>145</v>
      </c>
      <c r="BE162" s="163">
        <f>IF(N162="základní",J162,0)</f>
        <v>0</v>
      </c>
      <c r="BF162" s="163">
        <f>IF(N162="snížená",J162,0)</f>
        <v>0</v>
      </c>
      <c r="BG162" s="163">
        <f>IF(N162="zákl. přenesená",J162,0)</f>
        <v>0</v>
      </c>
      <c r="BH162" s="163">
        <f>IF(N162="sníž. přenesená",J162,0)</f>
        <v>0</v>
      </c>
      <c r="BI162" s="163">
        <f>IF(N162="nulová",J162,0)</f>
        <v>0</v>
      </c>
      <c r="BJ162" s="17" t="s">
        <v>79</v>
      </c>
      <c r="BK162" s="163">
        <f>ROUND(I162*H162,2)</f>
        <v>0</v>
      </c>
      <c r="BL162" s="17" t="s">
        <v>151</v>
      </c>
      <c r="BM162" s="162" t="s">
        <v>169</v>
      </c>
    </row>
    <row r="163" spans="1:65" s="15" customFormat="1">
      <c r="B163" s="181"/>
      <c r="D163" s="165" t="s">
        <v>153</v>
      </c>
      <c r="E163" s="182" t="s">
        <v>1</v>
      </c>
      <c r="F163" s="183" t="s">
        <v>170</v>
      </c>
      <c r="H163" s="182" t="s">
        <v>1</v>
      </c>
      <c r="I163" s="184"/>
      <c r="L163" s="181"/>
      <c r="M163" s="185"/>
      <c r="N163" s="186"/>
      <c r="O163" s="186"/>
      <c r="P163" s="186"/>
      <c r="Q163" s="186"/>
      <c r="R163" s="186"/>
      <c r="S163" s="186"/>
      <c r="T163" s="187"/>
      <c r="AT163" s="182" t="s">
        <v>153</v>
      </c>
      <c r="AU163" s="182" t="s">
        <v>81</v>
      </c>
      <c r="AV163" s="15" t="s">
        <v>79</v>
      </c>
      <c r="AW163" s="15" t="s">
        <v>29</v>
      </c>
      <c r="AX163" s="15" t="s">
        <v>72</v>
      </c>
      <c r="AY163" s="182" t="s">
        <v>145</v>
      </c>
    </row>
    <row r="164" spans="1:65" s="13" customFormat="1">
      <c r="B164" s="164"/>
      <c r="D164" s="165" t="s">
        <v>153</v>
      </c>
      <c r="E164" s="166" t="s">
        <v>1</v>
      </c>
      <c r="F164" s="167" t="s">
        <v>171</v>
      </c>
      <c r="H164" s="168">
        <v>140.03899999999999</v>
      </c>
      <c r="I164" s="169"/>
      <c r="L164" s="164"/>
      <c r="M164" s="170"/>
      <c r="N164" s="171"/>
      <c r="O164" s="171"/>
      <c r="P164" s="171"/>
      <c r="Q164" s="171"/>
      <c r="R164" s="171"/>
      <c r="S164" s="171"/>
      <c r="T164" s="172"/>
      <c r="AT164" s="166" t="s">
        <v>153</v>
      </c>
      <c r="AU164" s="166" t="s">
        <v>81</v>
      </c>
      <c r="AV164" s="13" t="s">
        <v>81</v>
      </c>
      <c r="AW164" s="13" t="s">
        <v>29</v>
      </c>
      <c r="AX164" s="13" t="s">
        <v>72</v>
      </c>
      <c r="AY164" s="166" t="s">
        <v>145</v>
      </c>
    </row>
    <row r="165" spans="1:65" s="15" customFormat="1">
      <c r="B165" s="181"/>
      <c r="D165" s="165" t="s">
        <v>153</v>
      </c>
      <c r="E165" s="182" t="s">
        <v>1</v>
      </c>
      <c r="F165" s="183" t="s">
        <v>172</v>
      </c>
      <c r="H165" s="182" t="s">
        <v>1</v>
      </c>
      <c r="I165" s="184"/>
      <c r="L165" s="181"/>
      <c r="M165" s="185"/>
      <c r="N165" s="186"/>
      <c r="O165" s="186"/>
      <c r="P165" s="186"/>
      <c r="Q165" s="186"/>
      <c r="R165" s="186"/>
      <c r="S165" s="186"/>
      <c r="T165" s="187"/>
      <c r="AT165" s="182" t="s">
        <v>153</v>
      </c>
      <c r="AU165" s="182" t="s">
        <v>81</v>
      </c>
      <c r="AV165" s="15" t="s">
        <v>79</v>
      </c>
      <c r="AW165" s="15" t="s">
        <v>29</v>
      </c>
      <c r="AX165" s="15" t="s">
        <v>72</v>
      </c>
      <c r="AY165" s="182" t="s">
        <v>145</v>
      </c>
    </row>
    <row r="166" spans="1:65" s="13" customFormat="1">
      <c r="B166" s="164"/>
      <c r="D166" s="165" t="s">
        <v>153</v>
      </c>
      <c r="E166" s="166" t="s">
        <v>1</v>
      </c>
      <c r="F166" s="167" t="s">
        <v>173</v>
      </c>
      <c r="H166" s="168">
        <v>-12.361000000000001</v>
      </c>
      <c r="I166" s="169"/>
      <c r="L166" s="164"/>
      <c r="M166" s="170"/>
      <c r="N166" s="171"/>
      <c r="O166" s="171"/>
      <c r="P166" s="171"/>
      <c r="Q166" s="171"/>
      <c r="R166" s="171"/>
      <c r="S166" s="171"/>
      <c r="T166" s="172"/>
      <c r="AT166" s="166" t="s">
        <v>153</v>
      </c>
      <c r="AU166" s="166" t="s">
        <v>81</v>
      </c>
      <c r="AV166" s="13" t="s">
        <v>81</v>
      </c>
      <c r="AW166" s="13" t="s">
        <v>29</v>
      </c>
      <c r="AX166" s="13" t="s">
        <v>72</v>
      </c>
      <c r="AY166" s="166" t="s">
        <v>145</v>
      </c>
    </row>
    <row r="167" spans="1:65" s="14" customFormat="1">
      <c r="B167" s="173"/>
      <c r="D167" s="165" t="s">
        <v>153</v>
      </c>
      <c r="E167" s="174" t="s">
        <v>1</v>
      </c>
      <c r="F167" s="175" t="s">
        <v>166</v>
      </c>
      <c r="H167" s="176">
        <v>127.67799999999998</v>
      </c>
      <c r="I167" s="177"/>
      <c r="L167" s="173"/>
      <c r="M167" s="178"/>
      <c r="N167" s="179"/>
      <c r="O167" s="179"/>
      <c r="P167" s="179"/>
      <c r="Q167" s="179"/>
      <c r="R167" s="179"/>
      <c r="S167" s="179"/>
      <c r="T167" s="180"/>
      <c r="AT167" s="174" t="s">
        <v>153</v>
      </c>
      <c r="AU167" s="174" t="s">
        <v>81</v>
      </c>
      <c r="AV167" s="14" t="s">
        <v>151</v>
      </c>
      <c r="AW167" s="14" t="s">
        <v>29</v>
      </c>
      <c r="AX167" s="14" t="s">
        <v>79</v>
      </c>
      <c r="AY167" s="174" t="s">
        <v>145</v>
      </c>
    </row>
    <row r="168" spans="1:65" s="2" customFormat="1" ht="66.75" customHeight="1">
      <c r="A168" s="32"/>
      <c r="B168" s="149"/>
      <c r="C168" s="150" t="s">
        <v>174</v>
      </c>
      <c r="D168" s="150" t="s">
        <v>147</v>
      </c>
      <c r="E168" s="151" t="s">
        <v>175</v>
      </c>
      <c r="F168" s="152" t="s">
        <v>176</v>
      </c>
      <c r="G168" s="153" t="s">
        <v>157</v>
      </c>
      <c r="H168" s="154">
        <v>638.39</v>
      </c>
      <c r="I168" s="155"/>
      <c r="J168" s="156">
        <f>ROUND(I168*H168,2)</f>
        <v>0</v>
      </c>
      <c r="K168" s="157"/>
      <c r="L168" s="33"/>
      <c r="M168" s="158" t="s">
        <v>1</v>
      </c>
      <c r="N168" s="159" t="s">
        <v>37</v>
      </c>
      <c r="O168" s="58"/>
      <c r="P168" s="160">
        <f>O168*H168</f>
        <v>0</v>
      </c>
      <c r="Q168" s="160">
        <v>0</v>
      </c>
      <c r="R168" s="160">
        <f>Q168*H168</f>
        <v>0</v>
      </c>
      <c r="S168" s="160">
        <v>0</v>
      </c>
      <c r="T168" s="161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2" t="s">
        <v>151</v>
      </c>
      <c r="AT168" s="162" t="s">
        <v>147</v>
      </c>
      <c r="AU168" s="162" t="s">
        <v>81</v>
      </c>
      <c r="AY168" s="17" t="s">
        <v>145</v>
      </c>
      <c r="BE168" s="163">
        <f>IF(N168="základní",J168,0)</f>
        <v>0</v>
      </c>
      <c r="BF168" s="163">
        <f>IF(N168="snížená",J168,0)</f>
        <v>0</v>
      </c>
      <c r="BG168" s="163">
        <f>IF(N168="zákl. přenesená",J168,0)</f>
        <v>0</v>
      </c>
      <c r="BH168" s="163">
        <f>IF(N168="sníž. přenesená",J168,0)</f>
        <v>0</v>
      </c>
      <c r="BI168" s="163">
        <f>IF(N168="nulová",J168,0)</f>
        <v>0</v>
      </c>
      <c r="BJ168" s="17" t="s">
        <v>79</v>
      </c>
      <c r="BK168" s="163">
        <f>ROUND(I168*H168,2)</f>
        <v>0</v>
      </c>
      <c r="BL168" s="17" t="s">
        <v>151</v>
      </c>
      <c r="BM168" s="162" t="s">
        <v>177</v>
      </c>
    </row>
    <row r="169" spans="1:65" s="13" customFormat="1">
      <c r="B169" s="164"/>
      <c r="D169" s="165" t="s">
        <v>153</v>
      </c>
      <c r="E169" s="166" t="s">
        <v>1</v>
      </c>
      <c r="F169" s="167" t="s">
        <v>178</v>
      </c>
      <c r="H169" s="168">
        <v>638.39</v>
      </c>
      <c r="I169" s="169"/>
      <c r="L169" s="164"/>
      <c r="M169" s="170"/>
      <c r="N169" s="171"/>
      <c r="O169" s="171"/>
      <c r="P169" s="171"/>
      <c r="Q169" s="171"/>
      <c r="R169" s="171"/>
      <c r="S169" s="171"/>
      <c r="T169" s="172"/>
      <c r="AT169" s="166" t="s">
        <v>153</v>
      </c>
      <c r="AU169" s="166" t="s">
        <v>81</v>
      </c>
      <c r="AV169" s="13" t="s">
        <v>81</v>
      </c>
      <c r="AW169" s="13" t="s">
        <v>29</v>
      </c>
      <c r="AX169" s="13" t="s">
        <v>79</v>
      </c>
      <c r="AY169" s="166" t="s">
        <v>145</v>
      </c>
    </row>
    <row r="170" spans="1:65" s="2" customFormat="1" ht="44.25" customHeight="1">
      <c r="A170" s="32"/>
      <c r="B170" s="149"/>
      <c r="C170" s="150" t="s">
        <v>179</v>
      </c>
      <c r="D170" s="150" t="s">
        <v>147</v>
      </c>
      <c r="E170" s="151" t="s">
        <v>180</v>
      </c>
      <c r="F170" s="152" t="s">
        <v>181</v>
      </c>
      <c r="G170" s="153" t="s">
        <v>182</v>
      </c>
      <c r="H170" s="154">
        <v>229.82</v>
      </c>
      <c r="I170" s="155"/>
      <c r="J170" s="156">
        <f>ROUND(I170*H170,2)</f>
        <v>0</v>
      </c>
      <c r="K170" s="157"/>
      <c r="L170" s="33"/>
      <c r="M170" s="158" t="s">
        <v>1</v>
      </c>
      <c r="N170" s="159" t="s">
        <v>37</v>
      </c>
      <c r="O170" s="58"/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151</v>
      </c>
      <c r="AT170" s="162" t="s">
        <v>147</v>
      </c>
      <c r="AU170" s="162" t="s">
        <v>81</v>
      </c>
      <c r="AY170" s="17" t="s">
        <v>145</v>
      </c>
      <c r="BE170" s="163">
        <f>IF(N170="základní",J170,0)</f>
        <v>0</v>
      </c>
      <c r="BF170" s="163">
        <f>IF(N170="snížená",J170,0)</f>
        <v>0</v>
      </c>
      <c r="BG170" s="163">
        <f>IF(N170="zákl. přenesená",J170,0)</f>
        <v>0</v>
      </c>
      <c r="BH170" s="163">
        <f>IF(N170="sníž. přenesená",J170,0)</f>
        <v>0</v>
      </c>
      <c r="BI170" s="163">
        <f>IF(N170="nulová",J170,0)</f>
        <v>0</v>
      </c>
      <c r="BJ170" s="17" t="s">
        <v>79</v>
      </c>
      <c r="BK170" s="163">
        <f>ROUND(I170*H170,2)</f>
        <v>0</v>
      </c>
      <c r="BL170" s="17" t="s">
        <v>151</v>
      </c>
      <c r="BM170" s="162" t="s">
        <v>183</v>
      </c>
    </row>
    <row r="171" spans="1:65" s="13" customFormat="1">
      <c r="B171" s="164"/>
      <c r="D171" s="165" t="s">
        <v>153</v>
      </c>
      <c r="E171" s="166" t="s">
        <v>1</v>
      </c>
      <c r="F171" s="167" t="s">
        <v>184</v>
      </c>
      <c r="H171" s="168">
        <v>229.82</v>
      </c>
      <c r="I171" s="169"/>
      <c r="L171" s="164"/>
      <c r="M171" s="170"/>
      <c r="N171" s="171"/>
      <c r="O171" s="171"/>
      <c r="P171" s="171"/>
      <c r="Q171" s="171"/>
      <c r="R171" s="171"/>
      <c r="S171" s="171"/>
      <c r="T171" s="172"/>
      <c r="AT171" s="166" t="s">
        <v>153</v>
      </c>
      <c r="AU171" s="166" t="s">
        <v>81</v>
      </c>
      <c r="AV171" s="13" t="s">
        <v>81</v>
      </c>
      <c r="AW171" s="13" t="s">
        <v>29</v>
      </c>
      <c r="AX171" s="13" t="s">
        <v>79</v>
      </c>
      <c r="AY171" s="166" t="s">
        <v>145</v>
      </c>
    </row>
    <row r="172" spans="1:65" s="2" customFormat="1" ht="44.25" customHeight="1">
      <c r="A172" s="32"/>
      <c r="B172" s="149"/>
      <c r="C172" s="150" t="s">
        <v>185</v>
      </c>
      <c r="D172" s="150" t="s">
        <v>147</v>
      </c>
      <c r="E172" s="151" t="s">
        <v>186</v>
      </c>
      <c r="F172" s="152" t="s">
        <v>187</v>
      </c>
      <c r="G172" s="153" t="s">
        <v>157</v>
      </c>
      <c r="H172" s="154">
        <v>12.361000000000001</v>
      </c>
      <c r="I172" s="155"/>
      <c r="J172" s="156">
        <f>ROUND(I172*H172,2)</f>
        <v>0</v>
      </c>
      <c r="K172" s="157"/>
      <c r="L172" s="33"/>
      <c r="M172" s="158" t="s">
        <v>1</v>
      </c>
      <c r="N172" s="159" t="s">
        <v>37</v>
      </c>
      <c r="O172" s="58"/>
      <c r="P172" s="160">
        <f>O172*H172</f>
        <v>0</v>
      </c>
      <c r="Q172" s="160">
        <v>0</v>
      </c>
      <c r="R172" s="160">
        <f>Q172*H172</f>
        <v>0</v>
      </c>
      <c r="S172" s="160">
        <v>0</v>
      </c>
      <c r="T172" s="161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2" t="s">
        <v>151</v>
      </c>
      <c r="AT172" s="162" t="s">
        <v>147</v>
      </c>
      <c r="AU172" s="162" t="s">
        <v>81</v>
      </c>
      <c r="AY172" s="17" t="s">
        <v>145</v>
      </c>
      <c r="BE172" s="163">
        <f>IF(N172="základní",J172,0)</f>
        <v>0</v>
      </c>
      <c r="BF172" s="163">
        <f>IF(N172="snížená",J172,0)</f>
        <v>0</v>
      </c>
      <c r="BG172" s="163">
        <f>IF(N172="zákl. přenesená",J172,0)</f>
        <v>0</v>
      </c>
      <c r="BH172" s="163">
        <f>IF(N172="sníž. přenesená",J172,0)</f>
        <v>0</v>
      </c>
      <c r="BI172" s="163">
        <f>IF(N172="nulová",J172,0)</f>
        <v>0</v>
      </c>
      <c r="BJ172" s="17" t="s">
        <v>79</v>
      </c>
      <c r="BK172" s="163">
        <f>ROUND(I172*H172,2)</f>
        <v>0</v>
      </c>
      <c r="BL172" s="17" t="s">
        <v>151</v>
      </c>
      <c r="BM172" s="162" t="s">
        <v>188</v>
      </c>
    </row>
    <row r="173" spans="1:65" s="13" customFormat="1" ht="22.5">
      <c r="B173" s="164"/>
      <c r="D173" s="165" t="s">
        <v>153</v>
      </c>
      <c r="E173" s="166" t="s">
        <v>1</v>
      </c>
      <c r="F173" s="167" t="s">
        <v>165</v>
      </c>
      <c r="H173" s="168">
        <v>19.716000000000001</v>
      </c>
      <c r="I173" s="169"/>
      <c r="L173" s="164"/>
      <c r="M173" s="170"/>
      <c r="N173" s="171"/>
      <c r="O173" s="171"/>
      <c r="P173" s="171"/>
      <c r="Q173" s="171"/>
      <c r="R173" s="171"/>
      <c r="S173" s="171"/>
      <c r="T173" s="172"/>
      <c r="AT173" s="166" t="s">
        <v>153</v>
      </c>
      <c r="AU173" s="166" t="s">
        <v>81</v>
      </c>
      <c r="AV173" s="13" t="s">
        <v>81</v>
      </c>
      <c r="AW173" s="13" t="s">
        <v>29</v>
      </c>
      <c r="AX173" s="13" t="s">
        <v>72</v>
      </c>
      <c r="AY173" s="166" t="s">
        <v>145</v>
      </c>
    </row>
    <row r="174" spans="1:65" s="15" customFormat="1">
      <c r="B174" s="181"/>
      <c r="D174" s="165" t="s">
        <v>153</v>
      </c>
      <c r="E174" s="182" t="s">
        <v>1</v>
      </c>
      <c r="F174" s="183" t="s">
        <v>189</v>
      </c>
      <c r="H174" s="182" t="s">
        <v>1</v>
      </c>
      <c r="I174" s="184"/>
      <c r="L174" s="181"/>
      <c r="M174" s="185"/>
      <c r="N174" s="186"/>
      <c r="O174" s="186"/>
      <c r="P174" s="186"/>
      <c r="Q174" s="186"/>
      <c r="R174" s="186"/>
      <c r="S174" s="186"/>
      <c r="T174" s="187"/>
      <c r="AT174" s="182" t="s">
        <v>153</v>
      </c>
      <c r="AU174" s="182" t="s">
        <v>81</v>
      </c>
      <c r="AV174" s="15" t="s">
        <v>79</v>
      </c>
      <c r="AW174" s="15" t="s">
        <v>29</v>
      </c>
      <c r="AX174" s="15" t="s">
        <v>72</v>
      </c>
      <c r="AY174" s="182" t="s">
        <v>145</v>
      </c>
    </row>
    <row r="175" spans="1:65" s="13" customFormat="1">
      <c r="B175" s="164"/>
      <c r="D175" s="165" t="s">
        <v>153</v>
      </c>
      <c r="E175" s="166" t="s">
        <v>1</v>
      </c>
      <c r="F175" s="167" t="s">
        <v>190</v>
      </c>
      <c r="H175" s="168">
        <v>-7.3550000000000004</v>
      </c>
      <c r="I175" s="169"/>
      <c r="L175" s="164"/>
      <c r="M175" s="170"/>
      <c r="N175" s="171"/>
      <c r="O175" s="171"/>
      <c r="P175" s="171"/>
      <c r="Q175" s="171"/>
      <c r="R175" s="171"/>
      <c r="S175" s="171"/>
      <c r="T175" s="172"/>
      <c r="AT175" s="166" t="s">
        <v>153</v>
      </c>
      <c r="AU175" s="166" t="s">
        <v>81</v>
      </c>
      <c r="AV175" s="13" t="s">
        <v>81</v>
      </c>
      <c r="AW175" s="13" t="s">
        <v>29</v>
      </c>
      <c r="AX175" s="13" t="s">
        <v>72</v>
      </c>
      <c r="AY175" s="166" t="s">
        <v>145</v>
      </c>
    </row>
    <row r="176" spans="1:65" s="14" customFormat="1">
      <c r="B176" s="173"/>
      <c r="D176" s="165" t="s">
        <v>153</v>
      </c>
      <c r="E176" s="174" t="s">
        <v>1</v>
      </c>
      <c r="F176" s="175" t="s">
        <v>166</v>
      </c>
      <c r="H176" s="176">
        <v>12.361000000000001</v>
      </c>
      <c r="I176" s="177"/>
      <c r="L176" s="173"/>
      <c r="M176" s="178"/>
      <c r="N176" s="179"/>
      <c r="O176" s="179"/>
      <c r="P176" s="179"/>
      <c r="Q176" s="179"/>
      <c r="R176" s="179"/>
      <c r="S176" s="179"/>
      <c r="T176" s="180"/>
      <c r="AT176" s="174" t="s">
        <v>153</v>
      </c>
      <c r="AU176" s="174" t="s">
        <v>81</v>
      </c>
      <c r="AV176" s="14" t="s">
        <v>151</v>
      </c>
      <c r="AW176" s="14" t="s">
        <v>29</v>
      </c>
      <c r="AX176" s="14" t="s">
        <v>79</v>
      </c>
      <c r="AY176" s="174" t="s">
        <v>145</v>
      </c>
    </row>
    <row r="177" spans="1:65" s="2" customFormat="1" ht="33" customHeight="1">
      <c r="A177" s="32"/>
      <c r="B177" s="149"/>
      <c r="C177" s="150" t="s">
        <v>191</v>
      </c>
      <c r="D177" s="150" t="s">
        <v>147</v>
      </c>
      <c r="E177" s="151" t="s">
        <v>192</v>
      </c>
      <c r="F177" s="152" t="s">
        <v>193</v>
      </c>
      <c r="G177" s="153" t="s">
        <v>150</v>
      </c>
      <c r="H177" s="154">
        <v>229.79900000000001</v>
      </c>
      <c r="I177" s="155"/>
      <c r="J177" s="156">
        <f>ROUND(I177*H177,2)</f>
        <v>0</v>
      </c>
      <c r="K177" s="157"/>
      <c r="L177" s="33"/>
      <c r="M177" s="158" t="s">
        <v>1</v>
      </c>
      <c r="N177" s="159" t="s">
        <v>37</v>
      </c>
      <c r="O177" s="58"/>
      <c r="P177" s="160">
        <f>O177*H177</f>
        <v>0</v>
      </c>
      <c r="Q177" s="160">
        <v>0</v>
      </c>
      <c r="R177" s="160">
        <f>Q177*H177</f>
        <v>0</v>
      </c>
      <c r="S177" s="160">
        <v>0</v>
      </c>
      <c r="T177" s="161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62" t="s">
        <v>151</v>
      </c>
      <c r="AT177" s="162" t="s">
        <v>147</v>
      </c>
      <c r="AU177" s="162" t="s">
        <v>81</v>
      </c>
      <c r="AY177" s="17" t="s">
        <v>145</v>
      </c>
      <c r="BE177" s="163">
        <f>IF(N177="základní",J177,0)</f>
        <v>0</v>
      </c>
      <c r="BF177" s="163">
        <f>IF(N177="snížená",J177,0)</f>
        <v>0</v>
      </c>
      <c r="BG177" s="163">
        <f>IF(N177="zákl. přenesená",J177,0)</f>
        <v>0</v>
      </c>
      <c r="BH177" s="163">
        <f>IF(N177="sníž. přenesená",J177,0)</f>
        <v>0</v>
      </c>
      <c r="BI177" s="163">
        <f>IF(N177="nulová",J177,0)</f>
        <v>0</v>
      </c>
      <c r="BJ177" s="17" t="s">
        <v>79</v>
      </c>
      <c r="BK177" s="163">
        <f>ROUND(I177*H177,2)</f>
        <v>0</v>
      </c>
      <c r="BL177" s="17" t="s">
        <v>151</v>
      </c>
      <c r="BM177" s="162" t="s">
        <v>194</v>
      </c>
    </row>
    <row r="178" spans="1:65" s="15" customFormat="1">
      <c r="B178" s="181"/>
      <c r="D178" s="165" t="s">
        <v>153</v>
      </c>
      <c r="E178" s="182" t="s">
        <v>1</v>
      </c>
      <c r="F178" s="183" t="s">
        <v>195</v>
      </c>
      <c r="H178" s="182" t="s">
        <v>1</v>
      </c>
      <c r="I178" s="184"/>
      <c r="L178" s="181"/>
      <c r="M178" s="185"/>
      <c r="N178" s="186"/>
      <c r="O178" s="186"/>
      <c r="P178" s="186"/>
      <c r="Q178" s="186"/>
      <c r="R178" s="186"/>
      <c r="S178" s="186"/>
      <c r="T178" s="187"/>
      <c r="AT178" s="182" t="s">
        <v>153</v>
      </c>
      <c r="AU178" s="182" t="s">
        <v>81</v>
      </c>
      <c r="AV178" s="15" t="s">
        <v>79</v>
      </c>
      <c r="AW178" s="15" t="s">
        <v>29</v>
      </c>
      <c r="AX178" s="15" t="s">
        <v>72</v>
      </c>
      <c r="AY178" s="182" t="s">
        <v>145</v>
      </c>
    </row>
    <row r="179" spans="1:65" s="13" customFormat="1">
      <c r="B179" s="164"/>
      <c r="D179" s="165" t="s">
        <v>153</v>
      </c>
      <c r="E179" s="166" t="s">
        <v>1</v>
      </c>
      <c r="F179" s="167" t="s">
        <v>154</v>
      </c>
      <c r="H179" s="168">
        <v>229.79900000000001</v>
      </c>
      <c r="I179" s="169"/>
      <c r="L179" s="164"/>
      <c r="M179" s="170"/>
      <c r="N179" s="171"/>
      <c r="O179" s="171"/>
      <c r="P179" s="171"/>
      <c r="Q179" s="171"/>
      <c r="R179" s="171"/>
      <c r="S179" s="171"/>
      <c r="T179" s="172"/>
      <c r="AT179" s="166" t="s">
        <v>153</v>
      </c>
      <c r="AU179" s="166" t="s">
        <v>81</v>
      </c>
      <c r="AV179" s="13" t="s">
        <v>81</v>
      </c>
      <c r="AW179" s="13" t="s">
        <v>29</v>
      </c>
      <c r="AX179" s="13" t="s">
        <v>79</v>
      </c>
      <c r="AY179" s="166" t="s">
        <v>145</v>
      </c>
    </row>
    <row r="180" spans="1:65" s="12" customFormat="1" ht="22.9" customHeight="1">
      <c r="B180" s="136"/>
      <c r="D180" s="137" t="s">
        <v>71</v>
      </c>
      <c r="E180" s="147" t="s">
        <v>81</v>
      </c>
      <c r="F180" s="147" t="s">
        <v>196</v>
      </c>
      <c r="I180" s="139"/>
      <c r="J180" s="148">
        <f>BK180</f>
        <v>0</v>
      </c>
      <c r="L180" s="136"/>
      <c r="M180" s="141"/>
      <c r="N180" s="142"/>
      <c r="O180" s="142"/>
      <c r="P180" s="143">
        <f>SUM(P181:P211)</f>
        <v>0</v>
      </c>
      <c r="Q180" s="142"/>
      <c r="R180" s="143">
        <f>SUM(R181:R211)</f>
        <v>231.04208015</v>
      </c>
      <c r="S180" s="142"/>
      <c r="T180" s="144">
        <f>SUM(T181:T211)</f>
        <v>0</v>
      </c>
      <c r="AR180" s="137" t="s">
        <v>79</v>
      </c>
      <c r="AT180" s="145" t="s">
        <v>71</v>
      </c>
      <c r="AU180" s="145" t="s">
        <v>79</v>
      </c>
      <c r="AY180" s="137" t="s">
        <v>145</v>
      </c>
      <c r="BK180" s="146">
        <f>SUM(BK181:BK211)</f>
        <v>0</v>
      </c>
    </row>
    <row r="181" spans="1:65" s="2" customFormat="1" ht="37.9" customHeight="1">
      <c r="A181" s="32"/>
      <c r="B181" s="149"/>
      <c r="C181" s="150" t="s">
        <v>197</v>
      </c>
      <c r="D181" s="150" t="s">
        <v>147</v>
      </c>
      <c r="E181" s="151" t="s">
        <v>198</v>
      </c>
      <c r="F181" s="152" t="s">
        <v>199</v>
      </c>
      <c r="G181" s="153" t="s">
        <v>150</v>
      </c>
      <c r="H181" s="154">
        <v>226.078</v>
      </c>
      <c r="I181" s="155"/>
      <c r="J181" s="156">
        <f>ROUND(I181*H181,2)</f>
        <v>0</v>
      </c>
      <c r="K181" s="157"/>
      <c r="L181" s="33"/>
      <c r="M181" s="158" t="s">
        <v>1</v>
      </c>
      <c r="N181" s="159" t="s">
        <v>37</v>
      </c>
      <c r="O181" s="58"/>
      <c r="P181" s="160">
        <f>O181*H181</f>
        <v>0</v>
      </c>
      <c r="Q181" s="160">
        <v>1E-4</v>
      </c>
      <c r="R181" s="160">
        <f>Q181*H181</f>
        <v>2.2607800000000001E-2</v>
      </c>
      <c r="S181" s="160">
        <v>0</v>
      </c>
      <c r="T181" s="161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62" t="s">
        <v>151</v>
      </c>
      <c r="AT181" s="162" t="s">
        <v>147</v>
      </c>
      <c r="AU181" s="162" t="s">
        <v>81</v>
      </c>
      <c r="AY181" s="17" t="s">
        <v>145</v>
      </c>
      <c r="BE181" s="163">
        <f>IF(N181="základní",J181,0)</f>
        <v>0</v>
      </c>
      <c r="BF181" s="163">
        <f>IF(N181="snížená",J181,0)</f>
        <v>0</v>
      </c>
      <c r="BG181" s="163">
        <f>IF(N181="zákl. přenesená",J181,0)</f>
        <v>0</v>
      </c>
      <c r="BH181" s="163">
        <f>IF(N181="sníž. přenesená",J181,0)</f>
        <v>0</v>
      </c>
      <c r="BI181" s="163">
        <f>IF(N181="nulová",J181,0)</f>
        <v>0</v>
      </c>
      <c r="BJ181" s="17" t="s">
        <v>79</v>
      </c>
      <c r="BK181" s="163">
        <f>ROUND(I181*H181,2)</f>
        <v>0</v>
      </c>
      <c r="BL181" s="17" t="s">
        <v>151</v>
      </c>
      <c r="BM181" s="162" t="s">
        <v>200</v>
      </c>
    </row>
    <row r="182" spans="1:65" s="15" customFormat="1">
      <c r="B182" s="181"/>
      <c r="D182" s="165" t="s">
        <v>153</v>
      </c>
      <c r="E182" s="182" t="s">
        <v>1</v>
      </c>
      <c r="F182" s="183" t="s">
        <v>201</v>
      </c>
      <c r="H182" s="182" t="s">
        <v>1</v>
      </c>
      <c r="I182" s="184"/>
      <c r="L182" s="181"/>
      <c r="M182" s="185"/>
      <c r="N182" s="186"/>
      <c r="O182" s="186"/>
      <c r="P182" s="186"/>
      <c r="Q182" s="186"/>
      <c r="R182" s="186"/>
      <c r="S182" s="186"/>
      <c r="T182" s="187"/>
      <c r="AT182" s="182" t="s">
        <v>153</v>
      </c>
      <c r="AU182" s="182" t="s">
        <v>81</v>
      </c>
      <c r="AV182" s="15" t="s">
        <v>79</v>
      </c>
      <c r="AW182" s="15" t="s">
        <v>29</v>
      </c>
      <c r="AX182" s="15" t="s">
        <v>72</v>
      </c>
      <c r="AY182" s="182" t="s">
        <v>145</v>
      </c>
    </row>
    <row r="183" spans="1:65" s="13" customFormat="1">
      <c r="B183" s="164"/>
      <c r="D183" s="165" t="s">
        <v>153</v>
      </c>
      <c r="E183" s="166" t="s">
        <v>1</v>
      </c>
      <c r="F183" s="167" t="s">
        <v>202</v>
      </c>
      <c r="H183" s="168">
        <v>45.1</v>
      </c>
      <c r="I183" s="169"/>
      <c r="L183" s="164"/>
      <c r="M183" s="170"/>
      <c r="N183" s="171"/>
      <c r="O183" s="171"/>
      <c r="P183" s="171"/>
      <c r="Q183" s="171"/>
      <c r="R183" s="171"/>
      <c r="S183" s="171"/>
      <c r="T183" s="172"/>
      <c r="AT183" s="166" t="s">
        <v>153</v>
      </c>
      <c r="AU183" s="166" t="s">
        <v>81</v>
      </c>
      <c r="AV183" s="13" t="s">
        <v>81</v>
      </c>
      <c r="AW183" s="13" t="s">
        <v>29</v>
      </c>
      <c r="AX183" s="13" t="s">
        <v>72</v>
      </c>
      <c r="AY183" s="166" t="s">
        <v>145</v>
      </c>
    </row>
    <row r="184" spans="1:65" s="15" customFormat="1">
      <c r="B184" s="181"/>
      <c r="D184" s="165" t="s">
        <v>153</v>
      </c>
      <c r="E184" s="182" t="s">
        <v>1</v>
      </c>
      <c r="F184" s="183" t="s">
        <v>203</v>
      </c>
      <c r="H184" s="182" t="s">
        <v>1</v>
      </c>
      <c r="I184" s="184"/>
      <c r="L184" s="181"/>
      <c r="M184" s="185"/>
      <c r="N184" s="186"/>
      <c r="O184" s="186"/>
      <c r="P184" s="186"/>
      <c r="Q184" s="186"/>
      <c r="R184" s="186"/>
      <c r="S184" s="186"/>
      <c r="T184" s="187"/>
      <c r="AT184" s="182" t="s">
        <v>153</v>
      </c>
      <c r="AU184" s="182" t="s">
        <v>81</v>
      </c>
      <c r="AV184" s="15" t="s">
        <v>79</v>
      </c>
      <c r="AW184" s="15" t="s">
        <v>29</v>
      </c>
      <c r="AX184" s="15" t="s">
        <v>72</v>
      </c>
      <c r="AY184" s="182" t="s">
        <v>145</v>
      </c>
    </row>
    <row r="185" spans="1:65" s="13" customFormat="1">
      <c r="B185" s="164"/>
      <c r="D185" s="165" t="s">
        <v>153</v>
      </c>
      <c r="E185" s="166" t="s">
        <v>1</v>
      </c>
      <c r="F185" s="167" t="s">
        <v>204</v>
      </c>
      <c r="H185" s="168">
        <v>151.5</v>
      </c>
      <c r="I185" s="169"/>
      <c r="L185" s="164"/>
      <c r="M185" s="170"/>
      <c r="N185" s="171"/>
      <c r="O185" s="171"/>
      <c r="P185" s="171"/>
      <c r="Q185" s="171"/>
      <c r="R185" s="171"/>
      <c r="S185" s="171"/>
      <c r="T185" s="172"/>
      <c r="AT185" s="166" t="s">
        <v>153</v>
      </c>
      <c r="AU185" s="166" t="s">
        <v>81</v>
      </c>
      <c r="AV185" s="13" t="s">
        <v>81</v>
      </c>
      <c r="AW185" s="13" t="s">
        <v>29</v>
      </c>
      <c r="AX185" s="13" t="s">
        <v>72</v>
      </c>
      <c r="AY185" s="166" t="s">
        <v>145</v>
      </c>
    </row>
    <row r="186" spans="1:65" s="15" customFormat="1">
      <c r="B186" s="181"/>
      <c r="D186" s="165" t="s">
        <v>153</v>
      </c>
      <c r="E186" s="182" t="s">
        <v>1</v>
      </c>
      <c r="F186" s="183" t="s">
        <v>205</v>
      </c>
      <c r="H186" s="182" t="s">
        <v>1</v>
      </c>
      <c r="I186" s="184"/>
      <c r="L186" s="181"/>
      <c r="M186" s="185"/>
      <c r="N186" s="186"/>
      <c r="O186" s="186"/>
      <c r="P186" s="186"/>
      <c r="Q186" s="186"/>
      <c r="R186" s="186"/>
      <c r="S186" s="186"/>
      <c r="T186" s="187"/>
      <c r="AT186" s="182" t="s">
        <v>153</v>
      </c>
      <c r="AU186" s="182" t="s">
        <v>81</v>
      </c>
      <c r="AV186" s="15" t="s">
        <v>79</v>
      </c>
      <c r="AW186" s="15" t="s">
        <v>29</v>
      </c>
      <c r="AX186" s="15" t="s">
        <v>72</v>
      </c>
      <c r="AY186" s="182" t="s">
        <v>145</v>
      </c>
    </row>
    <row r="187" spans="1:65" s="13" customFormat="1">
      <c r="B187" s="164"/>
      <c r="D187" s="165" t="s">
        <v>153</v>
      </c>
      <c r="E187" s="166" t="s">
        <v>1</v>
      </c>
      <c r="F187" s="167" t="s">
        <v>206</v>
      </c>
      <c r="H187" s="168">
        <v>29.478000000000002</v>
      </c>
      <c r="I187" s="169"/>
      <c r="L187" s="164"/>
      <c r="M187" s="170"/>
      <c r="N187" s="171"/>
      <c r="O187" s="171"/>
      <c r="P187" s="171"/>
      <c r="Q187" s="171"/>
      <c r="R187" s="171"/>
      <c r="S187" s="171"/>
      <c r="T187" s="172"/>
      <c r="AT187" s="166" t="s">
        <v>153</v>
      </c>
      <c r="AU187" s="166" t="s">
        <v>81</v>
      </c>
      <c r="AV187" s="13" t="s">
        <v>81</v>
      </c>
      <c r="AW187" s="13" t="s">
        <v>29</v>
      </c>
      <c r="AX187" s="13" t="s">
        <v>72</v>
      </c>
      <c r="AY187" s="166" t="s">
        <v>145</v>
      </c>
    </row>
    <row r="188" spans="1:65" s="14" customFormat="1">
      <c r="B188" s="173"/>
      <c r="D188" s="165" t="s">
        <v>153</v>
      </c>
      <c r="E188" s="174" t="s">
        <v>1</v>
      </c>
      <c r="F188" s="175" t="s">
        <v>166</v>
      </c>
      <c r="H188" s="176">
        <v>226.078</v>
      </c>
      <c r="I188" s="177"/>
      <c r="L188" s="173"/>
      <c r="M188" s="178"/>
      <c r="N188" s="179"/>
      <c r="O188" s="179"/>
      <c r="P188" s="179"/>
      <c r="Q188" s="179"/>
      <c r="R188" s="179"/>
      <c r="S188" s="179"/>
      <c r="T188" s="180"/>
      <c r="AT188" s="174" t="s">
        <v>153</v>
      </c>
      <c r="AU188" s="174" t="s">
        <v>81</v>
      </c>
      <c r="AV188" s="14" t="s">
        <v>151</v>
      </c>
      <c r="AW188" s="14" t="s">
        <v>29</v>
      </c>
      <c r="AX188" s="14" t="s">
        <v>79</v>
      </c>
      <c r="AY188" s="174" t="s">
        <v>145</v>
      </c>
    </row>
    <row r="189" spans="1:65" s="2" customFormat="1" ht="24.2" customHeight="1">
      <c r="A189" s="32"/>
      <c r="B189" s="149"/>
      <c r="C189" s="188" t="s">
        <v>207</v>
      </c>
      <c r="D189" s="188" t="s">
        <v>208</v>
      </c>
      <c r="E189" s="189" t="s">
        <v>209</v>
      </c>
      <c r="F189" s="190" t="s">
        <v>210</v>
      </c>
      <c r="G189" s="191" t="s">
        <v>150</v>
      </c>
      <c r="H189" s="192">
        <v>259.99</v>
      </c>
      <c r="I189" s="193"/>
      <c r="J189" s="194">
        <f>ROUND(I189*H189,2)</f>
        <v>0</v>
      </c>
      <c r="K189" s="195"/>
      <c r="L189" s="196"/>
      <c r="M189" s="197" t="s">
        <v>1</v>
      </c>
      <c r="N189" s="198" t="s">
        <v>37</v>
      </c>
      <c r="O189" s="58"/>
      <c r="P189" s="160">
        <f>O189*H189</f>
        <v>0</v>
      </c>
      <c r="Q189" s="160">
        <v>2.9999999999999997E-4</v>
      </c>
      <c r="R189" s="160">
        <f>Q189*H189</f>
        <v>7.7996999999999997E-2</v>
      </c>
      <c r="S189" s="160">
        <v>0</v>
      </c>
      <c r="T189" s="161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62" t="s">
        <v>191</v>
      </c>
      <c r="AT189" s="162" t="s">
        <v>208</v>
      </c>
      <c r="AU189" s="162" t="s">
        <v>81</v>
      </c>
      <c r="AY189" s="17" t="s">
        <v>145</v>
      </c>
      <c r="BE189" s="163">
        <f>IF(N189="základní",J189,0)</f>
        <v>0</v>
      </c>
      <c r="BF189" s="163">
        <f>IF(N189="snížená",J189,0)</f>
        <v>0</v>
      </c>
      <c r="BG189" s="163">
        <f>IF(N189="zákl. přenesená",J189,0)</f>
        <v>0</v>
      </c>
      <c r="BH189" s="163">
        <f>IF(N189="sníž. přenesená",J189,0)</f>
        <v>0</v>
      </c>
      <c r="BI189" s="163">
        <f>IF(N189="nulová",J189,0)</f>
        <v>0</v>
      </c>
      <c r="BJ189" s="17" t="s">
        <v>79</v>
      </c>
      <c r="BK189" s="163">
        <f>ROUND(I189*H189,2)</f>
        <v>0</v>
      </c>
      <c r="BL189" s="17" t="s">
        <v>151</v>
      </c>
      <c r="BM189" s="162" t="s">
        <v>211</v>
      </c>
    </row>
    <row r="190" spans="1:65" s="13" customFormat="1">
      <c r="B190" s="164"/>
      <c r="D190" s="165" t="s">
        <v>153</v>
      </c>
      <c r="E190" s="166" t="s">
        <v>1</v>
      </c>
      <c r="F190" s="167" t="s">
        <v>212</v>
      </c>
      <c r="H190" s="168">
        <v>259.99</v>
      </c>
      <c r="I190" s="169"/>
      <c r="L190" s="164"/>
      <c r="M190" s="170"/>
      <c r="N190" s="171"/>
      <c r="O190" s="171"/>
      <c r="P190" s="171"/>
      <c r="Q190" s="171"/>
      <c r="R190" s="171"/>
      <c r="S190" s="171"/>
      <c r="T190" s="172"/>
      <c r="AT190" s="166" t="s">
        <v>153</v>
      </c>
      <c r="AU190" s="166" t="s">
        <v>81</v>
      </c>
      <c r="AV190" s="13" t="s">
        <v>81</v>
      </c>
      <c r="AW190" s="13" t="s">
        <v>29</v>
      </c>
      <c r="AX190" s="13" t="s">
        <v>79</v>
      </c>
      <c r="AY190" s="166" t="s">
        <v>145</v>
      </c>
    </row>
    <row r="191" spans="1:65" s="2" customFormat="1" ht="37.9" customHeight="1">
      <c r="A191" s="32"/>
      <c r="B191" s="149"/>
      <c r="C191" s="150" t="s">
        <v>213</v>
      </c>
      <c r="D191" s="150" t="s">
        <v>147</v>
      </c>
      <c r="E191" s="151" t="s">
        <v>214</v>
      </c>
      <c r="F191" s="152" t="s">
        <v>215</v>
      </c>
      <c r="G191" s="153" t="s">
        <v>157</v>
      </c>
      <c r="H191" s="154">
        <v>22.913</v>
      </c>
      <c r="I191" s="155"/>
      <c r="J191" s="156">
        <f>ROUND(I191*H191,2)</f>
        <v>0</v>
      </c>
      <c r="K191" s="157"/>
      <c r="L191" s="33"/>
      <c r="M191" s="158" t="s">
        <v>1</v>
      </c>
      <c r="N191" s="159" t="s">
        <v>37</v>
      </c>
      <c r="O191" s="58"/>
      <c r="P191" s="160">
        <f>O191*H191</f>
        <v>0</v>
      </c>
      <c r="Q191" s="160">
        <v>2.16</v>
      </c>
      <c r="R191" s="160">
        <f>Q191*H191</f>
        <v>49.492080000000001</v>
      </c>
      <c r="S191" s="160">
        <v>0</v>
      </c>
      <c r="T191" s="161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62" t="s">
        <v>151</v>
      </c>
      <c r="AT191" s="162" t="s">
        <v>147</v>
      </c>
      <c r="AU191" s="162" t="s">
        <v>81</v>
      </c>
      <c r="AY191" s="17" t="s">
        <v>145</v>
      </c>
      <c r="BE191" s="163">
        <f>IF(N191="základní",J191,0)</f>
        <v>0</v>
      </c>
      <c r="BF191" s="163">
        <f>IF(N191="snížená",J191,0)</f>
        <v>0</v>
      </c>
      <c r="BG191" s="163">
        <f>IF(N191="zákl. přenesená",J191,0)</f>
        <v>0</v>
      </c>
      <c r="BH191" s="163">
        <f>IF(N191="sníž. přenesená",J191,0)</f>
        <v>0</v>
      </c>
      <c r="BI191" s="163">
        <f>IF(N191="nulová",J191,0)</f>
        <v>0</v>
      </c>
      <c r="BJ191" s="17" t="s">
        <v>79</v>
      </c>
      <c r="BK191" s="163">
        <f>ROUND(I191*H191,2)</f>
        <v>0</v>
      </c>
      <c r="BL191" s="17" t="s">
        <v>151</v>
      </c>
      <c r="BM191" s="162" t="s">
        <v>216</v>
      </c>
    </row>
    <row r="192" spans="1:65" s="15" customFormat="1">
      <c r="B192" s="181"/>
      <c r="D192" s="165" t="s">
        <v>153</v>
      </c>
      <c r="E192" s="182" t="s">
        <v>1</v>
      </c>
      <c r="F192" s="183" t="s">
        <v>217</v>
      </c>
      <c r="H192" s="182" t="s">
        <v>1</v>
      </c>
      <c r="I192" s="184"/>
      <c r="L192" s="181"/>
      <c r="M192" s="185"/>
      <c r="N192" s="186"/>
      <c r="O192" s="186"/>
      <c r="P192" s="186"/>
      <c r="Q192" s="186"/>
      <c r="R192" s="186"/>
      <c r="S192" s="186"/>
      <c r="T192" s="187"/>
      <c r="AT192" s="182" t="s">
        <v>153</v>
      </c>
      <c r="AU192" s="182" t="s">
        <v>81</v>
      </c>
      <c r="AV192" s="15" t="s">
        <v>79</v>
      </c>
      <c r="AW192" s="15" t="s">
        <v>29</v>
      </c>
      <c r="AX192" s="15" t="s">
        <v>72</v>
      </c>
      <c r="AY192" s="182" t="s">
        <v>145</v>
      </c>
    </row>
    <row r="193" spans="1:65" s="13" customFormat="1">
      <c r="B193" s="164"/>
      <c r="D193" s="165" t="s">
        <v>153</v>
      </c>
      <c r="E193" s="166" t="s">
        <v>1</v>
      </c>
      <c r="F193" s="167" t="s">
        <v>218</v>
      </c>
      <c r="H193" s="168">
        <v>22.913</v>
      </c>
      <c r="I193" s="169"/>
      <c r="L193" s="164"/>
      <c r="M193" s="170"/>
      <c r="N193" s="171"/>
      <c r="O193" s="171"/>
      <c r="P193" s="171"/>
      <c r="Q193" s="171"/>
      <c r="R193" s="171"/>
      <c r="S193" s="171"/>
      <c r="T193" s="172"/>
      <c r="AT193" s="166" t="s">
        <v>153</v>
      </c>
      <c r="AU193" s="166" t="s">
        <v>81</v>
      </c>
      <c r="AV193" s="13" t="s">
        <v>81</v>
      </c>
      <c r="AW193" s="13" t="s">
        <v>29</v>
      </c>
      <c r="AX193" s="13" t="s">
        <v>79</v>
      </c>
      <c r="AY193" s="166" t="s">
        <v>145</v>
      </c>
    </row>
    <row r="194" spans="1:65" s="2" customFormat="1" ht="24.2" customHeight="1">
      <c r="A194" s="32"/>
      <c r="B194" s="149"/>
      <c r="C194" s="150" t="s">
        <v>219</v>
      </c>
      <c r="D194" s="150" t="s">
        <v>147</v>
      </c>
      <c r="E194" s="151" t="s">
        <v>220</v>
      </c>
      <c r="F194" s="152" t="s">
        <v>221</v>
      </c>
      <c r="G194" s="153" t="s">
        <v>157</v>
      </c>
      <c r="H194" s="154">
        <v>17.579999999999998</v>
      </c>
      <c r="I194" s="155"/>
      <c r="J194" s="156">
        <f>ROUND(I194*H194,2)</f>
        <v>0</v>
      </c>
      <c r="K194" s="157"/>
      <c r="L194" s="33"/>
      <c r="M194" s="158" t="s">
        <v>1</v>
      </c>
      <c r="N194" s="159" t="s">
        <v>37</v>
      </c>
      <c r="O194" s="58"/>
      <c r="P194" s="160">
        <f>O194*H194</f>
        <v>0</v>
      </c>
      <c r="Q194" s="160">
        <v>2.2563399999999998</v>
      </c>
      <c r="R194" s="160">
        <f>Q194*H194</f>
        <v>39.666457199999989</v>
      </c>
      <c r="S194" s="160">
        <v>0</v>
      </c>
      <c r="T194" s="161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62" t="s">
        <v>151</v>
      </c>
      <c r="AT194" s="162" t="s">
        <v>147</v>
      </c>
      <c r="AU194" s="162" t="s">
        <v>81</v>
      </c>
      <c r="AY194" s="17" t="s">
        <v>145</v>
      </c>
      <c r="BE194" s="163">
        <f>IF(N194="základní",J194,0)</f>
        <v>0</v>
      </c>
      <c r="BF194" s="163">
        <f>IF(N194="snížená",J194,0)</f>
        <v>0</v>
      </c>
      <c r="BG194" s="163">
        <f>IF(N194="zákl. přenesená",J194,0)</f>
        <v>0</v>
      </c>
      <c r="BH194" s="163">
        <f>IF(N194="sníž. přenesená",J194,0)</f>
        <v>0</v>
      </c>
      <c r="BI194" s="163">
        <f>IF(N194="nulová",J194,0)</f>
        <v>0</v>
      </c>
      <c r="BJ194" s="17" t="s">
        <v>79</v>
      </c>
      <c r="BK194" s="163">
        <f>ROUND(I194*H194,2)</f>
        <v>0</v>
      </c>
      <c r="BL194" s="17" t="s">
        <v>151</v>
      </c>
      <c r="BM194" s="162" t="s">
        <v>222</v>
      </c>
    </row>
    <row r="195" spans="1:65" s="15" customFormat="1">
      <c r="B195" s="181"/>
      <c r="D195" s="165" t="s">
        <v>153</v>
      </c>
      <c r="E195" s="182" t="s">
        <v>1</v>
      </c>
      <c r="F195" s="183" t="s">
        <v>223</v>
      </c>
      <c r="H195" s="182" t="s">
        <v>1</v>
      </c>
      <c r="I195" s="184"/>
      <c r="L195" s="181"/>
      <c r="M195" s="185"/>
      <c r="N195" s="186"/>
      <c r="O195" s="186"/>
      <c r="P195" s="186"/>
      <c r="Q195" s="186"/>
      <c r="R195" s="186"/>
      <c r="S195" s="186"/>
      <c r="T195" s="187"/>
      <c r="AT195" s="182" t="s">
        <v>153</v>
      </c>
      <c r="AU195" s="182" t="s">
        <v>81</v>
      </c>
      <c r="AV195" s="15" t="s">
        <v>79</v>
      </c>
      <c r="AW195" s="15" t="s">
        <v>29</v>
      </c>
      <c r="AX195" s="15" t="s">
        <v>72</v>
      </c>
      <c r="AY195" s="182" t="s">
        <v>145</v>
      </c>
    </row>
    <row r="196" spans="1:65" s="13" customFormat="1">
      <c r="B196" s="164"/>
      <c r="D196" s="165" t="s">
        <v>153</v>
      </c>
      <c r="E196" s="166" t="s">
        <v>1</v>
      </c>
      <c r="F196" s="167" t="s">
        <v>224</v>
      </c>
      <c r="H196" s="168">
        <v>17.579999999999998</v>
      </c>
      <c r="I196" s="169"/>
      <c r="L196" s="164"/>
      <c r="M196" s="170"/>
      <c r="N196" s="171"/>
      <c r="O196" s="171"/>
      <c r="P196" s="171"/>
      <c r="Q196" s="171"/>
      <c r="R196" s="171"/>
      <c r="S196" s="171"/>
      <c r="T196" s="172"/>
      <c r="AT196" s="166" t="s">
        <v>153</v>
      </c>
      <c r="AU196" s="166" t="s">
        <v>81</v>
      </c>
      <c r="AV196" s="13" t="s">
        <v>81</v>
      </c>
      <c r="AW196" s="13" t="s">
        <v>29</v>
      </c>
      <c r="AX196" s="13" t="s">
        <v>79</v>
      </c>
      <c r="AY196" s="166" t="s">
        <v>145</v>
      </c>
    </row>
    <row r="197" spans="1:65" s="2" customFormat="1" ht="33" customHeight="1">
      <c r="A197" s="32"/>
      <c r="B197" s="149"/>
      <c r="C197" s="150" t="s">
        <v>225</v>
      </c>
      <c r="D197" s="150" t="s">
        <v>147</v>
      </c>
      <c r="E197" s="151" t="s">
        <v>226</v>
      </c>
      <c r="F197" s="152" t="s">
        <v>227</v>
      </c>
      <c r="G197" s="153" t="s">
        <v>157</v>
      </c>
      <c r="H197" s="154">
        <v>26.37</v>
      </c>
      <c r="I197" s="155"/>
      <c r="J197" s="156">
        <f>ROUND(I197*H197,2)</f>
        <v>0</v>
      </c>
      <c r="K197" s="157"/>
      <c r="L197" s="33"/>
      <c r="M197" s="158" t="s">
        <v>1</v>
      </c>
      <c r="N197" s="159" t="s">
        <v>37</v>
      </c>
      <c r="O197" s="58"/>
      <c r="P197" s="160">
        <f>O197*H197</f>
        <v>0</v>
      </c>
      <c r="Q197" s="160">
        <v>2.45329</v>
      </c>
      <c r="R197" s="160">
        <f>Q197*H197</f>
        <v>64.693257299999999</v>
      </c>
      <c r="S197" s="160">
        <v>0</v>
      </c>
      <c r="T197" s="161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62" t="s">
        <v>151</v>
      </c>
      <c r="AT197" s="162" t="s">
        <v>147</v>
      </c>
      <c r="AU197" s="162" t="s">
        <v>81</v>
      </c>
      <c r="AY197" s="17" t="s">
        <v>145</v>
      </c>
      <c r="BE197" s="163">
        <f>IF(N197="základní",J197,0)</f>
        <v>0</v>
      </c>
      <c r="BF197" s="163">
        <f>IF(N197="snížená",J197,0)</f>
        <v>0</v>
      </c>
      <c r="BG197" s="163">
        <f>IF(N197="zákl. přenesená",J197,0)</f>
        <v>0</v>
      </c>
      <c r="BH197" s="163">
        <f>IF(N197="sníž. přenesená",J197,0)</f>
        <v>0</v>
      </c>
      <c r="BI197" s="163">
        <f>IF(N197="nulová",J197,0)</f>
        <v>0</v>
      </c>
      <c r="BJ197" s="17" t="s">
        <v>79</v>
      </c>
      <c r="BK197" s="163">
        <f>ROUND(I197*H197,2)</f>
        <v>0</v>
      </c>
      <c r="BL197" s="17" t="s">
        <v>151</v>
      </c>
      <c r="BM197" s="162" t="s">
        <v>228</v>
      </c>
    </row>
    <row r="198" spans="1:65" s="13" customFormat="1">
      <c r="B198" s="164"/>
      <c r="D198" s="165" t="s">
        <v>153</v>
      </c>
      <c r="E198" s="166" t="s">
        <v>1</v>
      </c>
      <c r="F198" s="167" t="s">
        <v>229</v>
      </c>
      <c r="H198" s="168">
        <v>26.37</v>
      </c>
      <c r="I198" s="169"/>
      <c r="L198" s="164"/>
      <c r="M198" s="170"/>
      <c r="N198" s="171"/>
      <c r="O198" s="171"/>
      <c r="P198" s="171"/>
      <c r="Q198" s="171"/>
      <c r="R198" s="171"/>
      <c r="S198" s="171"/>
      <c r="T198" s="172"/>
      <c r="AT198" s="166" t="s">
        <v>153</v>
      </c>
      <c r="AU198" s="166" t="s">
        <v>81</v>
      </c>
      <c r="AV198" s="13" t="s">
        <v>81</v>
      </c>
      <c r="AW198" s="13" t="s">
        <v>29</v>
      </c>
      <c r="AX198" s="13" t="s">
        <v>79</v>
      </c>
      <c r="AY198" s="166" t="s">
        <v>145</v>
      </c>
    </row>
    <row r="199" spans="1:65" s="2" customFormat="1" ht="16.5" customHeight="1">
      <c r="A199" s="32"/>
      <c r="B199" s="149"/>
      <c r="C199" s="150" t="s">
        <v>230</v>
      </c>
      <c r="D199" s="150" t="s">
        <v>147</v>
      </c>
      <c r="E199" s="151" t="s">
        <v>231</v>
      </c>
      <c r="F199" s="152" t="s">
        <v>232</v>
      </c>
      <c r="G199" s="153" t="s">
        <v>150</v>
      </c>
      <c r="H199" s="154">
        <v>12.291</v>
      </c>
      <c r="I199" s="155"/>
      <c r="J199" s="156">
        <f>ROUND(I199*H199,2)</f>
        <v>0</v>
      </c>
      <c r="K199" s="157"/>
      <c r="L199" s="33"/>
      <c r="M199" s="158" t="s">
        <v>1</v>
      </c>
      <c r="N199" s="159" t="s">
        <v>37</v>
      </c>
      <c r="O199" s="58"/>
      <c r="P199" s="160">
        <f>O199*H199</f>
        <v>0</v>
      </c>
      <c r="Q199" s="160">
        <v>2.47E-3</v>
      </c>
      <c r="R199" s="160">
        <f>Q199*H199</f>
        <v>3.035877E-2</v>
      </c>
      <c r="S199" s="160">
        <v>0</v>
      </c>
      <c r="T199" s="161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62" t="s">
        <v>151</v>
      </c>
      <c r="AT199" s="162" t="s">
        <v>147</v>
      </c>
      <c r="AU199" s="162" t="s">
        <v>81</v>
      </c>
      <c r="AY199" s="17" t="s">
        <v>145</v>
      </c>
      <c r="BE199" s="163">
        <f>IF(N199="základní",J199,0)</f>
        <v>0</v>
      </c>
      <c r="BF199" s="163">
        <f>IF(N199="snížená",J199,0)</f>
        <v>0</v>
      </c>
      <c r="BG199" s="163">
        <f>IF(N199="zákl. přenesená",J199,0)</f>
        <v>0</v>
      </c>
      <c r="BH199" s="163">
        <f>IF(N199="sníž. přenesená",J199,0)</f>
        <v>0</v>
      </c>
      <c r="BI199" s="163">
        <f>IF(N199="nulová",J199,0)</f>
        <v>0</v>
      </c>
      <c r="BJ199" s="17" t="s">
        <v>79</v>
      </c>
      <c r="BK199" s="163">
        <f>ROUND(I199*H199,2)</f>
        <v>0</v>
      </c>
      <c r="BL199" s="17" t="s">
        <v>151</v>
      </c>
      <c r="BM199" s="162" t="s">
        <v>233</v>
      </c>
    </row>
    <row r="200" spans="1:65" s="13" customFormat="1">
      <c r="B200" s="164"/>
      <c r="D200" s="165" t="s">
        <v>153</v>
      </c>
      <c r="E200" s="166" t="s">
        <v>1</v>
      </c>
      <c r="F200" s="167" t="s">
        <v>234</v>
      </c>
      <c r="H200" s="168">
        <v>12.291</v>
      </c>
      <c r="I200" s="169"/>
      <c r="L200" s="164"/>
      <c r="M200" s="170"/>
      <c r="N200" s="171"/>
      <c r="O200" s="171"/>
      <c r="P200" s="171"/>
      <c r="Q200" s="171"/>
      <c r="R200" s="171"/>
      <c r="S200" s="171"/>
      <c r="T200" s="172"/>
      <c r="AT200" s="166" t="s">
        <v>153</v>
      </c>
      <c r="AU200" s="166" t="s">
        <v>81</v>
      </c>
      <c r="AV200" s="13" t="s">
        <v>81</v>
      </c>
      <c r="AW200" s="13" t="s">
        <v>29</v>
      </c>
      <c r="AX200" s="13" t="s">
        <v>79</v>
      </c>
      <c r="AY200" s="166" t="s">
        <v>145</v>
      </c>
    </row>
    <row r="201" spans="1:65" s="2" customFormat="1" ht="16.5" customHeight="1">
      <c r="A201" s="32"/>
      <c r="B201" s="149"/>
      <c r="C201" s="150" t="s">
        <v>8</v>
      </c>
      <c r="D201" s="150" t="s">
        <v>147</v>
      </c>
      <c r="E201" s="151" t="s">
        <v>235</v>
      </c>
      <c r="F201" s="152" t="s">
        <v>236</v>
      </c>
      <c r="G201" s="153" t="s">
        <v>150</v>
      </c>
      <c r="H201" s="154">
        <v>12.291</v>
      </c>
      <c r="I201" s="155"/>
      <c r="J201" s="156">
        <f>ROUND(I201*H201,2)</f>
        <v>0</v>
      </c>
      <c r="K201" s="157"/>
      <c r="L201" s="33"/>
      <c r="M201" s="158" t="s">
        <v>1</v>
      </c>
      <c r="N201" s="159" t="s">
        <v>37</v>
      </c>
      <c r="O201" s="58"/>
      <c r="P201" s="160">
        <f>O201*H201</f>
        <v>0</v>
      </c>
      <c r="Q201" s="160">
        <v>0</v>
      </c>
      <c r="R201" s="160">
        <f>Q201*H201</f>
        <v>0</v>
      </c>
      <c r="S201" s="160">
        <v>0</v>
      </c>
      <c r="T201" s="161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62" t="s">
        <v>151</v>
      </c>
      <c r="AT201" s="162" t="s">
        <v>147</v>
      </c>
      <c r="AU201" s="162" t="s">
        <v>81</v>
      </c>
      <c r="AY201" s="17" t="s">
        <v>145</v>
      </c>
      <c r="BE201" s="163">
        <f>IF(N201="základní",J201,0)</f>
        <v>0</v>
      </c>
      <c r="BF201" s="163">
        <f>IF(N201="snížená",J201,0)</f>
        <v>0</v>
      </c>
      <c r="BG201" s="163">
        <f>IF(N201="zákl. přenesená",J201,0)</f>
        <v>0</v>
      </c>
      <c r="BH201" s="163">
        <f>IF(N201="sníž. přenesená",J201,0)</f>
        <v>0</v>
      </c>
      <c r="BI201" s="163">
        <f>IF(N201="nulová",J201,0)</f>
        <v>0</v>
      </c>
      <c r="BJ201" s="17" t="s">
        <v>79</v>
      </c>
      <c r="BK201" s="163">
        <f>ROUND(I201*H201,2)</f>
        <v>0</v>
      </c>
      <c r="BL201" s="17" t="s">
        <v>151</v>
      </c>
      <c r="BM201" s="162" t="s">
        <v>237</v>
      </c>
    </row>
    <row r="202" spans="1:65" s="2" customFormat="1" ht="24.2" customHeight="1">
      <c r="A202" s="32"/>
      <c r="B202" s="149"/>
      <c r="C202" s="150" t="s">
        <v>238</v>
      </c>
      <c r="D202" s="150" t="s">
        <v>147</v>
      </c>
      <c r="E202" s="151" t="s">
        <v>239</v>
      </c>
      <c r="F202" s="152" t="s">
        <v>240</v>
      </c>
      <c r="G202" s="153" t="s">
        <v>182</v>
      </c>
      <c r="H202" s="154">
        <v>1.234</v>
      </c>
      <c r="I202" s="155"/>
      <c r="J202" s="156">
        <f>ROUND(I202*H202,2)</f>
        <v>0</v>
      </c>
      <c r="K202" s="157"/>
      <c r="L202" s="33"/>
      <c r="M202" s="158" t="s">
        <v>1</v>
      </c>
      <c r="N202" s="159" t="s">
        <v>37</v>
      </c>
      <c r="O202" s="58"/>
      <c r="P202" s="160">
        <f>O202*H202</f>
        <v>0</v>
      </c>
      <c r="Q202" s="160">
        <v>1.06277</v>
      </c>
      <c r="R202" s="160">
        <f>Q202*H202</f>
        <v>1.31145818</v>
      </c>
      <c r="S202" s="160">
        <v>0</v>
      </c>
      <c r="T202" s="161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62" t="s">
        <v>151</v>
      </c>
      <c r="AT202" s="162" t="s">
        <v>147</v>
      </c>
      <c r="AU202" s="162" t="s">
        <v>81</v>
      </c>
      <c r="AY202" s="17" t="s">
        <v>145</v>
      </c>
      <c r="BE202" s="163">
        <f>IF(N202="základní",J202,0)</f>
        <v>0</v>
      </c>
      <c r="BF202" s="163">
        <f>IF(N202="snížená",J202,0)</f>
        <v>0</v>
      </c>
      <c r="BG202" s="163">
        <f>IF(N202="zákl. přenesená",J202,0)</f>
        <v>0</v>
      </c>
      <c r="BH202" s="163">
        <f>IF(N202="sníž. přenesená",J202,0)</f>
        <v>0</v>
      </c>
      <c r="BI202" s="163">
        <f>IF(N202="nulová",J202,0)</f>
        <v>0</v>
      </c>
      <c r="BJ202" s="17" t="s">
        <v>79</v>
      </c>
      <c r="BK202" s="163">
        <f>ROUND(I202*H202,2)</f>
        <v>0</v>
      </c>
      <c r="BL202" s="17" t="s">
        <v>151</v>
      </c>
      <c r="BM202" s="162" t="s">
        <v>241</v>
      </c>
    </row>
    <row r="203" spans="1:65" s="13" customFormat="1">
      <c r="B203" s="164"/>
      <c r="D203" s="165" t="s">
        <v>153</v>
      </c>
      <c r="E203" s="166" t="s">
        <v>1</v>
      </c>
      <c r="F203" s="167" t="s">
        <v>242</v>
      </c>
      <c r="H203" s="168">
        <v>1.234</v>
      </c>
      <c r="I203" s="169"/>
      <c r="L203" s="164"/>
      <c r="M203" s="170"/>
      <c r="N203" s="171"/>
      <c r="O203" s="171"/>
      <c r="P203" s="171"/>
      <c r="Q203" s="171"/>
      <c r="R203" s="171"/>
      <c r="S203" s="171"/>
      <c r="T203" s="172"/>
      <c r="AT203" s="166" t="s">
        <v>153</v>
      </c>
      <c r="AU203" s="166" t="s">
        <v>81</v>
      </c>
      <c r="AV203" s="13" t="s">
        <v>81</v>
      </c>
      <c r="AW203" s="13" t="s">
        <v>29</v>
      </c>
      <c r="AX203" s="13" t="s">
        <v>79</v>
      </c>
      <c r="AY203" s="166" t="s">
        <v>145</v>
      </c>
    </row>
    <row r="204" spans="1:65" s="2" customFormat="1" ht="24.2" customHeight="1">
      <c r="A204" s="32"/>
      <c r="B204" s="149"/>
      <c r="C204" s="150" t="s">
        <v>243</v>
      </c>
      <c r="D204" s="150" t="s">
        <v>147</v>
      </c>
      <c r="E204" s="151" t="s">
        <v>244</v>
      </c>
      <c r="F204" s="152" t="s">
        <v>245</v>
      </c>
      <c r="G204" s="153" t="s">
        <v>157</v>
      </c>
      <c r="H204" s="154">
        <v>33.520000000000003</v>
      </c>
      <c r="I204" s="155"/>
      <c r="J204" s="156">
        <f>ROUND(I204*H204,2)</f>
        <v>0</v>
      </c>
      <c r="K204" s="157"/>
      <c r="L204" s="33"/>
      <c r="M204" s="158" t="s">
        <v>1</v>
      </c>
      <c r="N204" s="159" t="s">
        <v>37</v>
      </c>
      <c r="O204" s="58"/>
      <c r="P204" s="160">
        <f>O204*H204</f>
        <v>0</v>
      </c>
      <c r="Q204" s="160">
        <v>2.2563399999999998</v>
      </c>
      <c r="R204" s="160">
        <f>Q204*H204</f>
        <v>75.632516800000005</v>
      </c>
      <c r="S204" s="160">
        <v>0</v>
      </c>
      <c r="T204" s="161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62" t="s">
        <v>151</v>
      </c>
      <c r="AT204" s="162" t="s">
        <v>147</v>
      </c>
      <c r="AU204" s="162" t="s">
        <v>81</v>
      </c>
      <c r="AY204" s="17" t="s">
        <v>145</v>
      </c>
      <c r="BE204" s="163">
        <f>IF(N204="základní",J204,0)</f>
        <v>0</v>
      </c>
      <c r="BF204" s="163">
        <f>IF(N204="snížená",J204,0)</f>
        <v>0</v>
      </c>
      <c r="BG204" s="163">
        <f>IF(N204="zákl. přenesená",J204,0)</f>
        <v>0</v>
      </c>
      <c r="BH204" s="163">
        <f>IF(N204="sníž. přenesená",J204,0)</f>
        <v>0</v>
      </c>
      <c r="BI204" s="163">
        <f>IF(N204="nulová",J204,0)</f>
        <v>0</v>
      </c>
      <c r="BJ204" s="17" t="s">
        <v>79</v>
      </c>
      <c r="BK204" s="163">
        <f>ROUND(I204*H204,2)</f>
        <v>0</v>
      </c>
      <c r="BL204" s="17" t="s">
        <v>151</v>
      </c>
      <c r="BM204" s="162" t="s">
        <v>246</v>
      </c>
    </row>
    <row r="205" spans="1:65" s="13" customFormat="1" ht="22.5">
      <c r="B205" s="164"/>
      <c r="D205" s="165" t="s">
        <v>153</v>
      </c>
      <c r="E205" s="166" t="s">
        <v>1</v>
      </c>
      <c r="F205" s="167" t="s">
        <v>247</v>
      </c>
      <c r="H205" s="168">
        <v>33.520000000000003</v>
      </c>
      <c r="I205" s="169"/>
      <c r="L205" s="164"/>
      <c r="M205" s="170"/>
      <c r="N205" s="171"/>
      <c r="O205" s="171"/>
      <c r="P205" s="171"/>
      <c r="Q205" s="171"/>
      <c r="R205" s="171"/>
      <c r="S205" s="171"/>
      <c r="T205" s="172"/>
      <c r="AT205" s="166" t="s">
        <v>153</v>
      </c>
      <c r="AU205" s="166" t="s">
        <v>81</v>
      </c>
      <c r="AV205" s="13" t="s">
        <v>81</v>
      </c>
      <c r="AW205" s="13" t="s">
        <v>29</v>
      </c>
      <c r="AX205" s="13" t="s">
        <v>72</v>
      </c>
      <c r="AY205" s="166" t="s">
        <v>145</v>
      </c>
    </row>
    <row r="206" spans="1:65" s="14" customFormat="1">
      <c r="B206" s="173"/>
      <c r="D206" s="165" t="s">
        <v>153</v>
      </c>
      <c r="E206" s="174" t="s">
        <v>1</v>
      </c>
      <c r="F206" s="175" t="s">
        <v>166</v>
      </c>
      <c r="H206" s="176">
        <v>33.520000000000003</v>
      </c>
      <c r="I206" s="177"/>
      <c r="L206" s="173"/>
      <c r="M206" s="178"/>
      <c r="N206" s="179"/>
      <c r="O206" s="179"/>
      <c r="P206" s="179"/>
      <c r="Q206" s="179"/>
      <c r="R206" s="179"/>
      <c r="S206" s="179"/>
      <c r="T206" s="180"/>
      <c r="AT206" s="174" t="s">
        <v>153</v>
      </c>
      <c r="AU206" s="174" t="s">
        <v>81</v>
      </c>
      <c r="AV206" s="14" t="s">
        <v>151</v>
      </c>
      <c r="AW206" s="14" t="s">
        <v>29</v>
      </c>
      <c r="AX206" s="14" t="s">
        <v>79</v>
      </c>
      <c r="AY206" s="174" t="s">
        <v>145</v>
      </c>
    </row>
    <row r="207" spans="1:65" s="2" customFormat="1" ht="16.5" customHeight="1">
      <c r="A207" s="32"/>
      <c r="B207" s="149"/>
      <c r="C207" s="150" t="s">
        <v>248</v>
      </c>
      <c r="D207" s="150" t="s">
        <v>147</v>
      </c>
      <c r="E207" s="151" t="s">
        <v>249</v>
      </c>
      <c r="F207" s="152" t="s">
        <v>250</v>
      </c>
      <c r="G207" s="153" t="s">
        <v>150</v>
      </c>
      <c r="H207" s="154">
        <v>40.590000000000003</v>
      </c>
      <c r="I207" s="155"/>
      <c r="J207" s="156">
        <f>ROUND(I207*H207,2)</f>
        <v>0</v>
      </c>
      <c r="K207" s="157"/>
      <c r="L207" s="33"/>
      <c r="M207" s="158" t="s">
        <v>1</v>
      </c>
      <c r="N207" s="159" t="s">
        <v>37</v>
      </c>
      <c r="O207" s="58"/>
      <c r="P207" s="160">
        <f>O207*H207</f>
        <v>0</v>
      </c>
      <c r="Q207" s="160">
        <v>2.6900000000000001E-3</v>
      </c>
      <c r="R207" s="160">
        <f>Q207*H207</f>
        <v>0.10918710000000001</v>
      </c>
      <c r="S207" s="160">
        <v>0</v>
      </c>
      <c r="T207" s="161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62" t="s">
        <v>151</v>
      </c>
      <c r="AT207" s="162" t="s">
        <v>147</v>
      </c>
      <c r="AU207" s="162" t="s">
        <v>81</v>
      </c>
      <c r="AY207" s="17" t="s">
        <v>145</v>
      </c>
      <c r="BE207" s="163">
        <f>IF(N207="základní",J207,0)</f>
        <v>0</v>
      </c>
      <c r="BF207" s="163">
        <f>IF(N207="snížená",J207,0)</f>
        <v>0</v>
      </c>
      <c r="BG207" s="163">
        <f>IF(N207="zákl. přenesená",J207,0)</f>
        <v>0</v>
      </c>
      <c r="BH207" s="163">
        <f>IF(N207="sníž. přenesená",J207,0)</f>
        <v>0</v>
      </c>
      <c r="BI207" s="163">
        <f>IF(N207="nulová",J207,0)</f>
        <v>0</v>
      </c>
      <c r="BJ207" s="17" t="s">
        <v>79</v>
      </c>
      <c r="BK207" s="163">
        <f>ROUND(I207*H207,2)</f>
        <v>0</v>
      </c>
      <c r="BL207" s="17" t="s">
        <v>151</v>
      </c>
      <c r="BM207" s="162" t="s">
        <v>251</v>
      </c>
    </row>
    <row r="208" spans="1:65" s="13" customFormat="1">
      <c r="B208" s="164"/>
      <c r="D208" s="165" t="s">
        <v>153</v>
      </c>
      <c r="E208" s="166" t="s">
        <v>1</v>
      </c>
      <c r="F208" s="167" t="s">
        <v>252</v>
      </c>
      <c r="H208" s="168">
        <v>40.590000000000003</v>
      </c>
      <c r="I208" s="169"/>
      <c r="L208" s="164"/>
      <c r="M208" s="170"/>
      <c r="N208" s="171"/>
      <c r="O208" s="171"/>
      <c r="P208" s="171"/>
      <c r="Q208" s="171"/>
      <c r="R208" s="171"/>
      <c r="S208" s="171"/>
      <c r="T208" s="172"/>
      <c r="AT208" s="166" t="s">
        <v>153</v>
      </c>
      <c r="AU208" s="166" t="s">
        <v>81</v>
      </c>
      <c r="AV208" s="13" t="s">
        <v>81</v>
      </c>
      <c r="AW208" s="13" t="s">
        <v>29</v>
      </c>
      <c r="AX208" s="13" t="s">
        <v>72</v>
      </c>
      <c r="AY208" s="166" t="s">
        <v>145</v>
      </c>
    </row>
    <row r="209" spans="1:65" s="14" customFormat="1">
      <c r="B209" s="173"/>
      <c r="D209" s="165" t="s">
        <v>153</v>
      </c>
      <c r="E209" s="174" t="s">
        <v>1</v>
      </c>
      <c r="F209" s="175" t="s">
        <v>166</v>
      </c>
      <c r="H209" s="176">
        <v>40.590000000000003</v>
      </c>
      <c r="I209" s="177"/>
      <c r="L209" s="173"/>
      <c r="M209" s="178"/>
      <c r="N209" s="179"/>
      <c r="O209" s="179"/>
      <c r="P209" s="179"/>
      <c r="Q209" s="179"/>
      <c r="R209" s="179"/>
      <c r="S209" s="179"/>
      <c r="T209" s="180"/>
      <c r="AT209" s="174" t="s">
        <v>153</v>
      </c>
      <c r="AU209" s="174" t="s">
        <v>81</v>
      </c>
      <c r="AV209" s="14" t="s">
        <v>151</v>
      </c>
      <c r="AW209" s="14" t="s">
        <v>29</v>
      </c>
      <c r="AX209" s="14" t="s">
        <v>79</v>
      </c>
      <c r="AY209" s="174" t="s">
        <v>145</v>
      </c>
    </row>
    <row r="210" spans="1:65" s="2" customFormat="1" ht="16.5" customHeight="1">
      <c r="A210" s="32"/>
      <c r="B210" s="149"/>
      <c r="C210" s="150" t="s">
        <v>76</v>
      </c>
      <c r="D210" s="150" t="s">
        <v>147</v>
      </c>
      <c r="E210" s="151" t="s">
        <v>253</v>
      </c>
      <c r="F210" s="152" t="s">
        <v>254</v>
      </c>
      <c r="G210" s="153" t="s">
        <v>150</v>
      </c>
      <c r="H210" s="154">
        <v>40.590000000000003</v>
      </c>
      <c r="I210" s="155"/>
      <c r="J210" s="156">
        <f>ROUND(I210*H210,2)</f>
        <v>0</v>
      </c>
      <c r="K210" s="157"/>
      <c r="L210" s="33"/>
      <c r="M210" s="158" t="s">
        <v>1</v>
      </c>
      <c r="N210" s="159" t="s">
        <v>37</v>
      </c>
      <c r="O210" s="58"/>
      <c r="P210" s="160">
        <f>O210*H210</f>
        <v>0</v>
      </c>
      <c r="Q210" s="160">
        <v>0</v>
      </c>
      <c r="R210" s="160">
        <f>Q210*H210</f>
        <v>0</v>
      </c>
      <c r="S210" s="160">
        <v>0</v>
      </c>
      <c r="T210" s="161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62" t="s">
        <v>151</v>
      </c>
      <c r="AT210" s="162" t="s">
        <v>147</v>
      </c>
      <c r="AU210" s="162" t="s">
        <v>81</v>
      </c>
      <c r="AY210" s="17" t="s">
        <v>145</v>
      </c>
      <c r="BE210" s="163">
        <f>IF(N210="základní",J210,0)</f>
        <v>0</v>
      </c>
      <c r="BF210" s="163">
        <f>IF(N210="snížená",J210,0)</f>
        <v>0</v>
      </c>
      <c r="BG210" s="163">
        <f>IF(N210="zákl. přenesená",J210,0)</f>
        <v>0</v>
      </c>
      <c r="BH210" s="163">
        <f>IF(N210="sníž. přenesená",J210,0)</f>
        <v>0</v>
      </c>
      <c r="BI210" s="163">
        <f>IF(N210="nulová",J210,0)</f>
        <v>0</v>
      </c>
      <c r="BJ210" s="17" t="s">
        <v>79</v>
      </c>
      <c r="BK210" s="163">
        <f>ROUND(I210*H210,2)</f>
        <v>0</v>
      </c>
      <c r="BL210" s="17" t="s">
        <v>151</v>
      </c>
      <c r="BM210" s="162" t="s">
        <v>255</v>
      </c>
    </row>
    <row r="211" spans="1:65" s="2" customFormat="1" ht="55.5" customHeight="1">
      <c r="A211" s="32"/>
      <c r="B211" s="149"/>
      <c r="C211" s="150" t="s">
        <v>256</v>
      </c>
      <c r="D211" s="150" t="s">
        <v>147</v>
      </c>
      <c r="E211" s="151" t="s">
        <v>257</v>
      </c>
      <c r="F211" s="152" t="s">
        <v>258</v>
      </c>
      <c r="G211" s="153" t="s">
        <v>259</v>
      </c>
      <c r="H211" s="154">
        <v>2</v>
      </c>
      <c r="I211" s="155"/>
      <c r="J211" s="156">
        <f>ROUND(I211*H211,2)</f>
        <v>0</v>
      </c>
      <c r="K211" s="157"/>
      <c r="L211" s="33"/>
      <c r="M211" s="158" t="s">
        <v>1</v>
      </c>
      <c r="N211" s="159" t="s">
        <v>37</v>
      </c>
      <c r="O211" s="58"/>
      <c r="P211" s="160">
        <f>O211*H211</f>
        <v>0</v>
      </c>
      <c r="Q211" s="160">
        <v>3.0799999999999998E-3</v>
      </c>
      <c r="R211" s="160">
        <f>Q211*H211</f>
        <v>6.1599999999999997E-3</v>
      </c>
      <c r="S211" s="160">
        <v>0</v>
      </c>
      <c r="T211" s="161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62" t="s">
        <v>151</v>
      </c>
      <c r="AT211" s="162" t="s">
        <v>147</v>
      </c>
      <c r="AU211" s="162" t="s">
        <v>81</v>
      </c>
      <c r="AY211" s="17" t="s">
        <v>145</v>
      </c>
      <c r="BE211" s="163">
        <f>IF(N211="základní",J211,0)</f>
        <v>0</v>
      </c>
      <c r="BF211" s="163">
        <f>IF(N211="snížená",J211,0)</f>
        <v>0</v>
      </c>
      <c r="BG211" s="163">
        <f>IF(N211="zákl. přenesená",J211,0)</f>
        <v>0</v>
      </c>
      <c r="BH211" s="163">
        <f>IF(N211="sníž. přenesená",J211,0)</f>
        <v>0</v>
      </c>
      <c r="BI211" s="163">
        <f>IF(N211="nulová",J211,0)</f>
        <v>0</v>
      </c>
      <c r="BJ211" s="17" t="s">
        <v>79</v>
      </c>
      <c r="BK211" s="163">
        <f>ROUND(I211*H211,2)</f>
        <v>0</v>
      </c>
      <c r="BL211" s="17" t="s">
        <v>151</v>
      </c>
      <c r="BM211" s="162" t="s">
        <v>260</v>
      </c>
    </row>
    <row r="212" spans="1:65" s="12" customFormat="1" ht="22.9" customHeight="1">
      <c r="B212" s="136"/>
      <c r="D212" s="137" t="s">
        <v>71</v>
      </c>
      <c r="E212" s="147" t="s">
        <v>160</v>
      </c>
      <c r="F212" s="147" t="s">
        <v>261</v>
      </c>
      <c r="I212" s="139"/>
      <c r="J212" s="148">
        <f>BK212</f>
        <v>0</v>
      </c>
      <c r="L212" s="136"/>
      <c r="M212" s="141"/>
      <c r="N212" s="142"/>
      <c r="O212" s="142"/>
      <c r="P212" s="143">
        <f>SUM(P213:P215)</f>
        <v>0</v>
      </c>
      <c r="Q212" s="142"/>
      <c r="R212" s="143">
        <f>SUM(R213:R215)</f>
        <v>5.2789999999999997E-2</v>
      </c>
      <c r="S212" s="142"/>
      <c r="T212" s="144">
        <f>SUM(T213:T215)</f>
        <v>0</v>
      </c>
      <c r="AR212" s="137" t="s">
        <v>79</v>
      </c>
      <c r="AT212" s="145" t="s">
        <v>71</v>
      </c>
      <c r="AU212" s="145" t="s">
        <v>79</v>
      </c>
      <c r="AY212" s="137" t="s">
        <v>145</v>
      </c>
      <c r="BK212" s="146">
        <f>SUM(BK213:BK215)</f>
        <v>0</v>
      </c>
    </row>
    <row r="213" spans="1:65" s="2" customFormat="1" ht="37.9" customHeight="1">
      <c r="A213" s="32"/>
      <c r="B213" s="149"/>
      <c r="C213" s="150" t="s">
        <v>7</v>
      </c>
      <c r="D213" s="150" t="s">
        <v>147</v>
      </c>
      <c r="E213" s="151" t="s">
        <v>262</v>
      </c>
      <c r="F213" s="152" t="s">
        <v>263</v>
      </c>
      <c r="G213" s="153" t="s">
        <v>259</v>
      </c>
      <c r="H213" s="154">
        <v>1</v>
      </c>
      <c r="I213" s="155"/>
      <c r="J213" s="156">
        <f>ROUND(I213*H213,2)</f>
        <v>0</v>
      </c>
      <c r="K213" s="157"/>
      <c r="L213" s="33"/>
      <c r="M213" s="158" t="s">
        <v>1</v>
      </c>
      <c r="N213" s="159" t="s">
        <v>37</v>
      </c>
      <c r="O213" s="58"/>
      <c r="P213" s="160">
        <f>O213*H213</f>
        <v>0</v>
      </c>
      <c r="Q213" s="160">
        <v>5.2789999999999997E-2</v>
      </c>
      <c r="R213" s="160">
        <f>Q213*H213</f>
        <v>5.2789999999999997E-2</v>
      </c>
      <c r="S213" s="160">
        <v>0</v>
      </c>
      <c r="T213" s="161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62" t="s">
        <v>151</v>
      </c>
      <c r="AT213" s="162" t="s">
        <v>147</v>
      </c>
      <c r="AU213" s="162" t="s">
        <v>81</v>
      </c>
      <c r="AY213" s="17" t="s">
        <v>145</v>
      </c>
      <c r="BE213" s="163">
        <f>IF(N213="základní",J213,0)</f>
        <v>0</v>
      </c>
      <c r="BF213" s="163">
        <f>IF(N213="snížená",J213,0)</f>
        <v>0</v>
      </c>
      <c r="BG213" s="163">
        <f>IF(N213="zákl. přenesená",J213,0)</f>
        <v>0</v>
      </c>
      <c r="BH213" s="163">
        <f>IF(N213="sníž. přenesená",J213,0)</f>
        <v>0</v>
      </c>
      <c r="BI213" s="163">
        <f>IF(N213="nulová",J213,0)</f>
        <v>0</v>
      </c>
      <c r="BJ213" s="17" t="s">
        <v>79</v>
      </c>
      <c r="BK213" s="163">
        <f>ROUND(I213*H213,2)</f>
        <v>0</v>
      </c>
      <c r="BL213" s="17" t="s">
        <v>151</v>
      </c>
      <c r="BM213" s="162" t="s">
        <v>264</v>
      </c>
    </row>
    <row r="214" spans="1:65" s="15" customFormat="1">
      <c r="B214" s="181"/>
      <c r="D214" s="165" t="s">
        <v>153</v>
      </c>
      <c r="E214" s="182" t="s">
        <v>1</v>
      </c>
      <c r="F214" s="183" t="s">
        <v>265</v>
      </c>
      <c r="H214" s="182" t="s">
        <v>1</v>
      </c>
      <c r="I214" s="184"/>
      <c r="L214" s="181"/>
      <c r="M214" s="185"/>
      <c r="N214" s="186"/>
      <c r="O214" s="186"/>
      <c r="P214" s="186"/>
      <c r="Q214" s="186"/>
      <c r="R214" s="186"/>
      <c r="S214" s="186"/>
      <c r="T214" s="187"/>
      <c r="AT214" s="182" t="s">
        <v>153</v>
      </c>
      <c r="AU214" s="182" t="s">
        <v>81</v>
      </c>
      <c r="AV214" s="15" t="s">
        <v>79</v>
      </c>
      <c r="AW214" s="15" t="s">
        <v>29</v>
      </c>
      <c r="AX214" s="15" t="s">
        <v>72</v>
      </c>
      <c r="AY214" s="182" t="s">
        <v>145</v>
      </c>
    </row>
    <row r="215" spans="1:65" s="13" customFormat="1">
      <c r="B215" s="164"/>
      <c r="D215" s="165" t="s">
        <v>153</v>
      </c>
      <c r="E215" s="166" t="s">
        <v>1</v>
      </c>
      <c r="F215" s="167" t="s">
        <v>79</v>
      </c>
      <c r="H215" s="168">
        <v>1</v>
      </c>
      <c r="I215" s="169"/>
      <c r="L215" s="164"/>
      <c r="M215" s="170"/>
      <c r="N215" s="171"/>
      <c r="O215" s="171"/>
      <c r="P215" s="171"/>
      <c r="Q215" s="171"/>
      <c r="R215" s="171"/>
      <c r="S215" s="171"/>
      <c r="T215" s="172"/>
      <c r="AT215" s="166" t="s">
        <v>153</v>
      </c>
      <c r="AU215" s="166" t="s">
        <v>81</v>
      </c>
      <c r="AV215" s="13" t="s">
        <v>81</v>
      </c>
      <c r="AW215" s="13" t="s">
        <v>29</v>
      </c>
      <c r="AX215" s="13" t="s">
        <v>79</v>
      </c>
      <c r="AY215" s="166" t="s">
        <v>145</v>
      </c>
    </row>
    <row r="216" spans="1:65" s="12" customFormat="1" ht="22.9" customHeight="1">
      <c r="B216" s="136"/>
      <c r="D216" s="137" t="s">
        <v>71</v>
      </c>
      <c r="E216" s="147" t="s">
        <v>174</v>
      </c>
      <c r="F216" s="147" t="s">
        <v>266</v>
      </c>
      <c r="I216" s="139"/>
      <c r="J216" s="148">
        <f>BK216</f>
        <v>0</v>
      </c>
      <c r="L216" s="136"/>
      <c r="M216" s="141"/>
      <c r="N216" s="142"/>
      <c r="O216" s="142"/>
      <c r="P216" s="143">
        <f>SUM(P217:P221)</f>
        <v>0</v>
      </c>
      <c r="Q216" s="142"/>
      <c r="R216" s="143">
        <f>SUM(R217:R221)</f>
        <v>44.177400000000006</v>
      </c>
      <c r="S216" s="142"/>
      <c r="T216" s="144">
        <f>SUM(T217:T221)</f>
        <v>0</v>
      </c>
      <c r="AR216" s="137" t="s">
        <v>79</v>
      </c>
      <c r="AT216" s="145" t="s">
        <v>71</v>
      </c>
      <c r="AU216" s="145" t="s">
        <v>79</v>
      </c>
      <c r="AY216" s="137" t="s">
        <v>145</v>
      </c>
      <c r="BK216" s="146">
        <f>SUM(BK217:BK221)</f>
        <v>0</v>
      </c>
    </row>
    <row r="217" spans="1:65" s="2" customFormat="1" ht="37.9" customHeight="1">
      <c r="A217" s="32"/>
      <c r="B217" s="149"/>
      <c r="C217" s="150" t="s">
        <v>267</v>
      </c>
      <c r="D217" s="150" t="s">
        <v>147</v>
      </c>
      <c r="E217" s="151" t="s">
        <v>268</v>
      </c>
      <c r="F217" s="152" t="s">
        <v>269</v>
      </c>
      <c r="G217" s="153" t="s">
        <v>150</v>
      </c>
      <c r="H217" s="154">
        <v>151.5</v>
      </c>
      <c r="I217" s="155"/>
      <c r="J217" s="156">
        <f>ROUND(I217*H217,2)</f>
        <v>0</v>
      </c>
      <c r="K217" s="157"/>
      <c r="L217" s="33"/>
      <c r="M217" s="158" t="s">
        <v>1</v>
      </c>
      <c r="N217" s="159" t="s">
        <v>37</v>
      </c>
      <c r="O217" s="58"/>
      <c r="P217" s="160">
        <f>O217*H217</f>
        <v>0</v>
      </c>
      <c r="Q217" s="160">
        <v>0.29160000000000003</v>
      </c>
      <c r="R217" s="160">
        <f>Q217*H217</f>
        <v>44.177400000000006</v>
      </c>
      <c r="S217" s="160">
        <v>0</v>
      </c>
      <c r="T217" s="161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62" t="s">
        <v>151</v>
      </c>
      <c r="AT217" s="162" t="s">
        <v>147</v>
      </c>
      <c r="AU217" s="162" t="s">
        <v>81</v>
      </c>
      <c r="AY217" s="17" t="s">
        <v>145</v>
      </c>
      <c r="BE217" s="163">
        <f>IF(N217="základní",J217,0)</f>
        <v>0</v>
      </c>
      <c r="BF217" s="163">
        <f>IF(N217="snížená",J217,0)</f>
        <v>0</v>
      </c>
      <c r="BG217" s="163">
        <f>IF(N217="zákl. přenesená",J217,0)</f>
        <v>0</v>
      </c>
      <c r="BH217" s="163">
        <f>IF(N217="sníž. přenesená",J217,0)</f>
        <v>0</v>
      </c>
      <c r="BI217" s="163">
        <f>IF(N217="nulová",J217,0)</f>
        <v>0</v>
      </c>
      <c r="BJ217" s="17" t="s">
        <v>79</v>
      </c>
      <c r="BK217" s="163">
        <f>ROUND(I217*H217,2)</f>
        <v>0</v>
      </c>
      <c r="BL217" s="17" t="s">
        <v>151</v>
      </c>
      <c r="BM217" s="162" t="s">
        <v>270</v>
      </c>
    </row>
    <row r="218" spans="1:65" s="15" customFormat="1">
      <c r="B218" s="181"/>
      <c r="D218" s="165" t="s">
        <v>153</v>
      </c>
      <c r="E218" s="182" t="s">
        <v>1</v>
      </c>
      <c r="F218" s="183" t="s">
        <v>271</v>
      </c>
      <c r="H218" s="182" t="s">
        <v>1</v>
      </c>
      <c r="I218" s="184"/>
      <c r="L218" s="181"/>
      <c r="M218" s="185"/>
      <c r="N218" s="186"/>
      <c r="O218" s="186"/>
      <c r="P218" s="186"/>
      <c r="Q218" s="186"/>
      <c r="R218" s="186"/>
      <c r="S218" s="186"/>
      <c r="T218" s="187"/>
      <c r="AT218" s="182" t="s">
        <v>153</v>
      </c>
      <c r="AU218" s="182" t="s">
        <v>81</v>
      </c>
      <c r="AV218" s="15" t="s">
        <v>79</v>
      </c>
      <c r="AW218" s="15" t="s">
        <v>29</v>
      </c>
      <c r="AX218" s="15" t="s">
        <v>72</v>
      </c>
      <c r="AY218" s="182" t="s">
        <v>145</v>
      </c>
    </row>
    <row r="219" spans="1:65" s="15" customFormat="1">
      <c r="B219" s="181"/>
      <c r="D219" s="165" t="s">
        <v>153</v>
      </c>
      <c r="E219" s="182" t="s">
        <v>1</v>
      </c>
      <c r="F219" s="183" t="s">
        <v>203</v>
      </c>
      <c r="H219" s="182" t="s">
        <v>1</v>
      </c>
      <c r="I219" s="184"/>
      <c r="L219" s="181"/>
      <c r="M219" s="185"/>
      <c r="N219" s="186"/>
      <c r="O219" s="186"/>
      <c r="P219" s="186"/>
      <c r="Q219" s="186"/>
      <c r="R219" s="186"/>
      <c r="S219" s="186"/>
      <c r="T219" s="187"/>
      <c r="AT219" s="182" t="s">
        <v>153</v>
      </c>
      <c r="AU219" s="182" t="s">
        <v>81</v>
      </c>
      <c r="AV219" s="15" t="s">
        <v>79</v>
      </c>
      <c r="AW219" s="15" t="s">
        <v>29</v>
      </c>
      <c r="AX219" s="15" t="s">
        <v>72</v>
      </c>
      <c r="AY219" s="182" t="s">
        <v>145</v>
      </c>
    </row>
    <row r="220" spans="1:65" s="13" customFormat="1">
      <c r="B220" s="164"/>
      <c r="D220" s="165" t="s">
        <v>153</v>
      </c>
      <c r="E220" s="166" t="s">
        <v>1</v>
      </c>
      <c r="F220" s="167" t="s">
        <v>204</v>
      </c>
      <c r="H220" s="168">
        <v>151.5</v>
      </c>
      <c r="I220" s="169"/>
      <c r="L220" s="164"/>
      <c r="M220" s="170"/>
      <c r="N220" s="171"/>
      <c r="O220" s="171"/>
      <c r="P220" s="171"/>
      <c r="Q220" s="171"/>
      <c r="R220" s="171"/>
      <c r="S220" s="171"/>
      <c r="T220" s="172"/>
      <c r="AT220" s="166" t="s">
        <v>153</v>
      </c>
      <c r="AU220" s="166" t="s">
        <v>81</v>
      </c>
      <c r="AV220" s="13" t="s">
        <v>81</v>
      </c>
      <c r="AW220" s="13" t="s">
        <v>29</v>
      </c>
      <c r="AX220" s="13" t="s">
        <v>72</v>
      </c>
      <c r="AY220" s="166" t="s">
        <v>145</v>
      </c>
    </row>
    <row r="221" spans="1:65" s="14" customFormat="1">
      <c r="B221" s="173"/>
      <c r="D221" s="165" t="s">
        <v>153</v>
      </c>
      <c r="E221" s="174" t="s">
        <v>1</v>
      </c>
      <c r="F221" s="175" t="s">
        <v>166</v>
      </c>
      <c r="H221" s="176">
        <v>151.5</v>
      </c>
      <c r="I221" s="177"/>
      <c r="L221" s="173"/>
      <c r="M221" s="178"/>
      <c r="N221" s="179"/>
      <c r="O221" s="179"/>
      <c r="P221" s="179"/>
      <c r="Q221" s="179"/>
      <c r="R221" s="179"/>
      <c r="S221" s="179"/>
      <c r="T221" s="180"/>
      <c r="AT221" s="174" t="s">
        <v>153</v>
      </c>
      <c r="AU221" s="174" t="s">
        <v>81</v>
      </c>
      <c r="AV221" s="14" t="s">
        <v>151</v>
      </c>
      <c r="AW221" s="14" t="s">
        <v>29</v>
      </c>
      <c r="AX221" s="14" t="s">
        <v>79</v>
      </c>
      <c r="AY221" s="174" t="s">
        <v>145</v>
      </c>
    </row>
    <row r="222" spans="1:65" s="12" customFormat="1" ht="22.9" customHeight="1">
      <c r="B222" s="136"/>
      <c r="D222" s="137" t="s">
        <v>71</v>
      </c>
      <c r="E222" s="147" t="s">
        <v>179</v>
      </c>
      <c r="F222" s="147" t="s">
        <v>272</v>
      </c>
      <c r="I222" s="139"/>
      <c r="J222" s="148">
        <f>BK222</f>
        <v>0</v>
      </c>
      <c r="L222" s="136"/>
      <c r="M222" s="141"/>
      <c r="N222" s="142"/>
      <c r="O222" s="142"/>
      <c r="P222" s="143">
        <f>SUM(P223:P252)</f>
        <v>0</v>
      </c>
      <c r="Q222" s="142"/>
      <c r="R222" s="143">
        <f>SUM(R223:R252)</f>
        <v>66.845352800000001</v>
      </c>
      <c r="S222" s="142"/>
      <c r="T222" s="144">
        <f>SUM(T223:T252)</f>
        <v>0</v>
      </c>
      <c r="AR222" s="137" t="s">
        <v>79</v>
      </c>
      <c r="AT222" s="145" t="s">
        <v>71</v>
      </c>
      <c r="AU222" s="145" t="s">
        <v>79</v>
      </c>
      <c r="AY222" s="137" t="s">
        <v>145</v>
      </c>
      <c r="BK222" s="146">
        <f>SUM(BK223:BK252)</f>
        <v>0</v>
      </c>
    </row>
    <row r="223" spans="1:65" s="2" customFormat="1" ht="24.2" customHeight="1">
      <c r="A223" s="32"/>
      <c r="B223" s="149"/>
      <c r="C223" s="150" t="s">
        <v>273</v>
      </c>
      <c r="D223" s="150" t="s">
        <v>147</v>
      </c>
      <c r="E223" s="151" t="s">
        <v>274</v>
      </c>
      <c r="F223" s="152" t="s">
        <v>275</v>
      </c>
      <c r="G223" s="153" t="s">
        <v>157</v>
      </c>
      <c r="H223" s="154">
        <v>23.617000000000001</v>
      </c>
      <c r="I223" s="155"/>
      <c r="J223" s="156">
        <f>ROUND(I223*H223,2)</f>
        <v>0</v>
      </c>
      <c r="K223" s="157"/>
      <c r="L223" s="33"/>
      <c r="M223" s="158" t="s">
        <v>1</v>
      </c>
      <c r="N223" s="159" t="s">
        <v>37</v>
      </c>
      <c r="O223" s="58"/>
      <c r="P223" s="160">
        <f>O223*H223</f>
        <v>0</v>
      </c>
      <c r="Q223" s="160">
        <v>0.60599999999999998</v>
      </c>
      <c r="R223" s="160">
        <f>Q223*H223</f>
        <v>14.311902</v>
      </c>
      <c r="S223" s="160">
        <v>0</v>
      </c>
      <c r="T223" s="161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62" t="s">
        <v>151</v>
      </c>
      <c r="AT223" s="162" t="s">
        <v>147</v>
      </c>
      <c r="AU223" s="162" t="s">
        <v>81</v>
      </c>
      <c r="AY223" s="17" t="s">
        <v>145</v>
      </c>
      <c r="BE223" s="163">
        <f>IF(N223="základní",J223,0)</f>
        <v>0</v>
      </c>
      <c r="BF223" s="163">
        <f>IF(N223="snížená",J223,0)</f>
        <v>0</v>
      </c>
      <c r="BG223" s="163">
        <f>IF(N223="zákl. přenesená",J223,0)</f>
        <v>0</v>
      </c>
      <c r="BH223" s="163">
        <f>IF(N223="sníž. přenesená",J223,0)</f>
        <v>0</v>
      </c>
      <c r="BI223" s="163">
        <f>IF(N223="nulová",J223,0)</f>
        <v>0</v>
      </c>
      <c r="BJ223" s="17" t="s">
        <v>79</v>
      </c>
      <c r="BK223" s="163">
        <f>ROUND(I223*H223,2)</f>
        <v>0</v>
      </c>
      <c r="BL223" s="17" t="s">
        <v>151</v>
      </c>
      <c r="BM223" s="162" t="s">
        <v>276</v>
      </c>
    </row>
    <row r="224" spans="1:65" s="15" customFormat="1">
      <c r="B224" s="181"/>
      <c r="D224" s="165" t="s">
        <v>153</v>
      </c>
      <c r="E224" s="182" t="s">
        <v>1</v>
      </c>
      <c r="F224" s="183" t="s">
        <v>277</v>
      </c>
      <c r="H224" s="182" t="s">
        <v>1</v>
      </c>
      <c r="I224" s="184"/>
      <c r="L224" s="181"/>
      <c r="M224" s="185"/>
      <c r="N224" s="186"/>
      <c r="O224" s="186"/>
      <c r="P224" s="186"/>
      <c r="Q224" s="186"/>
      <c r="R224" s="186"/>
      <c r="S224" s="186"/>
      <c r="T224" s="187"/>
      <c r="AT224" s="182" t="s">
        <v>153</v>
      </c>
      <c r="AU224" s="182" t="s">
        <v>81</v>
      </c>
      <c r="AV224" s="15" t="s">
        <v>79</v>
      </c>
      <c r="AW224" s="15" t="s">
        <v>29</v>
      </c>
      <c r="AX224" s="15" t="s">
        <v>72</v>
      </c>
      <c r="AY224" s="182" t="s">
        <v>145</v>
      </c>
    </row>
    <row r="225" spans="1:65" s="13" customFormat="1">
      <c r="B225" s="164"/>
      <c r="D225" s="165" t="s">
        <v>153</v>
      </c>
      <c r="E225" s="166" t="s">
        <v>1</v>
      </c>
      <c r="F225" s="167" t="s">
        <v>278</v>
      </c>
      <c r="H225" s="168">
        <v>19.475000000000001</v>
      </c>
      <c r="I225" s="169"/>
      <c r="L225" s="164"/>
      <c r="M225" s="170"/>
      <c r="N225" s="171"/>
      <c r="O225" s="171"/>
      <c r="P225" s="171"/>
      <c r="Q225" s="171"/>
      <c r="R225" s="171"/>
      <c r="S225" s="171"/>
      <c r="T225" s="172"/>
      <c r="AT225" s="166" t="s">
        <v>153</v>
      </c>
      <c r="AU225" s="166" t="s">
        <v>81</v>
      </c>
      <c r="AV225" s="13" t="s">
        <v>81</v>
      </c>
      <c r="AW225" s="13" t="s">
        <v>29</v>
      </c>
      <c r="AX225" s="13" t="s">
        <v>72</v>
      </c>
      <c r="AY225" s="166" t="s">
        <v>145</v>
      </c>
    </row>
    <row r="226" spans="1:65" s="15" customFormat="1">
      <c r="B226" s="181"/>
      <c r="D226" s="165" t="s">
        <v>153</v>
      </c>
      <c r="E226" s="182" t="s">
        <v>1</v>
      </c>
      <c r="F226" s="183" t="s">
        <v>279</v>
      </c>
      <c r="H226" s="182" t="s">
        <v>1</v>
      </c>
      <c r="I226" s="184"/>
      <c r="L226" s="181"/>
      <c r="M226" s="185"/>
      <c r="N226" s="186"/>
      <c r="O226" s="186"/>
      <c r="P226" s="186"/>
      <c r="Q226" s="186"/>
      <c r="R226" s="186"/>
      <c r="S226" s="186"/>
      <c r="T226" s="187"/>
      <c r="AT226" s="182" t="s">
        <v>153</v>
      </c>
      <c r="AU226" s="182" t="s">
        <v>81</v>
      </c>
      <c r="AV226" s="15" t="s">
        <v>79</v>
      </c>
      <c r="AW226" s="15" t="s">
        <v>29</v>
      </c>
      <c r="AX226" s="15" t="s">
        <v>72</v>
      </c>
      <c r="AY226" s="182" t="s">
        <v>145</v>
      </c>
    </row>
    <row r="227" spans="1:65" s="13" customFormat="1">
      <c r="B227" s="164"/>
      <c r="D227" s="165" t="s">
        <v>153</v>
      </c>
      <c r="E227" s="166" t="s">
        <v>1</v>
      </c>
      <c r="F227" s="167" t="s">
        <v>280</v>
      </c>
      <c r="H227" s="168">
        <v>4.1420000000000003</v>
      </c>
      <c r="I227" s="169"/>
      <c r="L227" s="164"/>
      <c r="M227" s="170"/>
      <c r="N227" s="171"/>
      <c r="O227" s="171"/>
      <c r="P227" s="171"/>
      <c r="Q227" s="171"/>
      <c r="R227" s="171"/>
      <c r="S227" s="171"/>
      <c r="T227" s="172"/>
      <c r="AT227" s="166" t="s">
        <v>153</v>
      </c>
      <c r="AU227" s="166" t="s">
        <v>81</v>
      </c>
      <c r="AV227" s="13" t="s">
        <v>81</v>
      </c>
      <c r="AW227" s="13" t="s">
        <v>29</v>
      </c>
      <c r="AX227" s="13" t="s">
        <v>72</v>
      </c>
      <c r="AY227" s="166" t="s">
        <v>145</v>
      </c>
    </row>
    <row r="228" spans="1:65" s="14" customFormat="1">
      <c r="B228" s="173"/>
      <c r="D228" s="165" t="s">
        <v>153</v>
      </c>
      <c r="E228" s="174" t="s">
        <v>1</v>
      </c>
      <c r="F228" s="175" t="s">
        <v>166</v>
      </c>
      <c r="H228" s="176">
        <v>23.617000000000001</v>
      </c>
      <c r="I228" s="177"/>
      <c r="L228" s="173"/>
      <c r="M228" s="178"/>
      <c r="N228" s="179"/>
      <c r="O228" s="179"/>
      <c r="P228" s="179"/>
      <c r="Q228" s="179"/>
      <c r="R228" s="179"/>
      <c r="S228" s="179"/>
      <c r="T228" s="180"/>
      <c r="AT228" s="174" t="s">
        <v>153</v>
      </c>
      <c r="AU228" s="174" t="s">
        <v>81</v>
      </c>
      <c r="AV228" s="14" t="s">
        <v>151</v>
      </c>
      <c r="AW228" s="14" t="s">
        <v>29</v>
      </c>
      <c r="AX228" s="14" t="s">
        <v>79</v>
      </c>
      <c r="AY228" s="174" t="s">
        <v>145</v>
      </c>
    </row>
    <row r="229" spans="1:65" s="2" customFormat="1" ht="24.2" customHeight="1">
      <c r="A229" s="32"/>
      <c r="B229" s="149"/>
      <c r="C229" s="150" t="s">
        <v>281</v>
      </c>
      <c r="D229" s="150" t="s">
        <v>147</v>
      </c>
      <c r="E229" s="151" t="s">
        <v>282</v>
      </c>
      <c r="F229" s="152" t="s">
        <v>283</v>
      </c>
      <c r="G229" s="153" t="s">
        <v>150</v>
      </c>
      <c r="H229" s="154">
        <v>291.89999999999998</v>
      </c>
      <c r="I229" s="155"/>
      <c r="J229" s="156">
        <f>ROUND(I229*H229,2)</f>
        <v>0</v>
      </c>
      <c r="K229" s="157"/>
      <c r="L229" s="33"/>
      <c r="M229" s="158" t="s">
        <v>1</v>
      </c>
      <c r="N229" s="159" t="s">
        <v>37</v>
      </c>
      <c r="O229" s="58"/>
      <c r="P229" s="160">
        <f>O229*H229</f>
        <v>0</v>
      </c>
      <c r="Q229" s="160">
        <v>0.1173</v>
      </c>
      <c r="R229" s="160">
        <f>Q229*H229</f>
        <v>34.239869999999996</v>
      </c>
      <c r="S229" s="160">
        <v>0</v>
      </c>
      <c r="T229" s="161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62" t="s">
        <v>151</v>
      </c>
      <c r="AT229" s="162" t="s">
        <v>147</v>
      </c>
      <c r="AU229" s="162" t="s">
        <v>81</v>
      </c>
      <c r="AY229" s="17" t="s">
        <v>145</v>
      </c>
      <c r="BE229" s="163">
        <f>IF(N229="základní",J229,0)</f>
        <v>0</v>
      </c>
      <c r="BF229" s="163">
        <f>IF(N229="snížená",J229,0)</f>
        <v>0</v>
      </c>
      <c r="BG229" s="163">
        <f>IF(N229="zákl. přenesená",J229,0)</f>
        <v>0</v>
      </c>
      <c r="BH229" s="163">
        <f>IF(N229="sníž. přenesená",J229,0)</f>
        <v>0</v>
      </c>
      <c r="BI229" s="163">
        <f>IF(N229="nulová",J229,0)</f>
        <v>0</v>
      </c>
      <c r="BJ229" s="17" t="s">
        <v>79</v>
      </c>
      <c r="BK229" s="163">
        <f>ROUND(I229*H229,2)</f>
        <v>0</v>
      </c>
      <c r="BL229" s="17" t="s">
        <v>151</v>
      </c>
      <c r="BM229" s="162" t="s">
        <v>284</v>
      </c>
    </row>
    <row r="230" spans="1:65" s="15" customFormat="1">
      <c r="B230" s="181"/>
      <c r="D230" s="165" t="s">
        <v>153</v>
      </c>
      <c r="E230" s="182" t="s">
        <v>1</v>
      </c>
      <c r="F230" s="183" t="s">
        <v>277</v>
      </c>
      <c r="H230" s="182" t="s">
        <v>1</v>
      </c>
      <c r="I230" s="184"/>
      <c r="L230" s="181"/>
      <c r="M230" s="185"/>
      <c r="N230" s="186"/>
      <c r="O230" s="186"/>
      <c r="P230" s="186"/>
      <c r="Q230" s="186"/>
      <c r="R230" s="186"/>
      <c r="S230" s="186"/>
      <c r="T230" s="187"/>
      <c r="AT230" s="182" t="s">
        <v>153</v>
      </c>
      <c r="AU230" s="182" t="s">
        <v>81</v>
      </c>
      <c r="AV230" s="15" t="s">
        <v>79</v>
      </c>
      <c r="AW230" s="15" t="s">
        <v>29</v>
      </c>
      <c r="AX230" s="15" t="s">
        <v>72</v>
      </c>
      <c r="AY230" s="182" t="s">
        <v>145</v>
      </c>
    </row>
    <row r="231" spans="1:65" s="13" customFormat="1">
      <c r="B231" s="164"/>
      <c r="D231" s="165" t="s">
        <v>153</v>
      </c>
      <c r="E231" s="166" t="s">
        <v>1</v>
      </c>
      <c r="F231" s="167" t="s">
        <v>285</v>
      </c>
      <c r="H231" s="168">
        <v>102.5</v>
      </c>
      <c r="I231" s="169"/>
      <c r="L231" s="164"/>
      <c r="M231" s="170"/>
      <c r="N231" s="171"/>
      <c r="O231" s="171"/>
      <c r="P231" s="171"/>
      <c r="Q231" s="171"/>
      <c r="R231" s="171"/>
      <c r="S231" s="171"/>
      <c r="T231" s="172"/>
      <c r="AT231" s="166" t="s">
        <v>153</v>
      </c>
      <c r="AU231" s="166" t="s">
        <v>81</v>
      </c>
      <c r="AV231" s="13" t="s">
        <v>81</v>
      </c>
      <c r="AW231" s="13" t="s">
        <v>29</v>
      </c>
      <c r="AX231" s="13" t="s">
        <v>72</v>
      </c>
      <c r="AY231" s="166" t="s">
        <v>145</v>
      </c>
    </row>
    <row r="232" spans="1:65" s="15" customFormat="1">
      <c r="B232" s="181"/>
      <c r="D232" s="165" t="s">
        <v>153</v>
      </c>
      <c r="E232" s="182" t="s">
        <v>1</v>
      </c>
      <c r="F232" s="183" t="s">
        <v>286</v>
      </c>
      <c r="H232" s="182" t="s">
        <v>1</v>
      </c>
      <c r="I232" s="184"/>
      <c r="L232" s="181"/>
      <c r="M232" s="185"/>
      <c r="N232" s="186"/>
      <c r="O232" s="186"/>
      <c r="P232" s="186"/>
      <c r="Q232" s="186"/>
      <c r="R232" s="186"/>
      <c r="S232" s="186"/>
      <c r="T232" s="187"/>
      <c r="AT232" s="182" t="s">
        <v>153</v>
      </c>
      <c r="AU232" s="182" t="s">
        <v>81</v>
      </c>
      <c r="AV232" s="15" t="s">
        <v>79</v>
      </c>
      <c r="AW232" s="15" t="s">
        <v>29</v>
      </c>
      <c r="AX232" s="15" t="s">
        <v>72</v>
      </c>
      <c r="AY232" s="182" t="s">
        <v>145</v>
      </c>
    </row>
    <row r="233" spans="1:65" s="13" customFormat="1">
      <c r="B233" s="164"/>
      <c r="D233" s="165" t="s">
        <v>153</v>
      </c>
      <c r="E233" s="166" t="s">
        <v>1</v>
      </c>
      <c r="F233" s="167" t="s">
        <v>287</v>
      </c>
      <c r="H233" s="168">
        <v>135.4</v>
      </c>
      <c r="I233" s="169"/>
      <c r="L233" s="164"/>
      <c r="M233" s="170"/>
      <c r="N233" s="171"/>
      <c r="O233" s="171"/>
      <c r="P233" s="171"/>
      <c r="Q233" s="171"/>
      <c r="R233" s="171"/>
      <c r="S233" s="171"/>
      <c r="T233" s="172"/>
      <c r="AT233" s="166" t="s">
        <v>153</v>
      </c>
      <c r="AU233" s="166" t="s">
        <v>81</v>
      </c>
      <c r="AV233" s="13" t="s">
        <v>81</v>
      </c>
      <c r="AW233" s="13" t="s">
        <v>29</v>
      </c>
      <c r="AX233" s="13" t="s">
        <v>72</v>
      </c>
      <c r="AY233" s="166" t="s">
        <v>145</v>
      </c>
    </row>
    <row r="234" spans="1:65" s="15" customFormat="1">
      <c r="B234" s="181"/>
      <c r="D234" s="165" t="s">
        <v>153</v>
      </c>
      <c r="E234" s="182" t="s">
        <v>1</v>
      </c>
      <c r="F234" s="183" t="s">
        <v>279</v>
      </c>
      <c r="H234" s="182" t="s">
        <v>1</v>
      </c>
      <c r="I234" s="184"/>
      <c r="L234" s="181"/>
      <c r="M234" s="185"/>
      <c r="N234" s="186"/>
      <c r="O234" s="186"/>
      <c r="P234" s="186"/>
      <c r="Q234" s="186"/>
      <c r="R234" s="186"/>
      <c r="S234" s="186"/>
      <c r="T234" s="187"/>
      <c r="AT234" s="182" t="s">
        <v>153</v>
      </c>
      <c r="AU234" s="182" t="s">
        <v>81</v>
      </c>
      <c r="AV234" s="15" t="s">
        <v>79</v>
      </c>
      <c r="AW234" s="15" t="s">
        <v>29</v>
      </c>
      <c r="AX234" s="15" t="s">
        <v>72</v>
      </c>
      <c r="AY234" s="182" t="s">
        <v>145</v>
      </c>
    </row>
    <row r="235" spans="1:65" s="13" customFormat="1">
      <c r="B235" s="164"/>
      <c r="D235" s="165" t="s">
        <v>153</v>
      </c>
      <c r="E235" s="166" t="s">
        <v>1</v>
      </c>
      <c r="F235" s="167" t="s">
        <v>288</v>
      </c>
      <c r="H235" s="168">
        <v>21.8</v>
      </c>
      <c r="I235" s="169"/>
      <c r="L235" s="164"/>
      <c r="M235" s="170"/>
      <c r="N235" s="171"/>
      <c r="O235" s="171"/>
      <c r="P235" s="171"/>
      <c r="Q235" s="171"/>
      <c r="R235" s="171"/>
      <c r="S235" s="171"/>
      <c r="T235" s="172"/>
      <c r="AT235" s="166" t="s">
        <v>153</v>
      </c>
      <c r="AU235" s="166" t="s">
        <v>81</v>
      </c>
      <c r="AV235" s="13" t="s">
        <v>81</v>
      </c>
      <c r="AW235" s="13" t="s">
        <v>29</v>
      </c>
      <c r="AX235" s="13" t="s">
        <v>72</v>
      </c>
      <c r="AY235" s="166" t="s">
        <v>145</v>
      </c>
    </row>
    <row r="236" spans="1:65" s="15" customFormat="1">
      <c r="B236" s="181"/>
      <c r="D236" s="165" t="s">
        <v>153</v>
      </c>
      <c r="E236" s="182" t="s">
        <v>1</v>
      </c>
      <c r="F236" s="183" t="s">
        <v>289</v>
      </c>
      <c r="H236" s="182" t="s">
        <v>1</v>
      </c>
      <c r="I236" s="184"/>
      <c r="L236" s="181"/>
      <c r="M236" s="185"/>
      <c r="N236" s="186"/>
      <c r="O236" s="186"/>
      <c r="P236" s="186"/>
      <c r="Q236" s="186"/>
      <c r="R236" s="186"/>
      <c r="S236" s="186"/>
      <c r="T236" s="187"/>
      <c r="AT236" s="182" t="s">
        <v>153</v>
      </c>
      <c r="AU236" s="182" t="s">
        <v>81</v>
      </c>
      <c r="AV236" s="15" t="s">
        <v>79</v>
      </c>
      <c r="AW236" s="15" t="s">
        <v>29</v>
      </c>
      <c r="AX236" s="15" t="s">
        <v>72</v>
      </c>
      <c r="AY236" s="182" t="s">
        <v>145</v>
      </c>
    </row>
    <row r="237" spans="1:65" s="13" customFormat="1">
      <c r="B237" s="164"/>
      <c r="D237" s="165" t="s">
        <v>153</v>
      </c>
      <c r="E237" s="166" t="s">
        <v>1</v>
      </c>
      <c r="F237" s="167" t="s">
        <v>290</v>
      </c>
      <c r="H237" s="168">
        <v>32.200000000000003</v>
      </c>
      <c r="I237" s="169"/>
      <c r="L237" s="164"/>
      <c r="M237" s="170"/>
      <c r="N237" s="171"/>
      <c r="O237" s="171"/>
      <c r="P237" s="171"/>
      <c r="Q237" s="171"/>
      <c r="R237" s="171"/>
      <c r="S237" s="171"/>
      <c r="T237" s="172"/>
      <c r="AT237" s="166" t="s">
        <v>153</v>
      </c>
      <c r="AU237" s="166" t="s">
        <v>81</v>
      </c>
      <c r="AV237" s="13" t="s">
        <v>81</v>
      </c>
      <c r="AW237" s="13" t="s">
        <v>29</v>
      </c>
      <c r="AX237" s="13" t="s">
        <v>72</v>
      </c>
      <c r="AY237" s="166" t="s">
        <v>145</v>
      </c>
    </row>
    <row r="238" spans="1:65" s="14" customFormat="1">
      <c r="B238" s="173"/>
      <c r="D238" s="165" t="s">
        <v>153</v>
      </c>
      <c r="E238" s="174" t="s">
        <v>1</v>
      </c>
      <c r="F238" s="175" t="s">
        <v>166</v>
      </c>
      <c r="H238" s="176">
        <v>291.89999999999998</v>
      </c>
      <c r="I238" s="177"/>
      <c r="L238" s="173"/>
      <c r="M238" s="178"/>
      <c r="N238" s="179"/>
      <c r="O238" s="179"/>
      <c r="P238" s="179"/>
      <c r="Q238" s="179"/>
      <c r="R238" s="179"/>
      <c r="S238" s="179"/>
      <c r="T238" s="180"/>
      <c r="AT238" s="174" t="s">
        <v>153</v>
      </c>
      <c r="AU238" s="174" t="s">
        <v>81</v>
      </c>
      <c r="AV238" s="14" t="s">
        <v>151</v>
      </c>
      <c r="AW238" s="14" t="s">
        <v>29</v>
      </c>
      <c r="AX238" s="14" t="s">
        <v>79</v>
      </c>
      <c r="AY238" s="174" t="s">
        <v>145</v>
      </c>
    </row>
    <row r="239" spans="1:65" s="2" customFormat="1" ht="37.9" customHeight="1">
      <c r="A239" s="32"/>
      <c r="B239" s="149"/>
      <c r="C239" s="150" t="s">
        <v>291</v>
      </c>
      <c r="D239" s="150" t="s">
        <v>147</v>
      </c>
      <c r="E239" s="151" t="s">
        <v>292</v>
      </c>
      <c r="F239" s="152" t="s">
        <v>293</v>
      </c>
      <c r="G239" s="153" t="s">
        <v>150</v>
      </c>
      <c r="H239" s="154">
        <v>146.96</v>
      </c>
      <c r="I239" s="155"/>
      <c r="J239" s="156">
        <f>ROUND(I239*H239,2)</f>
        <v>0</v>
      </c>
      <c r="K239" s="157"/>
      <c r="L239" s="33"/>
      <c r="M239" s="158" t="s">
        <v>1</v>
      </c>
      <c r="N239" s="159" t="s">
        <v>37</v>
      </c>
      <c r="O239" s="58"/>
      <c r="P239" s="160">
        <f>O239*H239</f>
        <v>0</v>
      </c>
      <c r="Q239" s="160">
        <v>1.1730000000000001E-2</v>
      </c>
      <c r="R239" s="160">
        <f>Q239*H239</f>
        <v>1.7238408000000003</v>
      </c>
      <c r="S239" s="160">
        <v>0</v>
      </c>
      <c r="T239" s="161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62" t="s">
        <v>151</v>
      </c>
      <c r="AT239" s="162" t="s">
        <v>147</v>
      </c>
      <c r="AU239" s="162" t="s">
        <v>81</v>
      </c>
      <c r="AY239" s="17" t="s">
        <v>145</v>
      </c>
      <c r="BE239" s="163">
        <f>IF(N239="základní",J239,0)</f>
        <v>0</v>
      </c>
      <c r="BF239" s="163">
        <f>IF(N239="snížená",J239,0)</f>
        <v>0</v>
      </c>
      <c r="BG239" s="163">
        <f>IF(N239="zákl. přenesená",J239,0)</f>
        <v>0</v>
      </c>
      <c r="BH239" s="163">
        <f>IF(N239="sníž. přenesená",J239,0)</f>
        <v>0</v>
      </c>
      <c r="BI239" s="163">
        <f>IF(N239="nulová",J239,0)</f>
        <v>0</v>
      </c>
      <c r="BJ239" s="17" t="s">
        <v>79</v>
      </c>
      <c r="BK239" s="163">
        <f>ROUND(I239*H239,2)</f>
        <v>0</v>
      </c>
      <c r="BL239" s="17" t="s">
        <v>151</v>
      </c>
      <c r="BM239" s="162" t="s">
        <v>294</v>
      </c>
    </row>
    <row r="240" spans="1:65" s="15" customFormat="1">
      <c r="B240" s="181"/>
      <c r="D240" s="165" t="s">
        <v>153</v>
      </c>
      <c r="E240" s="182" t="s">
        <v>1</v>
      </c>
      <c r="F240" s="183" t="s">
        <v>286</v>
      </c>
      <c r="H240" s="182" t="s">
        <v>1</v>
      </c>
      <c r="I240" s="184"/>
      <c r="L240" s="181"/>
      <c r="M240" s="185"/>
      <c r="N240" s="186"/>
      <c r="O240" s="186"/>
      <c r="P240" s="186"/>
      <c r="Q240" s="186"/>
      <c r="R240" s="186"/>
      <c r="S240" s="186"/>
      <c r="T240" s="187"/>
      <c r="AT240" s="182" t="s">
        <v>153</v>
      </c>
      <c r="AU240" s="182" t="s">
        <v>81</v>
      </c>
      <c r="AV240" s="15" t="s">
        <v>79</v>
      </c>
      <c r="AW240" s="15" t="s">
        <v>29</v>
      </c>
      <c r="AX240" s="15" t="s">
        <v>72</v>
      </c>
      <c r="AY240" s="182" t="s">
        <v>145</v>
      </c>
    </row>
    <row r="241" spans="1:65" s="13" customFormat="1">
      <c r="B241" s="164"/>
      <c r="D241" s="165" t="s">
        <v>153</v>
      </c>
      <c r="E241" s="166" t="s">
        <v>1</v>
      </c>
      <c r="F241" s="167" t="s">
        <v>295</v>
      </c>
      <c r="H241" s="168">
        <v>108.32</v>
      </c>
      <c r="I241" s="169"/>
      <c r="L241" s="164"/>
      <c r="M241" s="170"/>
      <c r="N241" s="171"/>
      <c r="O241" s="171"/>
      <c r="P241" s="171"/>
      <c r="Q241" s="171"/>
      <c r="R241" s="171"/>
      <c r="S241" s="171"/>
      <c r="T241" s="172"/>
      <c r="AT241" s="166" t="s">
        <v>153</v>
      </c>
      <c r="AU241" s="166" t="s">
        <v>81</v>
      </c>
      <c r="AV241" s="13" t="s">
        <v>81</v>
      </c>
      <c r="AW241" s="13" t="s">
        <v>29</v>
      </c>
      <c r="AX241" s="13" t="s">
        <v>72</v>
      </c>
      <c r="AY241" s="166" t="s">
        <v>145</v>
      </c>
    </row>
    <row r="242" spans="1:65" s="15" customFormat="1">
      <c r="B242" s="181"/>
      <c r="D242" s="165" t="s">
        <v>153</v>
      </c>
      <c r="E242" s="182" t="s">
        <v>1</v>
      </c>
      <c r="F242" s="183" t="s">
        <v>289</v>
      </c>
      <c r="H242" s="182" t="s">
        <v>1</v>
      </c>
      <c r="I242" s="184"/>
      <c r="L242" s="181"/>
      <c r="M242" s="185"/>
      <c r="N242" s="186"/>
      <c r="O242" s="186"/>
      <c r="P242" s="186"/>
      <c r="Q242" s="186"/>
      <c r="R242" s="186"/>
      <c r="S242" s="186"/>
      <c r="T242" s="187"/>
      <c r="AT242" s="182" t="s">
        <v>153</v>
      </c>
      <c r="AU242" s="182" t="s">
        <v>81</v>
      </c>
      <c r="AV242" s="15" t="s">
        <v>79</v>
      </c>
      <c r="AW242" s="15" t="s">
        <v>29</v>
      </c>
      <c r="AX242" s="15" t="s">
        <v>72</v>
      </c>
      <c r="AY242" s="182" t="s">
        <v>145</v>
      </c>
    </row>
    <row r="243" spans="1:65" s="13" customFormat="1">
      <c r="B243" s="164"/>
      <c r="D243" s="165" t="s">
        <v>153</v>
      </c>
      <c r="E243" s="166" t="s">
        <v>1</v>
      </c>
      <c r="F243" s="167" t="s">
        <v>296</v>
      </c>
      <c r="H243" s="168">
        <v>38.64</v>
      </c>
      <c r="I243" s="169"/>
      <c r="L243" s="164"/>
      <c r="M243" s="170"/>
      <c r="N243" s="171"/>
      <c r="O243" s="171"/>
      <c r="P243" s="171"/>
      <c r="Q243" s="171"/>
      <c r="R243" s="171"/>
      <c r="S243" s="171"/>
      <c r="T243" s="172"/>
      <c r="AT243" s="166" t="s">
        <v>153</v>
      </c>
      <c r="AU243" s="166" t="s">
        <v>81</v>
      </c>
      <c r="AV243" s="13" t="s">
        <v>81</v>
      </c>
      <c r="AW243" s="13" t="s">
        <v>29</v>
      </c>
      <c r="AX243" s="13" t="s">
        <v>72</v>
      </c>
      <c r="AY243" s="166" t="s">
        <v>145</v>
      </c>
    </row>
    <row r="244" spans="1:65" s="14" customFormat="1">
      <c r="B244" s="173"/>
      <c r="D244" s="165" t="s">
        <v>153</v>
      </c>
      <c r="E244" s="174" t="s">
        <v>1</v>
      </c>
      <c r="F244" s="175" t="s">
        <v>166</v>
      </c>
      <c r="H244" s="176">
        <v>146.95999999999998</v>
      </c>
      <c r="I244" s="177"/>
      <c r="L244" s="173"/>
      <c r="M244" s="178"/>
      <c r="N244" s="179"/>
      <c r="O244" s="179"/>
      <c r="P244" s="179"/>
      <c r="Q244" s="179"/>
      <c r="R244" s="179"/>
      <c r="S244" s="179"/>
      <c r="T244" s="180"/>
      <c r="AT244" s="174" t="s">
        <v>153</v>
      </c>
      <c r="AU244" s="174" t="s">
        <v>81</v>
      </c>
      <c r="AV244" s="14" t="s">
        <v>151</v>
      </c>
      <c r="AW244" s="14" t="s">
        <v>29</v>
      </c>
      <c r="AX244" s="14" t="s">
        <v>79</v>
      </c>
      <c r="AY244" s="174" t="s">
        <v>145</v>
      </c>
    </row>
    <row r="245" spans="1:65" s="2" customFormat="1" ht="24.2" customHeight="1">
      <c r="A245" s="32"/>
      <c r="B245" s="149"/>
      <c r="C245" s="150" t="s">
        <v>297</v>
      </c>
      <c r="D245" s="150" t="s">
        <v>147</v>
      </c>
      <c r="E245" s="151" t="s">
        <v>298</v>
      </c>
      <c r="F245" s="152" t="s">
        <v>299</v>
      </c>
      <c r="G245" s="153" t="s">
        <v>150</v>
      </c>
      <c r="H245" s="154">
        <v>45.1</v>
      </c>
      <c r="I245" s="155"/>
      <c r="J245" s="156">
        <f>ROUND(I245*H245,2)</f>
        <v>0</v>
      </c>
      <c r="K245" s="157"/>
      <c r="L245" s="33"/>
      <c r="M245" s="158" t="s">
        <v>1</v>
      </c>
      <c r="N245" s="159" t="s">
        <v>37</v>
      </c>
      <c r="O245" s="58"/>
      <c r="P245" s="160">
        <f>O245*H245</f>
        <v>0</v>
      </c>
      <c r="Q245" s="160">
        <v>0.1837</v>
      </c>
      <c r="R245" s="160">
        <f>Q245*H245</f>
        <v>8.2848699999999997</v>
      </c>
      <c r="S245" s="160">
        <v>0</v>
      </c>
      <c r="T245" s="161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62" t="s">
        <v>151</v>
      </c>
      <c r="AT245" s="162" t="s">
        <v>147</v>
      </c>
      <c r="AU245" s="162" t="s">
        <v>81</v>
      </c>
      <c r="AY245" s="17" t="s">
        <v>145</v>
      </c>
      <c r="BE245" s="163">
        <f>IF(N245="základní",J245,0)</f>
        <v>0</v>
      </c>
      <c r="BF245" s="163">
        <f>IF(N245="snížená",J245,0)</f>
        <v>0</v>
      </c>
      <c r="BG245" s="163">
        <f>IF(N245="zákl. přenesená",J245,0)</f>
        <v>0</v>
      </c>
      <c r="BH245" s="163">
        <f>IF(N245="sníž. přenesená",J245,0)</f>
        <v>0</v>
      </c>
      <c r="BI245" s="163">
        <f>IF(N245="nulová",J245,0)</f>
        <v>0</v>
      </c>
      <c r="BJ245" s="17" t="s">
        <v>79</v>
      </c>
      <c r="BK245" s="163">
        <f>ROUND(I245*H245,2)</f>
        <v>0</v>
      </c>
      <c r="BL245" s="17" t="s">
        <v>151</v>
      </c>
      <c r="BM245" s="162" t="s">
        <v>300</v>
      </c>
    </row>
    <row r="246" spans="1:65" s="15" customFormat="1">
      <c r="B246" s="181"/>
      <c r="D246" s="165" t="s">
        <v>153</v>
      </c>
      <c r="E246" s="182" t="s">
        <v>1</v>
      </c>
      <c r="F246" s="183" t="s">
        <v>201</v>
      </c>
      <c r="H246" s="182" t="s">
        <v>1</v>
      </c>
      <c r="I246" s="184"/>
      <c r="L246" s="181"/>
      <c r="M246" s="185"/>
      <c r="N246" s="186"/>
      <c r="O246" s="186"/>
      <c r="P246" s="186"/>
      <c r="Q246" s="186"/>
      <c r="R246" s="186"/>
      <c r="S246" s="186"/>
      <c r="T246" s="187"/>
      <c r="AT246" s="182" t="s">
        <v>153</v>
      </c>
      <c r="AU246" s="182" t="s">
        <v>81</v>
      </c>
      <c r="AV246" s="15" t="s">
        <v>79</v>
      </c>
      <c r="AW246" s="15" t="s">
        <v>29</v>
      </c>
      <c r="AX246" s="15" t="s">
        <v>72</v>
      </c>
      <c r="AY246" s="182" t="s">
        <v>145</v>
      </c>
    </row>
    <row r="247" spans="1:65" s="13" customFormat="1">
      <c r="B247" s="164"/>
      <c r="D247" s="165" t="s">
        <v>153</v>
      </c>
      <c r="E247" s="166" t="s">
        <v>1</v>
      </c>
      <c r="F247" s="167" t="s">
        <v>202</v>
      </c>
      <c r="H247" s="168">
        <v>45.1</v>
      </c>
      <c r="I247" s="169"/>
      <c r="L247" s="164"/>
      <c r="M247" s="170"/>
      <c r="N247" s="171"/>
      <c r="O247" s="171"/>
      <c r="P247" s="171"/>
      <c r="Q247" s="171"/>
      <c r="R247" s="171"/>
      <c r="S247" s="171"/>
      <c r="T247" s="172"/>
      <c r="AT247" s="166" t="s">
        <v>153</v>
      </c>
      <c r="AU247" s="166" t="s">
        <v>81</v>
      </c>
      <c r="AV247" s="13" t="s">
        <v>81</v>
      </c>
      <c r="AW247" s="13" t="s">
        <v>29</v>
      </c>
      <c r="AX247" s="13" t="s">
        <v>72</v>
      </c>
      <c r="AY247" s="166" t="s">
        <v>145</v>
      </c>
    </row>
    <row r="248" spans="1:65" s="14" customFormat="1">
      <c r="B248" s="173"/>
      <c r="D248" s="165" t="s">
        <v>153</v>
      </c>
      <c r="E248" s="174" t="s">
        <v>1</v>
      </c>
      <c r="F248" s="175" t="s">
        <v>166</v>
      </c>
      <c r="H248" s="176">
        <v>45.1</v>
      </c>
      <c r="I248" s="177"/>
      <c r="L248" s="173"/>
      <c r="M248" s="178"/>
      <c r="N248" s="179"/>
      <c r="O248" s="179"/>
      <c r="P248" s="179"/>
      <c r="Q248" s="179"/>
      <c r="R248" s="179"/>
      <c r="S248" s="179"/>
      <c r="T248" s="180"/>
      <c r="AT248" s="174" t="s">
        <v>153</v>
      </c>
      <c r="AU248" s="174" t="s">
        <v>81</v>
      </c>
      <c r="AV248" s="14" t="s">
        <v>151</v>
      </c>
      <c r="AW248" s="14" t="s">
        <v>29</v>
      </c>
      <c r="AX248" s="14" t="s">
        <v>79</v>
      </c>
      <c r="AY248" s="174" t="s">
        <v>145</v>
      </c>
    </row>
    <row r="249" spans="1:65" s="2" customFormat="1" ht="24.2" customHeight="1">
      <c r="A249" s="32"/>
      <c r="B249" s="149"/>
      <c r="C249" s="150" t="s">
        <v>301</v>
      </c>
      <c r="D249" s="150" t="s">
        <v>147</v>
      </c>
      <c r="E249" s="151" t="s">
        <v>302</v>
      </c>
      <c r="F249" s="152" t="s">
        <v>303</v>
      </c>
      <c r="G249" s="153" t="s">
        <v>150</v>
      </c>
      <c r="H249" s="154">
        <v>45.1</v>
      </c>
      <c r="I249" s="155"/>
      <c r="J249" s="156">
        <f>ROUND(I249*H249,2)</f>
        <v>0</v>
      </c>
      <c r="K249" s="157"/>
      <c r="L249" s="33"/>
      <c r="M249" s="158" t="s">
        <v>1</v>
      </c>
      <c r="N249" s="159" t="s">
        <v>37</v>
      </c>
      <c r="O249" s="58"/>
      <c r="P249" s="160">
        <f>O249*H249</f>
        <v>0</v>
      </c>
      <c r="Q249" s="160">
        <v>0.1837</v>
      </c>
      <c r="R249" s="160">
        <f>Q249*H249</f>
        <v>8.2848699999999997</v>
      </c>
      <c r="S249" s="160">
        <v>0</v>
      </c>
      <c r="T249" s="161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62" t="s">
        <v>151</v>
      </c>
      <c r="AT249" s="162" t="s">
        <v>147</v>
      </c>
      <c r="AU249" s="162" t="s">
        <v>81</v>
      </c>
      <c r="AY249" s="17" t="s">
        <v>145</v>
      </c>
      <c r="BE249" s="163">
        <f>IF(N249="základní",J249,0)</f>
        <v>0</v>
      </c>
      <c r="BF249" s="163">
        <f>IF(N249="snížená",J249,0)</f>
        <v>0</v>
      </c>
      <c r="BG249" s="163">
        <f>IF(N249="zákl. přenesená",J249,0)</f>
        <v>0</v>
      </c>
      <c r="BH249" s="163">
        <f>IF(N249="sníž. přenesená",J249,0)</f>
        <v>0</v>
      </c>
      <c r="BI249" s="163">
        <f>IF(N249="nulová",J249,0)</f>
        <v>0</v>
      </c>
      <c r="BJ249" s="17" t="s">
        <v>79</v>
      </c>
      <c r="BK249" s="163">
        <f>ROUND(I249*H249,2)</f>
        <v>0</v>
      </c>
      <c r="BL249" s="17" t="s">
        <v>151</v>
      </c>
      <c r="BM249" s="162" t="s">
        <v>304</v>
      </c>
    </row>
    <row r="250" spans="1:65" s="15" customFormat="1">
      <c r="B250" s="181"/>
      <c r="D250" s="165" t="s">
        <v>153</v>
      </c>
      <c r="E250" s="182" t="s">
        <v>1</v>
      </c>
      <c r="F250" s="183" t="s">
        <v>201</v>
      </c>
      <c r="H250" s="182" t="s">
        <v>1</v>
      </c>
      <c r="I250" s="184"/>
      <c r="L250" s="181"/>
      <c r="M250" s="185"/>
      <c r="N250" s="186"/>
      <c r="O250" s="186"/>
      <c r="P250" s="186"/>
      <c r="Q250" s="186"/>
      <c r="R250" s="186"/>
      <c r="S250" s="186"/>
      <c r="T250" s="187"/>
      <c r="AT250" s="182" t="s">
        <v>153</v>
      </c>
      <c r="AU250" s="182" t="s">
        <v>81</v>
      </c>
      <c r="AV250" s="15" t="s">
        <v>79</v>
      </c>
      <c r="AW250" s="15" t="s">
        <v>29</v>
      </c>
      <c r="AX250" s="15" t="s">
        <v>72</v>
      </c>
      <c r="AY250" s="182" t="s">
        <v>145</v>
      </c>
    </row>
    <row r="251" spans="1:65" s="13" customFormat="1">
      <c r="B251" s="164"/>
      <c r="D251" s="165" t="s">
        <v>153</v>
      </c>
      <c r="E251" s="166" t="s">
        <v>1</v>
      </c>
      <c r="F251" s="167" t="s">
        <v>202</v>
      </c>
      <c r="H251" s="168">
        <v>45.1</v>
      </c>
      <c r="I251" s="169"/>
      <c r="L251" s="164"/>
      <c r="M251" s="170"/>
      <c r="N251" s="171"/>
      <c r="O251" s="171"/>
      <c r="P251" s="171"/>
      <c r="Q251" s="171"/>
      <c r="R251" s="171"/>
      <c r="S251" s="171"/>
      <c r="T251" s="172"/>
      <c r="AT251" s="166" t="s">
        <v>153</v>
      </c>
      <c r="AU251" s="166" t="s">
        <v>81</v>
      </c>
      <c r="AV251" s="13" t="s">
        <v>81</v>
      </c>
      <c r="AW251" s="13" t="s">
        <v>29</v>
      </c>
      <c r="AX251" s="13" t="s">
        <v>72</v>
      </c>
      <c r="AY251" s="166" t="s">
        <v>145</v>
      </c>
    </row>
    <row r="252" spans="1:65" s="14" customFormat="1">
      <c r="B252" s="173"/>
      <c r="D252" s="165" t="s">
        <v>153</v>
      </c>
      <c r="E252" s="174" t="s">
        <v>1</v>
      </c>
      <c r="F252" s="175" t="s">
        <v>166</v>
      </c>
      <c r="H252" s="176">
        <v>45.1</v>
      </c>
      <c r="I252" s="177"/>
      <c r="L252" s="173"/>
      <c r="M252" s="178"/>
      <c r="N252" s="179"/>
      <c r="O252" s="179"/>
      <c r="P252" s="179"/>
      <c r="Q252" s="179"/>
      <c r="R252" s="179"/>
      <c r="S252" s="179"/>
      <c r="T252" s="180"/>
      <c r="AT252" s="174" t="s">
        <v>153</v>
      </c>
      <c r="AU252" s="174" t="s">
        <v>81</v>
      </c>
      <c r="AV252" s="14" t="s">
        <v>151</v>
      </c>
      <c r="AW252" s="14" t="s">
        <v>29</v>
      </c>
      <c r="AX252" s="14" t="s">
        <v>79</v>
      </c>
      <c r="AY252" s="174" t="s">
        <v>145</v>
      </c>
    </row>
    <row r="253" spans="1:65" s="12" customFormat="1" ht="22.9" customHeight="1">
      <c r="B253" s="136"/>
      <c r="D253" s="137" t="s">
        <v>71</v>
      </c>
      <c r="E253" s="147" t="s">
        <v>197</v>
      </c>
      <c r="F253" s="147" t="s">
        <v>305</v>
      </c>
      <c r="I253" s="139"/>
      <c r="J253" s="148">
        <f>BK253</f>
        <v>0</v>
      </c>
      <c r="L253" s="136"/>
      <c r="M253" s="141"/>
      <c r="N253" s="142"/>
      <c r="O253" s="142"/>
      <c r="P253" s="143">
        <f>SUM(P254:P280)</f>
        <v>0</v>
      </c>
      <c r="Q253" s="142"/>
      <c r="R253" s="143">
        <f>SUM(R254:R280)</f>
        <v>0.19311556999999999</v>
      </c>
      <c r="S253" s="142"/>
      <c r="T253" s="144">
        <f>SUM(T254:T280)</f>
        <v>69.240769999999998</v>
      </c>
      <c r="AR253" s="137" t="s">
        <v>79</v>
      </c>
      <c r="AT253" s="145" t="s">
        <v>71</v>
      </c>
      <c r="AU253" s="145" t="s">
        <v>79</v>
      </c>
      <c r="AY253" s="137" t="s">
        <v>145</v>
      </c>
      <c r="BK253" s="146">
        <f>SUM(BK254:BK280)</f>
        <v>0</v>
      </c>
    </row>
    <row r="254" spans="1:65" s="2" customFormat="1" ht="37.9" customHeight="1">
      <c r="A254" s="32"/>
      <c r="B254" s="149"/>
      <c r="C254" s="150" t="s">
        <v>306</v>
      </c>
      <c r="D254" s="150" t="s">
        <v>147</v>
      </c>
      <c r="E254" s="151" t="s">
        <v>307</v>
      </c>
      <c r="F254" s="152" t="s">
        <v>308</v>
      </c>
      <c r="G254" s="153" t="s">
        <v>150</v>
      </c>
      <c r="H254" s="154">
        <v>1395.6890000000001</v>
      </c>
      <c r="I254" s="155"/>
      <c r="J254" s="156">
        <f>ROUND(I254*H254,2)</f>
        <v>0</v>
      </c>
      <c r="K254" s="157"/>
      <c r="L254" s="33"/>
      <c r="M254" s="158" t="s">
        <v>1</v>
      </c>
      <c r="N254" s="159" t="s">
        <v>37</v>
      </c>
      <c r="O254" s="58"/>
      <c r="P254" s="160">
        <f>O254*H254</f>
        <v>0</v>
      </c>
      <c r="Q254" s="160">
        <v>1.2999999999999999E-4</v>
      </c>
      <c r="R254" s="160">
        <f>Q254*H254</f>
        <v>0.18143956999999999</v>
      </c>
      <c r="S254" s="160">
        <v>0</v>
      </c>
      <c r="T254" s="161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62" t="s">
        <v>151</v>
      </c>
      <c r="AT254" s="162" t="s">
        <v>147</v>
      </c>
      <c r="AU254" s="162" t="s">
        <v>81</v>
      </c>
      <c r="AY254" s="17" t="s">
        <v>145</v>
      </c>
      <c r="BE254" s="163">
        <f>IF(N254="základní",J254,0)</f>
        <v>0</v>
      </c>
      <c r="BF254" s="163">
        <f>IF(N254="snížená",J254,0)</f>
        <v>0</v>
      </c>
      <c r="BG254" s="163">
        <f>IF(N254="zákl. přenesená",J254,0)</f>
        <v>0</v>
      </c>
      <c r="BH254" s="163">
        <f>IF(N254="sníž. přenesená",J254,0)</f>
        <v>0</v>
      </c>
      <c r="BI254" s="163">
        <f>IF(N254="nulová",J254,0)</f>
        <v>0</v>
      </c>
      <c r="BJ254" s="17" t="s">
        <v>79</v>
      </c>
      <c r="BK254" s="163">
        <f>ROUND(I254*H254,2)</f>
        <v>0</v>
      </c>
      <c r="BL254" s="17" t="s">
        <v>151</v>
      </c>
      <c r="BM254" s="162" t="s">
        <v>309</v>
      </c>
    </row>
    <row r="255" spans="1:65" s="15" customFormat="1">
      <c r="B255" s="181"/>
      <c r="D255" s="165" t="s">
        <v>153</v>
      </c>
      <c r="E255" s="182" t="s">
        <v>1</v>
      </c>
      <c r="F255" s="183" t="s">
        <v>310</v>
      </c>
      <c r="H255" s="182" t="s">
        <v>1</v>
      </c>
      <c r="I255" s="184"/>
      <c r="L255" s="181"/>
      <c r="M255" s="185"/>
      <c r="N255" s="186"/>
      <c r="O255" s="186"/>
      <c r="P255" s="186"/>
      <c r="Q255" s="186"/>
      <c r="R255" s="186"/>
      <c r="S255" s="186"/>
      <c r="T255" s="187"/>
      <c r="AT255" s="182" t="s">
        <v>153</v>
      </c>
      <c r="AU255" s="182" t="s">
        <v>81</v>
      </c>
      <c r="AV255" s="15" t="s">
        <v>79</v>
      </c>
      <c r="AW255" s="15" t="s">
        <v>29</v>
      </c>
      <c r="AX255" s="15" t="s">
        <v>72</v>
      </c>
      <c r="AY255" s="182" t="s">
        <v>145</v>
      </c>
    </row>
    <row r="256" spans="1:65" s="13" customFormat="1">
      <c r="B256" s="164"/>
      <c r="D256" s="165" t="s">
        <v>153</v>
      </c>
      <c r="E256" s="166" t="s">
        <v>1</v>
      </c>
      <c r="F256" s="167" t="s">
        <v>311</v>
      </c>
      <c r="H256" s="168">
        <v>414.089</v>
      </c>
      <c r="I256" s="169"/>
      <c r="L256" s="164"/>
      <c r="M256" s="170"/>
      <c r="N256" s="171"/>
      <c r="O256" s="171"/>
      <c r="P256" s="171"/>
      <c r="Q256" s="171"/>
      <c r="R256" s="171"/>
      <c r="S256" s="171"/>
      <c r="T256" s="172"/>
      <c r="AT256" s="166" t="s">
        <v>153</v>
      </c>
      <c r="AU256" s="166" t="s">
        <v>81</v>
      </c>
      <c r="AV256" s="13" t="s">
        <v>81</v>
      </c>
      <c r="AW256" s="13" t="s">
        <v>29</v>
      </c>
      <c r="AX256" s="13" t="s">
        <v>72</v>
      </c>
      <c r="AY256" s="166" t="s">
        <v>145</v>
      </c>
    </row>
    <row r="257" spans="1:65" s="15" customFormat="1">
      <c r="B257" s="181"/>
      <c r="D257" s="165" t="s">
        <v>153</v>
      </c>
      <c r="E257" s="182" t="s">
        <v>1</v>
      </c>
      <c r="F257" s="183" t="s">
        <v>312</v>
      </c>
      <c r="H257" s="182" t="s">
        <v>1</v>
      </c>
      <c r="I257" s="184"/>
      <c r="L257" s="181"/>
      <c r="M257" s="185"/>
      <c r="N257" s="186"/>
      <c r="O257" s="186"/>
      <c r="P257" s="186"/>
      <c r="Q257" s="186"/>
      <c r="R257" s="186"/>
      <c r="S257" s="186"/>
      <c r="T257" s="187"/>
      <c r="AT257" s="182" t="s">
        <v>153</v>
      </c>
      <c r="AU257" s="182" t="s">
        <v>81</v>
      </c>
      <c r="AV257" s="15" t="s">
        <v>79</v>
      </c>
      <c r="AW257" s="15" t="s">
        <v>29</v>
      </c>
      <c r="AX257" s="15" t="s">
        <v>72</v>
      </c>
      <c r="AY257" s="182" t="s">
        <v>145</v>
      </c>
    </row>
    <row r="258" spans="1:65" s="13" customFormat="1">
      <c r="B258" s="164"/>
      <c r="D258" s="165" t="s">
        <v>153</v>
      </c>
      <c r="E258" s="166" t="s">
        <v>1</v>
      </c>
      <c r="F258" s="167" t="s">
        <v>313</v>
      </c>
      <c r="H258" s="168">
        <v>689.7</v>
      </c>
      <c r="I258" s="169"/>
      <c r="L258" s="164"/>
      <c r="M258" s="170"/>
      <c r="N258" s="171"/>
      <c r="O258" s="171"/>
      <c r="P258" s="171"/>
      <c r="Q258" s="171"/>
      <c r="R258" s="171"/>
      <c r="S258" s="171"/>
      <c r="T258" s="172"/>
      <c r="AT258" s="166" t="s">
        <v>153</v>
      </c>
      <c r="AU258" s="166" t="s">
        <v>81</v>
      </c>
      <c r="AV258" s="13" t="s">
        <v>81</v>
      </c>
      <c r="AW258" s="13" t="s">
        <v>29</v>
      </c>
      <c r="AX258" s="13" t="s">
        <v>72</v>
      </c>
      <c r="AY258" s="166" t="s">
        <v>145</v>
      </c>
    </row>
    <row r="259" spans="1:65" s="15" customFormat="1">
      <c r="B259" s="181"/>
      <c r="D259" s="165" t="s">
        <v>153</v>
      </c>
      <c r="E259" s="182" t="s">
        <v>1</v>
      </c>
      <c r="F259" s="183" t="s">
        <v>314</v>
      </c>
      <c r="H259" s="182" t="s">
        <v>1</v>
      </c>
      <c r="I259" s="184"/>
      <c r="L259" s="181"/>
      <c r="M259" s="185"/>
      <c r="N259" s="186"/>
      <c r="O259" s="186"/>
      <c r="P259" s="186"/>
      <c r="Q259" s="186"/>
      <c r="R259" s="186"/>
      <c r="S259" s="186"/>
      <c r="T259" s="187"/>
      <c r="AT259" s="182" t="s">
        <v>153</v>
      </c>
      <c r="AU259" s="182" t="s">
        <v>81</v>
      </c>
      <c r="AV259" s="15" t="s">
        <v>79</v>
      </c>
      <c r="AW259" s="15" t="s">
        <v>29</v>
      </c>
      <c r="AX259" s="15" t="s">
        <v>72</v>
      </c>
      <c r="AY259" s="182" t="s">
        <v>145</v>
      </c>
    </row>
    <row r="260" spans="1:65" s="13" customFormat="1">
      <c r="B260" s="164"/>
      <c r="D260" s="165" t="s">
        <v>153</v>
      </c>
      <c r="E260" s="166" t="s">
        <v>1</v>
      </c>
      <c r="F260" s="167" t="s">
        <v>315</v>
      </c>
      <c r="H260" s="168">
        <v>291.89999999999998</v>
      </c>
      <c r="I260" s="169"/>
      <c r="L260" s="164"/>
      <c r="M260" s="170"/>
      <c r="N260" s="171"/>
      <c r="O260" s="171"/>
      <c r="P260" s="171"/>
      <c r="Q260" s="171"/>
      <c r="R260" s="171"/>
      <c r="S260" s="171"/>
      <c r="T260" s="172"/>
      <c r="AT260" s="166" t="s">
        <v>153</v>
      </c>
      <c r="AU260" s="166" t="s">
        <v>81</v>
      </c>
      <c r="AV260" s="13" t="s">
        <v>81</v>
      </c>
      <c r="AW260" s="13" t="s">
        <v>29</v>
      </c>
      <c r="AX260" s="13" t="s">
        <v>72</v>
      </c>
      <c r="AY260" s="166" t="s">
        <v>145</v>
      </c>
    </row>
    <row r="261" spans="1:65" s="14" customFormat="1">
      <c r="B261" s="173"/>
      <c r="D261" s="165" t="s">
        <v>153</v>
      </c>
      <c r="E261" s="174" t="s">
        <v>1</v>
      </c>
      <c r="F261" s="175" t="s">
        <v>166</v>
      </c>
      <c r="H261" s="176">
        <v>1395.6889999999999</v>
      </c>
      <c r="I261" s="177"/>
      <c r="L261" s="173"/>
      <c r="M261" s="178"/>
      <c r="N261" s="179"/>
      <c r="O261" s="179"/>
      <c r="P261" s="179"/>
      <c r="Q261" s="179"/>
      <c r="R261" s="179"/>
      <c r="S261" s="179"/>
      <c r="T261" s="180"/>
      <c r="AT261" s="174" t="s">
        <v>153</v>
      </c>
      <c r="AU261" s="174" t="s">
        <v>81</v>
      </c>
      <c r="AV261" s="14" t="s">
        <v>151</v>
      </c>
      <c r="AW261" s="14" t="s">
        <v>29</v>
      </c>
      <c r="AX261" s="14" t="s">
        <v>79</v>
      </c>
      <c r="AY261" s="174" t="s">
        <v>145</v>
      </c>
    </row>
    <row r="262" spans="1:65" s="2" customFormat="1" ht="37.9" customHeight="1">
      <c r="A262" s="32"/>
      <c r="B262" s="149"/>
      <c r="C262" s="150" t="s">
        <v>316</v>
      </c>
      <c r="D262" s="150" t="s">
        <v>147</v>
      </c>
      <c r="E262" s="151" t="s">
        <v>317</v>
      </c>
      <c r="F262" s="152" t="s">
        <v>318</v>
      </c>
      <c r="G262" s="153" t="s">
        <v>150</v>
      </c>
      <c r="H262" s="154">
        <v>291.89999999999998</v>
      </c>
      <c r="I262" s="155"/>
      <c r="J262" s="156">
        <f>ROUND(I262*H262,2)</f>
        <v>0</v>
      </c>
      <c r="K262" s="157"/>
      <c r="L262" s="33"/>
      <c r="M262" s="158" t="s">
        <v>1</v>
      </c>
      <c r="N262" s="159" t="s">
        <v>37</v>
      </c>
      <c r="O262" s="58"/>
      <c r="P262" s="160">
        <f>O262*H262</f>
        <v>0</v>
      </c>
      <c r="Q262" s="160">
        <v>4.0000000000000003E-5</v>
      </c>
      <c r="R262" s="160">
        <f>Q262*H262</f>
        <v>1.1676000000000001E-2</v>
      </c>
      <c r="S262" s="160">
        <v>0</v>
      </c>
      <c r="T262" s="161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62" t="s">
        <v>151</v>
      </c>
      <c r="AT262" s="162" t="s">
        <v>147</v>
      </c>
      <c r="AU262" s="162" t="s">
        <v>81</v>
      </c>
      <c r="AY262" s="17" t="s">
        <v>145</v>
      </c>
      <c r="BE262" s="163">
        <f>IF(N262="základní",J262,0)</f>
        <v>0</v>
      </c>
      <c r="BF262" s="163">
        <f>IF(N262="snížená",J262,0)</f>
        <v>0</v>
      </c>
      <c r="BG262" s="163">
        <f>IF(N262="zákl. přenesená",J262,0)</f>
        <v>0</v>
      </c>
      <c r="BH262" s="163">
        <f>IF(N262="sníž. přenesená",J262,0)</f>
        <v>0</v>
      </c>
      <c r="BI262" s="163">
        <f>IF(N262="nulová",J262,0)</f>
        <v>0</v>
      </c>
      <c r="BJ262" s="17" t="s">
        <v>79</v>
      </c>
      <c r="BK262" s="163">
        <f>ROUND(I262*H262,2)</f>
        <v>0</v>
      </c>
      <c r="BL262" s="17" t="s">
        <v>151</v>
      </c>
      <c r="BM262" s="162" t="s">
        <v>319</v>
      </c>
    </row>
    <row r="263" spans="1:65" s="13" customFormat="1">
      <c r="B263" s="164"/>
      <c r="D263" s="165" t="s">
        <v>153</v>
      </c>
      <c r="E263" s="166" t="s">
        <v>1</v>
      </c>
      <c r="F263" s="167" t="s">
        <v>315</v>
      </c>
      <c r="H263" s="168">
        <v>291.89999999999998</v>
      </c>
      <c r="I263" s="169"/>
      <c r="L263" s="164"/>
      <c r="M263" s="170"/>
      <c r="N263" s="171"/>
      <c r="O263" s="171"/>
      <c r="P263" s="171"/>
      <c r="Q263" s="171"/>
      <c r="R263" s="171"/>
      <c r="S263" s="171"/>
      <c r="T263" s="172"/>
      <c r="AT263" s="166" t="s">
        <v>153</v>
      </c>
      <c r="AU263" s="166" t="s">
        <v>81</v>
      </c>
      <c r="AV263" s="13" t="s">
        <v>81</v>
      </c>
      <c r="AW263" s="13" t="s">
        <v>29</v>
      </c>
      <c r="AX263" s="13" t="s">
        <v>79</v>
      </c>
      <c r="AY263" s="166" t="s">
        <v>145</v>
      </c>
    </row>
    <row r="264" spans="1:65" s="2" customFormat="1" ht="44.25" customHeight="1">
      <c r="A264" s="32"/>
      <c r="B264" s="149"/>
      <c r="C264" s="150" t="s">
        <v>320</v>
      </c>
      <c r="D264" s="150" t="s">
        <v>147</v>
      </c>
      <c r="E264" s="151" t="s">
        <v>321</v>
      </c>
      <c r="F264" s="152" t="s">
        <v>322</v>
      </c>
      <c r="G264" s="153" t="s">
        <v>150</v>
      </c>
      <c r="H264" s="154">
        <v>25.66</v>
      </c>
      <c r="I264" s="155"/>
      <c r="J264" s="156">
        <f>ROUND(I264*H264,2)</f>
        <v>0</v>
      </c>
      <c r="K264" s="157"/>
      <c r="L264" s="33"/>
      <c r="M264" s="158" t="s">
        <v>1</v>
      </c>
      <c r="N264" s="159" t="s">
        <v>37</v>
      </c>
      <c r="O264" s="58"/>
      <c r="P264" s="160">
        <f>O264*H264</f>
        <v>0</v>
      </c>
      <c r="Q264" s="160">
        <v>0</v>
      </c>
      <c r="R264" s="160">
        <f>Q264*H264</f>
        <v>0</v>
      </c>
      <c r="S264" s="160">
        <v>0.13100000000000001</v>
      </c>
      <c r="T264" s="161">
        <f>S264*H264</f>
        <v>3.3614600000000001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62" t="s">
        <v>151</v>
      </c>
      <c r="AT264" s="162" t="s">
        <v>147</v>
      </c>
      <c r="AU264" s="162" t="s">
        <v>81</v>
      </c>
      <c r="AY264" s="17" t="s">
        <v>145</v>
      </c>
      <c r="BE264" s="163">
        <f>IF(N264="základní",J264,0)</f>
        <v>0</v>
      </c>
      <c r="BF264" s="163">
        <f>IF(N264="snížená",J264,0)</f>
        <v>0</v>
      </c>
      <c r="BG264" s="163">
        <f>IF(N264="zákl. přenesená",J264,0)</f>
        <v>0</v>
      </c>
      <c r="BH264" s="163">
        <f>IF(N264="sníž. přenesená",J264,0)</f>
        <v>0</v>
      </c>
      <c r="BI264" s="163">
        <f>IF(N264="nulová",J264,0)</f>
        <v>0</v>
      </c>
      <c r="BJ264" s="17" t="s">
        <v>79</v>
      </c>
      <c r="BK264" s="163">
        <f>ROUND(I264*H264,2)</f>
        <v>0</v>
      </c>
      <c r="BL264" s="17" t="s">
        <v>151</v>
      </c>
      <c r="BM264" s="162" t="s">
        <v>323</v>
      </c>
    </row>
    <row r="265" spans="1:65" s="13" customFormat="1">
      <c r="B265" s="164"/>
      <c r="D265" s="165" t="s">
        <v>153</v>
      </c>
      <c r="E265" s="166" t="s">
        <v>1</v>
      </c>
      <c r="F265" s="167" t="s">
        <v>324</v>
      </c>
      <c r="H265" s="168">
        <v>25.66</v>
      </c>
      <c r="I265" s="169"/>
      <c r="L265" s="164"/>
      <c r="M265" s="170"/>
      <c r="N265" s="171"/>
      <c r="O265" s="171"/>
      <c r="P265" s="171"/>
      <c r="Q265" s="171"/>
      <c r="R265" s="171"/>
      <c r="S265" s="171"/>
      <c r="T265" s="172"/>
      <c r="AT265" s="166" t="s">
        <v>153</v>
      </c>
      <c r="AU265" s="166" t="s">
        <v>81</v>
      </c>
      <c r="AV265" s="13" t="s">
        <v>81</v>
      </c>
      <c r="AW265" s="13" t="s">
        <v>29</v>
      </c>
      <c r="AX265" s="13" t="s">
        <v>79</v>
      </c>
      <c r="AY265" s="166" t="s">
        <v>145</v>
      </c>
    </row>
    <row r="266" spans="1:65" s="2" customFormat="1" ht="44.25" customHeight="1">
      <c r="A266" s="32"/>
      <c r="B266" s="149"/>
      <c r="C266" s="150" t="s">
        <v>325</v>
      </c>
      <c r="D266" s="150" t="s">
        <v>147</v>
      </c>
      <c r="E266" s="151" t="s">
        <v>326</v>
      </c>
      <c r="F266" s="152" t="s">
        <v>327</v>
      </c>
      <c r="G266" s="153" t="s">
        <v>150</v>
      </c>
      <c r="H266" s="154">
        <v>49.21</v>
      </c>
      <c r="I266" s="155"/>
      <c r="J266" s="156">
        <f>ROUND(I266*H266,2)</f>
        <v>0</v>
      </c>
      <c r="K266" s="157"/>
      <c r="L266" s="33"/>
      <c r="M266" s="158" t="s">
        <v>1</v>
      </c>
      <c r="N266" s="159" t="s">
        <v>37</v>
      </c>
      <c r="O266" s="58"/>
      <c r="P266" s="160">
        <f>O266*H266</f>
        <v>0</v>
      </c>
      <c r="Q266" s="160">
        <v>0</v>
      </c>
      <c r="R266" s="160">
        <f>Q266*H266</f>
        <v>0</v>
      </c>
      <c r="S266" s="160">
        <v>0.26100000000000001</v>
      </c>
      <c r="T266" s="161">
        <f>S266*H266</f>
        <v>12.843810000000001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62" t="s">
        <v>151</v>
      </c>
      <c r="AT266" s="162" t="s">
        <v>147</v>
      </c>
      <c r="AU266" s="162" t="s">
        <v>81</v>
      </c>
      <c r="AY266" s="17" t="s">
        <v>145</v>
      </c>
      <c r="BE266" s="163">
        <f>IF(N266="základní",J266,0)</f>
        <v>0</v>
      </c>
      <c r="BF266" s="163">
        <f>IF(N266="snížená",J266,0)</f>
        <v>0</v>
      </c>
      <c r="BG266" s="163">
        <f>IF(N266="zákl. přenesená",J266,0)</f>
        <v>0</v>
      </c>
      <c r="BH266" s="163">
        <f>IF(N266="sníž. přenesená",J266,0)</f>
        <v>0</v>
      </c>
      <c r="BI266" s="163">
        <f>IF(N266="nulová",J266,0)</f>
        <v>0</v>
      </c>
      <c r="BJ266" s="17" t="s">
        <v>79</v>
      </c>
      <c r="BK266" s="163">
        <f>ROUND(I266*H266,2)</f>
        <v>0</v>
      </c>
      <c r="BL266" s="17" t="s">
        <v>151</v>
      </c>
      <c r="BM266" s="162" t="s">
        <v>328</v>
      </c>
    </row>
    <row r="267" spans="1:65" s="13" customFormat="1">
      <c r="B267" s="164"/>
      <c r="D267" s="165" t="s">
        <v>153</v>
      </c>
      <c r="E267" s="166" t="s">
        <v>1</v>
      </c>
      <c r="F267" s="167" t="s">
        <v>329</v>
      </c>
      <c r="H267" s="168">
        <v>49.21</v>
      </c>
      <c r="I267" s="169"/>
      <c r="L267" s="164"/>
      <c r="M267" s="170"/>
      <c r="N267" s="171"/>
      <c r="O267" s="171"/>
      <c r="P267" s="171"/>
      <c r="Q267" s="171"/>
      <c r="R267" s="171"/>
      <c r="S267" s="171"/>
      <c r="T267" s="172"/>
      <c r="AT267" s="166" t="s">
        <v>153</v>
      </c>
      <c r="AU267" s="166" t="s">
        <v>81</v>
      </c>
      <c r="AV267" s="13" t="s">
        <v>81</v>
      </c>
      <c r="AW267" s="13" t="s">
        <v>29</v>
      </c>
      <c r="AX267" s="13" t="s">
        <v>79</v>
      </c>
      <c r="AY267" s="166" t="s">
        <v>145</v>
      </c>
    </row>
    <row r="268" spans="1:65" s="2" customFormat="1" ht="24.2" customHeight="1">
      <c r="A268" s="32"/>
      <c r="B268" s="149"/>
      <c r="C268" s="150" t="s">
        <v>330</v>
      </c>
      <c r="D268" s="150" t="s">
        <v>147</v>
      </c>
      <c r="E268" s="151" t="s">
        <v>331</v>
      </c>
      <c r="F268" s="152" t="s">
        <v>332</v>
      </c>
      <c r="G268" s="153" t="s">
        <v>157</v>
      </c>
      <c r="H268" s="154">
        <v>23.344999999999999</v>
      </c>
      <c r="I268" s="155"/>
      <c r="J268" s="156">
        <f>ROUND(I268*H268,2)</f>
        <v>0</v>
      </c>
      <c r="K268" s="157"/>
      <c r="L268" s="33"/>
      <c r="M268" s="158" t="s">
        <v>1</v>
      </c>
      <c r="N268" s="159" t="s">
        <v>37</v>
      </c>
      <c r="O268" s="58"/>
      <c r="P268" s="160">
        <f>O268*H268</f>
        <v>0</v>
      </c>
      <c r="Q268" s="160">
        <v>0</v>
      </c>
      <c r="R268" s="160">
        <f>Q268*H268</f>
        <v>0</v>
      </c>
      <c r="S268" s="160">
        <v>1.6</v>
      </c>
      <c r="T268" s="161">
        <f>S268*H268</f>
        <v>37.351999999999997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62" t="s">
        <v>151</v>
      </c>
      <c r="AT268" s="162" t="s">
        <v>147</v>
      </c>
      <c r="AU268" s="162" t="s">
        <v>81</v>
      </c>
      <c r="AY268" s="17" t="s">
        <v>145</v>
      </c>
      <c r="BE268" s="163">
        <f>IF(N268="základní",J268,0)</f>
        <v>0</v>
      </c>
      <c r="BF268" s="163">
        <f>IF(N268="snížená",J268,0)</f>
        <v>0</v>
      </c>
      <c r="BG268" s="163">
        <f>IF(N268="zákl. přenesená",J268,0)</f>
        <v>0</v>
      </c>
      <c r="BH268" s="163">
        <f>IF(N268="sníž. přenesená",J268,0)</f>
        <v>0</v>
      </c>
      <c r="BI268" s="163">
        <f>IF(N268="nulová",J268,0)</f>
        <v>0</v>
      </c>
      <c r="BJ268" s="17" t="s">
        <v>79</v>
      </c>
      <c r="BK268" s="163">
        <f>ROUND(I268*H268,2)</f>
        <v>0</v>
      </c>
      <c r="BL268" s="17" t="s">
        <v>151</v>
      </c>
      <c r="BM268" s="162" t="s">
        <v>333</v>
      </c>
    </row>
    <row r="269" spans="1:65" s="15" customFormat="1">
      <c r="B269" s="181"/>
      <c r="D269" s="165" t="s">
        <v>153</v>
      </c>
      <c r="E269" s="182" t="s">
        <v>1</v>
      </c>
      <c r="F269" s="183" t="s">
        <v>334</v>
      </c>
      <c r="H269" s="182" t="s">
        <v>1</v>
      </c>
      <c r="I269" s="184"/>
      <c r="L269" s="181"/>
      <c r="M269" s="185"/>
      <c r="N269" s="186"/>
      <c r="O269" s="186"/>
      <c r="P269" s="186"/>
      <c r="Q269" s="186"/>
      <c r="R269" s="186"/>
      <c r="S269" s="186"/>
      <c r="T269" s="187"/>
      <c r="AT269" s="182" t="s">
        <v>153</v>
      </c>
      <c r="AU269" s="182" t="s">
        <v>81</v>
      </c>
      <c r="AV269" s="15" t="s">
        <v>79</v>
      </c>
      <c r="AW269" s="15" t="s">
        <v>29</v>
      </c>
      <c r="AX269" s="15" t="s">
        <v>72</v>
      </c>
      <c r="AY269" s="182" t="s">
        <v>145</v>
      </c>
    </row>
    <row r="270" spans="1:65" s="13" customFormat="1">
      <c r="B270" s="164"/>
      <c r="D270" s="165" t="s">
        <v>153</v>
      </c>
      <c r="E270" s="166" t="s">
        <v>1</v>
      </c>
      <c r="F270" s="167" t="s">
        <v>335</v>
      </c>
      <c r="H270" s="168">
        <v>23.344999999999999</v>
      </c>
      <c r="I270" s="169"/>
      <c r="L270" s="164"/>
      <c r="M270" s="170"/>
      <c r="N270" s="171"/>
      <c r="O270" s="171"/>
      <c r="P270" s="171"/>
      <c r="Q270" s="171"/>
      <c r="R270" s="171"/>
      <c r="S270" s="171"/>
      <c r="T270" s="172"/>
      <c r="AT270" s="166" t="s">
        <v>153</v>
      </c>
      <c r="AU270" s="166" t="s">
        <v>81</v>
      </c>
      <c r="AV270" s="13" t="s">
        <v>81</v>
      </c>
      <c r="AW270" s="13" t="s">
        <v>29</v>
      </c>
      <c r="AX270" s="13" t="s">
        <v>79</v>
      </c>
      <c r="AY270" s="166" t="s">
        <v>145</v>
      </c>
    </row>
    <row r="271" spans="1:65" s="2" customFormat="1" ht="24.2" customHeight="1">
      <c r="A271" s="32"/>
      <c r="B271" s="149"/>
      <c r="C271" s="150" t="s">
        <v>336</v>
      </c>
      <c r="D271" s="150" t="s">
        <v>147</v>
      </c>
      <c r="E271" s="151" t="s">
        <v>337</v>
      </c>
      <c r="F271" s="152" t="s">
        <v>338</v>
      </c>
      <c r="G271" s="153" t="s">
        <v>157</v>
      </c>
      <c r="H271" s="154">
        <v>6.758</v>
      </c>
      <c r="I271" s="155"/>
      <c r="J271" s="156">
        <f>ROUND(I271*H271,2)</f>
        <v>0</v>
      </c>
      <c r="K271" s="157"/>
      <c r="L271" s="33"/>
      <c r="M271" s="158" t="s">
        <v>1</v>
      </c>
      <c r="N271" s="159" t="s">
        <v>37</v>
      </c>
      <c r="O271" s="58"/>
      <c r="P271" s="160">
        <f>O271*H271</f>
        <v>0</v>
      </c>
      <c r="Q271" s="160">
        <v>0</v>
      </c>
      <c r="R271" s="160">
        <f>Q271*H271</f>
        <v>0</v>
      </c>
      <c r="S271" s="160">
        <v>2.2000000000000002</v>
      </c>
      <c r="T271" s="161">
        <f>S271*H271</f>
        <v>14.867600000000001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62" t="s">
        <v>151</v>
      </c>
      <c r="AT271" s="162" t="s">
        <v>147</v>
      </c>
      <c r="AU271" s="162" t="s">
        <v>81</v>
      </c>
      <c r="AY271" s="17" t="s">
        <v>145</v>
      </c>
      <c r="BE271" s="163">
        <f>IF(N271="základní",J271,0)</f>
        <v>0</v>
      </c>
      <c r="BF271" s="163">
        <f>IF(N271="snížená",J271,0)</f>
        <v>0</v>
      </c>
      <c r="BG271" s="163">
        <f>IF(N271="zákl. přenesená",J271,0)</f>
        <v>0</v>
      </c>
      <c r="BH271" s="163">
        <f>IF(N271="sníž. přenesená",J271,0)</f>
        <v>0</v>
      </c>
      <c r="BI271" s="163">
        <f>IF(N271="nulová",J271,0)</f>
        <v>0</v>
      </c>
      <c r="BJ271" s="17" t="s">
        <v>79</v>
      </c>
      <c r="BK271" s="163">
        <f>ROUND(I271*H271,2)</f>
        <v>0</v>
      </c>
      <c r="BL271" s="17" t="s">
        <v>151</v>
      </c>
      <c r="BM271" s="162" t="s">
        <v>339</v>
      </c>
    </row>
    <row r="272" spans="1:65" s="13" customFormat="1">
      <c r="B272" s="164"/>
      <c r="D272" s="165" t="s">
        <v>153</v>
      </c>
      <c r="E272" s="166" t="s">
        <v>1</v>
      </c>
      <c r="F272" s="167" t="s">
        <v>340</v>
      </c>
      <c r="H272" s="168">
        <v>6.758</v>
      </c>
      <c r="I272" s="169"/>
      <c r="L272" s="164"/>
      <c r="M272" s="170"/>
      <c r="N272" s="171"/>
      <c r="O272" s="171"/>
      <c r="P272" s="171"/>
      <c r="Q272" s="171"/>
      <c r="R272" s="171"/>
      <c r="S272" s="171"/>
      <c r="T272" s="172"/>
      <c r="AT272" s="166" t="s">
        <v>153</v>
      </c>
      <c r="AU272" s="166" t="s">
        <v>81</v>
      </c>
      <c r="AV272" s="13" t="s">
        <v>81</v>
      </c>
      <c r="AW272" s="13" t="s">
        <v>29</v>
      </c>
      <c r="AX272" s="13" t="s">
        <v>79</v>
      </c>
      <c r="AY272" s="166" t="s">
        <v>145</v>
      </c>
    </row>
    <row r="273" spans="1:65" s="2" customFormat="1" ht="37.9" customHeight="1">
      <c r="A273" s="32"/>
      <c r="B273" s="149"/>
      <c r="C273" s="150" t="s">
        <v>341</v>
      </c>
      <c r="D273" s="150" t="s">
        <v>147</v>
      </c>
      <c r="E273" s="151" t="s">
        <v>342</v>
      </c>
      <c r="F273" s="152" t="s">
        <v>343</v>
      </c>
      <c r="G273" s="153" t="s">
        <v>150</v>
      </c>
      <c r="H273" s="154">
        <v>3.6</v>
      </c>
      <c r="I273" s="155"/>
      <c r="J273" s="156">
        <f>ROUND(I273*H273,2)</f>
        <v>0</v>
      </c>
      <c r="K273" s="157"/>
      <c r="L273" s="33"/>
      <c r="M273" s="158" t="s">
        <v>1</v>
      </c>
      <c r="N273" s="159" t="s">
        <v>37</v>
      </c>
      <c r="O273" s="58"/>
      <c r="P273" s="160">
        <f>O273*H273</f>
        <v>0</v>
      </c>
      <c r="Q273" s="160">
        <v>0</v>
      </c>
      <c r="R273" s="160">
        <f>Q273*H273</f>
        <v>0</v>
      </c>
      <c r="S273" s="160">
        <v>7.5999999999999998E-2</v>
      </c>
      <c r="T273" s="161">
        <f>S273*H273</f>
        <v>0.27360000000000001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62" t="s">
        <v>151</v>
      </c>
      <c r="AT273" s="162" t="s">
        <v>147</v>
      </c>
      <c r="AU273" s="162" t="s">
        <v>81</v>
      </c>
      <c r="AY273" s="17" t="s">
        <v>145</v>
      </c>
      <c r="BE273" s="163">
        <f>IF(N273="základní",J273,0)</f>
        <v>0</v>
      </c>
      <c r="BF273" s="163">
        <f>IF(N273="snížená",J273,0)</f>
        <v>0</v>
      </c>
      <c r="BG273" s="163">
        <f>IF(N273="zákl. přenesená",J273,0)</f>
        <v>0</v>
      </c>
      <c r="BH273" s="163">
        <f>IF(N273="sníž. přenesená",J273,0)</f>
        <v>0</v>
      </c>
      <c r="BI273" s="163">
        <f>IF(N273="nulová",J273,0)</f>
        <v>0</v>
      </c>
      <c r="BJ273" s="17" t="s">
        <v>79</v>
      </c>
      <c r="BK273" s="163">
        <f>ROUND(I273*H273,2)</f>
        <v>0</v>
      </c>
      <c r="BL273" s="17" t="s">
        <v>151</v>
      </c>
      <c r="BM273" s="162" t="s">
        <v>344</v>
      </c>
    </row>
    <row r="274" spans="1:65" s="13" customFormat="1">
      <c r="B274" s="164"/>
      <c r="D274" s="165" t="s">
        <v>153</v>
      </c>
      <c r="E274" s="166" t="s">
        <v>1</v>
      </c>
      <c r="F274" s="167" t="s">
        <v>345</v>
      </c>
      <c r="H274" s="168">
        <v>3.6</v>
      </c>
      <c r="I274" s="169"/>
      <c r="L274" s="164"/>
      <c r="M274" s="170"/>
      <c r="N274" s="171"/>
      <c r="O274" s="171"/>
      <c r="P274" s="171"/>
      <c r="Q274" s="171"/>
      <c r="R274" s="171"/>
      <c r="S274" s="171"/>
      <c r="T274" s="172"/>
      <c r="AT274" s="166" t="s">
        <v>153</v>
      </c>
      <c r="AU274" s="166" t="s">
        <v>81</v>
      </c>
      <c r="AV274" s="13" t="s">
        <v>81</v>
      </c>
      <c r="AW274" s="13" t="s">
        <v>29</v>
      </c>
      <c r="AX274" s="13" t="s">
        <v>79</v>
      </c>
      <c r="AY274" s="166" t="s">
        <v>145</v>
      </c>
    </row>
    <row r="275" spans="1:65" s="2" customFormat="1" ht="37.9" customHeight="1">
      <c r="A275" s="32"/>
      <c r="B275" s="149"/>
      <c r="C275" s="150" t="s">
        <v>346</v>
      </c>
      <c r="D275" s="150" t="s">
        <v>147</v>
      </c>
      <c r="E275" s="151" t="s">
        <v>347</v>
      </c>
      <c r="F275" s="152" t="s">
        <v>348</v>
      </c>
      <c r="G275" s="153" t="s">
        <v>150</v>
      </c>
      <c r="H275" s="154">
        <v>3.6</v>
      </c>
      <c r="I275" s="155"/>
      <c r="J275" s="156">
        <f>ROUND(I275*H275,2)</f>
        <v>0</v>
      </c>
      <c r="K275" s="157"/>
      <c r="L275" s="33"/>
      <c r="M275" s="158" t="s">
        <v>1</v>
      </c>
      <c r="N275" s="159" t="s">
        <v>37</v>
      </c>
      <c r="O275" s="58"/>
      <c r="P275" s="160">
        <f>O275*H275</f>
        <v>0</v>
      </c>
      <c r="Q275" s="160">
        <v>0</v>
      </c>
      <c r="R275" s="160">
        <f>Q275*H275</f>
        <v>0</v>
      </c>
      <c r="S275" s="160">
        <v>6.3E-2</v>
      </c>
      <c r="T275" s="161">
        <f>S275*H275</f>
        <v>0.2268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62" t="s">
        <v>151</v>
      </c>
      <c r="AT275" s="162" t="s">
        <v>147</v>
      </c>
      <c r="AU275" s="162" t="s">
        <v>81</v>
      </c>
      <c r="AY275" s="17" t="s">
        <v>145</v>
      </c>
      <c r="BE275" s="163">
        <f>IF(N275="základní",J275,0)</f>
        <v>0</v>
      </c>
      <c r="BF275" s="163">
        <f>IF(N275="snížená",J275,0)</f>
        <v>0</v>
      </c>
      <c r="BG275" s="163">
        <f>IF(N275="zákl. přenesená",J275,0)</f>
        <v>0</v>
      </c>
      <c r="BH275" s="163">
        <f>IF(N275="sníž. přenesená",J275,0)</f>
        <v>0</v>
      </c>
      <c r="BI275" s="163">
        <f>IF(N275="nulová",J275,0)</f>
        <v>0</v>
      </c>
      <c r="BJ275" s="17" t="s">
        <v>79</v>
      </c>
      <c r="BK275" s="163">
        <f>ROUND(I275*H275,2)</f>
        <v>0</v>
      </c>
      <c r="BL275" s="17" t="s">
        <v>151</v>
      </c>
      <c r="BM275" s="162" t="s">
        <v>349</v>
      </c>
    </row>
    <row r="276" spans="1:65" s="13" customFormat="1">
      <c r="B276" s="164"/>
      <c r="D276" s="165" t="s">
        <v>153</v>
      </c>
      <c r="E276" s="166" t="s">
        <v>1</v>
      </c>
      <c r="F276" s="167" t="s">
        <v>350</v>
      </c>
      <c r="H276" s="168">
        <v>3.6</v>
      </c>
      <c r="I276" s="169"/>
      <c r="L276" s="164"/>
      <c r="M276" s="170"/>
      <c r="N276" s="171"/>
      <c r="O276" s="171"/>
      <c r="P276" s="171"/>
      <c r="Q276" s="171"/>
      <c r="R276" s="171"/>
      <c r="S276" s="171"/>
      <c r="T276" s="172"/>
      <c r="AT276" s="166" t="s">
        <v>153</v>
      </c>
      <c r="AU276" s="166" t="s">
        <v>81</v>
      </c>
      <c r="AV276" s="13" t="s">
        <v>81</v>
      </c>
      <c r="AW276" s="13" t="s">
        <v>29</v>
      </c>
      <c r="AX276" s="13" t="s">
        <v>79</v>
      </c>
      <c r="AY276" s="166" t="s">
        <v>145</v>
      </c>
    </row>
    <row r="277" spans="1:65" s="2" customFormat="1" ht="55.5" customHeight="1">
      <c r="A277" s="32"/>
      <c r="B277" s="149"/>
      <c r="C277" s="150" t="s">
        <v>351</v>
      </c>
      <c r="D277" s="150" t="s">
        <v>147</v>
      </c>
      <c r="E277" s="151" t="s">
        <v>352</v>
      </c>
      <c r="F277" s="152" t="s">
        <v>353</v>
      </c>
      <c r="G277" s="153" t="s">
        <v>354</v>
      </c>
      <c r="H277" s="154">
        <v>2.5</v>
      </c>
      <c r="I277" s="155"/>
      <c r="J277" s="156">
        <f>ROUND(I277*H277,2)</f>
        <v>0</v>
      </c>
      <c r="K277" s="157"/>
      <c r="L277" s="33"/>
      <c r="M277" s="158" t="s">
        <v>1</v>
      </c>
      <c r="N277" s="159" t="s">
        <v>37</v>
      </c>
      <c r="O277" s="58"/>
      <c r="P277" s="160">
        <f>O277*H277</f>
        <v>0</v>
      </c>
      <c r="Q277" s="160">
        <v>0</v>
      </c>
      <c r="R277" s="160">
        <f>Q277*H277</f>
        <v>0</v>
      </c>
      <c r="S277" s="160">
        <v>6.5000000000000002E-2</v>
      </c>
      <c r="T277" s="161">
        <f>S277*H277</f>
        <v>0.16250000000000001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62" t="s">
        <v>151</v>
      </c>
      <c r="AT277" s="162" t="s">
        <v>147</v>
      </c>
      <c r="AU277" s="162" t="s">
        <v>81</v>
      </c>
      <c r="AY277" s="17" t="s">
        <v>145</v>
      </c>
      <c r="BE277" s="163">
        <f>IF(N277="základní",J277,0)</f>
        <v>0</v>
      </c>
      <c r="BF277" s="163">
        <f>IF(N277="snížená",J277,0)</f>
        <v>0</v>
      </c>
      <c r="BG277" s="163">
        <f>IF(N277="zákl. přenesená",J277,0)</f>
        <v>0</v>
      </c>
      <c r="BH277" s="163">
        <f>IF(N277="sníž. přenesená",J277,0)</f>
        <v>0</v>
      </c>
      <c r="BI277" s="163">
        <f>IF(N277="nulová",J277,0)</f>
        <v>0</v>
      </c>
      <c r="BJ277" s="17" t="s">
        <v>79</v>
      </c>
      <c r="BK277" s="163">
        <f>ROUND(I277*H277,2)</f>
        <v>0</v>
      </c>
      <c r="BL277" s="17" t="s">
        <v>151</v>
      </c>
      <c r="BM277" s="162" t="s">
        <v>355</v>
      </c>
    </row>
    <row r="278" spans="1:65" s="2" customFormat="1" ht="44.25" customHeight="1">
      <c r="A278" s="32"/>
      <c r="B278" s="149"/>
      <c r="C278" s="150" t="s">
        <v>356</v>
      </c>
      <c r="D278" s="150" t="s">
        <v>147</v>
      </c>
      <c r="E278" s="151" t="s">
        <v>357</v>
      </c>
      <c r="F278" s="152" t="s">
        <v>358</v>
      </c>
      <c r="G278" s="153" t="s">
        <v>150</v>
      </c>
      <c r="H278" s="154">
        <v>2.25</v>
      </c>
      <c r="I278" s="155"/>
      <c r="J278" s="156">
        <f>ROUND(I278*H278,2)</f>
        <v>0</v>
      </c>
      <c r="K278" s="157"/>
      <c r="L278" s="33"/>
      <c r="M278" s="158" t="s">
        <v>1</v>
      </c>
      <c r="N278" s="159" t="s">
        <v>37</v>
      </c>
      <c r="O278" s="58"/>
      <c r="P278" s="160">
        <f>O278*H278</f>
        <v>0</v>
      </c>
      <c r="Q278" s="160">
        <v>0</v>
      </c>
      <c r="R278" s="160">
        <f>Q278*H278</f>
        <v>0</v>
      </c>
      <c r="S278" s="160">
        <v>6.8000000000000005E-2</v>
      </c>
      <c r="T278" s="161">
        <f>S278*H278</f>
        <v>0.15300000000000002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62" t="s">
        <v>151</v>
      </c>
      <c r="AT278" s="162" t="s">
        <v>147</v>
      </c>
      <c r="AU278" s="162" t="s">
        <v>81</v>
      </c>
      <c r="AY278" s="17" t="s">
        <v>145</v>
      </c>
      <c r="BE278" s="163">
        <f>IF(N278="základní",J278,0)</f>
        <v>0</v>
      </c>
      <c r="BF278" s="163">
        <f>IF(N278="snížená",J278,0)</f>
        <v>0</v>
      </c>
      <c r="BG278" s="163">
        <f>IF(N278="zákl. přenesená",J278,0)</f>
        <v>0</v>
      </c>
      <c r="BH278" s="163">
        <f>IF(N278="sníž. přenesená",J278,0)</f>
        <v>0</v>
      </c>
      <c r="BI278" s="163">
        <f>IF(N278="nulová",J278,0)</f>
        <v>0</v>
      </c>
      <c r="BJ278" s="17" t="s">
        <v>79</v>
      </c>
      <c r="BK278" s="163">
        <f>ROUND(I278*H278,2)</f>
        <v>0</v>
      </c>
      <c r="BL278" s="17" t="s">
        <v>151</v>
      </c>
      <c r="BM278" s="162" t="s">
        <v>359</v>
      </c>
    </row>
    <row r="279" spans="1:65" s="15" customFormat="1">
      <c r="B279" s="181"/>
      <c r="D279" s="165" t="s">
        <v>153</v>
      </c>
      <c r="E279" s="182" t="s">
        <v>1</v>
      </c>
      <c r="F279" s="183" t="s">
        <v>360</v>
      </c>
      <c r="H279" s="182" t="s">
        <v>1</v>
      </c>
      <c r="I279" s="184"/>
      <c r="L279" s="181"/>
      <c r="M279" s="185"/>
      <c r="N279" s="186"/>
      <c r="O279" s="186"/>
      <c r="P279" s="186"/>
      <c r="Q279" s="186"/>
      <c r="R279" s="186"/>
      <c r="S279" s="186"/>
      <c r="T279" s="187"/>
      <c r="AT279" s="182" t="s">
        <v>153</v>
      </c>
      <c r="AU279" s="182" t="s">
        <v>81</v>
      </c>
      <c r="AV279" s="15" t="s">
        <v>79</v>
      </c>
      <c r="AW279" s="15" t="s">
        <v>29</v>
      </c>
      <c r="AX279" s="15" t="s">
        <v>72</v>
      </c>
      <c r="AY279" s="182" t="s">
        <v>145</v>
      </c>
    </row>
    <row r="280" spans="1:65" s="13" customFormat="1">
      <c r="B280" s="164"/>
      <c r="D280" s="165" t="s">
        <v>153</v>
      </c>
      <c r="E280" s="166" t="s">
        <v>1</v>
      </c>
      <c r="F280" s="167" t="s">
        <v>361</v>
      </c>
      <c r="H280" s="168">
        <v>2.25</v>
      </c>
      <c r="I280" s="169"/>
      <c r="L280" s="164"/>
      <c r="M280" s="170"/>
      <c r="N280" s="171"/>
      <c r="O280" s="171"/>
      <c r="P280" s="171"/>
      <c r="Q280" s="171"/>
      <c r="R280" s="171"/>
      <c r="S280" s="171"/>
      <c r="T280" s="172"/>
      <c r="AT280" s="166" t="s">
        <v>153</v>
      </c>
      <c r="AU280" s="166" t="s">
        <v>81</v>
      </c>
      <c r="AV280" s="13" t="s">
        <v>81</v>
      </c>
      <c r="AW280" s="13" t="s">
        <v>29</v>
      </c>
      <c r="AX280" s="13" t="s">
        <v>79</v>
      </c>
      <c r="AY280" s="166" t="s">
        <v>145</v>
      </c>
    </row>
    <row r="281" spans="1:65" s="12" customFormat="1" ht="22.9" customHeight="1">
      <c r="B281" s="136"/>
      <c r="D281" s="137" t="s">
        <v>71</v>
      </c>
      <c r="E281" s="147" t="s">
        <v>362</v>
      </c>
      <c r="F281" s="147" t="s">
        <v>363</v>
      </c>
      <c r="I281" s="139"/>
      <c r="J281" s="148">
        <f>BK281</f>
        <v>0</v>
      </c>
      <c r="L281" s="136"/>
      <c r="M281" s="141"/>
      <c r="N281" s="142"/>
      <c r="O281" s="142"/>
      <c r="P281" s="143">
        <f>SUM(P282:P285)</f>
        <v>0</v>
      </c>
      <c r="Q281" s="142"/>
      <c r="R281" s="143">
        <f>SUM(R282:R285)</f>
        <v>0</v>
      </c>
      <c r="S281" s="142"/>
      <c r="T281" s="144">
        <f>SUM(T282:T285)</f>
        <v>0</v>
      </c>
      <c r="AR281" s="137" t="s">
        <v>79</v>
      </c>
      <c r="AT281" s="145" t="s">
        <v>71</v>
      </c>
      <c r="AU281" s="145" t="s">
        <v>79</v>
      </c>
      <c r="AY281" s="137" t="s">
        <v>145</v>
      </c>
      <c r="BK281" s="146">
        <f>SUM(BK282:BK285)</f>
        <v>0</v>
      </c>
    </row>
    <row r="282" spans="1:65" s="2" customFormat="1" ht="16.5" customHeight="1">
      <c r="A282" s="32"/>
      <c r="B282" s="149"/>
      <c r="C282" s="150" t="s">
        <v>364</v>
      </c>
      <c r="D282" s="150" t="s">
        <v>147</v>
      </c>
      <c r="E282" s="151" t="s">
        <v>365</v>
      </c>
      <c r="F282" s="152" t="s">
        <v>366</v>
      </c>
      <c r="G282" s="153" t="s">
        <v>259</v>
      </c>
      <c r="H282" s="154">
        <v>2</v>
      </c>
      <c r="I282" s="155"/>
      <c r="J282" s="156">
        <f>ROUND(I282*H282,2)</f>
        <v>0</v>
      </c>
      <c r="K282" s="157"/>
      <c r="L282" s="33"/>
      <c r="M282" s="158" t="s">
        <v>1</v>
      </c>
      <c r="N282" s="159" t="s">
        <v>37</v>
      </c>
      <c r="O282" s="58"/>
      <c r="P282" s="160">
        <f>O282*H282</f>
        <v>0</v>
      </c>
      <c r="Q282" s="160">
        <v>0</v>
      </c>
      <c r="R282" s="160">
        <f>Q282*H282</f>
        <v>0</v>
      </c>
      <c r="S282" s="160">
        <v>0</v>
      </c>
      <c r="T282" s="161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62" t="s">
        <v>151</v>
      </c>
      <c r="AT282" s="162" t="s">
        <v>147</v>
      </c>
      <c r="AU282" s="162" t="s">
        <v>81</v>
      </c>
      <c r="AY282" s="17" t="s">
        <v>145</v>
      </c>
      <c r="BE282" s="163">
        <f>IF(N282="základní",J282,0)</f>
        <v>0</v>
      </c>
      <c r="BF282" s="163">
        <f>IF(N282="snížená",J282,0)</f>
        <v>0</v>
      </c>
      <c r="BG282" s="163">
        <f>IF(N282="zákl. přenesená",J282,0)</f>
        <v>0</v>
      </c>
      <c r="BH282" s="163">
        <f>IF(N282="sníž. přenesená",J282,0)</f>
        <v>0</v>
      </c>
      <c r="BI282" s="163">
        <f>IF(N282="nulová",J282,0)</f>
        <v>0</v>
      </c>
      <c r="BJ282" s="17" t="s">
        <v>79</v>
      </c>
      <c r="BK282" s="163">
        <f>ROUND(I282*H282,2)</f>
        <v>0</v>
      </c>
      <c r="BL282" s="17" t="s">
        <v>151</v>
      </c>
      <c r="BM282" s="162" t="s">
        <v>367</v>
      </c>
    </row>
    <row r="283" spans="1:65" s="2" customFormat="1" ht="16.5" customHeight="1">
      <c r="A283" s="32"/>
      <c r="B283" s="149"/>
      <c r="C283" s="150" t="s">
        <v>368</v>
      </c>
      <c r="D283" s="150" t="s">
        <v>147</v>
      </c>
      <c r="E283" s="151" t="s">
        <v>369</v>
      </c>
      <c r="F283" s="152" t="s">
        <v>370</v>
      </c>
      <c r="G283" s="153" t="s">
        <v>259</v>
      </c>
      <c r="H283" s="154">
        <v>2</v>
      </c>
      <c r="I283" s="155"/>
      <c r="J283" s="156">
        <f>ROUND(I283*H283,2)</f>
        <v>0</v>
      </c>
      <c r="K283" s="157"/>
      <c r="L283" s="33"/>
      <c r="M283" s="158" t="s">
        <v>1</v>
      </c>
      <c r="N283" s="159" t="s">
        <v>37</v>
      </c>
      <c r="O283" s="58"/>
      <c r="P283" s="160">
        <f>O283*H283</f>
        <v>0</v>
      </c>
      <c r="Q283" s="160">
        <v>0</v>
      </c>
      <c r="R283" s="160">
        <f>Q283*H283</f>
        <v>0</v>
      </c>
      <c r="S283" s="160">
        <v>0</v>
      </c>
      <c r="T283" s="161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62" t="s">
        <v>151</v>
      </c>
      <c r="AT283" s="162" t="s">
        <v>147</v>
      </c>
      <c r="AU283" s="162" t="s">
        <v>81</v>
      </c>
      <c r="AY283" s="17" t="s">
        <v>145</v>
      </c>
      <c r="BE283" s="163">
        <f>IF(N283="základní",J283,0)</f>
        <v>0</v>
      </c>
      <c r="BF283" s="163">
        <f>IF(N283="snížená",J283,0)</f>
        <v>0</v>
      </c>
      <c r="BG283" s="163">
        <f>IF(N283="zákl. přenesená",J283,0)</f>
        <v>0</v>
      </c>
      <c r="BH283" s="163">
        <f>IF(N283="sníž. přenesená",J283,0)</f>
        <v>0</v>
      </c>
      <c r="BI283" s="163">
        <f>IF(N283="nulová",J283,0)</f>
        <v>0</v>
      </c>
      <c r="BJ283" s="17" t="s">
        <v>79</v>
      </c>
      <c r="BK283" s="163">
        <f>ROUND(I283*H283,2)</f>
        <v>0</v>
      </c>
      <c r="BL283" s="17" t="s">
        <v>151</v>
      </c>
      <c r="BM283" s="162" t="s">
        <v>371</v>
      </c>
    </row>
    <row r="284" spans="1:65" s="2" customFormat="1" ht="37.9" customHeight="1">
      <c r="A284" s="32"/>
      <c r="B284" s="149"/>
      <c r="C284" s="150" t="s">
        <v>372</v>
      </c>
      <c r="D284" s="150" t="s">
        <v>147</v>
      </c>
      <c r="E284" s="151" t="s">
        <v>373</v>
      </c>
      <c r="F284" s="152" t="s">
        <v>374</v>
      </c>
      <c r="G284" s="153" t="s">
        <v>259</v>
      </c>
      <c r="H284" s="154">
        <v>4</v>
      </c>
      <c r="I284" s="155"/>
      <c r="J284" s="156">
        <f>ROUND(I284*H284,2)</f>
        <v>0</v>
      </c>
      <c r="K284" s="157"/>
      <c r="L284" s="33"/>
      <c r="M284" s="158" t="s">
        <v>1</v>
      </c>
      <c r="N284" s="159" t="s">
        <v>37</v>
      </c>
      <c r="O284" s="58"/>
      <c r="P284" s="160">
        <f>O284*H284</f>
        <v>0</v>
      </c>
      <c r="Q284" s="160">
        <v>0</v>
      </c>
      <c r="R284" s="160">
        <f>Q284*H284</f>
        <v>0</v>
      </c>
      <c r="S284" s="160">
        <v>0</v>
      </c>
      <c r="T284" s="161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62" t="s">
        <v>151</v>
      </c>
      <c r="AT284" s="162" t="s">
        <v>147</v>
      </c>
      <c r="AU284" s="162" t="s">
        <v>81</v>
      </c>
      <c r="AY284" s="17" t="s">
        <v>145</v>
      </c>
      <c r="BE284" s="163">
        <f>IF(N284="základní",J284,0)</f>
        <v>0</v>
      </c>
      <c r="BF284" s="163">
        <f>IF(N284="snížená",J284,0)</f>
        <v>0</v>
      </c>
      <c r="BG284" s="163">
        <f>IF(N284="zákl. přenesená",J284,0)</f>
        <v>0</v>
      </c>
      <c r="BH284" s="163">
        <f>IF(N284="sníž. přenesená",J284,0)</f>
        <v>0</v>
      </c>
      <c r="BI284" s="163">
        <f>IF(N284="nulová",J284,0)</f>
        <v>0</v>
      </c>
      <c r="BJ284" s="17" t="s">
        <v>79</v>
      </c>
      <c r="BK284" s="163">
        <f>ROUND(I284*H284,2)</f>
        <v>0</v>
      </c>
      <c r="BL284" s="17" t="s">
        <v>151</v>
      </c>
      <c r="BM284" s="162" t="s">
        <v>375</v>
      </c>
    </row>
    <row r="285" spans="1:65" s="2" customFormat="1" ht="16.5" customHeight="1">
      <c r="A285" s="32"/>
      <c r="B285" s="149"/>
      <c r="C285" s="150" t="s">
        <v>376</v>
      </c>
      <c r="D285" s="150" t="s">
        <v>147</v>
      </c>
      <c r="E285" s="151" t="s">
        <v>377</v>
      </c>
      <c r="F285" s="152" t="s">
        <v>378</v>
      </c>
      <c r="G285" s="153" t="s">
        <v>379</v>
      </c>
      <c r="H285" s="154">
        <v>1</v>
      </c>
      <c r="I285" s="155"/>
      <c r="J285" s="156">
        <f>ROUND(I285*H285,2)</f>
        <v>0</v>
      </c>
      <c r="K285" s="157"/>
      <c r="L285" s="33"/>
      <c r="M285" s="158" t="s">
        <v>1</v>
      </c>
      <c r="N285" s="159" t="s">
        <v>37</v>
      </c>
      <c r="O285" s="58"/>
      <c r="P285" s="160">
        <f>O285*H285</f>
        <v>0</v>
      </c>
      <c r="Q285" s="160">
        <v>0</v>
      </c>
      <c r="R285" s="160">
        <f>Q285*H285</f>
        <v>0</v>
      </c>
      <c r="S285" s="160">
        <v>0</v>
      </c>
      <c r="T285" s="161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62" t="s">
        <v>151</v>
      </c>
      <c r="AT285" s="162" t="s">
        <v>147</v>
      </c>
      <c r="AU285" s="162" t="s">
        <v>81</v>
      </c>
      <c r="AY285" s="17" t="s">
        <v>145</v>
      </c>
      <c r="BE285" s="163">
        <f>IF(N285="základní",J285,0)</f>
        <v>0</v>
      </c>
      <c r="BF285" s="163">
        <f>IF(N285="snížená",J285,0)</f>
        <v>0</v>
      </c>
      <c r="BG285" s="163">
        <f>IF(N285="zákl. přenesená",J285,0)</f>
        <v>0</v>
      </c>
      <c r="BH285" s="163">
        <f>IF(N285="sníž. přenesená",J285,0)</f>
        <v>0</v>
      </c>
      <c r="BI285" s="163">
        <f>IF(N285="nulová",J285,0)</f>
        <v>0</v>
      </c>
      <c r="BJ285" s="17" t="s">
        <v>79</v>
      </c>
      <c r="BK285" s="163">
        <f>ROUND(I285*H285,2)</f>
        <v>0</v>
      </c>
      <c r="BL285" s="17" t="s">
        <v>151</v>
      </c>
      <c r="BM285" s="162" t="s">
        <v>380</v>
      </c>
    </row>
    <row r="286" spans="1:65" s="12" customFormat="1" ht="22.9" customHeight="1">
      <c r="B286" s="136"/>
      <c r="D286" s="137" t="s">
        <v>71</v>
      </c>
      <c r="E286" s="147" t="s">
        <v>381</v>
      </c>
      <c r="F286" s="147" t="s">
        <v>382</v>
      </c>
      <c r="I286" s="139"/>
      <c r="J286" s="148">
        <f>BK286</f>
        <v>0</v>
      </c>
      <c r="L286" s="136"/>
      <c r="M286" s="141"/>
      <c r="N286" s="142"/>
      <c r="O286" s="142"/>
      <c r="P286" s="143">
        <f>SUM(P287:P288)</f>
        <v>0</v>
      </c>
      <c r="Q286" s="142"/>
      <c r="R286" s="143">
        <f>SUM(R287:R288)</f>
        <v>0</v>
      </c>
      <c r="S286" s="142"/>
      <c r="T286" s="144">
        <f>SUM(T287:T288)</f>
        <v>0</v>
      </c>
      <c r="AR286" s="137" t="s">
        <v>79</v>
      </c>
      <c r="AT286" s="145" t="s">
        <v>71</v>
      </c>
      <c r="AU286" s="145" t="s">
        <v>79</v>
      </c>
      <c r="AY286" s="137" t="s">
        <v>145</v>
      </c>
      <c r="BK286" s="146">
        <f>SUM(BK287:BK288)</f>
        <v>0</v>
      </c>
    </row>
    <row r="287" spans="1:65" s="2" customFormat="1" ht="16.5" customHeight="1">
      <c r="A287" s="32"/>
      <c r="B287" s="149"/>
      <c r="C287" s="150" t="s">
        <v>383</v>
      </c>
      <c r="D287" s="150" t="s">
        <v>147</v>
      </c>
      <c r="E287" s="151" t="s">
        <v>384</v>
      </c>
      <c r="F287" s="152" t="s">
        <v>385</v>
      </c>
      <c r="G287" s="153" t="s">
        <v>259</v>
      </c>
      <c r="H287" s="154">
        <v>3</v>
      </c>
      <c r="I287" s="155"/>
      <c r="J287" s="156">
        <f>ROUND(I287*H287,2)</f>
        <v>0</v>
      </c>
      <c r="K287" s="157"/>
      <c r="L287" s="33"/>
      <c r="M287" s="158" t="s">
        <v>1</v>
      </c>
      <c r="N287" s="159" t="s">
        <v>37</v>
      </c>
      <c r="O287" s="58"/>
      <c r="P287" s="160">
        <f>O287*H287</f>
        <v>0</v>
      </c>
      <c r="Q287" s="160">
        <v>0</v>
      </c>
      <c r="R287" s="160">
        <f>Q287*H287</f>
        <v>0</v>
      </c>
      <c r="S287" s="160">
        <v>0</v>
      </c>
      <c r="T287" s="161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62" t="s">
        <v>151</v>
      </c>
      <c r="AT287" s="162" t="s">
        <v>147</v>
      </c>
      <c r="AU287" s="162" t="s">
        <v>81</v>
      </c>
      <c r="AY287" s="17" t="s">
        <v>145</v>
      </c>
      <c r="BE287" s="163">
        <f>IF(N287="základní",J287,0)</f>
        <v>0</v>
      </c>
      <c r="BF287" s="163">
        <f>IF(N287="snížená",J287,0)</f>
        <v>0</v>
      </c>
      <c r="BG287" s="163">
        <f>IF(N287="zákl. přenesená",J287,0)</f>
        <v>0</v>
      </c>
      <c r="BH287" s="163">
        <f>IF(N287="sníž. přenesená",J287,0)</f>
        <v>0</v>
      </c>
      <c r="BI287" s="163">
        <f>IF(N287="nulová",J287,0)</f>
        <v>0</v>
      </c>
      <c r="BJ287" s="17" t="s">
        <v>79</v>
      </c>
      <c r="BK287" s="163">
        <f>ROUND(I287*H287,2)</f>
        <v>0</v>
      </c>
      <c r="BL287" s="17" t="s">
        <v>151</v>
      </c>
      <c r="BM287" s="162" t="s">
        <v>386</v>
      </c>
    </row>
    <row r="288" spans="1:65" s="2" customFormat="1" ht="33" customHeight="1">
      <c r="A288" s="32"/>
      <c r="B288" s="149"/>
      <c r="C288" s="150" t="s">
        <v>387</v>
      </c>
      <c r="D288" s="150" t="s">
        <v>147</v>
      </c>
      <c r="E288" s="151" t="s">
        <v>388</v>
      </c>
      <c r="F288" s="152" t="s">
        <v>389</v>
      </c>
      <c r="G288" s="153" t="s">
        <v>259</v>
      </c>
      <c r="H288" s="154">
        <v>6</v>
      </c>
      <c r="I288" s="155"/>
      <c r="J288" s="156">
        <f>ROUND(I288*H288,2)</f>
        <v>0</v>
      </c>
      <c r="K288" s="157"/>
      <c r="L288" s="33"/>
      <c r="M288" s="158" t="s">
        <v>1</v>
      </c>
      <c r="N288" s="159" t="s">
        <v>37</v>
      </c>
      <c r="O288" s="58"/>
      <c r="P288" s="160">
        <f>O288*H288</f>
        <v>0</v>
      </c>
      <c r="Q288" s="160">
        <v>0</v>
      </c>
      <c r="R288" s="160">
        <f>Q288*H288</f>
        <v>0</v>
      </c>
      <c r="S288" s="160">
        <v>0</v>
      </c>
      <c r="T288" s="161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62" t="s">
        <v>151</v>
      </c>
      <c r="AT288" s="162" t="s">
        <v>147</v>
      </c>
      <c r="AU288" s="162" t="s">
        <v>81</v>
      </c>
      <c r="AY288" s="17" t="s">
        <v>145</v>
      </c>
      <c r="BE288" s="163">
        <f>IF(N288="základní",J288,0)</f>
        <v>0</v>
      </c>
      <c r="BF288" s="163">
        <f>IF(N288="snížená",J288,0)</f>
        <v>0</v>
      </c>
      <c r="BG288" s="163">
        <f>IF(N288="zákl. přenesená",J288,0)</f>
        <v>0</v>
      </c>
      <c r="BH288" s="163">
        <f>IF(N288="sníž. přenesená",J288,0)</f>
        <v>0</v>
      </c>
      <c r="BI288" s="163">
        <f>IF(N288="nulová",J288,0)</f>
        <v>0</v>
      </c>
      <c r="BJ288" s="17" t="s">
        <v>79</v>
      </c>
      <c r="BK288" s="163">
        <f>ROUND(I288*H288,2)</f>
        <v>0</v>
      </c>
      <c r="BL288" s="17" t="s">
        <v>151</v>
      </c>
      <c r="BM288" s="162" t="s">
        <v>390</v>
      </c>
    </row>
    <row r="289" spans="1:65" s="12" customFormat="1" ht="22.9" customHeight="1">
      <c r="B289" s="136"/>
      <c r="D289" s="137" t="s">
        <v>71</v>
      </c>
      <c r="E289" s="147" t="s">
        <v>391</v>
      </c>
      <c r="F289" s="147" t="s">
        <v>392</v>
      </c>
      <c r="I289" s="139"/>
      <c r="J289" s="148">
        <f>BK289</f>
        <v>0</v>
      </c>
      <c r="L289" s="136"/>
      <c r="M289" s="141"/>
      <c r="N289" s="142"/>
      <c r="O289" s="142"/>
      <c r="P289" s="143">
        <f>SUM(P290:P296)</f>
        <v>0</v>
      </c>
      <c r="Q289" s="142"/>
      <c r="R289" s="143">
        <f>SUM(R290:R296)</f>
        <v>0</v>
      </c>
      <c r="S289" s="142"/>
      <c r="T289" s="144">
        <f>SUM(T290:T296)</f>
        <v>0</v>
      </c>
      <c r="AR289" s="137" t="s">
        <v>79</v>
      </c>
      <c r="AT289" s="145" t="s">
        <v>71</v>
      </c>
      <c r="AU289" s="145" t="s">
        <v>79</v>
      </c>
      <c r="AY289" s="137" t="s">
        <v>145</v>
      </c>
      <c r="BK289" s="146">
        <f>SUM(BK290:BK296)</f>
        <v>0</v>
      </c>
    </row>
    <row r="290" spans="1:65" s="2" customFormat="1" ht="44.25" customHeight="1">
      <c r="A290" s="32"/>
      <c r="B290" s="149"/>
      <c r="C290" s="150" t="s">
        <v>393</v>
      </c>
      <c r="D290" s="150" t="s">
        <v>147</v>
      </c>
      <c r="E290" s="151" t="s">
        <v>394</v>
      </c>
      <c r="F290" s="152" t="s">
        <v>395</v>
      </c>
      <c r="G290" s="153" t="s">
        <v>182</v>
      </c>
      <c r="H290" s="154">
        <v>154.94399999999999</v>
      </c>
      <c r="I290" s="155"/>
      <c r="J290" s="156">
        <f>ROUND(I290*H290,2)</f>
        <v>0</v>
      </c>
      <c r="K290" s="157"/>
      <c r="L290" s="33"/>
      <c r="M290" s="158" t="s">
        <v>1</v>
      </c>
      <c r="N290" s="159" t="s">
        <v>37</v>
      </c>
      <c r="O290" s="58"/>
      <c r="P290" s="160">
        <f>O290*H290</f>
        <v>0</v>
      </c>
      <c r="Q290" s="160">
        <v>0</v>
      </c>
      <c r="R290" s="160">
        <f>Q290*H290</f>
        <v>0</v>
      </c>
      <c r="S290" s="160">
        <v>0</v>
      </c>
      <c r="T290" s="161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62" t="s">
        <v>151</v>
      </c>
      <c r="AT290" s="162" t="s">
        <v>147</v>
      </c>
      <c r="AU290" s="162" t="s">
        <v>81</v>
      </c>
      <c r="AY290" s="17" t="s">
        <v>145</v>
      </c>
      <c r="BE290" s="163">
        <f>IF(N290="základní",J290,0)</f>
        <v>0</v>
      </c>
      <c r="BF290" s="163">
        <f>IF(N290="snížená",J290,0)</f>
        <v>0</v>
      </c>
      <c r="BG290" s="163">
        <f>IF(N290="zákl. přenesená",J290,0)</f>
        <v>0</v>
      </c>
      <c r="BH290" s="163">
        <f>IF(N290="sníž. přenesená",J290,0)</f>
        <v>0</v>
      </c>
      <c r="BI290" s="163">
        <f>IF(N290="nulová",J290,0)</f>
        <v>0</v>
      </c>
      <c r="BJ290" s="17" t="s">
        <v>79</v>
      </c>
      <c r="BK290" s="163">
        <f>ROUND(I290*H290,2)</f>
        <v>0</v>
      </c>
      <c r="BL290" s="17" t="s">
        <v>151</v>
      </c>
      <c r="BM290" s="162" t="s">
        <v>396</v>
      </c>
    </row>
    <row r="291" spans="1:65" s="2" customFormat="1" ht="62.65" customHeight="1">
      <c r="A291" s="32"/>
      <c r="B291" s="149"/>
      <c r="C291" s="150" t="s">
        <v>397</v>
      </c>
      <c r="D291" s="150" t="s">
        <v>147</v>
      </c>
      <c r="E291" s="151" t="s">
        <v>398</v>
      </c>
      <c r="F291" s="152" t="s">
        <v>399</v>
      </c>
      <c r="G291" s="153" t="s">
        <v>182</v>
      </c>
      <c r="H291" s="154">
        <v>309.88799999999998</v>
      </c>
      <c r="I291" s="155"/>
      <c r="J291" s="156">
        <f>ROUND(I291*H291,2)</f>
        <v>0</v>
      </c>
      <c r="K291" s="157"/>
      <c r="L291" s="33"/>
      <c r="M291" s="158" t="s">
        <v>1</v>
      </c>
      <c r="N291" s="159" t="s">
        <v>37</v>
      </c>
      <c r="O291" s="58"/>
      <c r="P291" s="160">
        <f>O291*H291</f>
        <v>0</v>
      </c>
      <c r="Q291" s="160">
        <v>0</v>
      </c>
      <c r="R291" s="160">
        <f>Q291*H291</f>
        <v>0</v>
      </c>
      <c r="S291" s="160">
        <v>0</v>
      </c>
      <c r="T291" s="161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62" t="s">
        <v>151</v>
      </c>
      <c r="AT291" s="162" t="s">
        <v>147</v>
      </c>
      <c r="AU291" s="162" t="s">
        <v>81</v>
      </c>
      <c r="AY291" s="17" t="s">
        <v>145</v>
      </c>
      <c r="BE291" s="163">
        <f>IF(N291="základní",J291,0)</f>
        <v>0</v>
      </c>
      <c r="BF291" s="163">
        <f>IF(N291="snížená",J291,0)</f>
        <v>0</v>
      </c>
      <c r="BG291" s="163">
        <f>IF(N291="zákl. přenesená",J291,0)</f>
        <v>0</v>
      </c>
      <c r="BH291" s="163">
        <f>IF(N291="sníž. přenesená",J291,0)</f>
        <v>0</v>
      </c>
      <c r="BI291" s="163">
        <f>IF(N291="nulová",J291,0)</f>
        <v>0</v>
      </c>
      <c r="BJ291" s="17" t="s">
        <v>79</v>
      </c>
      <c r="BK291" s="163">
        <f>ROUND(I291*H291,2)</f>
        <v>0</v>
      </c>
      <c r="BL291" s="17" t="s">
        <v>151</v>
      </c>
      <c r="BM291" s="162" t="s">
        <v>400</v>
      </c>
    </row>
    <row r="292" spans="1:65" s="13" customFormat="1">
      <c r="B292" s="164"/>
      <c r="D292" s="165" t="s">
        <v>153</v>
      </c>
      <c r="F292" s="167" t="s">
        <v>401</v>
      </c>
      <c r="H292" s="168">
        <v>309.88799999999998</v>
      </c>
      <c r="I292" s="169"/>
      <c r="L292" s="164"/>
      <c r="M292" s="170"/>
      <c r="N292" s="171"/>
      <c r="O292" s="171"/>
      <c r="P292" s="171"/>
      <c r="Q292" s="171"/>
      <c r="R292" s="171"/>
      <c r="S292" s="171"/>
      <c r="T292" s="172"/>
      <c r="AT292" s="166" t="s">
        <v>153</v>
      </c>
      <c r="AU292" s="166" t="s">
        <v>81</v>
      </c>
      <c r="AV292" s="13" t="s">
        <v>81</v>
      </c>
      <c r="AW292" s="13" t="s">
        <v>3</v>
      </c>
      <c r="AX292" s="13" t="s">
        <v>79</v>
      </c>
      <c r="AY292" s="166" t="s">
        <v>145</v>
      </c>
    </row>
    <row r="293" spans="1:65" s="2" customFormat="1" ht="33" customHeight="1">
      <c r="A293" s="32"/>
      <c r="B293" s="149"/>
      <c r="C293" s="150" t="s">
        <v>402</v>
      </c>
      <c r="D293" s="150" t="s">
        <v>147</v>
      </c>
      <c r="E293" s="151" t="s">
        <v>403</v>
      </c>
      <c r="F293" s="152" t="s">
        <v>404</v>
      </c>
      <c r="G293" s="153" t="s">
        <v>182</v>
      </c>
      <c r="H293" s="154">
        <v>154.94399999999999</v>
      </c>
      <c r="I293" s="155"/>
      <c r="J293" s="156">
        <f>ROUND(I293*H293,2)</f>
        <v>0</v>
      </c>
      <c r="K293" s="157"/>
      <c r="L293" s="33"/>
      <c r="M293" s="158" t="s">
        <v>1</v>
      </c>
      <c r="N293" s="159" t="s">
        <v>37</v>
      </c>
      <c r="O293" s="58"/>
      <c r="P293" s="160">
        <f>O293*H293</f>
        <v>0</v>
      </c>
      <c r="Q293" s="160">
        <v>0</v>
      </c>
      <c r="R293" s="160">
        <f>Q293*H293</f>
        <v>0</v>
      </c>
      <c r="S293" s="160">
        <v>0</v>
      </c>
      <c r="T293" s="161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62" t="s">
        <v>151</v>
      </c>
      <c r="AT293" s="162" t="s">
        <v>147</v>
      </c>
      <c r="AU293" s="162" t="s">
        <v>81</v>
      </c>
      <c r="AY293" s="17" t="s">
        <v>145</v>
      </c>
      <c r="BE293" s="163">
        <f>IF(N293="základní",J293,0)</f>
        <v>0</v>
      </c>
      <c r="BF293" s="163">
        <f>IF(N293="snížená",J293,0)</f>
        <v>0</v>
      </c>
      <c r="BG293" s="163">
        <f>IF(N293="zákl. přenesená",J293,0)</f>
        <v>0</v>
      </c>
      <c r="BH293" s="163">
        <f>IF(N293="sníž. přenesená",J293,0)</f>
        <v>0</v>
      </c>
      <c r="BI293" s="163">
        <f>IF(N293="nulová",J293,0)</f>
        <v>0</v>
      </c>
      <c r="BJ293" s="17" t="s">
        <v>79</v>
      </c>
      <c r="BK293" s="163">
        <f>ROUND(I293*H293,2)</f>
        <v>0</v>
      </c>
      <c r="BL293" s="17" t="s">
        <v>151</v>
      </c>
      <c r="BM293" s="162" t="s">
        <v>405</v>
      </c>
    </row>
    <row r="294" spans="1:65" s="2" customFormat="1" ht="44.25" customHeight="1">
      <c r="A294" s="32"/>
      <c r="B294" s="149"/>
      <c r="C294" s="150" t="s">
        <v>406</v>
      </c>
      <c r="D294" s="150" t="s">
        <v>147</v>
      </c>
      <c r="E294" s="151" t="s">
        <v>407</v>
      </c>
      <c r="F294" s="152" t="s">
        <v>408</v>
      </c>
      <c r="G294" s="153" t="s">
        <v>182</v>
      </c>
      <c r="H294" s="154">
        <v>2169.2159999999999</v>
      </c>
      <c r="I294" s="155"/>
      <c r="J294" s="156">
        <f>ROUND(I294*H294,2)</f>
        <v>0</v>
      </c>
      <c r="K294" s="157"/>
      <c r="L294" s="33"/>
      <c r="M294" s="158" t="s">
        <v>1</v>
      </c>
      <c r="N294" s="159" t="s">
        <v>37</v>
      </c>
      <c r="O294" s="58"/>
      <c r="P294" s="160">
        <f>O294*H294</f>
        <v>0</v>
      </c>
      <c r="Q294" s="160">
        <v>0</v>
      </c>
      <c r="R294" s="160">
        <f>Q294*H294</f>
        <v>0</v>
      </c>
      <c r="S294" s="160">
        <v>0</v>
      </c>
      <c r="T294" s="161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62" t="s">
        <v>151</v>
      </c>
      <c r="AT294" s="162" t="s">
        <v>147</v>
      </c>
      <c r="AU294" s="162" t="s">
        <v>81</v>
      </c>
      <c r="AY294" s="17" t="s">
        <v>145</v>
      </c>
      <c r="BE294" s="163">
        <f>IF(N294="základní",J294,0)</f>
        <v>0</v>
      </c>
      <c r="BF294" s="163">
        <f>IF(N294="snížená",J294,0)</f>
        <v>0</v>
      </c>
      <c r="BG294" s="163">
        <f>IF(N294="zákl. přenesená",J294,0)</f>
        <v>0</v>
      </c>
      <c r="BH294" s="163">
        <f>IF(N294="sníž. přenesená",J294,0)</f>
        <v>0</v>
      </c>
      <c r="BI294" s="163">
        <f>IF(N294="nulová",J294,0)</f>
        <v>0</v>
      </c>
      <c r="BJ294" s="17" t="s">
        <v>79</v>
      </c>
      <c r="BK294" s="163">
        <f>ROUND(I294*H294,2)</f>
        <v>0</v>
      </c>
      <c r="BL294" s="17" t="s">
        <v>151</v>
      </c>
      <c r="BM294" s="162" t="s">
        <v>409</v>
      </c>
    </row>
    <row r="295" spans="1:65" s="13" customFormat="1">
      <c r="B295" s="164"/>
      <c r="D295" s="165" t="s">
        <v>153</v>
      </c>
      <c r="F295" s="167" t="s">
        <v>410</v>
      </c>
      <c r="H295" s="168">
        <v>2169.2159999999999</v>
      </c>
      <c r="I295" s="169"/>
      <c r="L295" s="164"/>
      <c r="M295" s="170"/>
      <c r="N295" s="171"/>
      <c r="O295" s="171"/>
      <c r="P295" s="171"/>
      <c r="Q295" s="171"/>
      <c r="R295" s="171"/>
      <c r="S295" s="171"/>
      <c r="T295" s="172"/>
      <c r="AT295" s="166" t="s">
        <v>153</v>
      </c>
      <c r="AU295" s="166" t="s">
        <v>81</v>
      </c>
      <c r="AV295" s="13" t="s">
        <v>81</v>
      </c>
      <c r="AW295" s="13" t="s">
        <v>3</v>
      </c>
      <c r="AX295" s="13" t="s">
        <v>79</v>
      </c>
      <c r="AY295" s="166" t="s">
        <v>145</v>
      </c>
    </row>
    <row r="296" spans="1:65" s="2" customFormat="1" ht="44.25" customHeight="1">
      <c r="A296" s="32"/>
      <c r="B296" s="149"/>
      <c r="C296" s="150" t="s">
        <v>411</v>
      </c>
      <c r="D296" s="150" t="s">
        <v>147</v>
      </c>
      <c r="E296" s="151" t="s">
        <v>412</v>
      </c>
      <c r="F296" s="152" t="s">
        <v>413</v>
      </c>
      <c r="G296" s="153" t="s">
        <v>182</v>
      </c>
      <c r="H296" s="154">
        <v>154.94399999999999</v>
      </c>
      <c r="I296" s="155"/>
      <c r="J296" s="156">
        <f>ROUND(I296*H296,2)</f>
        <v>0</v>
      </c>
      <c r="K296" s="157"/>
      <c r="L296" s="33"/>
      <c r="M296" s="158" t="s">
        <v>1</v>
      </c>
      <c r="N296" s="159" t="s">
        <v>37</v>
      </c>
      <c r="O296" s="58"/>
      <c r="P296" s="160">
        <f>O296*H296</f>
        <v>0</v>
      </c>
      <c r="Q296" s="160">
        <v>0</v>
      </c>
      <c r="R296" s="160">
        <f>Q296*H296</f>
        <v>0</v>
      </c>
      <c r="S296" s="160">
        <v>0</v>
      </c>
      <c r="T296" s="161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62" t="s">
        <v>151</v>
      </c>
      <c r="AT296" s="162" t="s">
        <v>147</v>
      </c>
      <c r="AU296" s="162" t="s">
        <v>81</v>
      </c>
      <c r="AY296" s="17" t="s">
        <v>145</v>
      </c>
      <c r="BE296" s="163">
        <f>IF(N296="základní",J296,0)</f>
        <v>0</v>
      </c>
      <c r="BF296" s="163">
        <f>IF(N296="snížená",J296,0)</f>
        <v>0</v>
      </c>
      <c r="BG296" s="163">
        <f>IF(N296="zákl. přenesená",J296,0)</f>
        <v>0</v>
      </c>
      <c r="BH296" s="163">
        <f>IF(N296="sníž. přenesená",J296,0)</f>
        <v>0</v>
      </c>
      <c r="BI296" s="163">
        <f>IF(N296="nulová",J296,0)</f>
        <v>0</v>
      </c>
      <c r="BJ296" s="17" t="s">
        <v>79</v>
      </c>
      <c r="BK296" s="163">
        <f>ROUND(I296*H296,2)</f>
        <v>0</v>
      </c>
      <c r="BL296" s="17" t="s">
        <v>151</v>
      </c>
      <c r="BM296" s="162" t="s">
        <v>414</v>
      </c>
    </row>
    <row r="297" spans="1:65" s="12" customFormat="1" ht="22.9" customHeight="1">
      <c r="B297" s="136"/>
      <c r="D297" s="137" t="s">
        <v>71</v>
      </c>
      <c r="E297" s="147" t="s">
        <v>415</v>
      </c>
      <c r="F297" s="147" t="s">
        <v>416</v>
      </c>
      <c r="I297" s="139"/>
      <c r="J297" s="148">
        <f>BK297</f>
        <v>0</v>
      </c>
      <c r="L297" s="136"/>
      <c r="M297" s="141"/>
      <c r="N297" s="142"/>
      <c r="O297" s="142"/>
      <c r="P297" s="143">
        <f>P298</f>
        <v>0</v>
      </c>
      <c r="Q297" s="142"/>
      <c r="R297" s="143">
        <f>R298</f>
        <v>0</v>
      </c>
      <c r="S297" s="142"/>
      <c r="T297" s="144">
        <f>T298</f>
        <v>0</v>
      </c>
      <c r="AR297" s="137" t="s">
        <v>79</v>
      </c>
      <c r="AT297" s="145" t="s">
        <v>71</v>
      </c>
      <c r="AU297" s="145" t="s">
        <v>79</v>
      </c>
      <c r="AY297" s="137" t="s">
        <v>145</v>
      </c>
      <c r="BK297" s="146">
        <f>BK298</f>
        <v>0</v>
      </c>
    </row>
    <row r="298" spans="1:65" s="2" customFormat="1" ht="55.5" customHeight="1">
      <c r="A298" s="32"/>
      <c r="B298" s="149"/>
      <c r="C298" s="150" t="s">
        <v>417</v>
      </c>
      <c r="D298" s="150" t="s">
        <v>147</v>
      </c>
      <c r="E298" s="151" t="s">
        <v>418</v>
      </c>
      <c r="F298" s="152" t="s">
        <v>419</v>
      </c>
      <c r="G298" s="153" t="s">
        <v>182</v>
      </c>
      <c r="H298" s="154">
        <v>351.07600000000002</v>
      </c>
      <c r="I298" s="155"/>
      <c r="J298" s="156">
        <f>ROUND(I298*H298,2)</f>
        <v>0</v>
      </c>
      <c r="K298" s="157"/>
      <c r="L298" s="33"/>
      <c r="M298" s="158" t="s">
        <v>1</v>
      </c>
      <c r="N298" s="159" t="s">
        <v>37</v>
      </c>
      <c r="O298" s="58"/>
      <c r="P298" s="160">
        <f>O298*H298</f>
        <v>0</v>
      </c>
      <c r="Q298" s="160">
        <v>0</v>
      </c>
      <c r="R298" s="160">
        <f>Q298*H298</f>
        <v>0</v>
      </c>
      <c r="S298" s="160">
        <v>0</v>
      </c>
      <c r="T298" s="161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62" t="s">
        <v>151</v>
      </c>
      <c r="AT298" s="162" t="s">
        <v>147</v>
      </c>
      <c r="AU298" s="162" t="s">
        <v>81</v>
      </c>
      <c r="AY298" s="17" t="s">
        <v>145</v>
      </c>
      <c r="BE298" s="163">
        <f>IF(N298="základní",J298,0)</f>
        <v>0</v>
      </c>
      <c r="BF298" s="163">
        <f>IF(N298="snížená",J298,0)</f>
        <v>0</v>
      </c>
      <c r="BG298" s="163">
        <f>IF(N298="zákl. přenesená",J298,0)</f>
        <v>0</v>
      </c>
      <c r="BH298" s="163">
        <f>IF(N298="sníž. přenesená",J298,0)</f>
        <v>0</v>
      </c>
      <c r="BI298" s="163">
        <f>IF(N298="nulová",J298,0)</f>
        <v>0</v>
      </c>
      <c r="BJ298" s="17" t="s">
        <v>79</v>
      </c>
      <c r="BK298" s="163">
        <f>ROUND(I298*H298,2)</f>
        <v>0</v>
      </c>
      <c r="BL298" s="17" t="s">
        <v>151</v>
      </c>
      <c r="BM298" s="162" t="s">
        <v>420</v>
      </c>
    </row>
    <row r="299" spans="1:65" s="12" customFormat="1" ht="25.9" customHeight="1">
      <c r="B299" s="136"/>
      <c r="D299" s="137" t="s">
        <v>71</v>
      </c>
      <c r="E299" s="138" t="s">
        <v>421</v>
      </c>
      <c r="F299" s="138" t="s">
        <v>421</v>
      </c>
      <c r="I299" s="139"/>
      <c r="J299" s="140">
        <f>BK299</f>
        <v>0</v>
      </c>
      <c r="L299" s="136"/>
      <c r="M299" s="141"/>
      <c r="N299" s="142"/>
      <c r="O299" s="142"/>
      <c r="P299" s="143">
        <f>P300+P349+P399+P511+P519+P521+P523+P560+P565+P570+P627+P638+P645+P732</f>
        <v>0</v>
      </c>
      <c r="Q299" s="142"/>
      <c r="R299" s="143">
        <f>R300+R349+R399+R511+R519+R521+R523+R560+R565+R570+R627+R638+R645+R732</f>
        <v>45.768422569999998</v>
      </c>
      <c r="S299" s="142"/>
      <c r="T299" s="144">
        <f>T300+T349+T399+T511+T519+T521+T523+T560+T565+T570+T627+T638+T645+T732</f>
        <v>19.062013350000001</v>
      </c>
      <c r="AR299" s="137" t="s">
        <v>81</v>
      </c>
      <c r="AT299" s="145" t="s">
        <v>71</v>
      </c>
      <c r="AU299" s="145" t="s">
        <v>72</v>
      </c>
      <c r="AY299" s="137" t="s">
        <v>145</v>
      </c>
      <c r="BK299" s="146">
        <f>BK300+BK349+BK399+BK511+BK519+BK521+BK523+BK560+BK565+BK570+BK627+BK638+BK645+BK732</f>
        <v>0</v>
      </c>
    </row>
    <row r="300" spans="1:65" s="12" customFormat="1" ht="22.9" customHeight="1">
      <c r="B300" s="136"/>
      <c r="D300" s="137" t="s">
        <v>71</v>
      </c>
      <c r="E300" s="147" t="s">
        <v>422</v>
      </c>
      <c r="F300" s="147" t="s">
        <v>423</v>
      </c>
      <c r="I300" s="139"/>
      <c r="J300" s="148">
        <f>BK300</f>
        <v>0</v>
      </c>
      <c r="L300" s="136"/>
      <c r="M300" s="141"/>
      <c r="N300" s="142"/>
      <c r="O300" s="142"/>
      <c r="P300" s="143">
        <f>SUM(P301:P348)</f>
        <v>0</v>
      </c>
      <c r="Q300" s="142"/>
      <c r="R300" s="143">
        <f>SUM(R301:R348)</f>
        <v>4.1144341200000021</v>
      </c>
      <c r="S300" s="142"/>
      <c r="T300" s="144">
        <f>SUM(T301:T348)</f>
        <v>0.98296400000000006</v>
      </c>
      <c r="AR300" s="137" t="s">
        <v>81</v>
      </c>
      <c r="AT300" s="145" t="s">
        <v>71</v>
      </c>
      <c r="AU300" s="145" t="s">
        <v>79</v>
      </c>
      <c r="AY300" s="137" t="s">
        <v>145</v>
      </c>
      <c r="BK300" s="146">
        <f>SUM(BK301:BK348)</f>
        <v>0</v>
      </c>
    </row>
    <row r="301" spans="1:65" s="2" customFormat="1" ht="37.9" customHeight="1">
      <c r="A301" s="32"/>
      <c r="B301" s="149"/>
      <c r="C301" s="150" t="s">
        <v>424</v>
      </c>
      <c r="D301" s="150" t="s">
        <v>147</v>
      </c>
      <c r="E301" s="151" t="s">
        <v>425</v>
      </c>
      <c r="F301" s="152" t="s">
        <v>426</v>
      </c>
      <c r="G301" s="153" t="s">
        <v>150</v>
      </c>
      <c r="H301" s="154">
        <v>296.74299999999999</v>
      </c>
      <c r="I301" s="155"/>
      <c r="J301" s="156">
        <f>ROUND(I301*H301,2)</f>
        <v>0</v>
      </c>
      <c r="K301" s="157"/>
      <c r="L301" s="33"/>
      <c r="M301" s="158" t="s">
        <v>1</v>
      </c>
      <c r="N301" s="159" t="s">
        <v>37</v>
      </c>
      <c r="O301" s="58"/>
      <c r="P301" s="160">
        <f>O301*H301</f>
        <v>0</v>
      </c>
      <c r="Q301" s="160">
        <v>0</v>
      </c>
      <c r="R301" s="160">
        <f>Q301*H301</f>
        <v>0</v>
      </c>
      <c r="S301" s="160">
        <v>0</v>
      </c>
      <c r="T301" s="161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62" t="s">
        <v>238</v>
      </c>
      <c r="AT301" s="162" t="s">
        <v>147</v>
      </c>
      <c r="AU301" s="162" t="s">
        <v>81</v>
      </c>
      <c r="AY301" s="17" t="s">
        <v>145</v>
      </c>
      <c r="BE301" s="163">
        <f>IF(N301="základní",J301,0)</f>
        <v>0</v>
      </c>
      <c r="BF301" s="163">
        <f>IF(N301="snížená",J301,0)</f>
        <v>0</v>
      </c>
      <c r="BG301" s="163">
        <f>IF(N301="zákl. přenesená",J301,0)</f>
        <v>0</v>
      </c>
      <c r="BH301" s="163">
        <f>IF(N301="sníž. přenesená",J301,0)</f>
        <v>0</v>
      </c>
      <c r="BI301" s="163">
        <f>IF(N301="nulová",J301,0)</f>
        <v>0</v>
      </c>
      <c r="BJ301" s="17" t="s">
        <v>79</v>
      </c>
      <c r="BK301" s="163">
        <f>ROUND(I301*H301,2)</f>
        <v>0</v>
      </c>
      <c r="BL301" s="17" t="s">
        <v>238</v>
      </c>
      <c r="BM301" s="162" t="s">
        <v>427</v>
      </c>
    </row>
    <row r="302" spans="1:65" s="15" customFormat="1">
      <c r="B302" s="181"/>
      <c r="D302" s="165" t="s">
        <v>153</v>
      </c>
      <c r="E302" s="182" t="s">
        <v>1</v>
      </c>
      <c r="F302" s="183" t="s">
        <v>428</v>
      </c>
      <c r="H302" s="182" t="s">
        <v>1</v>
      </c>
      <c r="I302" s="184"/>
      <c r="L302" s="181"/>
      <c r="M302" s="185"/>
      <c r="N302" s="186"/>
      <c r="O302" s="186"/>
      <c r="P302" s="186"/>
      <c r="Q302" s="186"/>
      <c r="R302" s="186"/>
      <c r="S302" s="186"/>
      <c r="T302" s="187"/>
      <c r="AT302" s="182" t="s">
        <v>153</v>
      </c>
      <c r="AU302" s="182" t="s">
        <v>81</v>
      </c>
      <c r="AV302" s="15" t="s">
        <v>79</v>
      </c>
      <c r="AW302" s="15" t="s">
        <v>29</v>
      </c>
      <c r="AX302" s="15" t="s">
        <v>72</v>
      </c>
      <c r="AY302" s="182" t="s">
        <v>145</v>
      </c>
    </row>
    <row r="303" spans="1:65" s="13" customFormat="1">
      <c r="B303" s="164"/>
      <c r="D303" s="165" t="s">
        <v>153</v>
      </c>
      <c r="E303" s="166" t="s">
        <v>1</v>
      </c>
      <c r="F303" s="167" t="s">
        <v>429</v>
      </c>
      <c r="H303" s="168">
        <v>173.87299999999999</v>
      </c>
      <c r="I303" s="169"/>
      <c r="L303" s="164"/>
      <c r="M303" s="170"/>
      <c r="N303" s="171"/>
      <c r="O303" s="171"/>
      <c r="P303" s="171"/>
      <c r="Q303" s="171"/>
      <c r="R303" s="171"/>
      <c r="S303" s="171"/>
      <c r="T303" s="172"/>
      <c r="AT303" s="166" t="s">
        <v>153</v>
      </c>
      <c r="AU303" s="166" t="s">
        <v>81</v>
      </c>
      <c r="AV303" s="13" t="s">
        <v>81</v>
      </c>
      <c r="AW303" s="13" t="s">
        <v>29</v>
      </c>
      <c r="AX303" s="13" t="s">
        <v>72</v>
      </c>
      <c r="AY303" s="166" t="s">
        <v>145</v>
      </c>
    </row>
    <row r="304" spans="1:65" s="15" customFormat="1">
      <c r="B304" s="181"/>
      <c r="D304" s="165" t="s">
        <v>153</v>
      </c>
      <c r="E304" s="182" t="s">
        <v>1</v>
      </c>
      <c r="F304" s="183" t="s">
        <v>430</v>
      </c>
      <c r="H304" s="182" t="s">
        <v>1</v>
      </c>
      <c r="I304" s="184"/>
      <c r="L304" s="181"/>
      <c r="M304" s="185"/>
      <c r="N304" s="186"/>
      <c r="O304" s="186"/>
      <c r="P304" s="186"/>
      <c r="Q304" s="186"/>
      <c r="R304" s="186"/>
      <c r="S304" s="186"/>
      <c r="T304" s="187"/>
      <c r="AT304" s="182" t="s">
        <v>153</v>
      </c>
      <c r="AU304" s="182" t="s">
        <v>81</v>
      </c>
      <c r="AV304" s="15" t="s">
        <v>79</v>
      </c>
      <c r="AW304" s="15" t="s">
        <v>29</v>
      </c>
      <c r="AX304" s="15" t="s">
        <v>72</v>
      </c>
      <c r="AY304" s="182" t="s">
        <v>145</v>
      </c>
    </row>
    <row r="305" spans="1:65" s="13" customFormat="1">
      <c r="B305" s="164"/>
      <c r="D305" s="165" t="s">
        <v>153</v>
      </c>
      <c r="E305" s="166" t="s">
        <v>1</v>
      </c>
      <c r="F305" s="167" t="s">
        <v>431</v>
      </c>
      <c r="H305" s="168">
        <v>122.87</v>
      </c>
      <c r="I305" s="169"/>
      <c r="L305" s="164"/>
      <c r="M305" s="170"/>
      <c r="N305" s="171"/>
      <c r="O305" s="171"/>
      <c r="P305" s="171"/>
      <c r="Q305" s="171"/>
      <c r="R305" s="171"/>
      <c r="S305" s="171"/>
      <c r="T305" s="172"/>
      <c r="AT305" s="166" t="s">
        <v>153</v>
      </c>
      <c r="AU305" s="166" t="s">
        <v>81</v>
      </c>
      <c r="AV305" s="13" t="s">
        <v>81</v>
      </c>
      <c r="AW305" s="13" t="s">
        <v>29</v>
      </c>
      <c r="AX305" s="13" t="s">
        <v>72</v>
      </c>
      <c r="AY305" s="166" t="s">
        <v>145</v>
      </c>
    </row>
    <row r="306" spans="1:65" s="14" customFormat="1">
      <c r="B306" s="173"/>
      <c r="D306" s="165" t="s">
        <v>153</v>
      </c>
      <c r="E306" s="174" t="s">
        <v>1</v>
      </c>
      <c r="F306" s="175" t="s">
        <v>166</v>
      </c>
      <c r="H306" s="176">
        <v>296.74299999999999</v>
      </c>
      <c r="I306" s="177"/>
      <c r="L306" s="173"/>
      <c r="M306" s="178"/>
      <c r="N306" s="179"/>
      <c r="O306" s="179"/>
      <c r="P306" s="179"/>
      <c r="Q306" s="179"/>
      <c r="R306" s="179"/>
      <c r="S306" s="179"/>
      <c r="T306" s="180"/>
      <c r="AT306" s="174" t="s">
        <v>153</v>
      </c>
      <c r="AU306" s="174" t="s">
        <v>81</v>
      </c>
      <c r="AV306" s="14" t="s">
        <v>151</v>
      </c>
      <c r="AW306" s="14" t="s">
        <v>29</v>
      </c>
      <c r="AX306" s="14" t="s">
        <v>79</v>
      </c>
      <c r="AY306" s="174" t="s">
        <v>145</v>
      </c>
    </row>
    <row r="307" spans="1:65" s="2" customFormat="1" ht="16.5" customHeight="1">
      <c r="A307" s="32"/>
      <c r="B307" s="149"/>
      <c r="C307" s="188" t="s">
        <v>432</v>
      </c>
      <c r="D307" s="188" t="s">
        <v>208</v>
      </c>
      <c r="E307" s="189" t="s">
        <v>433</v>
      </c>
      <c r="F307" s="190" t="s">
        <v>434</v>
      </c>
      <c r="G307" s="191" t="s">
        <v>182</v>
      </c>
      <c r="H307" s="192">
        <v>8.8999999999999996E-2</v>
      </c>
      <c r="I307" s="193"/>
      <c r="J307" s="194">
        <f>ROUND(I307*H307,2)</f>
        <v>0</v>
      </c>
      <c r="K307" s="195"/>
      <c r="L307" s="196"/>
      <c r="M307" s="197" t="s">
        <v>1</v>
      </c>
      <c r="N307" s="198" t="s">
        <v>37</v>
      </c>
      <c r="O307" s="58"/>
      <c r="P307" s="160">
        <f>O307*H307</f>
        <v>0</v>
      </c>
      <c r="Q307" s="160">
        <v>1</v>
      </c>
      <c r="R307" s="160">
        <f>Q307*H307</f>
        <v>8.8999999999999996E-2</v>
      </c>
      <c r="S307" s="160">
        <v>0</v>
      </c>
      <c r="T307" s="161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62" t="s">
        <v>330</v>
      </c>
      <c r="AT307" s="162" t="s">
        <v>208</v>
      </c>
      <c r="AU307" s="162" t="s">
        <v>81</v>
      </c>
      <c r="AY307" s="17" t="s">
        <v>145</v>
      </c>
      <c r="BE307" s="163">
        <f>IF(N307="základní",J307,0)</f>
        <v>0</v>
      </c>
      <c r="BF307" s="163">
        <f>IF(N307="snížená",J307,0)</f>
        <v>0</v>
      </c>
      <c r="BG307" s="163">
        <f>IF(N307="zákl. přenesená",J307,0)</f>
        <v>0</v>
      </c>
      <c r="BH307" s="163">
        <f>IF(N307="sníž. přenesená",J307,0)</f>
        <v>0</v>
      </c>
      <c r="BI307" s="163">
        <f>IF(N307="nulová",J307,0)</f>
        <v>0</v>
      </c>
      <c r="BJ307" s="17" t="s">
        <v>79</v>
      </c>
      <c r="BK307" s="163">
        <f>ROUND(I307*H307,2)</f>
        <v>0</v>
      </c>
      <c r="BL307" s="17" t="s">
        <v>238</v>
      </c>
      <c r="BM307" s="162" t="s">
        <v>435</v>
      </c>
    </row>
    <row r="308" spans="1:65" s="13" customFormat="1">
      <c r="B308" s="164"/>
      <c r="D308" s="165" t="s">
        <v>153</v>
      </c>
      <c r="E308" s="166" t="s">
        <v>1</v>
      </c>
      <c r="F308" s="167" t="s">
        <v>436</v>
      </c>
      <c r="H308" s="168">
        <v>8.8999999999999996E-2</v>
      </c>
      <c r="I308" s="169"/>
      <c r="L308" s="164"/>
      <c r="M308" s="170"/>
      <c r="N308" s="171"/>
      <c r="O308" s="171"/>
      <c r="P308" s="171"/>
      <c r="Q308" s="171"/>
      <c r="R308" s="171"/>
      <c r="S308" s="171"/>
      <c r="T308" s="172"/>
      <c r="AT308" s="166" t="s">
        <v>153</v>
      </c>
      <c r="AU308" s="166" t="s">
        <v>81</v>
      </c>
      <c r="AV308" s="13" t="s">
        <v>81</v>
      </c>
      <c r="AW308" s="13" t="s">
        <v>29</v>
      </c>
      <c r="AX308" s="13" t="s">
        <v>79</v>
      </c>
      <c r="AY308" s="166" t="s">
        <v>145</v>
      </c>
    </row>
    <row r="309" spans="1:65" s="2" customFormat="1" ht="33" customHeight="1">
      <c r="A309" s="32"/>
      <c r="B309" s="149"/>
      <c r="C309" s="150" t="s">
        <v>437</v>
      </c>
      <c r="D309" s="150" t="s">
        <v>147</v>
      </c>
      <c r="E309" s="151" t="s">
        <v>438</v>
      </c>
      <c r="F309" s="152" t="s">
        <v>439</v>
      </c>
      <c r="G309" s="153" t="s">
        <v>150</v>
      </c>
      <c r="H309" s="154">
        <v>24.565000000000001</v>
      </c>
      <c r="I309" s="155"/>
      <c r="J309" s="156">
        <f>ROUND(I309*H309,2)</f>
        <v>0</v>
      </c>
      <c r="K309" s="157"/>
      <c r="L309" s="33"/>
      <c r="M309" s="158" t="s">
        <v>1</v>
      </c>
      <c r="N309" s="159" t="s">
        <v>37</v>
      </c>
      <c r="O309" s="58"/>
      <c r="P309" s="160">
        <f>O309*H309</f>
        <v>0</v>
      </c>
      <c r="Q309" s="160">
        <v>0</v>
      </c>
      <c r="R309" s="160">
        <f>Q309*H309</f>
        <v>0</v>
      </c>
      <c r="S309" s="160">
        <v>0</v>
      </c>
      <c r="T309" s="161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62" t="s">
        <v>238</v>
      </c>
      <c r="AT309" s="162" t="s">
        <v>147</v>
      </c>
      <c r="AU309" s="162" t="s">
        <v>81</v>
      </c>
      <c r="AY309" s="17" t="s">
        <v>145</v>
      </c>
      <c r="BE309" s="163">
        <f>IF(N309="základní",J309,0)</f>
        <v>0</v>
      </c>
      <c r="BF309" s="163">
        <f>IF(N309="snížená",J309,0)</f>
        <v>0</v>
      </c>
      <c r="BG309" s="163">
        <f>IF(N309="zákl. přenesená",J309,0)</f>
        <v>0</v>
      </c>
      <c r="BH309" s="163">
        <f>IF(N309="sníž. přenesená",J309,0)</f>
        <v>0</v>
      </c>
      <c r="BI309" s="163">
        <f>IF(N309="nulová",J309,0)</f>
        <v>0</v>
      </c>
      <c r="BJ309" s="17" t="s">
        <v>79</v>
      </c>
      <c r="BK309" s="163">
        <f>ROUND(I309*H309,2)</f>
        <v>0</v>
      </c>
      <c r="BL309" s="17" t="s">
        <v>238</v>
      </c>
      <c r="BM309" s="162" t="s">
        <v>440</v>
      </c>
    </row>
    <row r="310" spans="1:65" s="15" customFormat="1">
      <c r="B310" s="181"/>
      <c r="D310" s="165" t="s">
        <v>153</v>
      </c>
      <c r="E310" s="182" t="s">
        <v>1</v>
      </c>
      <c r="F310" s="183" t="s">
        <v>441</v>
      </c>
      <c r="H310" s="182" t="s">
        <v>1</v>
      </c>
      <c r="I310" s="184"/>
      <c r="L310" s="181"/>
      <c r="M310" s="185"/>
      <c r="N310" s="186"/>
      <c r="O310" s="186"/>
      <c r="P310" s="186"/>
      <c r="Q310" s="186"/>
      <c r="R310" s="186"/>
      <c r="S310" s="186"/>
      <c r="T310" s="187"/>
      <c r="AT310" s="182" t="s">
        <v>153</v>
      </c>
      <c r="AU310" s="182" t="s">
        <v>81</v>
      </c>
      <c r="AV310" s="15" t="s">
        <v>79</v>
      </c>
      <c r="AW310" s="15" t="s">
        <v>29</v>
      </c>
      <c r="AX310" s="15" t="s">
        <v>72</v>
      </c>
      <c r="AY310" s="182" t="s">
        <v>145</v>
      </c>
    </row>
    <row r="311" spans="1:65" s="13" customFormat="1">
      <c r="B311" s="164"/>
      <c r="D311" s="165" t="s">
        <v>153</v>
      </c>
      <c r="E311" s="166" t="s">
        <v>1</v>
      </c>
      <c r="F311" s="167" t="s">
        <v>442</v>
      </c>
      <c r="H311" s="168">
        <v>24.565000000000001</v>
      </c>
      <c r="I311" s="169"/>
      <c r="L311" s="164"/>
      <c r="M311" s="170"/>
      <c r="N311" s="171"/>
      <c r="O311" s="171"/>
      <c r="P311" s="171"/>
      <c r="Q311" s="171"/>
      <c r="R311" s="171"/>
      <c r="S311" s="171"/>
      <c r="T311" s="172"/>
      <c r="AT311" s="166" t="s">
        <v>153</v>
      </c>
      <c r="AU311" s="166" t="s">
        <v>81</v>
      </c>
      <c r="AV311" s="13" t="s">
        <v>81</v>
      </c>
      <c r="AW311" s="13" t="s">
        <v>29</v>
      </c>
      <c r="AX311" s="13" t="s">
        <v>79</v>
      </c>
      <c r="AY311" s="166" t="s">
        <v>145</v>
      </c>
    </row>
    <row r="312" spans="1:65" s="2" customFormat="1" ht="16.5" customHeight="1">
      <c r="A312" s="32"/>
      <c r="B312" s="149"/>
      <c r="C312" s="188" t="s">
        <v>443</v>
      </c>
      <c r="D312" s="188" t="s">
        <v>208</v>
      </c>
      <c r="E312" s="189" t="s">
        <v>433</v>
      </c>
      <c r="F312" s="190" t="s">
        <v>434</v>
      </c>
      <c r="G312" s="191" t="s">
        <v>182</v>
      </c>
      <c r="H312" s="192">
        <v>8.9999999999999993E-3</v>
      </c>
      <c r="I312" s="193"/>
      <c r="J312" s="194">
        <f>ROUND(I312*H312,2)</f>
        <v>0</v>
      </c>
      <c r="K312" s="195"/>
      <c r="L312" s="196"/>
      <c r="M312" s="197" t="s">
        <v>1</v>
      </c>
      <c r="N312" s="198" t="s">
        <v>37</v>
      </c>
      <c r="O312" s="58"/>
      <c r="P312" s="160">
        <f>O312*H312</f>
        <v>0</v>
      </c>
      <c r="Q312" s="160">
        <v>1</v>
      </c>
      <c r="R312" s="160">
        <f>Q312*H312</f>
        <v>8.9999999999999993E-3</v>
      </c>
      <c r="S312" s="160">
        <v>0</v>
      </c>
      <c r="T312" s="161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62" t="s">
        <v>330</v>
      </c>
      <c r="AT312" s="162" t="s">
        <v>208</v>
      </c>
      <c r="AU312" s="162" t="s">
        <v>81</v>
      </c>
      <c r="AY312" s="17" t="s">
        <v>145</v>
      </c>
      <c r="BE312" s="163">
        <f>IF(N312="základní",J312,0)</f>
        <v>0</v>
      </c>
      <c r="BF312" s="163">
        <f>IF(N312="snížená",J312,0)</f>
        <v>0</v>
      </c>
      <c r="BG312" s="163">
        <f>IF(N312="zákl. přenesená",J312,0)</f>
        <v>0</v>
      </c>
      <c r="BH312" s="163">
        <f>IF(N312="sníž. přenesená",J312,0)</f>
        <v>0</v>
      </c>
      <c r="BI312" s="163">
        <f>IF(N312="nulová",J312,0)</f>
        <v>0</v>
      </c>
      <c r="BJ312" s="17" t="s">
        <v>79</v>
      </c>
      <c r="BK312" s="163">
        <f>ROUND(I312*H312,2)</f>
        <v>0</v>
      </c>
      <c r="BL312" s="17" t="s">
        <v>238</v>
      </c>
      <c r="BM312" s="162" t="s">
        <v>444</v>
      </c>
    </row>
    <row r="313" spans="1:65" s="13" customFormat="1">
      <c r="B313" s="164"/>
      <c r="D313" s="165" t="s">
        <v>153</v>
      </c>
      <c r="E313" s="166" t="s">
        <v>1</v>
      </c>
      <c r="F313" s="167" t="s">
        <v>445</v>
      </c>
      <c r="H313" s="168">
        <v>8.9999999999999993E-3</v>
      </c>
      <c r="I313" s="169"/>
      <c r="L313" s="164"/>
      <c r="M313" s="170"/>
      <c r="N313" s="171"/>
      <c r="O313" s="171"/>
      <c r="P313" s="171"/>
      <c r="Q313" s="171"/>
      <c r="R313" s="171"/>
      <c r="S313" s="171"/>
      <c r="T313" s="172"/>
      <c r="AT313" s="166" t="s">
        <v>153</v>
      </c>
      <c r="AU313" s="166" t="s">
        <v>81</v>
      </c>
      <c r="AV313" s="13" t="s">
        <v>81</v>
      </c>
      <c r="AW313" s="13" t="s">
        <v>29</v>
      </c>
      <c r="AX313" s="13" t="s">
        <v>79</v>
      </c>
      <c r="AY313" s="166" t="s">
        <v>145</v>
      </c>
    </row>
    <row r="314" spans="1:65" s="2" customFormat="1" ht="24.2" customHeight="1">
      <c r="A314" s="32"/>
      <c r="B314" s="149"/>
      <c r="C314" s="150" t="s">
        <v>446</v>
      </c>
      <c r="D314" s="150" t="s">
        <v>147</v>
      </c>
      <c r="E314" s="151" t="s">
        <v>447</v>
      </c>
      <c r="F314" s="152" t="s">
        <v>448</v>
      </c>
      <c r="G314" s="153" t="s">
        <v>150</v>
      </c>
      <c r="H314" s="154">
        <v>245.74100000000001</v>
      </c>
      <c r="I314" s="155"/>
      <c r="J314" s="156">
        <f>ROUND(I314*H314,2)</f>
        <v>0</v>
      </c>
      <c r="K314" s="157"/>
      <c r="L314" s="33"/>
      <c r="M314" s="158" t="s">
        <v>1</v>
      </c>
      <c r="N314" s="159" t="s">
        <v>37</v>
      </c>
      <c r="O314" s="58"/>
      <c r="P314" s="160">
        <f>O314*H314</f>
        <v>0</v>
      </c>
      <c r="Q314" s="160">
        <v>0</v>
      </c>
      <c r="R314" s="160">
        <f>Q314*H314</f>
        <v>0</v>
      </c>
      <c r="S314" s="160">
        <v>4.0000000000000001E-3</v>
      </c>
      <c r="T314" s="161">
        <f>S314*H314</f>
        <v>0.98296400000000006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62" t="s">
        <v>238</v>
      </c>
      <c r="AT314" s="162" t="s">
        <v>147</v>
      </c>
      <c r="AU314" s="162" t="s">
        <v>81</v>
      </c>
      <c r="AY314" s="17" t="s">
        <v>145</v>
      </c>
      <c r="BE314" s="163">
        <f>IF(N314="základní",J314,0)</f>
        <v>0</v>
      </c>
      <c r="BF314" s="163">
        <f>IF(N314="snížená",J314,0)</f>
        <v>0</v>
      </c>
      <c r="BG314" s="163">
        <f>IF(N314="zákl. přenesená",J314,0)</f>
        <v>0</v>
      </c>
      <c r="BH314" s="163">
        <f>IF(N314="sníž. přenesená",J314,0)</f>
        <v>0</v>
      </c>
      <c r="BI314" s="163">
        <f>IF(N314="nulová",J314,0)</f>
        <v>0</v>
      </c>
      <c r="BJ314" s="17" t="s">
        <v>79</v>
      </c>
      <c r="BK314" s="163">
        <f>ROUND(I314*H314,2)</f>
        <v>0</v>
      </c>
      <c r="BL314" s="17" t="s">
        <v>238</v>
      </c>
      <c r="BM314" s="162" t="s">
        <v>449</v>
      </c>
    </row>
    <row r="315" spans="1:65" s="15" customFormat="1">
      <c r="B315" s="181"/>
      <c r="D315" s="165" t="s">
        <v>153</v>
      </c>
      <c r="E315" s="182" t="s">
        <v>1</v>
      </c>
      <c r="F315" s="183" t="s">
        <v>450</v>
      </c>
      <c r="H315" s="182" t="s">
        <v>1</v>
      </c>
      <c r="I315" s="184"/>
      <c r="L315" s="181"/>
      <c r="M315" s="185"/>
      <c r="N315" s="186"/>
      <c r="O315" s="186"/>
      <c r="P315" s="186"/>
      <c r="Q315" s="186"/>
      <c r="R315" s="186"/>
      <c r="S315" s="186"/>
      <c r="T315" s="187"/>
      <c r="AT315" s="182" t="s">
        <v>153</v>
      </c>
      <c r="AU315" s="182" t="s">
        <v>81</v>
      </c>
      <c r="AV315" s="15" t="s">
        <v>79</v>
      </c>
      <c r="AW315" s="15" t="s">
        <v>29</v>
      </c>
      <c r="AX315" s="15" t="s">
        <v>72</v>
      </c>
      <c r="AY315" s="182" t="s">
        <v>145</v>
      </c>
    </row>
    <row r="316" spans="1:65" s="13" customFormat="1">
      <c r="B316" s="164"/>
      <c r="D316" s="165" t="s">
        <v>153</v>
      </c>
      <c r="E316" s="166" t="s">
        <v>1</v>
      </c>
      <c r="F316" s="167" t="s">
        <v>451</v>
      </c>
      <c r="H316" s="168">
        <v>245.74100000000001</v>
      </c>
      <c r="I316" s="169"/>
      <c r="L316" s="164"/>
      <c r="M316" s="170"/>
      <c r="N316" s="171"/>
      <c r="O316" s="171"/>
      <c r="P316" s="171"/>
      <c r="Q316" s="171"/>
      <c r="R316" s="171"/>
      <c r="S316" s="171"/>
      <c r="T316" s="172"/>
      <c r="AT316" s="166" t="s">
        <v>153</v>
      </c>
      <c r="AU316" s="166" t="s">
        <v>81</v>
      </c>
      <c r="AV316" s="13" t="s">
        <v>81</v>
      </c>
      <c r="AW316" s="13" t="s">
        <v>29</v>
      </c>
      <c r="AX316" s="13" t="s">
        <v>79</v>
      </c>
      <c r="AY316" s="166" t="s">
        <v>145</v>
      </c>
    </row>
    <row r="317" spans="1:65" s="2" customFormat="1" ht="24.2" customHeight="1">
      <c r="A317" s="32"/>
      <c r="B317" s="149"/>
      <c r="C317" s="150" t="s">
        <v>452</v>
      </c>
      <c r="D317" s="150" t="s">
        <v>147</v>
      </c>
      <c r="E317" s="151" t="s">
        <v>453</v>
      </c>
      <c r="F317" s="152" t="s">
        <v>454</v>
      </c>
      <c r="G317" s="153" t="s">
        <v>150</v>
      </c>
      <c r="H317" s="154">
        <v>593.48699999999997</v>
      </c>
      <c r="I317" s="155"/>
      <c r="J317" s="156">
        <f>ROUND(I317*H317,2)</f>
        <v>0</v>
      </c>
      <c r="K317" s="157"/>
      <c r="L317" s="33"/>
      <c r="M317" s="158" t="s">
        <v>1</v>
      </c>
      <c r="N317" s="159" t="s">
        <v>37</v>
      </c>
      <c r="O317" s="58"/>
      <c r="P317" s="160">
        <f>O317*H317</f>
        <v>0</v>
      </c>
      <c r="Q317" s="160">
        <v>4.0000000000000002E-4</v>
      </c>
      <c r="R317" s="160">
        <f>Q317*H317</f>
        <v>0.23739479999999999</v>
      </c>
      <c r="S317" s="160">
        <v>0</v>
      </c>
      <c r="T317" s="161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62" t="s">
        <v>238</v>
      </c>
      <c r="AT317" s="162" t="s">
        <v>147</v>
      </c>
      <c r="AU317" s="162" t="s">
        <v>81</v>
      </c>
      <c r="AY317" s="17" t="s">
        <v>145</v>
      </c>
      <c r="BE317" s="163">
        <f>IF(N317="základní",J317,0)</f>
        <v>0</v>
      </c>
      <c r="BF317" s="163">
        <f>IF(N317="snížená",J317,0)</f>
        <v>0</v>
      </c>
      <c r="BG317" s="163">
        <f>IF(N317="zákl. přenesená",J317,0)</f>
        <v>0</v>
      </c>
      <c r="BH317" s="163">
        <f>IF(N317="sníž. přenesená",J317,0)</f>
        <v>0</v>
      </c>
      <c r="BI317" s="163">
        <f>IF(N317="nulová",J317,0)</f>
        <v>0</v>
      </c>
      <c r="BJ317" s="17" t="s">
        <v>79</v>
      </c>
      <c r="BK317" s="163">
        <f>ROUND(I317*H317,2)</f>
        <v>0</v>
      </c>
      <c r="BL317" s="17" t="s">
        <v>238</v>
      </c>
      <c r="BM317" s="162" t="s">
        <v>455</v>
      </c>
    </row>
    <row r="318" spans="1:65" s="15" customFormat="1">
      <c r="B318" s="181"/>
      <c r="D318" s="165" t="s">
        <v>153</v>
      </c>
      <c r="E318" s="182" t="s">
        <v>1</v>
      </c>
      <c r="F318" s="183" t="s">
        <v>428</v>
      </c>
      <c r="H318" s="182" t="s">
        <v>1</v>
      </c>
      <c r="I318" s="184"/>
      <c r="L318" s="181"/>
      <c r="M318" s="185"/>
      <c r="N318" s="186"/>
      <c r="O318" s="186"/>
      <c r="P318" s="186"/>
      <c r="Q318" s="186"/>
      <c r="R318" s="186"/>
      <c r="S318" s="186"/>
      <c r="T318" s="187"/>
      <c r="AT318" s="182" t="s">
        <v>153</v>
      </c>
      <c r="AU318" s="182" t="s">
        <v>81</v>
      </c>
      <c r="AV318" s="15" t="s">
        <v>79</v>
      </c>
      <c r="AW318" s="15" t="s">
        <v>29</v>
      </c>
      <c r="AX318" s="15" t="s">
        <v>72</v>
      </c>
      <c r="AY318" s="182" t="s">
        <v>145</v>
      </c>
    </row>
    <row r="319" spans="1:65" s="13" customFormat="1">
      <c r="B319" s="164"/>
      <c r="D319" s="165" t="s">
        <v>153</v>
      </c>
      <c r="E319" s="166" t="s">
        <v>1</v>
      </c>
      <c r="F319" s="167" t="s">
        <v>456</v>
      </c>
      <c r="H319" s="168">
        <v>347.74599999999998</v>
      </c>
      <c r="I319" s="169"/>
      <c r="L319" s="164"/>
      <c r="M319" s="170"/>
      <c r="N319" s="171"/>
      <c r="O319" s="171"/>
      <c r="P319" s="171"/>
      <c r="Q319" s="171"/>
      <c r="R319" s="171"/>
      <c r="S319" s="171"/>
      <c r="T319" s="172"/>
      <c r="AT319" s="166" t="s">
        <v>153</v>
      </c>
      <c r="AU319" s="166" t="s">
        <v>81</v>
      </c>
      <c r="AV319" s="13" t="s">
        <v>81</v>
      </c>
      <c r="AW319" s="13" t="s">
        <v>29</v>
      </c>
      <c r="AX319" s="13" t="s">
        <v>72</v>
      </c>
      <c r="AY319" s="166" t="s">
        <v>145</v>
      </c>
    </row>
    <row r="320" spans="1:65" s="15" customFormat="1">
      <c r="B320" s="181"/>
      <c r="D320" s="165" t="s">
        <v>153</v>
      </c>
      <c r="E320" s="182" t="s">
        <v>1</v>
      </c>
      <c r="F320" s="183" t="s">
        <v>430</v>
      </c>
      <c r="H320" s="182" t="s">
        <v>1</v>
      </c>
      <c r="I320" s="184"/>
      <c r="L320" s="181"/>
      <c r="M320" s="185"/>
      <c r="N320" s="186"/>
      <c r="O320" s="186"/>
      <c r="P320" s="186"/>
      <c r="Q320" s="186"/>
      <c r="R320" s="186"/>
      <c r="S320" s="186"/>
      <c r="T320" s="187"/>
      <c r="AT320" s="182" t="s">
        <v>153</v>
      </c>
      <c r="AU320" s="182" t="s">
        <v>81</v>
      </c>
      <c r="AV320" s="15" t="s">
        <v>79</v>
      </c>
      <c r="AW320" s="15" t="s">
        <v>29</v>
      </c>
      <c r="AX320" s="15" t="s">
        <v>72</v>
      </c>
      <c r="AY320" s="182" t="s">
        <v>145</v>
      </c>
    </row>
    <row r="321" spans="1:65" s="13" customFormat="1">
      <c r="B321" s="164"/>
      <c r="D321" s="165" t="s">
        <v>153</v>
      </c>
      <c r="E321" s="166" t="s">
        <v>1</v>
      </c>
      <c r="F321" s="167" t="s">
        <v>451</v>
      </c>
      <c r="H321" s="168">
        <v>245.74100000000001</v>
      </c>
      <c r="I321" s="169"/>
      <c r="L321" s="164"/>
      <c r="M321" s="170"/>
      <c r="N321" s="171"/>
      <c r="O321" s="171"/>
      <c r="P321" s="171"/>
      <c r="Q321" s="171"/>
      <c r="R321" s="171"/>
      <c r="S321" s="171"/>
      <c r="T321" s="172"/>
      <c r="AT321" s="166" t="s">
        <v>153</v>
      </c>
      <c r="AU321" s="166" t="s">
        <v>81</v>
      </c>
      <c r="AV321" s="13" t="s">
        <v>81</v>
      </c>
      <c r="AW321" s="13" t="s">
        <v>29</v>
      </c>
      <c r="AX321" s="13" t="s">
        <v>72</v>
      </c>
      <c r="AY321" s="166" t="s">
        <v>145</v>
      </c>
    </row>
    <row r="322" spans="1:65" s="14" customFormat="1">
      <c r="B322" s="173"/>
      <c r="D322" s="165" t="s">
        <v>153</v>
      </c>
      <c r="E322" s="174" t="s">
        <v>1</v>
      </c>
      <c r="F322" s="175" t="s">
        <v>166</v>
      </c>
      <c r="H322" s="176">
        <v>593.48699999999997</v>
      </c>
      <c r="I322" s="177"/>
      <c r="L322" s="173"/>
      <c r="M322" s="178"/>
      <c r="N322" s="179"/>
      <c r="O322" s="179"/>
      <c r="P322" s="179"/>
      <c r="Q322" s="179"/>
      <c r="R322" s="179"/>
      <c r="S322" s="179"/>
      <c r="T322" s="180"/>
      <c r="AT322" s="174" t="s">
        <v>153</v>
      </c>
      <c r="AU322" s="174" t="s">
        <v>81</v>
      </c>
      <c r="AV322" s="14" t="s">
        <v>151</v>
      </c>
      <c r="AW322" s="14" t="s">
        <v>29</v>
      </c>
      <c r="AX322" s="14" t="s">
        <v>79</v>
      </c>
      <c r="AY322" s="174" t="s">
        <v>145</v>
      </c>
    </row>
    <row r="323" spans="1:65" s="2" customFormat="1" ht="44.25" customHeight="1">
      <c r="A323" s="32"/>
      <c r="B323" s="149"/>
      <c r="C323" s="188" t="s">
        <v>457</v>
      </c>
      <c r="D323" s="188" t="s">
        <v>208</v>
      </c>
      <c r="E323" s="189" t="s">
        <v>458</v>
      </c>
      <c r="F323" s="190" t="s">
        <v>459</v>
      </c>
      <c r="G323" s="191" t="s">
        <v>150</v>
      </c>
      <c r="H323" s="192">
        <v>341.25400000000002</v>
      </c>
      <c r="I323" s="193"/>
      <c r="J323" s="194">
        <f>ROUND(I323*H323,2)</f>
        <v>0</v>
      </c>
      <c r="K323" s="195"/>
      <c r="L323" s="196"/>
      <c r="M323" s="197" t="s">
        <v>1</v>
      </c>
      <c r="N323" s="198" t="s">
        <v>37</v>
      </c>
      <c r="O323" s="58"/>
      <c r="P323" s="160">
        <f>O323*H323</f>
        <v>0</v>
      </c>
      <c r="Q323" s="160">
        <v>5.4000000000000003E-3</v>
      </c>
      <c r="R323" s="160">
        <f>Q323*H323</f>
        <v>1.8427716000000003</v>
      </c>
      <c r="S323" s="160">
        <v>0</v>
      </c>
      <c r="T323" s="161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62" t="s">
        <v>330</v>
      </c>
      <c r="AT323" s="162" t="s">
        <v>208</v>
      </c>
      <c r="AU323" s="162" t="s">
        <v>81</v>
      </c>
      <c r="AY323" s="17" t="s">
        <v>145</v>
      </c>
      <c r="BE323" s="163">
        <f>IF(N323="základní",J323,0)</f>
        <v>0</v>
      </c>
      <c r="BF323" s="163">
        <f>IF(N323="snížená",J323,0)</f>
        <v>0</v>
      </c>
      <c r="BG323" s="163">
        <f>IF(N323="zákl. přenesená",J323,0)</f>
        <v>0</v>
      </c>
      <c r="BH323" s="163">
        <f>IF(N323="sníž. přenesená",J323,0)</f>
        <v>0</v>
      </c>
      <c r="BI323" s="163">
        <f>IF(N323="nulová",J323,0)</f>
        <v>0</v>
      </c>
      <c r="BJ323" s="17" t="s">
        <v>79</v>
      </c>
      <c r="BK323" s="163">
        <f>ROUND(I323*H323,2)</f>
        <v>0</v>
      </c>
      <c r="BL323" s="17" t="s">
        <v>238</v>
      </c>
      <c r="BM323" s="162" t="s">
        <v>460</v>
      </c>
    </row>
    <row r="324" spans="1:65" s="13" customFormat="1">
      <c r="B324" s="164"/>
      <c r="D324" s="165" t="s">
        <v>153</v>
      </c>
      <c r="E324" s="166" t="s">
        <v>1</v>
      </c>
      <c r="F324" s="167" t="s">
        <v>461</v>
      </c>
      <c r="H324" s="168">
        <v>341.25400000000002</v>
      </c>
      <c r="I324" s="169"/>
      <c r="L324" s="164"/>
      <c r="M324" s="170"/>
      <c r="N324" s="171"/>
      <c r="O324" s="171"/>
      <c r="P324" s="171"/>
      <c r="Q324" s="171"/>
      <c r="R324" s="171"/>
      <c r="S324" s="171"/>
      <c r="T324" s="172"/>
      <c r="AT324" s="166" t="s">
        <v>153</v>
      </c>
      <c r="AU324" s="166" t="s">
        <v>81</v>
      </c>
      <c r="AV324" s="13" t="s">
        <v>81</v>
      </c>
      <c r="AW324" s="13" t="s">
        <v>29</v>
      </c>
      <c r="AX324" s="13" t="s">
        <v>79</v>
      </c>
      <c r="AY324" s="166" t="s">
        <v>145</v>
      </c>
    </row>
    <row r="325" spans="1:65" s="2" customFormat="1" ht="55.5" customHeight="1">
      <c r="A325" s="32"/>
      <c r="B325" s="149"/>
      <c r="C325" s="188" t="s">
        <v>462</v>
      </c>
      <c r="D325" s="188" t="s">
        <v>208</v>
      </c>
      <c r="E325" s="189" t="s">
        <v>463</v>
      </c>
      <c r="F325" s="190" t="s">
        <v>464</v>
      </c>
      <c r="G325" s="191" t="s">
        <v>150</v>
      </c>
      <c r="H325" s="192">
        <v>341.25400000000002</v>
      </c>
      <c r="I325" s="193"/>
      <c r="J325" s="194">
        <f>ROUND(I325*H325,2)</f>
        <v>0</v>
      </c>
      <c r="K325" s="195"/>
      <c r="L325" s="196"/>
      <c r="M325" s="197" t="s">
        <v>1</v>
      </c>
      <c r="N325" s="198" t="s">
        <v>37</v>
      </c>
      <c r="O325" s="58"/>
      <c r="P325" s="160">
        <f>O325*H325</f>
        <v>0</v>
      </c>
      <c r="Q325" s="160">
        <v>4.7000000000000002E-3</v>
      </c>
      <c r="R325" s="160">
        <f>Q325*H325</f>
        <v>1.6038938000000003</v>
      </c>
      <c r="S325" s="160">
        <v>0</v>
      </c>
      <c r="T325" s="161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62" t="s">
        <v>330</v>
      </c>
      <c r="AT325" s="162" t="s">
        <v>208</v>
      </c>
      <c r="AU325" s="162" t="s">
        <v>81</v>
      </c>
      <c r="AY325" s="17" t="s">
        <v>145</v>
      </c>
      <c r="BE325" s="163">
        <f>IF(N325="základní",J325,0)</f>
        <v>0</v>
      </c>
      <c r="BF325" s="163">
        <f>IF(N325="snížená",J325,0)</f>
        <v>0</v>
      </c>
      <c r="BG325" s="163">
        <f>IF(N325="zákl. přenesená",J325,0)</f>
        <v>0</v>
      </c>
      <c r="BH325" s="163">
        <f>IF(N325="sníž. přenesená",J325,0)</f>
        <v>0</v>
      </c>
      <c r="BI325" s="163">
        <f>IF(N325="nulová",J325,0)</f>
        <v>0</v>
      </c>
      <c r="BJ325" s="17" t="s">
        <v>79</v>
      </c>
      <c r="BK325" s="163">
        <f>ROUND(I325*H325,2)</f>
        <v>0</v>
      </c>
      <c r="BL325" s="17" t="s">
        <v>238</v>
      </c>
      <c r="BM325" s="162" t="s">
        <v>465</v>
      </c>
    </row>
    <row r="326" spans="1:65" s="13" customFormat="1">
      <c r="B326" s="164"/>
      <c r="D326" s="165" t="s">
        <v>153</v>
      </c>
      <c r="E326" s="166" t="s">
        <v>1</v>
      </c>
      <c r="F326" s="167" t="s">
        <v>461</v>
      </c>
      <c r="H326" s="168">
        <v>341.25400000000002</v>
      </c>
      <c r="I326" s="169"/>
      <c r="L326" s="164"/>
      <c r="M326" s="170"/>
      <c r="N326" s="171"/>
      <c r="O326" s="171"/>
      <c r="P326" s="171"/>
      <c r="Q326" s="171"/>
      <c r="R326" s="171"/>
      <c r="S326" s="171"/>
      <c r="T326" s="172"/>
      <c r="AT326" s="166" t="s">
        <v>153</v>
      </c>
      <c r="AU326" s="166" t="s">
        <v>81</v>
      </c>
      <c r="AV326" s="13" t="s">
        <v>81</v>
      </c>
      <c r="AW326" s="13" t="s">
        <v>29</v>
      </c>
      <c r="AX326" s="13" t="s">
        <v>79</v>
      </c>
      <c r="AY326" s="166" t="s">
        <v>145</v>
      </c>
    </row>
    <row r="327" spans="1:65" s="2" customFormat="1" ht="24.2" customHeight="1">
      <c r="A327" s="32"/>
      <c r="B327" s="149"/>
      <c r="C327" s="150" t="s">
        <v>466</v>
      </c>
      <c r="D327" s="150" t="s">
        <v>147</v>
      </c>
      <c r="E327" s="151" t="s">
        <v>467</v>
      </c>
      <c r="F327" s="152" t="s">
        <v>468</v>
      </c>
      <c r="G327" s="153" t="s">
        <v>150</v>
      </c>
      <c r="H327" s="154">
        <v>49.13</v>
      </c>
      <c r="I327" s="155"/>
      <c r="J327" s="156">
        <f>ROUND(I327*H327,2)</f>
        <v>0</v>
      </c>
      <c r="K327" s="157"/>
      <c r="L327" s="33"/>
      <c r="M327" s="158" t="s">
        <v>1</v>
      </c>
      <c r="N327" s="159" t="s">
        <v>37</v>
      </c>
      <c r="O327" s="58"/>
      <c r="P327" s="160">
        <f>O327*H327</f>
        <v>0</v>
      </c>
      <c r="Q327" s="160">
        <v>4.0000000000000002E-4</v>
      </c>
      <c r="R327" s="160">
        <f>Q327*H327</f>
        <v>1.9652000000000003E-2</v>
      </c>
      <c r="S327" s="160">
        <v>0</v>
      </c>
      <c r="T327" s="161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62" t="s">
        <v>238</v>
      </c>
      <c r="AT327" s="162" t="s">
        <v>147</v>
      </c>
      <c r="AU327" s="162" t="s">
        <v>81</v>
      </c>
      <c r="AY327" s="17" t="s">
        <v>145</v>
      </c>
      <c r="BE327" s="163">
        <f>IF(N327="základní",J327,0)</f>
        <v>0</v>
      </c>
      <c r="BF327" s="163">
        <f>IF(N327="snížená",J327,0)</f>
        <v>0</v>
      </c>
      <c r="BG327" s="163">
        <f>IF(N327="zákl. přenesená",J327,0)</f>
        <v>0</v>
      </c>
      <c r="BH327" s="163">
        <f>IF(N327="sníž. přenesená",J327,0)</f>
        <v>0</v>
      </c>
      <c r="BI327" s="163">
        <f>IF(N327="nulová",J327,0)</f>
        <v>0</v>
      </c>
      <c r="BJ327" s="17" t="s">
        <v>79</v>
      </c>
      <c r="BK327" s="163">
        <f>ROUND(I327*H327,2)</f>
        <v>0</v>
      </c>
      <c r="BL327" s="17" t="s">
        <v>238</v>
      </c>
      <c r="BM327" s="162" t="s">
        <v>469</v>
      </c>
    </row>
    <row r="328" spans="1:65" s="15" customFormat="1">
      <c r="B328" s="181"/>
      <c r="D328" s="165" t="s">
        <v>153</v>
      </c>
      <c r="E328" s="182" t="s">
        <v>1</v>
      </c>
      <c r="F328" s="183" t="s">
        <v>441</v>
      </c>
      <c r="H328" s="182" t="s">
        <v>1</v>
      </c>
      <c r="I328" s="184"/>
      <c r="L328" s="181"/>
      <c r="M328" s="185"/>
      <c r="N328" s="186"/>
      <c r="O328" s="186"/>
      <c r="P328" s="186"/>
      <c r="Q328" s="186"/>
      <c r="R328" s="186"/>
      <c r="S328" s="186"/>
      <c r="T328" s="187"/>
      <c r="AT328" s="182" t="s">
        <v>153</v>
      </c>
      <c r="AU328" s="182" t="s">
        <v>81</v>
      </c>
      <c r="AV328" s="15" t="s">
        <v>79</v>
      </c>
      <c r="AW328" s="15" t="s">
        <v>29</v>
      </c>
      <c r="AX328" s="15" t="s">
        <v>72</v>
      </c>
      <c r="AY328" s="182" t="s">
        <v>145</v>
      </c>
    </row>
    <row r="329" spans="1:65" s="13" customFormat="1">
      <c r="B329" s="164"/>
      <c r="D329" s="165" t="s">
        <v>153</v>
      </c>
      <c r="E329" s="166" t="s">
        <v>1</v>
      </c>
      <c r="F329" s="167" t="s">
        <v>470</v>
      </c>
      <c r="H329" s="168">
        <v>49.13</v>
      </c>
      <c r="I329" s="169"/>
      <c r="L329" s="164"/>
      <c r="M329" s="170"/>
      <c r="N329" s="171"/>
      <c r="O329" s="171"/>
      <c r="P329" s="171"/>
      <c r="Q329" s="171"/>
      <c r="R329" s="171"/>
      <c r="S329" s="171"/>
      <c r="T329" s="172"/>
      <c r="AT329" s="166" t="s">
        <v>153</v>
      </c>
      <c r="AU329" s="166" t="s">
        <v>81</v>
      </c>
      <c r="AV329" s="13" t="s">
        <v>81</v>
      </c>
      <c r="AW329" s="13" t="s">
        <v>29</v>
      </c>
      <c r="AX329" s="13" t="s">
        <v>79</v>
      </c>
      <c r="AY329" s="166" t="s">
        <v>145</v>
      </c>
    </row>
    <row r="330" spans="1:65" s="2" customFormat="1" ht="44.25" customHeight="1">
      <c r="A330" s="32"/>
      <c r="B330" s="149"/>
      <c r="C330" s="188" t="s">
        <v>471</v>
      </c>
      <c r="D330" s="188" t="s">
        <v>208</v>
      </c>
      <c r="E330" s="189" t="s">
        <v>458</v>
      </c>
      <c r="F330" s="190" t="s">
        <v>459</v>
      </c>
      <c r="G330" s="191" t="s">
        <v>150</v>
      </c>
      <c r="H330" s="192">
        <v>28.25</v>
      </c>
      <c r="I330" s="193"/>
      <c r="J330" s="194">
        <f>ROUND(I330*H330,2)</f>
        <v>0</v>
      </c>
      <c r="K330" s="195"/>
      <c r="L330" s="196"/>
      <c r="M330" s="197" t="s">
        <v>1</v>
      </c>
      <c r="N330" s="198" t="s">
        <v>37</v>
      </c>
      <c r="O330" s="58"/>
      <c r="P330" s="160">
        <f>O330*H330</f>
        <v>0</v>
      </c>
      <c r="Q330" s="160">
        <v>5.4000000000000003E-3</v>
      </c>
      <c r="R330" s="160">
        <f>Q330*H330</f>
        <v>0.15255000000000002</v>
      </c>
      <c r="S330" s="160">
        <v>0</v>
      </c>
      <c r="T330" s="161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62" t="s">
        <v>330</v>
      </c>
      <c r="AT330" s="162" t="s">
        <v>208</v>
      </c>
      <c r="AU330" s="162" t="s">
        <v>81</v>
      </c>
      <c r="AY330" s="17" t="s">
        <v>145</v>
      </c>
      <c r="BE330" s="163">
        <f>IF(N330="základní",J330,0)</f>
        <v>0</v>
      </c>
      <c r="BF330" s="163">
        <f>IF(N330="snížená",J330,0)</f>
        <v>0</v>
      </c>
      <c r="BG330" s="163">
        <f>IF(N330="zákl. přenesená",J330,0)</f>
        <v>0</v>
      </c>
      <c r="BH330" s="163">
        <f>IF(N330="sníž. přenesená",J330,0)</f>
        <v>0</v>
      </c>
      <c r="BI330" s="163">
        <f>IF(N330="nulová",J330,0)</f>
        <v>0</v>
      </c>
      <c r="BJ330" s="17" t="s">
        <v>79</v>
      </c>
      <c r="BK330" s="163">
        <f>ROUND(I330*H330,2)</f>
        <v>0</v>
      </c>
      <c r="BL330" s="17" t="s">
        <v>238</v>
      </c>
      <c r="BM330" s="162" t="s">
        <v>472</v>
      </c>
    </row>
    <row r="331" spans="1:65" s="13" customFormat="1">
      <c r="B331" s="164"/>
      <c r="D331" s="165" t="s">
        <v>153</v>
      </c>
      <c r="E331" s="166" t="s">
        <v>1</v>
      </c>
      <c r="F331" s="167" t="s">
        <v>473</v>
      </c>
      <c r="H331" s="168">
        <v>28.25</v>
      </c>
      <c r="I331" s="169"/>
      <c r="L331" s="164"/>
      <c r="M331" s="170"/>
      <c r="N331" s="171"/>
      <c r="O331" s="171"/>
      <c r="P331" s="171"/>
      <c r="Q331" s="171"/>
      <c r="R331" s="171"/>
      <c r="S331" s="171"/>
      <c r="T331" s="172"/>
      <c r="AT331" s="166" t="s">
        <v>153</v>
      </c>
      <c r="AU331" s="166" t="s">
        <v>81</v>
      </c>
      <c r="AV331" s="13" t="s">
        <v>81</v>
      </c>
      <c r="AW331" s="13" t="s">
        <v>29</v>
      </c>
      <c r="AX331" s="13" t="s">
        <v>79</v>
      </c>
      <c r="AY331" s="166" t="s">
        <v>145</v>
      </c>
    </row>
    <row r="332" spans="1:65" s="2" customFormat="1" ht="55.5" customHeight="1">
      <c r="A332" s="32"/>
      <c r="B332" s="149"/>
      <c r="C332" s="188" t="s">
        <v>474</v>
      </c>
      <c r="D332" s="188" t="s">
        <v>208</v>
      </c>
      <c r="E332" s="189" t="s">
        <v>463</v>
      </c>
      <c r="F332" s="190" t="s">
        <v>464</v>
      </c>
      <c r="G332" s="191" t="s">
        <v>150</v>
      </c>
      <c r="H332" s="192">
        <v>28.25</v>
      </c>
      <c r="I332" s="193"/>
      <c r="J332" s="194">
        <f>ROUND(I332*H332,2)</f>
        <v>0</v>
      </c>
      <c r="K332" s="195"/>
      <c r="L332" s="196"/>
      <c r="M332" s="197" t="s">
        <v>1</v>
      </c>
      <c r="N332" s="198" t="s">
        <v>37</v>
      </c>
      <c r="O332" s="58"/>
      <c r="P332" s="160">
        <f>O332*H332</f>
        <v>0</v>
      </c>
      <c r="Q332" s="160">
        <v>4.7000000000000002E-3</v>
      </c>
      <c r="R332" s="160">
        <f>Q332*H332</f>
        <v>0.132775</v>
      </c>
      <c r="S332" s="160">
        <v>0</v>
      </c>
      <c r="T332" s="161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62" t="s">
        <v>330</v>
      </c>
      <c r="AT332" s="162" t="s">
        <v>208</v>
      </c>
      <c r="AU332" s="162" t="s">
        <v>81</v>
      </c>
      <c r="AY332" s="17" t="s">
        <v>145</v>
      </c>
      <c r="BE332" s="163">
        <f>IF(N332="základní",J332,0)</f>
        <v>0</v>
      </c>
      <c r="BF332" s="163">
        <f>IF(N332="snížená",J332,0)</f>
        <v>0</v>
      </c>
      <c r="BG332" s="163">
        <f>IF(N332="zákl. přenesená",J332,0)</f>
        <v>0</v>
      </c>
      <c r="BH332" s="163">
        <f>IF(N332="sníž. přenesená",J332,0)</f>
        <v>0</v>
      </c>
      <c r="BI332" s="163">
        <f>IF(N332="nulová",J332,0)</f>
        <v>0</v>
      </c>
      <c r="BJ332" s="17" t="s">
        <v>79</v>
      </c>
      <c r="BK332" s="163">
        <f>ROUND(I332*H332,2)</f>
        <v>0</v>
      </c>
      <c r="BL332" s="17" t="s">
        <v>238</v>
      </c>
      <c r="BM332" s="162" t="s">
        <v>475</v>
      </c>
    </row>
    <row r="333" spans="1:65" s="13" customFormat="1">
      <c r="B333" s="164"/>
      <c r="D333" s="165" t="s">
        <v>153</v>
      </c>
      <c r="E333" s="166" t="s">
        <v>1</v>
      </c>
      <c r="F333" s="167" t="s">
        <v>473</v>
      </c>
      <c r="H333" s="168">
        <v>28.25</v>
      </c>
      <c r="I333" s="169"/>
      <c r="L333" s="164"/>
      <c r="M333" s="170"/>
      <c r="N333" s="171"/>
      <c r="O333" s="171"/>
      <c r="P333" s="171"/>
      <c r="Q333" s="171"/>
      <c r="R333" s="171"/>
      <c r="S333" s="171"/>
      <c r="T333" s="172"/>
      <c r="AT333" s="166" t="s">
        <v>153</v>
      </c>
      <c r="AU333" s="166" t="s">
        <v>81</v>
      </c>
      <c r="AV333" s="13" t="s">
        <v>81</v>
      </c>
      <c r="AW333" s="13" t="s">
        <v>29</v>
      </c>
      <c r="AX333" s="13" t="s">
        <v>79</v>
      </c>
      <c r="AY333" s="166" t="s">
        <v>145</v>
      </c>
    </row>
    <row r="334" spans="1:65" s="2" customFormat="1" ht="24.2" customHeight="1">
      <c r="A334" s="32"/>
      <c r="B334" s="149"/>
      <c r="C334" s="150" t="s">
        <v>476</v>
      </c>
      <c r="D334" s="150" t="s">
        <v>147</v>
      </c>
      <c r="E334" s="151" t="s">
        <v>477</v>
      </c>
      <c r="F334" s="152" t="s">
        <v>478</v>
      </c>
      <c r="G334" s="153" t="s">
        <v>150</v>
      </c>
      <c r="H334" s="154">
        <v>42.280999999999999</v>
      </c>
      <c r="I334" s="155"/>
      <c r="J334" s="156">
        <f>ROUND(I334*H334,2)</f>
        <v>0</v>
      </c>
      <c r="K334" s="157"/>
      <c r="L334" s="33"/>
      <c r="M334" s="158" t="s">
        <v>1</v>
      </c>
      <c r="N334" s="159" t="s">
        <v>37</v>
      </c>
      <c r="O334" s="58"/>
      <c r="P334" s="160">
        <f>O334*H334</f>
        <v>0</v>
      </c>
      <c r="Q334" s="160">
        <v>4.0000000000000003E-5</v>
      </c>
      <c r="R334" s="160">
        <f>Q334*H334</f>
        <v>1.6912400000000001E-3</v>
      </c>
      <c r="S334" s="160">
        <v>0</v>
      </c>
      <c r="T334" s="161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62" t="s">
        <v>238</v>
      </c>
      <c r="AT334" s="162" t="s">
        <v>147</v>
      </c>
      <c r="AU334" s="162" t="s">
        <v>81</v>
      </c>
      <c r="AY334" s="17" t="s">
        <v>145</v>
      </c>
      <c r="BE334" s="163">
        <f>IF(N334="základní",J334,0)</f>
        <v>0</v>
      </c>
      <c r="BF334" s="163">
        <f>IF(N334="snížená",J334,0)</f>
        <v>0</v>
      </c>
      <c r="BG334" s="163">
        <f>IF(N334="zákl. přenesená",J334,0)</f>
        <v>0</v>
      </c>
      <c r="BH334" s="163">
        <f>IF(N334="sníž. přenesená",J334,0)</f>
        <v>0</v>
      </c>
      <c r="BI334" s="163">
        <f>IF(N334="nulová",J334,0)</f>
        <v>0</v>
      </c>
      <c r="BJ334" s="17" t="s">
        <v>79</v>
      </c>
      <c r="BK334" s="163">
        <f>ROUND(I334*H334,2)</f>
        <v>0</v>
      </c>
      <c r="BL334" s="17" t="s">
        <v>238</v>
      </c>
      <c r="BM334" s="162" t="s">
        <v>479</v>
      </c>
    </row>
    <row r="335" spans="1:65" s="13" customFormat="1">
      <c r="B335" s="164"/>
      <c r="D335" s="165" t="s">
        <v>153</v>
      </c>
      <c r="E335" s="166" t="s">
        <v>1</v>
      </c>
      <c r="F335" s="167" t="s">
        <v>480</v>
      </c>
      <c r="H335" s="168">
        <v>42.280999999999999</v>
      </c>
      <c r="I335" s="169"/>
      <c r="L335" s="164"/>
      <c r="M335" s="170"/>
      <c r="N335" s="171"/>
      <c r="O335" s="171"/>
      <c r="P335" s="171"/>
      <c r="Q335" s="171"/>
      <c r="R335" s="171"/>
      <c r="S335" s="171"/>
      <c r="T335" s="172"/>
      <c r="AT335" s="166" t="s">
        <v>153</v>
      </c>
      <c r="AU335" s="166" t="s">
        <v>81</v>
      </c>
      <c r="AV335" s="13" t="s">
        <v>81</v>
      </c>
      <c r="AW335" s="13" t="s">
        <v>29</v>
      </c>
      <c r="AX335" s="13" t="s">
        <v>72</v>
      </c>
      <c r="AY335" s="166" t="s">
        <v>145</v>
      </c>
    </row>
    <row r="336" spans="1:65" s="14" customFormat="1">
      <c r="B336" s="173"/>
      <c r="D336" s="165" t="s">
        <v>153</v>
      </c>
      <c r="E336" s="174" t="s">
        <v>1</v>
      </c>
      <c r="F336" s="175" t="s">
        <v>166</v>
      </c>
      <c r="H336" s="176">
        <v>42.280999999999999</v>
      </c>
      <c r="I336" s="177"/>
      <c r="L336" s="173"/>
      <c r="M336" s="178"/>
      <c r="N336" s="179"/>
      <c r="O336" s="179"/>
      <c r="P336" s="179"/>
      <c r="Q336" s="179"/>
      <c r="R336" s="179"/>
      <c r="S336" s="179"/>
      <c r="T336" s="180"/>
      <c r="AT336" s="174" t="s">
        <v>153</v>
      </c>
      <c r="AU336" s="174" t="s">
        <v>81</v>
      </c>
      <c r="AV336" s="14" t="s">
        <v>151</v>
      </c>
      <c r="AW336" s="14" t="s">
        <v>29</v>
      </c>
      <c r="AX336" s="14" t="s">
        <v>79</v>
      </c>
      <c r="AY336" s="174" t="s">
        <v>145</v>
      </c>
    </row>
    <row r="337" spans="1:65" s="2" customFormat="1" ht="24.2" customHeight="1">
      <c r="A337" s="32"/>
      <c r="B337" s="149"/>
      <c r="C337" s="188" t="s">
        <v>481</v>
      </c>
      <c r="D337" s="188" t="s">
        <v>208</v>
      </c>
      <c r="E337" s="189" t="s">
        <v>482</v>
      </c>
      <c r="F337" s="190" t="s">
        <v>483</v>
      </c>
      <c r="G337" s="191" t="s">
        <v>150</v>
      </c>
      <c r="H337" s="192">
        <v>48.622999999999998</v>
      </c>
      <c r="I337" s="193"/>
      <c r="J337" s="194">
        <f>ROUND(I337*H337,2)</f>
        <v>0</v>
      </c>
      <c r="K337" s="195"/>
      <c r="L337" s="196"/>
      <c r="M337" s="197" t="s">
        <v>1</v>
      </c>
      <c r="N337" s="198" t="s">
        <v>37</v>
      </c>
      <c r="O337" s="58"/>
      <c r="P337" s="160">
        <f>O337*H337</f>
        <v>0</v>
      </c>
      <c r="Q337" s="160">
        <v>2.9999999999999997E-4</v>
      </c>
      <c r="R337" s="160">
        <f>Q337*H337</f>
        <v>1.4586899999999998E-2</v>
      </c>
      <c r="S337" s="160">
        <v>0</v>
      </c>
      <c r="T337" s="161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62" t="s">
        <v>330</v>
      </c>
      <c r="AT337" s="162" t="s">
        <v>208</v>
      </c>
      <c r="AU337" s="162" t="s">
        <v>81</v>
      </c>
      <c r="AY337" s="17" t="s">
        <v>145</v>
      </c>
      <c r="BE337" s="163">
        <f>IF(N337="základní",J337,0)</f>
        <v>0</v>
      </c>
      <c r="BF337" s="163">
        <f>IF(N337="snížená",J337,0)</f>
        <v>0</v>
      </c>
      <c r="BG337" s="163">
        <f>IF(N337="zákl. přenesená",J337,0)</f>
        <v>0</v>
      </c>
      <c r="BH337" s="163">
        <f>IF(N337="sníž. přenesená",J337,0)</f>
        <v>0</v>
      </c>
      <c r="BI337" s="163">
        <f>IF(N337="nulová",J337,0)</f>
        <v>0</v>
      </c>
      <c r="BJ337" s="17" t="s">
        <v>79</v>
      </c>
      <c r="BK337" s="163">
        <f>ROUND(I337*H337,2)</f>
        <v>0</v>
      </c>
      <c r="BL337" s="17" t="s">
        <v>238</v>
      </c>
      <c r="BM337" s="162" t="s">
        <v>484</v>
      </c>
    </row>
    <row r="338" spans="1:65" s="13" customFormat="1">
      <c r="B338" s="164"/>
      <c r="D338" s="165" t="s">
        <v>153</v>
      </c>
      <c r="E338" s="166" t="s">
        <v>1</v>
      </c>
      <c r="F338" s="167" t="s">
        <v>485</v>
      </c>
      <c r="H338" s="168">
        <v>48.622999999999998</v>
      </c>
      <c r="I338" s="169"/>
      <c r="L338" s="164"/>
      <c r="M338" s="170"/>
      <c r="N338" s="171"/>
      <c r="O338" s="171"/>
      <c r="P338" s="171"/>
      <c r="Q338" s="171"/>
      <c r="R338" s="171"/>
      <c r="S338" s="171"/>
      <c r="T338" s="172"/>
      <c r="AT338" s="166" t="s">
        <v>153</v>
      </c>
      <c r="AU338" s="166" t="s">
        <v>81</v>
      </c>
      <c r="AV338" s="13" t="s">
        <v>81</v>
      </c>
      <c r="AW338" s="13" t="s">
        <v>29</v>
      </c>
      <c r="AX338" s="13" t="s">
        <v>79</v>
      </c>
      <c r="AY338" s="166" t="s">
        <v>145</v>
      </c>
    </row>
    <row r="339" spans="1:65" s="2" customFormat="1" ht="33" customHeight="1">
      <c r="A339" s="32"/>
      <c r="B339" s="149"/>
      <c r="C339" s="150" t="s">
        <v>486</v>
      </c>
      <c r="D339" s="150" t="s">
        <v>147</v>
      </c>
      <c r="E339" s="151" t="s">
        <v>487</v>
      </c>
      <c r="F339" s="152" t="s">
        <v>488</v>
      </c>
      <c r="G339" s="153" t="s">
        <v>354</v>
      </c>
      <c r="H339" s="154">
        <v>45.957999999999998</v>
      </c>
      <c r="I339" s="155"/>
      <c r="J339" s="156">
        <f>ROUND(I339*H339,2)</f>
        <v>0</v>
      </c>
      <c r="K339" s="157"/>
      <c r="L339" s="33"/>
      <c r="M339" s="158" t="s">
        <v>1</v>
      </c>
      <c r="N339" s="159" t="s">
        <v>37</v>
      </c>
      <c r="O339" s="58"/>
      <c r="P339" s="160">
        <f>O339*H339</f>
        <v>0</v>
      </c>
      <c r="Q339" s="160">
        <v>1.6000000000000001E-4</v>
      </c>
      <c r="R339" s="160">
        <f>Q339*H339</f>
        <v>7.3532800000000002E-3</v>
      </c>
      <c r="S339" s="160">
        <v>0</v>
      </c>
      <c r="T339" s="161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62" t="s">
        <v>238</v>
      </c>
      <c r="AT339" s="162" t="s">
        <v>147</v>
      </c>
      <c r="AU339" s="162" t="s">
        <v>81</v>
      </c>
      <c r="AY339" s="17" t="s">
        <v>145</v>
      </c>
      <c r="BE339" s="163">
        <f>IF(N339="základní",J339,0)</f>
        <v>0</v>
      </c>
      <c r="BF339" s="163">
        <f>IF(N339="snížená",J339,0)</f>
        <v>0</v>
      </c>
      <c r="BG339" s="163">
        <f>IF(N339="zákl. přenesená",J339,0)</f>
        <v>0</v>
      </c>
      <c r="BH339" s="163">
        <f>IF(N339="sníž. přenesená",J339,0)</f>
        <v>0</v>
      </c>
      <c r="BI339" s="163">
        <f>IF(N339="nulová",J339,0)</f>
        <v>0</v>
      </c>
      <c r="BJ339" s="17" t="s">
        <v>79</v>
      </c>
      <c r="BK339" s="163">
        <f>ROUND(I339*H339,2)</f>
        <v>0</v>
      </c>
      <c r="BL339" s="17" t="s">
        <v>238</v>
      </c>
      <c r="BM339" s="162" t="s">
        <v>489</v>
      </c>
    </row>
    <row r="340" spans="1:65" s="13" customFormat="1" ht="22.5">
      <c r="B340" s="164"/>
      <c r="D340" s="165" t="s">
        <v>153</v>
      </c>
      <c r="E340" s="166" t="s">
        <v>1</v>
      </c>
      <c r="F340" s="167" t="s">
        <v>490</v>
      </c>
      <c r="H340" s="168">
        <v>31.898</v>
      </c>
      <c r="I340" s="169"/>
      <c r="L340" s="164"/>
      <c r="M340" s="170"/>
      <c r="N340" s="171"/>
      <c r="O340" s="171"/>
      <c r="P340" s="171"/>
      <c r="Q340" s="171"/>
      <c r="R340" s="171"/>
      <c r="S340" s="171"/>
      <c r="T340" s="172"/>
      <c r="AT340" s="166" t="s">
        <v>153</v>
      </c>
      <c r="AU340" s="166" t="s">
        <v>81</v>
      </c>
      <c r="AV340" s="13" t="s">
        <v>81</v>
      </c>
      <c r="AW340" s="13" t="s">
        <v>29</v>
      </c>
      <c r="AX340" s="13" t="s">
        <v>72</v>
      </c>
      <c r="AY340" s="166" t="s">
        <v>145</v>
      </c>
    </row>
    <row r="341" spans="1:65" s="13" customFormat="1">
      <c r="B341" s="164"/>
      <c r="D341" s="165" t="s">
        <v>153</v>
      </c>
      <c r="E341" s="166" t="s">
        <v>1</v>
      </c>
      <c r="F341" s="167" t="s">
        <v>491</v>
      </c>
      <c r="H341" s="168">
        <v>14.06</v>
      </c>
      <c r="I341" s="169"/>
      <c r="L341" s="164"/>
      <c r="M341" s="170"/>
      <c r="N341" s="171"/>
      <c r="O341" s="171"/>
      <c r="P341" s="171"/>
      <c r="Q341" s="171"/>
      <c r="R341" s="171"/>
      <c r="S341" s="171"/>
      <c r="T341" s="172"/>
      <c r="AT341" s="166" t="s">
        <v>153</v>
      </c>
      <c r="AU341" s="166" t="s">
        <v>81</v>
      </c>
      <c r="AV341" s="13" t="s">
        <v>81</v>
      </c>
      <c r="AW341" s="13" t="s">
        <v>29</v>
      </c>
      <c r="AX341" s="13" t="s">
        <v>72</v>
      </c>
      <c r="AY341" s="166" t="s">
        <v>145</v>
      </c>
    </row>
    <row r="342" spans="1:65" s="14" customFormat="1">
      <c r="B342" s="173"/>
      <c r="D342" s="165" t="s">
        <v>153</v>
      </c>
      <c r="E342" s="174" t="s">
        <v>1</v>
      </c>
      <c r="F342" s="175" t="s">
        <v>166</v>
      </c>
      <c r="H342" s="176">
        <v>45.957999999999998</v>
      </c>
      <c r="I342" s="177"/>
      <c r="L342" s="173"/>
      <c r="M342" s="178"/>
      <c r="N342" s="179"/>
      <c r="O342" s="179"/>
      <c r="P342" s="179"/>
      <c r="Q342" s="179"/>
      <c r="R342" s="179"/>
      <c r="S342" s="179"/>
      <c r="T342" s="180"/>
      <c r="AT342" s="174" t="s">
        <v>153</v>
      </c>
      <c r="AU342" s="174" t="s">
        <v>81</v>
      </c>
      <c r="AV342" s="14" t="s">
        <v>151</v>
      </c>
      <c r="AW342" s="14" t="s">
        <v>29</v>
      </c>
      <c r="AX342" s="14" t="s">
        <v>79</v>
      </c>
      <c r="AY342" s="174" t="s">
        <v>145</v>
      </c>
    </row>
    <row r="343" spans="1:65" s="2" customFormat="1" ht="37.9" customHeight="1">
      <c r="A343" s="32"/>
      <c r="B343" s="149"/>
      <c r="C343" s="150" t="s">
        <v>492</v>
      </c>
      <c r="D343" s="150" t="s">
        <v>147</v>
      </c>
      <c r="E343" s="151" t="s">
        <v>493</v>
      </c>
      <c r="F343" s="152" t="s">
        <v>494</v>
      </c>
      <c r="G343" s="153" t="s">
        <v>150</v>
      </c>
      <c r="H343" s="154">
        <v>1.7</v>
      </c>
      <c r="I343" s="155"/>
      <c r="J343" s="156">
        <f>ROUND(I343*H343,2)</f>
        <v>0</v>
      </c>
      <c r="K343" s="157"/>
      <c r="L343" s="33"/>
      <c r="M343" s="158" t="s">
        <v>1</v>
      </c>
      <c r="N343" s="159" t="s">
        <v>37</v>
      </c>
      <c r="O343" s="58"/>
      <c r="P343" s="160">
        <f>O343*H343</f>
        <v>0</v>
      </c>
      <c r="Q343" s="160">
        <v>3.0000000000000001E-5</v>
      </c>
      <c r="R343" s="160">
        <f>Q343*H343</f>
        <v>5.1E-5</v>
      </c>
      <c r="S343" s="160">
        <v>0</v>
      </c>
      <c r="T343" s="161">
        <f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62" t="s">
        <v>238</v>
      </c>
      <c r="AT343" s="162" t="s">
        <v>147</v>
      </c>
      <c r="AU343" s="162" t="s">
        <v>81</v>
      </c>
      <c r="AY343" s="17" t="s">
        <v>145</v>
      </c>
      <c r="BE343" s="163">
        <f>IF(N343="základní",J343,0)</f>
        <v>0</v>
      </c>
      <c r="BF343" s="163">
        <f>IF(N343="snížená",J343,0)</f>
        <v>0</v>
      </c>
      <c r="BG343" s="163">
        <f>IF(N343="zákl. přenesená",J343,0)</f>
        <v>0</v>
      </c>
      <c r="BH343" s="163">
        <f>IF(N343="sníž. přenesená",J343,0)</f>
        <v>0</v>
      </c>
      <c r="BI343" s="163">
        <f>IF(N343="nulová",J343,0)</f>
        <v>0</v>
      </c>
      <c r="BJ343" s="17" t="s">
        <v>79</v>
      </c>
      <c r="BK343" s="163">
        <f>ROUND(I343*H343,2)</f>
        <v>0</v>
      </c>
      <c r="BL343" s="17" t="s">
        <v>238</v>
      </c>
      <c r="BM343" s="162" t="s">
        <v>495</v>
      </c>
    </row>
    <row r="344" spans="1:65" s="15" customFormat="1">
      <c r="B344" s="181"/>
      <c r="D344" s="165" t="s">
        <v>153</v>
      </c>
      <c r="E344" s="182" t="s">
        <v>1</v>
      </c>
      <c r="F344" s="183" t="s">
        <v>496</v>
      </c>
      <c r="H344" s="182" t="s">
        <v>1</v>
      </c>
      <c r="I344" s="184"/>
      <c r="L344" s="181"/>
      <c r="M344" s="185"/>
      <c r="N344" s="186"/>
      <c r="O344" s="186"/>
      <c r="P344" s="186"/>
      <c r="Q344" s="186"/>
      <c r="R344" s="186"/>
      <c r="S344" s="186"/>
      <c r="T344" s="187"/>
      <c r="AT344" s="182" t="s">
        <v>153</v>
      </c>
      <c r="AU344" s="182" t="s">
        <v>81</v>
      </c>
      <c r="AV344" s="15" t="s">
        <v>79</v>
      </c>
      <c r="AW344" s="15" t="s">
        <v>29</v>
      </c>
      <c r="AX344" s="15" t="s">
        <v>72</v>
      </c>
      <c r="AY344" s="182" t="s">
        <v>145</v>
      </c>
    </row>
    <row r="345" spans="1:65" s="13" customFormat="1">
      <c r="B345" s="164"/>
      <c r="D345" s="165" t="s">
        <v>153</v>
      </c>
      <c r="E345" s="166" t="s">
        <v>1</v>
      </c>
      <c r="F345" s="167" t="s">
        <v>497</v>
      </c>
      <c r="H345" s="168">
        <v>1.7</v>
      </c>
      <c r="I345" s="169"/>
      <c r="L345" s="164"/>
      <c r="M345" s="170"/>
      <c r="N345" s="171"/>
      <c r="O345" s="171"/>
      <c r="P345" s="171"/>
      <c r="Q345" s="171"/>
      <c r="R345" s="171"/>
      <c r="S345" s="171"/>
      <c r="T345" s="172"/>
      <c r="AT345" s="166" t="s">
        <v>153</v>
      </c>
      <c r="AU345" s="166" t="s">
        <v>81</v>
      </c>
      <c r="AV345" s="13" t="s">
        <v>81</v>
      </c>
      <c r="AW345" s="13" t="s">
        <v>29</v>
      </c>
      <c r="AX345" s="13" t="s">
        <v>79</v>
      </c>
      <c r="AY345" s="166" t="s">
        <v>145</v>
      </c>
    </row>
    <row r="346" spans="1:65" s="2" customFormat="1" ht="24.2" customHeight="1">
      <c r="A346" s="32"/>
      <c r="B346" s="149"/>
      <c r="C346" s="188" t="s">
        <v>498</v>
      </c>
      <c r="D346" s="188" t="s">
        <v>208</v>
      </c>
      <c r="E346" s="189" t="s">
        <v>499</v>
      </c>
      <c r="F346" s="190" t="s">
        <v>500</v>
      </c>
      <c r="G346" s="191" t="s">
        <v>150</v>
      </c>
      <c r="H346" s="192">
        <v>1.9550000000000001</v>
      </c>
      <c r="I346" s="193"/>
      <c r="J346" s="194">
        <f>ROUND(I346*H346,2)</f>
        <v>0</v>
      </c>
      <c r="K346" s="195"/>
      <c r="L346" s="196"/>
      <c r="M346" s="197" t="s">
        <v>1</v>
      </c>
      <c r="N346" s="198" t="s">
        <v>37</v>
      </c>
      <c r="O346" s="58"/>
      <c r="P346" s="160">
        <f>O346*H346</f>
        <v>0</v>
      </c>
      <c r="Q346" s="160">
        <v>1.9E-3</v>
      </c>
      <c r="R346" s="160">
        <f>Q346*H346</f>
        <v>3.7144999999999999E-3</v>
      </c>
      <c r="S346" s="160">
        <v>0</v>
      </c>
      <c r="T346" s="161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62" t="s">
        <v>330</v>
      </c>
      <c r="AT346" s="162" t="s">
        <v>208</v>
      </c>
      <c r="AU346" s="162" t="s">
        <v>81</v>
      </c>
      <c r="AY346" s="17" t="s">
        <v>145</v>
      </c>
      <c r="BE346" s="163">
        <f>IF(N346="základní",J346,0)</f>
        <v>0</v>
      </c>
      <c r="BF346" s="163">
        <f>IF(N346="snížená",J346,0)</f>
        <v>0</v>
      </c>
      <c r="BG346" s="163">
        <f>IF(N346="zákl. přenesená",J346,0)</f>
        <v>0</v>
      </c>
      <c r="BH346" s="163">
        <f>IF(N346="sníž. přenesená",J346,0)</f>
        <v>0</v>
      </c>
      <c r="BI346" s="163">
        <f>IF(N346="nulová",J346,0)</f>
        <v>0</v>
      </c>
      <c r="BJ346" s="17" t="s">
        <v>79</v>
      </c>
      <c r="BK346" s="163">
        <f>ROUND(I346*H346,2)</f>
        <v>0</v>
      </c>
      <c r="BL346" s="17" t="s">
        <v>238</v>
      </c>
      <c r="BM346" s="162" t="s">
        <v>501</v>
      </c>
    </row>
    <row r="347" spans="1:65" s="13" customFormat="1">
      <c r="B347" s="164"/>
      <c r="D347" s="165" t="s">
        <v>153</v>
      </c>
      <c r="E347" s="166" t="s">
        <v>1</v>
      </c>
      <c r="F347" s="167" t="s">
        <v>502</v>
      </c>
      <c r="H347" s="168">
        <v>1.9550000000000001</v>
      </c>
      <c r="I347" s="169"/>
      <c r="L347" s="164"/>
      <c r="M347" s="170"/>
      <c r="N347" s="171"/>
      <c r="O347" s="171"/>
      <c r="P347" s="171"/>
      <c r="Q347" s="171"/>
      <c r="R347" s="171"/>
      <c r="S347" s="171"/>
      <c r="T347" s="172"/>
      <c r="AT347" s="166" t="s">
        <v>153</v>
      </c>
      <c r="AU347" s="166" t="s">
        <v>81</v>
      </c>
      <c r="AV347" s="13" t="s">
        <v>81</v>
      </c>
      <c r="AW347" s="13" t="s">
        <v>29</v>
      </c>
      <c r="AX347" s="13" t="s">
        <v>79</v>
      </c>
      <c r="AY347" s="166" t="s">
        <v>145</v>
      </c>
    </row>
    <row r="348" spans="1:65" s="2" customFormat="1" ht="49.15" customHeight="1">
      <c r="A348" s="32"/>
      <c r="B348" s="149"/>
      <c r="C348" s="150" t="s">
        <v>503</v>
      </c>
      <c r="D348" s="150" t="s">
        <v>147</v>
      </c>
      <c r="E348" s="151" t="s">
        <v>504</v>
      </c>
      <c r="F348" s="152" t="s">
        <v>505</v>
      </c>
      <c r="G348" s="153" t="s">
        <v>182</v>
      </c>
      <c r="H348" s="154">
        <v>4.1139999999999999</v>
      </c>
      <c r="I348" s="155"/>
      <c r="J348" s="156">
        <f>ROUND(I348*H348,2)</f>
        <v>0</v>
      </c>
      <c r="K348" s="157"/>
      <c r="L348" s="33"/>
      <c r="M348" s="158" t="s">
        <v>1</v>
      </c>
      <c r="N348" s="159" t="s">
        <v>37</v>
      </c>
      <c r="O348" s="58"/>
      <c r="P348" s="160">
        <f>O348*H348</f>
        <v>0</v>
      </c>
      <c r="Q348" s="160">
        <v>0</v>
      </c>
      <c r="R348" s="160">
        <f>Q348*H348</f>
        <v>0</v>
      </c>
      <c r="S348" s="160">
        <v>0</v>
      </c>
      <c r="T348" s="161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62" t="s">
        <v>238</v>
      </c>
      <c r="AT348" s="162" t="s">
        <v>147</v>
      </c>
      <c r="AU348" s="162" t="s">
        <v>81</v>
      </c>
      <c r="AY348" s="17" t="s">
        <v>145</v>
      </c>
      <c r="BE348" s="163">
        <f>IF(N348="základní",J348,0)</f>
        <v>0</v>
      </c>
      <c r="BF348" s="163">
        <f>IF(N348="snížená",J348,0)</f>
        <v>0</v>
      </c>
      <c r="BG348" s="163">
        <f>IF(N348="zákl. přenesená",J348,0)</f>
        <v>0</v>
      </c>
      <c r="BH348" s="163">
        <f>IF(N348="sníž. přenesená",J348,0)</f>
        <v>0</v>
      </c>
      <c r="BI348" s="163">
        <f>IF(N348="nulová",J348,0)</f>
        <v>0</v>
      </c>
      <c r="BJ348" s="17" t="s">
        <v>79</v>
      </c>
      <c r="BK348" s="163">
        <f>ROUND(I348*H348,2)</f>
        <v>0</v>
      </c>
      <c r="BL348" s="17" t="s">
        <v>238</v>
      </c>
      <c r="BM348" s="162" t="s">
        <v>506</v>
      </c>
    </row>
    <row r="349" spans="1:65" s="12" customFormat="1" ht="22.9" customHeight="1">
      <c r="B349" s="136"/>
      <c r="D349" s="137" t="s">
        <v>71</v>
      </c>
      <c r="E349" s="147" t="s">
        <v>507</v>
      </c>
      <c r="F349" s="147" t="s">
        <v>508</v>
      </c>
      <c r="I349" s="139"/>
      <c r="J349" s="148">
        <f>BK349</f>
        <v>0</v>
      </c>
      <c r="L349" s="136"/>
      <c r="M349" s="141"/>
      <c r="N349" s="142"/>
      <c r="O349" s="142"/>
      <c r="P349" s="143">
        <f>SUM(P350:P398)</f>
        <v>0</v>
      </c>
      <c r="Q349" s="142"/>
      <c r="R349" s="143">
        <f>SUM(R350:R398)</f>
        <v>0.63081549999999997</v>
      </c>
      <c r="S349" s="142"/>
      <c r="T349" s="144">
        <f>SUM(T350:T398)</f>
        <v>0.80482999999999993</v>
      </c>
      <c r="AR349" s="137" t="s">
        <v>81</v>
      </c>
      <c r="AT349" s="145" t="s">
        <v>71</v>
      </c>
      <c r="AU349" s="145" t="s">
        <v>79</v>
      </c>
      <c r="AY349" s="137" t="s">
        <v>145</v>
      </c>
      <c r="BK349" s="146">
        <f>SUM(BK350:BK398)</f>
        <v>0</v>
      </c>
    </row>
    <row r="350" spans="1:65" s="2" customFormat="1" ht="37.9" customHeight="1">
      <c r="A350" s="32"/>
      <c r="B350" s="149"/>
      <c r="C350" s="150" t="s">
        <v>509</v>
      </c>
      <c r="D350" s="150" t="s">
        <v>147</v>
      </c>
      <c r="E350" s="151" t="s">
        <v>510</v>
      </c>
      <c r="F350" s="152" t="s">
        <v>511</v>
      </c>
      <c r="G350" s="153" t="s">
        <v>150</v>
      </c>
      <c r="H350" s="154">
        <v>53.3</v>
      </c>
      <c r="I350" s="155"/>
      <c r="J350" s="156">
        <f>ROUND(I350*H350,2)</f>
        <v>0</v>
      </c>
      <c r="K350" s="157"/>
      <c r="L350" s="33"/>
      <c r="M350" s="158" t="s">
        <v>1</v>
      </c>
      <c r="N350" s="159" t="s">
        <v>37</v>
      </c>
      <c r="O350" s="58"/>
      <c r="P350" s="160">
        <f>O350*H350</f>
        <v>0</v>
      </c>
      <c r="Q350" s="160">
        <v>0</v>
      </c>
      <c r="R350" s="160">
        <f>Q350*H350</f>
        <v>0</v>
      </c>
      <c r="S350" s="160">
        <v>0</v>
      </c>
      <c r="T350" s="161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62" t="s">
        <v>238</v>
      </c>
      <c r="AT350" s="162" t="s">
        <v>147</v>
      </c>
      <c r="AU350" s="162" t="s">
        <v>81</v>
      </c>
      <c r="AY350" s="17" t="s">
        <v>145</v>
      </c>
      <c r="BE350" s="163">
        <f>IF(N350="základní",J350,0)</f>
        <v>0</v>
      </c>
      <c r="BF350" s="163">
        <f>IF(N350="snížená",J350,0)</f>
        <v>0</v>
      </c>
      <c r="BG350" s="163">
        <f>IF(N350="zákl. přenesená",J350,0)</f>
        <v>0</v>
      </c>
      <c r="BH350" s="163">
        <f>IF(N350="sníž. přenesená",J350,0)</f>
        <v>0</v>
      </c>
      <c r="BI350" s="163">
        <f>IF(N350="nulová",J350,0)</f>
        <v>0</v>
      </c>
      <c r="BJ350" s="17" t="s">
        <v>79</v>
      </c>
      <c r="BK350" s="163">
        <f>ROUND(I350*H350,2)</f>
        <v>0</v>
      </c>
      <c r="BL350" s="17" t="s">
        <v>238</v>
      </c>
      <c r="BM350" s="162" t="s">
        <v>512</v>
      </c>
    </row>
    <row r="351" spans="1:65" s="15" customFormat="1">
      <c r="B351" s="181"/>
      <c r="D351" s="165" t="s">
        <v>153</v>
      </c>
      <c r="E351" s="182" t="s">
        <v>1</v>
      </c>
      <c r="F351" s="183" t="s">
        <v>513</v>
      </c>
      <c r="H351" s="182" t="s">
        <v>1</v>
      </c>
      <c r="I351" s="184"/>
      <c r="L351" s="181"/>
      <c r="M351" s="185"/>
      <c r="N351" s="186"/>
      <c r="O351" s="186"/>
      <c r="P351" s="186"/>
      <c r="Q351" s="186"/>
      <c r="R351" s="186"/>
      <c r="S351" s="186"/>
      <c r="T351" s="187"/>
      <c r="AT351" s="182" t="s">
        <v>153</v>
      </c>
      <c r="AU351" s="182" t="s">
        <v>81</v>
      </c>
      <c r="AV351" s="15" t="s">
        <v>79</v>
      </c>
      <c r="AW351" s="15" t="s">
        <v>29</v>
      </c>
      <c r="AX351" s="15" t="s">
        <v>72</v>
      </c>
      <c r="AY351" s="182" t="s">
        <v>145</v>
      </c>
    </row>
    <row r="352" spans="1:65" s="13" customFormat="1">
      <c r="B352" s="164"/>
      <c r="D352" s="165" t="s">
        <v>153</v>
      </c>
      <c r="E352" s="166" t="s">
        <v>1</v>
      </c>
      <c r="F352" s="167" t="s">
        <v>514</v>
      </c>
      <c r="H352" s="168">
        <v>53.3</v>
      </c>
      <c r="I352" s="169"/>
      <c r="L352" s="164"/>
      <c r="M352" s="170"/>
      <c r="N352" s="171"/>
      <c r="O352" s="171"/>
      <c r="P352" s="171"/>
      <c r="Q352" s="171"/>
      <c r="R352" s="171"/>
      <c r="S352" s="171"/>
      <c r="T352" s="172"/>
      <c r="AT352" s="166" t="s">
        <v>153</v>
      </c>
      <c r="AU352" s="166" t="s">
        <v>81</v>
      </c>
      <c r="AV352" s="13" t="s">
        <v>81</v>
      </c>
      <c r="AW352" s="13" t="s">
        <v>29</v>
      </c>
      <c r="AX352" s="13" t="s">
        <v>79</v>
      </c>
      <c r="AY352" s="166" t="s">
        <v>145</v>
      </c>
    </row>
    <row r="353" spans="1:65" s="2" customFormat="1" ht="16.5" customHeight="1">
      <c r="A353" s="32"/>
      <c r="B353" s="149"/>
      <c r="C353" s="188" t="s">
        <v>515</v>
      </c>
      <c r="D353" s="188" t="s">
        <v>208</v>
      </c>
      <c r="E353" s="189" t="s">
        <v>433</v>
      </c>
      <c r="F353" s="190" t="s">
        <v>434</v>
      </c>
      <c r="G353" s="191" t="s">
        <v>182</v>
      </c>
      <c r="H353" s="192">
        <v>1.6E-2</v>
      </c>
      <c r="I353" s="193"/>
      <c r="J353" s="194">
        <f>ROUND(I353*H353,2)</f>
        <v>0</v>
      </c>
      <c r="K353" s="195"/>
      <c r="L353" s="196"/>
      <c r="M353" s="197" t="s">
        <v>1</v>
      </c>
      <c r="N353" s="198" t="s">
        <v>37</v>
      </c>
      <c r="O353" s="58"/>
      <c r="P353" s="160">
        <f>O353*H353</f>
        <v>0</v>
      </c>
      <c r="Q353" s="160">
        <v>1</v>
      </c>
      <c r="R353" s="160">
        <f>Q353*H353</f>
        <v>1.6E-2</v>
      </c>
      <c r="S353" s="160">
        <v>0</v>
      </c>
      <c r="T353" s="161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62" t="s">
        <v>330</v>
      </c>
      <c r="AT353" s="162" t="s">
        <v>208</v>
      </c>
      <c r="AU353" s="162" t="s">
        <v>81</v>
      </c>
      <c r="AY353" s="17" t="s">
        <v>145</v>
      </c>
      <c r="BE353" s="163">
        <f>IF(N353="základní",J353,0)</f>
        <v>0</v>
      </c>
      <c r="BF353" s="163">
        <f>IF(N353="snížená",J353,0)</f>
        <v>0</v>
      </c>
      <c r="BG353" s="163">
        <f>IF(N353="zákl. přenesená",J353,0)</f>
        <v>0</v>
      </c>
      <c r="BH353" s="163">
        <f>IF(N353="sníž. přenesená",J353,0)</f>
        <v>0</v>
      </c>
      <c r="BI353" s="163">
        <f>IF(N353="nulová",J353,0)</f>
        <v>0</v>
      </c>
      <c r="BJ353" s="17" t="s">
        <v>79</v>
      </c>
      <c r="BK353" s="163">
        <f>ROUND(I353*H353,2)</f>
        <v>0</v>
      </c>
      <c r="BL353" s="17" t="s">
        <v>238</v>
      </c>
      <c r="BM353" s="162" t="s">
        <v>516</v>
      </c>
    </row>
    <row r="354" spans="1:65" s="13" customFormat="1">
      <c r="B354" s="164"/>
      <c r="D354" s="165" t="s">
        <v>153</v>
      </c>
      <c r="E354" s="166" t="s">
        <v>1</v>
      </c>
      <c r="F354" s="167" t="s">
        <v>517</v>
      </c>
      <c r="H354" s="168">
        <v>1.6E-2</v>
      </c>
      <c r="I354" s="169"/>
      <c r="L354" s="164"/>
      <c r="M354" s="170"/>
      <c r="N354" s="171"/>
      <c r="O354" s="171"/>
      <c r="P354" s="171"/>
      <c r="Q354" s="171"/>
      <c r="R354" s="171"/>
      <c r="S354" s="171"/>
      <c r="T354" s="172"/>
      <c r="AT354" s="166" t="s">
        <v>153</v>
      </c>
      <c r="AU354" s="166" t="s">
        <v>81</v>
      </c>
      <c r="AV354" s="13" t="s">
        <v>81</v>
      </c>
      <c r="AW354" s="13" t="s">
        <v>29</v>
      </c>
      <c r="AX354" s="13" t="s">
        <v>79</v>
      </c>
      <c r="AY354" s="166" t="s">
        <v>145</v>
      </c>
    </row>
    <row r="355" spans="1:65" s="2" customFormat="1" ht="33" customHeight="1">
      <c r="A355" s="32"/>
      <c r="B355" s="149"/>
      <c r="C355" s="150" t="s">
        <v>518</v>
      </c>
      <c r="D355" s="150" t="s">
        <v>147</v>
      </c>
      <c r="E355" s="151" t="s">
        <v>519</v>
      </c>
      <c r="F355" s="152" t="s">
        <v>520</v>
      </c>
      <c r="G355" s="153" t="s">
        <v>150</v>
      </c>
      <c r="H355" s="154">
        <v>53.3</v>
      </c>
      <c r="I355" s="155"/>
      <c r="J355" s="156">
        <f>ROUND(I355*H355,2)</f>
        <v>0</v>
      </c>
      <c r="K355" s="157"/>
      <c r="L355" s="33"/>
      <c r="M355" s="158" t="s">
        <v>1</v>
      </c>
      <c r="N355" s="159" t="s">
        <v>37</v>
      </c>
      <c r="O355" s="58"/>
      <c r="P355" s="160">
        <f>O355*H355</f>
        <v>0</v>
      </c>
      <c r="Q355" s="160">
        <v>0</v>
      </c>
      <c r="R355" s="160">
        <f>Q355*H355</f>
        <v>0</v>
      </c>
      <c r="S355" s="160">
        <v>5.4999999999999997E-3</v>
      </c>
      <c r="T355" s="161">
        <f>S355*H355</f>
        <v>0.29314999999999997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62" t="s">
        <v>238</v>
      </c>
      <c r="AT355" s="162" t="s">
        <v>147</v>
      </c>
      <c r="AU355" s="162" t="s">
        <v>81</v>
      </c>
      <c r="AY355" s="17" t="s">
        <v>145</v>
      </c>
      <c r="BE355" s="163">
        <f>IF(N355="základní",J355,0)</f>
        <v>0</v>
      </c>
      <c r="BF355" s="163">
        <f>IF(N355="snížená",J355,0)</f>
        <v>0</v>
      </c>
      <c r="BG355" s="163">
        <f>IF(N355="zákl. přenesená",J355,0)</f>
        <v>0</v>
      </c>
      <c r="BH355" s="163">
        <f>IF(N355="sníž. přenesená",J355,0)</f>
        <v>0</v>
      </c>
      <c r="BI355" s="163">
        <f>IF(N355="nulová",J355,0)</f>
        <v>0</v>
      </c>
      <c r="BJ355" s="17" t="s">
        <v>79</v>
      </c>
      <c r="BK355" s="163">
        <f>ROUND(I355*H355,2)</f>
        <v>0</v>
      </c>
      <c r="BL355" s="17" t="s">
        <v>238</v>
      </c>
      <c r="BM355" s="162" t="s">
        <v>521</v>
      </c>
    </row>
    <row r="356" spans="1:65" s="15" customFormat="1">
      <c r="B356" s="181"/>
      <c r="D356" s="165" t="s">
        <v>153</v>
      </c>
      <c r="E356" s="182" t="s">
        <v>1</v>
      </c>
      <c r="F356" s="183" t="s">
        <v>522</v>
      </c>
      <c r="H356" s="182" t="s">
        <v>1</v>
      </c>
      <c r="I356" s="184"/>
      <c r="L356" s="181"/>
      <c r="M356" s="185"/>
      <c r="N356" s="186"/>
      <c r="O356" s="186"/>
      <c r="P356" s="186"/>
      <c r="Q356" s="186"/>
      <c r="R356" s="186"/>
      <c r="S356" s="186"/>
      <c r="T356" s="187"/>
      <c r="AT356" s="182" t="s">
        <v>153</v>
      </c>
      <c r="AU356" s="182" t="s">
        <v>81</v>
      </c>
      <c r="AV356" s="15" t="s">
        <v>79</v>
      </c>
      <c r="AW356" s="15" t="s">
        <v>29</v>
      </c>
      <c r="AX356" s="15" t="s">
        <v>72</v>
      </c>
      <c r="AY356" s="182" t="s">
        <v>145</v>
      </c>
    </row>
    <row r="357" spans="1:65" s="13" customFormat="1">
      <c r="B357" s="164"/>
      <c r="D357" s="165" t="s">
        <v>153</v>
      </c>
      <c r="E357" s="166" t="s">
        <v>1</v>
      </c>
      <c r="F357" s="167" t="s">
        <v>514</v>
      </c>
      <c r="H357" s="168">
        <v>53.3</v>
      </c>
      <c r="I357" s="169"/>
      <c r="L357" s="164"/>
      <c r="M357" s="170"/>
      <c r="N357" s="171"/>
      <c r="O357" s="171"/>
      <c r="P357" s="171"/>
      <c r="Q357" s="171"/>
      <c r="R357" s="171"/>
      <c r="S357" s="171"/>
      <c r="T357" s="172"/>
      <c r="AT357" s="166" t="s">
        <v>153</v>
      </c>
      <c r="AU357" s="166" t="s">
        <v>81</v>
      </c>
      <c r="AV357" s="13" t="s">
        <v>81</v>
      </c>
      <c r="AW357" s="13" t="s">
        <v>29</v>
      </c>
      <c r="AX357" s="13" t="s">
        <v>79</v>
      </c>
      <c r="AY357" s="166" t="s">
        <v>145</v>
      </c>
    </row>
    <row r="358" spans="1:65" s="2" customFormat="1" ht="24.2" customHeight="1">
      <c r="A358" s="32"/>
      <c r="B358" s="149"/>
      <c r="C358" s="150" t="s">
        <v>523</v>
      </c>
      <c r="D358" s="150" t="s">
        <v>147</v>
      </c>
      <c r="E358" s="151" t="s">
        <v>524</v>
      </c>
      <c r="F358" s="152" t="s">
        <v>525</v>
      </c>
      <c r="G358" s="153" t="s">
        <v>150</v>
      </c>
      <c r="H358" s="154">
        <v>53.3</v>
      </c>
      <c r="I358" s="155"/>
      <c r="J358" s="156">
        <f>ROUND(I358*H358,2)</f>
        <v>0</v>
      </c>
      <c r="K358" s="157"/>
      <c r="L358" s="33"/>
      <c r="M358" s="158" t="s">
        <v>1</v>
      </c>
      <c r="N358" s="159" t="s">
        <v>37</v>
      </c>
      <c r="O358" s="58"/>
      <c r="P358" s="160">
        <f>O358*H358</f>
        <v>0</v>
      </c>
      <c r="Q358" s="160">
        <v>8.8000000000000003E-4</v>
      </c>
      <c r="R358" s="160">
        <f>Q358*H358</f>
        <v>4.6904000000000001E-2</v>
      </c>
      <c r="S358" s="160">
        <v>0</v>
      </c>
      <c r="T358" s="161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62" t="s">
        <v>238</v>
      </c>
      <c r="AT358" s="162" t="s">
        <v>147</v>
      </c>
      <c r="AU358" s="162" t="s">
        <v>81</v>
      </c>
      <c r="AY358" s="17" t="s">
        <v>145</v>
      </c>
      <c r="BE358" s="163">
        <f>IF(N358="základní",J358,0)</f>
        <v>0</v>
      </c>
      <c r="BF358" s="163">
        <f>IF(N358="snížená",J358,0)</f>
        <v>0</v>
      </c>
      <c r="BG358" s="163">
        <f>IF(N358="zákl. přenesená",J358,0)</f>
        <v>0</v>
      </c>
      <c r="BH358" s="163">
        <f>IF(N358="sníž. přenesená",J358,0)</f>
        <v>0</v>
      </c>
      <c r="BI358" s="163">
        <f>IF(N358="nulová",J358,0)</f>
        <v>0</v>
      </c>
      <c r="BJ358" s="17" t="s">
        <v>79</v>
      </c>
      <c r="BK358" s="163">
        <f>ROUND(I358*H358,2)</f>
        <v>0</v>
      </c>
      <c r="BL358" s="17" t="s">
        <v>238</v>
      </c>
      <c r="BM358" s="162" t="s">
        <v>526</v>
      </c>
    </row>
    <row r="359" spans="1:65" s="2" customFormat="1" ht="44.25" customHeight="1">
      <c r="A359" s="32"/>
      <c r="B359" s="149"/>
      <c r="C359" s="188" t="s">
        <v>527</v>
      </c>
      <c r="D359" s="188" t="s">
        <v>208</v>
      </c>
      <c r="E359" s="189" t="s">
        <v>458</v>
      </c>
      <c r="F359" s="190" t="s">
        <v>459</v>
      </c>
      <c r="G359" s="191" t="s">
        <v>150</v>
      </c>
      <c r="H359" s="192">
        <v>61.295000000000002</v>
      </c>
      <c r="I359" s="193"/>
      <c r="J359" s="194">
        <f>ROUND(I359*H359,2)</f>
        <v>0</v>
      </c>
      <c r="K359" s="195"/>
      <c r="L359" s="196"/>
      <c r="M359" s="197" t="s">
        <v>1</v>
      </c>
      <c r="N359" s="198" t="s">
        <v>37</v>
      </c>
      <c r="O359" s="58"/>
      <c r="P359" s="160">
        <f>O359*H359</f>
        <v>0</v>
      </c>
      <c r="Q359" s="160">
        <v>5.4000000000000003E-3</v>
      </c>
      <c r="R359" s="160">
        <f>Q359*H359</f>
        <v>0.33099300000000004</v>
      </c>
      <c r="S359" s="160">
        <v>0</v>
      </c>
      <c r="T359" s="161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62" t="s">
        <v>330</v>
      </c>
      <c r="AT359" s="162" t="s">
        <v>208</v>
      </c>
      <c r="AU359" s="162" t="s">
        <v>81</v>
      </c>
      <c r="AY359" s="17" t="s">
        <v>145</v>
      </c>
      <c r="BE359" s="163">
        <f>IF(N359="základní",J359,0)</f>
        <v>0</v>
      </c>
      <c r="BF359" s="163">
        <f>IF(N359="snížená",J359,0)</f>
        <v>0</v>
      </c>
      <c r="BG359" s="163">
        <f>IF(N359="zákl. přenesená",J359,0)</f>
        <v>0</v>
      </c>
      <c r="BH359" s="163">
        <f>IF(N359="sníž. přenesená",J359,0)</f>
        <v>0</v>
      </c>
      <c r="BI359" s="163">
        <f>IF(N359="nulová",J359,0)</f>
        <v>0</v>
      </c>
      <c r="BJ359" s="17" t="s">
        <v>79</v>
      </c>
      <c r="BK359" s="163">
        <f>ROUND(I359*H359,2)</f>
        <v>0</v>
      </c>
      <c r="BL359" s="17" t="s">
        <v>238</v>
      </c>
      <c r="BM359" s="162" t="s">
        <v>528</v>
      </c>
    </row>
    <row r="360" spans="1:65" s="13" customFormat="1">
      <c r="B360" s="164"/>
      <c r="D360" s="165" t="s">
        <v>153</v>
      </c>
      <c r="E360" s="166" t="s">
        <v>1</v>
      </c>
      <c r="F360" s="167" t="s">
        <v>529</v>
      </c>
      <c r="H360" s="168">
        <v>61.295000000000002</v>
      </c>
      <c r="I360" s="169"/>
      <c r="L360" s="164"/>
      <c r="M360" s="170"/>
      <c r="N360" s="171"/>
      <c r="O360" s="171"/>
      <c r="P360" s="171"/>
      <c r="Q360" s="171"/>
      <c r="R360" s="171"/>
      <c r="S360" s="171"/>
      <c r="T360" s="172"/>
      <c r="AT360" s="166" t="s">
        <v>153</v>
      </c>
      <c r="AU360" s="166" t="s">
        <v>81</v>
      </c>
      <c r="AV360" s="13" t="s">
        <v>81</v>
      </c>
      <c r="AW360" s="13" t="s">
        <v>29</v>
      </c>
      <c r="AX360" s="13" t="s">
        <v>79</v>
      </c>
      <c r="AY360" s="166" t="s">
        <v>145</v>
      </c>
    </row>
    <row r="361" spans="1:65" s="2" customFormat="1" ht="24.2" customHeight="1">
      <c r="A361" s="32"/>
      <c r="B361" s="149"/>
      <c r="C361" s="150" t="s">
        <v>530</v>
      </c>
      <c r="D361" s="150" t="s">
        <v>147</v>
      </c>
      <c r="E361" s="151" t="s">
        <v>531</v>
      </c>
      <c r="F361" s="152" t="s">
        <v>532</v>
      </c>
      <c r="G361" s="153" t="s">
        <v>150</v>
      </c>
      <c r="H361" s="154">
        <v>53.3</v>
      </c>
      <c r="I361" s="155"/>
      <c r="J361" s="156">
        <f>ROUND(I361*H361,2)</f>
        <v>0</v>
      </c>
      <c r="K361" s="157"/>
      <c r="L361" s="33"/>
      <c r="M361" s="158" t="s">
        <v>1</v>
      </c>
      <c r="N361" s="159" t="s">
        <v>37</v>
      </c>
      <c r="O361" s="58"/>
      <c r="P361" s="160">
        <f>O361*H361</f>
        <v>0</v>
      </c>
      <c r="Q361" s="160">
        <v>1.9000000000000001E-4</v>
      </c>
      <c r="R361" s="160">
        <f>Q361*H361</f>
        <v>1.0127000000000001E-2</v>
      </c>
      <c r="S361" s="160">
        <v>0</v>
      </c>
      <c r="T361" s="161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62" t="s">
        <v>238</v>
      </c>
      <c r="AT361" s="162" t="s">
        <v>147</v>
      </c>
      <c r="AU361" s="162" t="s">
        <v>81</v>
      </c>
      <c r="AY361" s="17" t="s">
        <v>145</v>
      </c>
      <c r="BE361" s="163">
        <f>IF(N361="základní",J361,0)</f>
        <v>0</v>
      </c>
      <c r="BF361" s="163">
        <f>IF(N361="snížená",J361,0)</f>
        <v>0</v>
      </c>
      <c r="BG361" s="163">
        <f>IF(N361="zákl. přenesená",J361,0)</f>
        <v>0</v>
      </c>
      <c r="BH361" s="163">
        <f>IF(N361="sníž. přenesená",J361,0)</f>
        <v>0</v>
      </c>
      <c r="BI361" s="163">
        <f>IF(N361="nulová",J361,0)</f>
        <v>0</v>
      </c>
      <c r="BJ361" s="17" t="s">
        <v>79</v>
      </c>
      <c r="BK361" s="163">
        <f>ROUND(I361*H361,2)</f>
        <v>0</v>
      </c>
      <c r="BL361" s="17" t="s">
        <v>238</v>
      </c>
      <c r="BM361" s="162" t="s">
        <v>533</v>
      </c>
    </row>
    <row r="362" spans="1:65" s="13" customFormat="1">
      <c r="B362" s="164"/>
      <c r="D362" s="165" t="s">
        <v>153</v>
      </c>
      <c r="E362" s="166" t="s">
        <v>1</v>
      </c>
      <c r="F362" s="167" t="s">
        <v>534</v>
      </c>
      <c r="H362" s="168">
        <v>53.3</v>
      </c>
      <c r="I362" s="169"/>
      <c r="L362" s="164"/>
      <c r="M362" s="170"/>
      <c r="N362" s="171"/>
      <c r="O362" s="171"/>
      <c r="P362" s="171"/>
      <c r="Q362" s="171"/>
      <c r="R362" s="171"/>
      <c r="S362" s="171"/>
      <c r="T362" s="172"/>
      <c r="AT362" s="166" t="s">
        <v>153</v>
      </c>
      <c r="AU362" s="166" t="s">
        <v>81</v>
      </c>
      <c r="AV362" s="13" t="s">
        <v>81</v>
      </c>
      <c r="AW362" s="13" t="s">
        <v>29</v>
      </c>
      <c r="AX362" s="13" t="s">
        <v>79</v>
      </c>
      <c r="AY362" s="166" t="s">
        <v>145</v>
      </c>
    </row>
    <row r="363" spans="1:65" s="2" customFormat="1" ht="33" customHeight="1">
      <c r="A363" s="32"/>
      <c r="B363" s="149"/>
      <c r="C363" s="188" t="s">
        <v>535</v>
      </c>
      <c r="D363" s="188" t="s">
        <v>208</v>
      </c>
      <c r="E363" s="189" t="s">
        <v>536</v>
      </c>
      <c r="F363" s="190" t="s">
        <v>537</v>
      </c>
      <c r="G363" s="191" t="s">
        <v>150</v>
      </c>
      <c r="H363" s="192">
        <v>61.295000000000002</v>
      </c>
      <c r="I363" s="193"/>
      <c r="J363" s="194">
        <f>ROUND(I363*H363,2)</f>
        <v>0</v>
      </c>
      <c r="K363" s="195"/>
      <c r="L363" s="196"/>
      <c r="M363" s="197" t="s">
        <v>1</v>
      </c>
      <c r="N363" s="198" t="s">
        <v>37</v>
      </c>
      <c r="O363" s="58"/>
      <c r="P363" s="160">
        <f>O363*H363</f>
        <v>0</v>
      </c>
      <c r="Q363" s="160">
        <v>1.6999999999999999E-3</v>
      </c>
      <c r="R363" s="160">
        <f>Q363*H363</f>
        <v>0.1042015</v>
      </c>
      <c r="S363" s="160">
        <v>0</v>
      </c>
      <c r="T363" s="161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62" t="s">
        <v>330</v>
      </c>
      <c r="AT363" s="162" t="s">
        <v>208</v>
      </c>
      <c r="AU363" s="162" t="s">
        <v>81</v>
      </c>
      <c r="AY363" s="17" t="s">
        <v>145</v>
      </c>
      <c r="BE363" s="163">
        <f>IF(N363="základní",J363,0)</f>
        <v>0</v>
      </c>
      <c r="BF363" s="163">
        <f>IF(N363="snížená",J363,0)</f>
        <v>0</v>
      </c>
      <c r="BG363" s="163">
        <f>IF(N363="zákl. přenesená",J363,0)</f>
        <v>0</v>
      </c>
      <c r="BH363" s="163">
        <f>IF(N363="sníž. přenesená",J363,0)</f>
        <v>0</v>
      </c>
      <c r="BI363" s="163">
        <f>IF(N363="nulová",J363,0)</f>
        <v>0</v>
      </c>
      <c r="BJ363" s="17" t="s">
        <v>79</v>
      </c>
      <c r="BK363" s="163">
        <f>ROUND(I363*H363,2)</f>
        <v>0</v>
      </c>
      <c r="BL363" s="17" t="s">
        <v>238</v>
      </c>
      <c r="BM363" s="162" t="s">
        <v>538</v>
      </c>
    </row>
    <row r="364" spans="1:65" s="13" customFormat="1">
      <c r="B364" s="164"/>
      <c r="D364" s="165" t="s">
        <v>153</v>
      </c>
      <c r="E364" s="166" t="s">
        <v>1</v>
      </c>
      <c r="F364" s="167" t="s">
        <v>529</v>
      </c>
      <c r="H364" s="168">
        <v>61.295000000000002</v>
      </c>
      <c r="I364" s="169"/>
      <c r="L364" s="164"/>
      <c r="M364" s="170"/>
      <c r="N364" s="171"/>
      <c r="O364" s="171"/>
      <c r="P364" s="171"/>
      <c r="Q364" s="171"/>
      <c r="R364" s="171"/>
      <c r="S364" s="171"/>
      <c r="T364" s="172"/>
      <c r="AT364" s="166" t="s">
        <v>153</v>
      </c>
      <c r="AU364" s="166" t="s">
        <v>81</v>
      </c>
      <c r="AV364" s="13" t="s">
        <v>81</v>
      </c>
      <c r="AW364" s="13" t="s">
        <v>29</v>
      </c>
      <c r="AX364" s="13" t="s">
        <v>79</v>
      </c>
      <c r="AY364" s="166" t="s">
        <v>145</v>
      </c>
    </row>
    <row r="365" spans="1:65" s="2" customFormat="1" ht="37.9" customHeight="1">
      <c r="A365" s="32"/>
      <c r="B365" s="149"/>
      <c r="C365" s="150" t="s">
        <v>539</v>
      </c>
      <c r="D365" s="150" t="s">
        <v>147</v>
      </c>
      <c r="E365" s="151" t="s">
        <v>540</v>
      </c>
      <c r="F365" s="152" t="s">
        <v>541</v>
      </c>
      <c r="G365" s="153" t="s">
        <v>150</v>
      </c>
      <c r="H365" s="154">
        <v>106.6</v>
      </c>
      <c r="I365" s="155"/>
      <c r="J365" s="156">
        <f>ROUND(I365*H365,2)</f>
        <v>0</v>
      </c>
      <c r="K365" s="157"/>
      <c r="L365" s="33"/>
      <c r="M365" s="158" t="s">
        <v>1</v>
      </c>
      <c r="N365" s="159" t="s">
        <v>37</v>
      </c>
      <c r="O365" s="58"/>
      <c r="P365" s="160">
        <f>O365*H365</f>
        <v>0</v>
      </c>
      <c r="Q365" s="160">
        <v>0</v>
      </c>
      <c r="R365" s="160">
        <f>Q365*H365</f>
        <v>0</v>
      </c>
      <c r="S365" s="160">
        <v>3.2000000000000002E-3</v>
      </c>
      <c r="T365" s="161">
        <f>S365*H365</f>
        <v>0.34111999999999998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62" t="s">
        <v>238</v>
      </c>
      <c r="AT365" s="162" t="s">
        <v>147</v>
      </c>
      <c r="AU365" s="162" t="s">
        <v>81</v>
      </c>
      <c r="AY365" s="17" t="s">
        <v>145</v>
      </c>
      <c r="BE365" s="163">
        <f>IF(N365="základní",J365,0)</f>
        <v>0</v>
      </c>
      <c r="BF365" s="163">
        <f>IF(N365="snížená",J365,0)</f>
        <v>0</v>
      </c>
      <c r="BG365" s="163">
        <f>IF(N365="zákl. přenesená",J365,0)</f>
        <v>0</v>
      </c>
      <c r="BH365" s="163">
        <f>IF(N365="sníž. přenesená",J365,0)</f>
        <v>0</v>
      </c>
      <c r="BI365" s="163">
        <f>IF(N365="nulová",J365,0)</f>
        <v>0</v>
      </c>
      <c r="BJ365" s="17" t="s">
        <v>79</v>
      </c>
      <c r="BK365" s="163">
        <f>ROUND(I365*H365,2)</f>
        <v>0</v>
      </c>
      <c r="BL365" s="17" t="s">
        <v>238</v>
      </c>
      <c r="BM365" s="162" t="s">
        <v>542</v>
      </c>
    </row>
    <row r="366" spans="1:65" s="15" customFormat="1">
      <c r="B366" s="181"/>
      <c r="D366" s="165" t="s">
        <v>153</v>
      </c>
      <c r="E366" s="182" t="s">
        <v>1</v>
      </c>
      <c r="F366" s="183" t="s">
        <v>543</v>
      </c>
      <c r="H366" s="182" t="s">
        <v>1</v>
      </c>
      <c r="I366" s="184"/>
      <c r="L366" s="181"/>
      <c r="M366" s="185"/>
      <c r="N366" s="186"/>
      <c r="O366" s="186"/>
      <c r="P366" s="186"/>
      <c r="Q366" s="186"/>
      <c r="R366" s="186"/>
      <c r="S366" s="186"/>
      <c r="T366" s="187"/>
      <c r="AT366" s="182" t="s">
        <v>153</v>
      </c>
      <c r="AU366" s="182" t="s">
        <v>81</v>
      </c>
      <c r="AV366" s="15" t="s">
        <v>79</v>
      </c>
      <c r="AW366" s="15" t="s">
        <v>29</v>
      </c>
      <c r="AX366" s="15" t="s">
        <v>72</v>
      </c>
      <c r="AY366" s="182" t="s">
        <v>145</v>
      </c>
    </row>
    <row r="367" spans="1:65" s="13" customFormat="1">
      <c r="B367" s="164"/>
      <c r="D367" s="165" t="s">
        <v>153</v>
      </c>
      <c r="E367" s="166" t="s">
        <v>1</v>
      </c>
      <c r="F367" s="167" t="s">
        <v>514</v>
      </c>
      <c r="H367" s="168">
        <v>53.3</v>
      </c>
      <c r="I367" s="169"/>
      <c r="L367" s="164"/>
      <c r="M367" s="170"/>
      <c r="N367" s="171"/>
      <c r="O367" s="171"/>
      <c r="P367" s="171"/>
      <c r="Q367" s="171"/>
      <c r="R367" s="171"/>
      <c r="S367" s="171"/>
      <c r="T367" s="172"/>
      <c r="AT367" s="166" t="s">
        <v>153</v>
      </c>
      <c r="AU367" s="166" t="s">
        <v>81</v>
      </c>
      <c r="AV367" s="13" t="s">
        <v>81</v>
      </c>
      <c r="AW367" s="13" t="s">
        <v>29</v>
      </c>
      <c r="AX367" s="13" t="s">
        <v>72</v>
      </c>
      <c r="AY367" s="166" t="s">
        <v>145</v>
      </c>
    </row>
    <row r="368" spans="1:65" s="15" customFormat="1">
      <c r="B368" s="181"/>
      <c r="D368" s="165" t="s">
        <v>153</v>
      </c>
      <c r="E368" s="182" t="s">
        <v>1</v>
      </c>
      <c r="F368" s="183" t="s">
        <v>544</v>
      </c>
      <c r="H368" s="182" t="s">
        <v>1</v>
      </c>
      <c r="I368" s="184"/>
      <c r="L368" s="181"/>
      <c r="M368" s="185"/>
      <c r="N368" s="186"/>
      <c r="O368" s="186"/>
      <c r="P368" s="186"/>
      <c r="Q368" s="186"/>
      <c r="R368" s="186"/>
      <c r="S368" s="186"/>
      <c r="T368" s="187"/>
      <c r="AT368" s="182" t="s">
        <v>153</v>
      </c>
      <c r="AU368" s="182" t="s">
        <v>81</v>
      </c>
      <c r="AV368" s="15" t="s">
        <v>79</v>
      </c>
      <c r="AW368" s="15" t="s">
        <v>29</v>
      </c>
      <c r="AX368" s="15" t="s">
        <v>72</v>
      </c>
      <c r="AY368" s="182" t="s">
        <v>145</v>
      </c>
    </row>
    <row r="369" spans="1:65" s="13" customFormat="1">
      <c r="B369" s="164"/>
      <c r="D369" s="165" t="s">
        <v>153</v>
      </c>
      <c r="E369" s="166" t="s">
        <v>1</v>
      </c>
      <c r="F369" s="167" t="s">
        <v>514</v>
      </c>
      <c r="H369" s="168">
        <v>53.3</v>
      </c>
      <c r="I369" s="169"/>
      <c r="L369" s="164"/>
      <c r="M369" s="170"/>
      <c r="N369" s="171"/>
      <c r="O369" s="171"/>
      <c r="P369" s="171"/>
      <c r="Q369" s="171"/>
      <c r="R369" s="171"/>
      <c r="S369" s="171"/>
      <c r="T369" s="172"/>
      <c r="AT369" s="166" t="s">
        <v>153</v>
      </c>
      <c r="AU369" s="166" t="s">
        <v>81</v>
      </c>
      <c r="AV369" s="13" t="s">
        <v>81</v>
      </c>
      <c r="AW369" s="13" t="s">
        <v>29</v>
      </c>
      <c r="AX369" s="13" t="s">
        <v>72</v>
      </c>
      <c r="AY369" s="166" t="s">
        <v>145</v>
      </c>
    </row>
    <row r="370" spans="1:65" s="14" customFormat="1">
      <c r="B370" s="173"/>
      <c r="D370" s="165" t="s">
        <v>153</v>
      </c>
      <c r="E370" s="174" t="s">
        <v>1</v>
      </c>
      <c r="F370" s="175" t="s">
        <v>166</v>
      </c>
      <c r="H370" s="176">
        <v>106.6</v>
      </c>
      <c r="I370" s="177"/>
      <c r="L370" s="173"/>
      <c r="M370" s="178"/>
      <c r="N370" s="179"/>
      <c r="O370" s="179"/>
      <c r="P370" s="179"/>
      <c r="Q370" s="179"/>
      <c r="R370" s="179"/>
      <c r="S370" s="179"/>
      <c r="T370" s="180"/>
      <c r="AT370" s="174" t="s">
        <v>153</v>
      </c>
      <c r="AU370" s="174" t="s">
        <v>81</v>
      </c>
      <c r="AV370" s="14" t="s">
        <v>151</v>
      </c>
      <c r="AW370" s="14" t="s">
        <v>29</v>
      </c>
      <c r="AX370" s="14" t="s">
        <v>79</v>
      </c>
      <c r="AY370" s="174" t="s">
        <v>145</v>
      </c>
    </row>
    <row r="371" spans="1:65" s="2" customFormat="1" ht="33" customHeight="1">
      <c r="A371" s="32"/>
      <c r="B371" s="149"/>
      <c r="C371" s="150" t="s">
        <v>545</v>
      </c>
      <c r="D371" s="150" t="s">
        <v>147</v>
      </c>
      <c r="E371" s="151" t="s">
        <v>546</v>
      </c>
      <c r="F371" s="152" t="s">
        <v>547</v>
      </c>
      <c r="G371" s="153" t="s">
        <v>150</v>
      </c>
      <c r="H371" s="154">
        <v>213.2</v>
      </c>
      <c r="I371" s="155"/>
      <c r="J371" s="156">
        <f>ROUND(I371*H371,2)</f>
        <v>0</v>
      </c>
      <c r="K371" s="157"/>
      <c r="L371" s="33"/>
      <c r="M371" s="158" t="s">
        <v>1</v>
      </c>
      <c r="N371" s="159" t="s">
        <v>37</v>
      </c>
      <c r="O371" s="58"/>
      <c r="P371" s="160">
        <f>O371*H371</f>
        <v>0</v>
      </c>
      <c r="Q371" s="160">
        <v>0</v>
      </c>
      <c r="R371" s="160">
        <f>Q371*H371</f>
        <v>0</v>
      </c>
      <c r="S371" s="160">
        <v>8.0000000000000004E-4</v>
      </c>
      <c r="T371" s="161">
        <f>S371*H371</f>
        <v>0.17055999999999999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62" t="s">
        <v>238</v>
      </c>
      <c r="AT371" s="162" t="s">
        <v>147</v>
      </c>
      <c r="AU371" s="162" t="s">
        <v>81</v>
      </c>
      <c r="AY371" s="17" t="s">
        <v>145</v>
      </c>
      <c r="BE371" s="163">
        <f>IF(N371="základní",J371,0)</f>
        <v>0</v>
      </c>
      <c r="BF371" s="163">
        <f>IF(N371="snížená",J371,0)</f>
        <v>0</v>
      </c>
      <c r="BG371" s="163">
        <f>IF(N371="zákl. přenesená",J371,0)</f>
        <v>0</v>
      </c>
      <c r="BH371" s="163">
        <f>IF(N371="sníž. přenesená",J371,0)</f>
        <v>0</v>
      </c>
      <c r="BI371" s="163">
        <f>IF(N371="nulová",J371,0)</f>
        <v>0</v>
      </c>
      <c r="BJ371" s="17" t="s">
        <v>79</v>
      </c>
      <c r="BK371" s="163">
        <f>ROUND(I371*H371,2)</f>
        <v>0</v>
      </c>
      <c r="BL371" s="17" t="s">
        <v>238</v>
      </c>
      <c r="BM371" s="162" t="s">
        <v>548</v>
      </c>
    </row>
    <row r="372" spans="1:65" s="15" customFormat="1">
      <c r="B372" s="181"/>
      <c r="D372" s="165" t="s">
        <v>153</v>
      </c>
      <c r="E372" s="182" t="s">
        <v>1</v>
      </c>
      <c r="F372" s="183" t="s">
        <v>549</v>
      </c>
      <c r="H372" s="182" t="s">
        <v>1</v>
      </c>
      <c r="I372" s="184"/>
      <c r="L372" s="181"/>
      <c r="M372" s="185"/>
      <c r="N372" s="186"/>
      <c r="O372" s="186"/>
      <c r="P372" s="186"/>
      <c r="Q372" s="186"/>
      <c r="R372" s="186"/>
      <c r="S372" s="186"/>
      <c r="T372" s="187"/>
      <c r="AT372" s="182" t="s">
        <v>153</v>
      </c>
      <c r="AU372" s="182" t="s">
        <v>81</v>
      </c>
      <c r="AV372" s="15" t="s">
        <v>79</v>
      </c>
      <c r="AW372" s="15" t="s">
        <v>29</v>
      </c>
      <c r="AX372" s="15" t="s">
        <v>72</v>
      </c>
      <c r="AY372" s="182" t="s">
        <v>145</v>
      </c>
    </row>
    <row r="373" spans="1:65" s="15" customFormat="1">
      <c r="B373" s="181"/>
      <c r="D373" s="165" t="s">
        <v>153</v>
      </c>
      <c r="E373" s="182" t="s">
        <v>1</v>
      </c>
      <c r="F373" s="183" t="s">
        <v>550</v>
      </c>
      <c r="H373" s="182" t="s">
        <v>1</v>
      </c>
      <c r="I373" s="184"/>
      <c r="L373" s="181"/>
      <c r="M373" s="185"/>
      <c r="N373" s="186"/>
      <c r="O373" s="186"/>
      <c r="P373" s="186"/>
      <c r="Q373" s="186"/>
      <c r="R373" s="186"/>
      <c r="S373" s="186"/>
      <c r="T373" s="187"/>
      <c r="AT373" s="182" t="s">
        <v>153</v>
      </c>
      <c r="AU373" s="182" t="s">
        <v>81</v>
      </c>
      <c r="AV373" s="15" t="s">
        <v>79</v>
      </c>
      <c r="AW373" s="15" t="s">
        <v>29</v>
      </c>
      <c r="AX373" s="15" t="s">
        <v>72</v>
      </c>
      <c r="AY373" s="182" t="s">
        <v>145</v>
      </c>
    </row>
    <row r="374" spans="1:65" s="13" customFormat="1">
      <c r="B374" s="164"/>
      <c r="D374" s="165" t="s">
        <v>153</v>
      </c>
      <c r="E374" s="166" t="s">
        <v>1</v>
      </c>
      <c r="F374" s="167" t="s">
        <v>551</v>
      </c>
      <c r="H374" s="168">
        <v>106.6</v>
      </c>
      <c r="I374" s="169"/>
      <c r="L374" s="164"/>
      <c r="M374" s="170"/>
      <c r="N374" s="171"/>
      <c r="O374" s="171"/>
      <c r="P374" s="171"/>
      <c r="Q374" s="171"/>
      <c r="R374" s="171"/>
      <c r="S374" s="171"/>
      <c r="T374" s="172"/>
      <c r="AT374" s="166" t="s">
        <v>153</v>
      </c>
      <c r="AU374" s="166" t="s">
        <v>81</v>
      </c>
      <c r="AV374" s="13" t="s">
        <v>81</v>
      </c>
      <c r="AW374" s="13" t="s">
        <v>29</v>
      </c>
      <c r="AX374" s="13" t="s">
        <v>72</v>
      </c>
      <c r="AY374" s="166" t="s">
        <v>145</v>
      </c>
    </row>
    <row r="375" spans="1:65" s="15" customFormat="1">
      <c r="B375" s="181"/>
      <c r="D375" s="165" t="s">
        <v>153</v>
      </c>
      <c r="E375" s="182" t="s">
        <v>1</v>
      </c>
      <c r="F375" s="183" t="s">
        <v>552</v>
      </c>
      <c r="H375" s="182" t="s">
        <v>1</v>
      </c>
      <c r="I375" s="184"/>
      <c r="L375" s="181"/>
      <c r="M375" s="185"/>
      <c r="N375" s="186"/>
      <c r="O375" s="186"/>
      <c r="P375" s="186"/>
      <c r="Q375" s="186"/>
      <c r="R375" s="186"/>
      <c r="S375" s="186"/>
      <c r="T375" s="187"/>
      <c r="AT375" s="182" t="s">
        <v>153</v>
      </c>
      <c r="AU375" s="182" t="s">
        <v>81</v>
      </c>
      <c r="AV375" s="15" t="s">
        <v>79</v>
      </c>
      <c r="AW375" s="15" t="s">
        <v>29</v>
      </c>
      <c r="AX375" s="15" t="s">
        <v>72</v>
      </c>
      <c r="AY375" s="182" t="s">
        <v>145</v>
      </c>
    </row>
    <row r="376" spans="1:65" s="13" customFormat="1">
      <c r="B376" s="164"/>
      <c r="D376" s="165" t="s">
        <v>153</v>
      </c>
      <c r="E376" s="166" t="s">
        <v>1</v>
      </c>
      <c r="F376" s="167" t="s">
        <v>551</v>
      </c>
      <c r="H376" s="168">
        <v>106.6</v>
      </c>
      <c r="I376" s="169"/>
      <c r="L376" s="164"/>
      <c r="M376" s="170"/>
      <c r="N376" s="171"/>
      <c r="O376" s="171"/>
      <c r="P376" s="171"/>
      <c r="Q376" s="171"/>
      <c r="R376" s="171"/>
      <c r="S376" s="171"/>
      <c r="T376" s="172"/>
      <c r="AT376" s="166" t="s">
        <v>153</v>
      </c>
      <c r="AU376" s="166" t="s">
        <v>81</v>
      </c>
      <c r="AV376" s="13" t="s">
        <v>81</v>
      </c>
      <c r="AW376" s="13" t="s">
        <v>29</v>
      </c>
      <c r="AX376" s="13" t="s">
        <v>72</v>
      </c>
      <c r="AY376" s="166" t="s">
        <v>145</v>
      </c>
    </row>
    <row r="377" spans="1:65" s="14" customFormat="1">
      <c r="B377" s="173"/>
      <c r="D377" s="165" t="s">
        <v>153</v>
      </c>
      <c r="E377" s="174" t="s">
        <v>1</v>
      </c>
      <c r="F377" s="175" t="s">
        <v>166</v>
      </c>
      <c r="H377" s="176">
        <v>213.2</v>
      </c>
      <c r="I377" s="177"/>
      <c r="L377" s="173"/>
      <c r="M377" s="178"/>
      <c r="N377" s="179"/>
      <c r="O377" s="179"/>
      <c r="P377" s="179"/>
      <c r="Q377" s="179"/>
      <c r="R377" s="179"/>
      <c r="S377" s="179"/>
      <c r="T377" s="180"/>
      <c r="AT377" s="174" t="s">
        <v>153</v>
      </c>
      <c r="AU377" s="174" t="s">
        <v>81</v>
      </c>
      <c r="AV377" s="14" t="s">
        <v>151</v>
      </c>
      <c r="AW377" s="14" t="s">
        <v>29</v>
      </c>
      <c r="AX377" s="14" t="s">
        <v>79</v>
      </c>
      <c r="AY377" s="174" t="s">
        <v>145</v>
      </c>
    </row>
    <row r="378" spans="1:65" s="2" customFormat="1" ht="33" customHeight="1">
      <c r="A378" s="32"/>
      <c r="B378" s="149"/>
      <c r="C378" s="150" t="s">
        <v>553</v>
      </c>
      <c r="D378" s="150" t="s">
        <v>147</v>
      </c>
      <c r="E378" s="151" t="s">
        <v>554</v>
      </c>
      <c r="F378" s="152" t="s">
        <v>555</v>
      </c>
      <c r="G378" s="153" t="s">
        <v>150</v>
      </c>
      <c r="H378" s="154">
        <v>53.3</v>
      </c>
      <c r="I378" s="155"/>
      <c r="J378" s="156">
        <f>ROUND(I378*H378,2)</f>
        <v>0</v>
      </c>
      <c r="K378" s="157"/>
      <c r="L378" s="33"/>
      <c r="M378" s="158" t="s">
        <v>1</v>
      </c>
      <c r="N378" s="159" t="s">
        <v>37</v>
      </c>
      <c r="O378" s="58"/>
      <c r="P378" s="160">
        <f>O378*H378</f>
        <v>0</v>
      </c>
      <c r="Q378" s="160">
        <v>0</v>
      </c>
      <c r="R378" s="160">
        <f>Q378*H378</f>
        <v>0</v>
      </c>
      <c r="S378" s="160">
        <v>0</v>
      </c>
      <c r="T378" s="161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62" t="s">
        <v>238</v>
      </c>
      <c r="AT378" s="162" t="s">
        <v>147</v>
      </c>
      <c r="AU378" s="162" t="s">
        <v>81</v>
      </c>
      <c r="AY378" s="17" t="s">
        <v>145</v>
      </c>
      <c r="BE378" s="163">
        <f>IF(N378="základní",J378,0)</f>
        <v>0</v>
      </c>
      <c r="BF378" s="163">
        <f>IF(N378="snížená",J378,0)</f>
        <v>0</v>
      </c>
      <c r="BG378" s="163">
        <f>IF(N378="zákl. přenesená",J378,0)</f>
        <v>0</v>
      </c>
      <c r="BH378" s="163">
        <f>IF(N378="sníž. přenesená",J378,0)</f>
        <v>0</v>
      </c>
      <c r="BI378" s="163">
        <f>IF(N378="nulová",J378,0)</f>
        <v>0</v>
      </c>
      <c r="BJ378" s="17" t="s">
        <v>79</v>
      </c>
      <c r="BK378" s="163">
        <f>ROUND(I378*H378,2)</f>
        <v>0</v>
      </c>
      <c r="BL378" s="17" t="s">
        <v>238</v>
      </c>
      <c r="BM378" s="162" t="s">
        <v>556</v>
      </c>
    </row>
    <row r="379" spans="1:65" s="2" customFormat="1" ht="16.5" customHeight="1">
      <c r="A379" s="32"/>
      <c r="B379" s="149"/>
      <c r="C379" s="188" t="s">
        <v>557</v>
      </c>
      <c r="D379" s="188" t="s">
        <v>208</v>
      </c>
      <c r="E379" s="189" t="s">
        <v>558</v>
      </c>
      <c r="F379" s="190" t="s">
        <v>559</v>
      </c>
      <c r="G379" s="191" t="s">
        <v>150</v>
      </c>
      <c r="H379" s="192">
        <v>61.295000000000002</v>
      </c>
      <c r="I379" s="193"/>
      <c r="J379" s="194">
        <f>ROUND(I379*H379,2)</f>
        <v>0</v>
      </c>
      <c r="K379" s="195"/>
      <c r="L379" s="196"/>
      <c r="M379" s="197" t="s">
        <v>1</v>
      </c>
      <c r="N379" s="198" t="s">
        <v>37</v>
      </c>
      <c r="O379" s="58"/>
      <c r="P379" s="160">
        <f>O379*H379</f>
        <v>0</v>
      </c>
      <c r="Q379" s="160">
        <v>2.9999999999999997E-4</v>
      </c>
      <c r="R379" s="160">
        <f>Q379*H379</f>
        <v>1.8388499999999999E-2</v>
      </c>
      <c r="S379" s="160">
        <v>0</v>
      </c>
      <c r="T379" s="161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62" t="s">
        <v>330</v>
      </c>
      <c r="AT379" s="162" t="s">
        <v>208</v>
      </c>
      <c r="AU379" s="162" t="s">
        <v>81</v>
      </c>
      <c r="AY379" s="17" t="s">
        <v>145</v>
      </c>
      <c r="BE379" s="163">
        <f>IF(N379="základní",J379,0)</f>
        <v>0</v>
      </c>
      <c r="BF379" s="163">
        <f>IF(N379="snížená",J379,0)</f>
        <v>0</v>
      </c>
      <c r="BG379" s="163">
        <f>IF(N379="zákl. přenesená",J379,0)</f>
        <v>0</v>
      </c>
      <c r="BH379" s="163">
        <f>IF(N379="sníž. přenesená",J379,0)</f>
        <v>0</v>
      </c>
      <c r="BI379" s="163">
        <f>IF(N379="nulová",J379,0)</f>
        <v>0</v>
      </c>
      <c r="BJ379" s="17" t="s">
        <v>79</v>
      </c>
      <c r="BK379" s="163">
        <f>ROUND(I379*H379,2)</f>
        <v>0</v>
      </c>
      <c r="BL379" s="17" t="s">
        <v>238</v>
      </c>
      <c r="BM379" s="162" t="s">
        <v>560</v>
      </c>
    </row>
    <row r="380" spans="1:65" s="13" customFormat="1">
      <c r="B380" s="164"/>
      <c r="D380" s="165" t="s">
        <v>153</v>
      </c>
      <c r="E380" s="166" t="s">
        <v>1</v>
      </c>
      <c r="F380" s="167" t="s">
        <v>529</v>
      </c>
      <c r="H380" s="168">
        <v>61.295000000000002</v>
      </c>
      <c r="I380" s="169"/>
      <c r="L380" s="164"/>
      <c r="M380" s="170"/>
      <c r="N380" s="171"/>
      <c r="O380" s="171"/>
      <c r="P380" s="171"/>
      <c r="Q380" s="171"/>
      <c r="R380" s="171"/>
      <c r="S380" s="171"/>
      <c r="T380" s="172"/>
      <c r="AT380" s="166" t="s">
        <v>153</v>
      </c>
      <c r="AU380" s="166" t="s">
        <v>81</v>
      </c>
      <c r="AV380" s="13" t="s">
        <v>81</v>
      </c>
      <c r="AW380" s="13" t="s">
        <v>29</v>
      </c>
      <c r="AX380" s="13" t="s">
        <v>79</v>
      </c>
      <c r="AY380" s="166" t="s">
        <v>145</v>
      </c>
    </row>
    <row r="381" spans="1:65" s="2" customFormat="1" ht="33" customHeight="1">
      <c r="A381" s="32"/>
      <c r="B381" s="149"/>
      <c r="C381" s="150" t="s">
        <v>561</v>
      </c>
      <c r="D381" s="150" t="s">
        <v>147</v>
      </c>
      <c r="E381" s="151" t="s">
        <v>562</v>
      </c>
      <c r="F381" s="152" t="s">
        <v>563</v>
      </c>
      <c r="G381" s="153" t="s">
        <v>150</v>
      </c>
      <c r="H381" s="154">
        <v>106.6</v>
      </c>
      <c r="I381" s="155"/>
      <c r="J381" s="156">
        <f>ROUND(I381*H381,2)</f>
        <v>0</v>
      </c>
      <c r="K381" s="157"/>
      <c r="L381" s="33"/>
      <c r="M381" s="158" t="s">
        <v>1</v>
      </c>
      <c r="N381" s="159" t="s">
        <v>37</v>
      </c>
      <c r="O381" s="58"/>
      <c r="P381" s="160">
        <f>O381*H381</f>
        <v>0</v>
      </c>
      <c r="Q381" s="160">
        <v>0</v>
      </c>
      <c r="R381" s="160">
        <f>Q381*H381</f>
        <v>0</v>
      </c>
      <c r="S381" s="160">
        <v>0</v>
      </c>
      <c r="T381" s="161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62" t="s">
        <v>238</v>
      </c>
      <c r="AT381" s="162" t="s">
        <v>147</v>
      </c>
      <c r="AU381" s="162" t="s">
        <v>81</v>
      </c>
      <c r="AY381" s="17" t="s">
        <v>145</v>
      </c>
      <c r="BE381" s="163">
        <f>IF(N381="základní",J381,0)</f>
        <v>0</v>
      </c>
      <c r="BF381" s="163">
        <f>IF(N381="snížená",J381,0)</f>
        <v>0</v>
      </c>
      <c r="BG381" s="163">
        <f>IF(N381="zákl. přenesená",J381,0)</f>
        <v>0</v>
      </c>
      <c r="BH381" s="163">
        <f>IF(N381="sníž. přenesená",J381,0)</f>
        <v>0</v>
      </c>
      <c r="BI381" s="163">
        <f>IF(N381="nulová",J381,0)</f>
        <v>0</v>
      </c>
      <c r="BJ381" s="17" t="s">
        <v>79</v>
      </c>
      <c r="BK381" s="163">
        <f>ROUND(I381*H381,2)</f>
        <v>0</v>
      </c>
      <c r="BL381" s="17" t="s">
        <v>238</v>
      </c>
      <c r="BM381" s="162" t="s">
        <v>564</v>
      </c>
    </row>
    <row r="382" spans="1:65" s="13" customFormat="1">
      <c r="B382" s="164"/>
      <c r="D382" s="165" t="s">
        <v>153</v>
      </c>
      <c r="E382" s="166" t="s">
        <v>1</v>
      </c>
      <c r="F382" s="167" t="s">
        <v>565</v>
      </c>
      <c r="H382" s="168">
        <v>106.6</v>
      </c>
      <c r="I382" s="169"/>
      <c r="L382" s="164"/>
      <c r="M382" s="170"/>
      <c r="N382" s="171"/>
      <c r="O382" s="171"/>
      <c r="P382" s="171"/>
      <c r="Q382" s="171"/>
      <c r="R382" s="171"/>
      <c r="S382" s="171"/>
      <c r="T382" s="172"/>
      <c r="AT382" s="166" t="s">
        <v>153</v>
      </c>
      <c r="AU382" s="166" t="s">
        <v>81</v>
      </c>
      <c r="AV382" s="13" t="s">
        <v>81</v>
      </c>
      <c r="AW382" s="13" t="s">
        <v>29</v>
      </c>
      <c r="AX382" s="13" t="s">
        <v>79</v>
      </c>
      <c r="AY382" s="166" t="s">
        <v>145</v>
      </c>
    </row>
    <row r="383" spans="1:65" s="2" customFormat="1" ht="16.5" customHeight="1">
      <c r="A383" s="32"/>
      <c r="B383" s="149"/>
      <c r="C383" s="188" t="s">
        <v>566</v>
      </c>
      <c r="D383" s="188" t="s">
        <v>208</v>
      </c>
      <c r="E383" s="189" t="s">
        <v>558</v>
      </c>
      <c r="F383" s="190" t="s">
        <v>559</v>
      </c>
      <c r="G383" s="191" t="s">
        <v>150</v>
      </c>
      <c r="H383" s="192">
        <v>122.59</v>
      </c>
      <c r="I383" s="193"/>
      <c r="J383" s="194">
        <f>ROUND(I383*H383,2)</f>
        <v>0</v>
      </c>
      <c r="K383" s="195"/>
      <c r="L383" s="196"/>
      <c r="M383" s="197" t="s">
        <v>1</v>
      </c>
      <c r="N383" s="198" t="s">
        <v>37</v>
      </c>
      <c r="O383" s="58"/>
      <c r="P383" s="160">
        <f>O383*H383</f>
        <v>0</v>
      </c>
      <c r="Q383" s="160">
        <v>2.9999999999999997E-4</v>
      </c>
      <c r="R383" s="160">
        <f>Q383*H383</f>
        <v>3.6776999999999997E-2</v>
      </c>
      <c r="S383" s="160">
        <v>0</v>
      </c>
      <c r="T383" s="161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62" t="s">
        <v>330</v>
      </c>
      <c r="AT383" s="162" t="s">
        <v>208</v>
      </c>
      <c r="AU383" s="162" t="s">
        <v>81</v>
      </c>
      <c r="AY383" s="17" t="s">
        <v>145</v>
      </c>
      <c r="BE383" s="163">
        <f>IF(N383="základní",J383,0)</f>
        <v>0</v>
      </c>
      <c r="BF383" s="163">
        <f>IF(N383="snížená",J383,0)</f>
        <v>0</v>
      </c>
      <c r="BG383" s="163">
        <f>IF(N383="zákl. přenesená",J383,0)</f>
        <v>0</v>
      </c>
      <c r="BH383" s="163">
        <f>IF(N383="sníž. přenesená",J383,0)</f>
        <v>0</v>
      </c>
      <c r="BI383" s="163">
        <f>IF(N383="nulová",J383,0)</f>
        <v>0</v>
      </c>
      <c r="BJ383" s="17" t="s">
        <v>79</v>
      </c>
      <c r="BK383" s="163">
        <f>ROUND(I383*H383,2)</f>
        <v>0</v>
      </c>
      <c r="BL383" s="17" t="s">
        <v>238</v>
      </c>
      <c r="BM383" s="162" t="s">
        <v>567</v>
      </c>
    </row>
    <row r="384" spans="1:65" s="13" customFormat="1">
      <c r="B384" s="164"/>
      <c r="D384" s="165" t="s">
        <v>153</v>
      </c>
      <c r="E384" s="166" t="s">
        <v>1</v>
      </c>
      <c r="F384" s="167" t="s">
        <v>568</v>
      </c>
      <c r="H384" s="168">
        <v>122.59</v>
      </c>
      <c r="I384" s="169"/>
      <c r="L384" s="164"/>
      <c r="M384" s="170"/>
      <c r="N384" s="171"/>
      <c r="O384" s="171"/>
      <c r="P384" s="171"/>
      <c r="Q384" s="171"/>
      <c r="R384" s="171"/>
      <c r="S384" s="171"/>
      <c r="T384" s="172"/>
      <c r="AT384" s="166" t="s">
        <v>153</v>
      </c>
      <c r="AU384" s="166" t="s">
        <v>81</v>
      </c>
      <c r="AV384" s="13" t="s">
        <v>81</v>
      </c>
      <c r="AW384" s="13" t="s">
        <v>29</v>
      </c>
      <c r="AX384" s="13" t="s">
        <v>79</v>
      </c>
      <c r="AY384" s="166" t="s">
        <v>145</v>
      </c>
    </row>
    <row r="385" spans="1:65" s="2" customFormat="1" ht="33" customHeight="1">
      <c r="A385" s="32"/>
      <c r="B385" s="149"/>
      <c r="C385" s="150" t="s">
        <v>569</v>
      </c>
      <c r="D385" s="150" t="s">
        <v>147</v>
      </c>
      <c r="E385" s="151" t="s">
        <v>570</v>
      </c>
      <c r="F385" s="152" t="s">
        <v>571</v>
      </c>
      <c r="G385" s="153" t="s">
        <v>150</v>
      </c>
      <c r="H385" s="154">
        <v>53.3</v>
      </c>
      <c r="I385" s="155"/>
      <c r="J385" s="156">
        <f>ROUND(I385*H385,2)</f>
        <v>0</v>
      </c>
      <c r="K385" s="157"/>
      <c r="L385" s="33"/>
      <c r="M385" s="158" t="s">
        <v>1</v>
      </c>
      <c r="N385" s="159" t="s">
        <v>37</v>
      </c>
      <c r="O385" s="58"/>
      <c r="P385" s="160">
        <f>O385*H385</f>
        <v>0</v>
      </c>
      <c r="Q385" s="160">
        <v>0</v>
      </c>
      <c r="R385" s="160">
        <f>Q385*H385</f>
        <v>0</v>
      </c>
      <c r="S385" s="160">
        <v>0</v>
      </c>
      <c r="T385" s="161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62" t="s">
        <v>238</v>
      </c>
      <c r="AT385" s="162" t="s">
        <v>147</v>
      </c>
      <c r="AU385" s="162" t="s">
        <v>81</v>
      </c>
      <c r="AY385" s="17" t="s">
        <v>145</v>
      </c>
      <c r="BE385" s="163">
        <f>IF(N385="základní",J385,0)</f>
        <v>0</v>
      </c>
      <c r="BF385" s="163">
        <f>IF(N385="snížená",J385,0)</f>
        <v>0</v>
      </c>
      <c r="BG385" s="163">
        <f>IF(N385="zákl. přenesená",J385,0)</f>
        <v>0</v>
      </c>
      <c r="BH385" s="163">
        <f>IF(N385="sníž. přenesená",J385,0)</f>
        <v>0</v>
      </c>
      <c r="BI385" s="163">
        <f>IF(N385="nulová",J385,0)</f>
        <v>0</v>
      </c>
      <c r="BJ385" s="17" t="s">
        <v>79</v>
      </c>
      <c r="BK385" s="163">
        <f>ROUND(I385*H385,2)</f>
        <v>0</v>
      </c>
      <c r="BL385" s="17" t="s">
        <v>238</v>
      </c>
      <c r="BM385" s="162" t="s">
        <v>572</v>
      </c>
    </row>
    <row r="386" spans="1:65" s="2" customFormat="1" ht="24.2" customHeight="1">
      <c r="A386" s="32"/>
      <c r="B386" s="149"/>
      <c r="C386" s="188" t="s">
        <v>573</v>
      </c>
      <c r="D386" s="188" t="s">
        <v>208</v>
      </c>
      <c r="E386" s="189" t="s">
        <v>574</v>
      </c>
      <c r="F386" s="190" t="s">
        <v>575</v>
      </c>
      <c r="G386" s="191" t="s">
        <v>150</v>
      </c>
      <c r="H386" s="192">
        <v>61.295000000000002</v>
      </c>
      <c r="I386" s="193"/>
      <c r="J386" s="194">
        <f>ROUND(I386*H386,2)</f>
        <v>0</v>
      </c>
      <c r="K386" s="195"/>
      <c r="L386" s="196"/>
      <c r="M386" s="197" t="s">
        <v>1</v>
      </c>
      <c r="N386" s="198" t="s">
        <v>37</v>
      </c>
      <c r="O386" s="58"/>
      <c r="P386" s="160">
        <f>O386*H386</f>
        <v>0</v>
      </c>
      <c r="Q386" s="160">
        <v>2.9999999999999997E-4</v>
      </c>
      <c r="R386" s="160">
        <f>Q386*H386</f>
        <v>1.8388499999999999E-2</v>
      </c>
      <c r="S386" s="160">
        <v>0</v>
      </c>
      <c r="T386" s="161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62" t="s">
        <v>330</v>
      </c>
      <c r="AT386" s="162" t="s">
        <v>208</v>
      </c>
      <c r="AU386" s="162" t="s">
        <v>81</v>
      </c>
      <c r="AY386" s="17" t="s">
        <v>145</v>
      </c>
      <c r="BE386" s="163">
        <f>IF(N386="základní",J386,0)</f>
        <v>0</v>
      </c>
      <c r="BF386" s="163">
        <f>IF(N386="snížená",J386,0)</f>
        <v>0</v>
      </c>
      <c r="BG386" s="163">
        <f>IF(N386="zákl. přenesená",J386,0)</f>
        <v>0</v>
      </c>
      <c r="BH386" s="163">
        <f>IF(N386="sníž. přenesená",J386,0)</f>
        <v>0</v>
      </c>
      <c r="BI386" s="163">
        <f>IF(N386="nulová",J386,0)</f>
        <v>0</v>
      </c>
      <c r="BJ386" s="17" t="s">
        <v>79</v>
      </c>
      <c r="BK386" s="163">
        <f>ROUND(I386*H386,2)</f>
        <v>0</v>
      </c>
      <c r="BL386" s="17" t="s">
        <v>238</v>
      </c>
      <c r="BM386" s="162" t="s">
        <v>576</v>
      </c>
    </row>
    <row r="387" spans="1:65" s="13" customFormat="1">
      <c r="B387" s="164"/>
      <c r="D387" s="165" t="s">
        <v>153</v>
      </c>
      <c r="E387" s="166" t="s">
        <v>1</v>
      </c>
      <c r="F387" s="167" t="s">
        <v>529</v>
      </c>
      <c r="H387" s="168">
        <v>61.295000000000002</v>
      </c>
      <c r="I387" s="169"/>
      <c r="L387" s="164"/>
      <c r="M387" s="170"/>
      <c r="N387" s="171"/>
      <c r="O387" s="171"/>
      <c r="P387" s="171"/>
      <c r="Q387" s="171"/>
      <c r="R387" s="171"/>
      <c r="S387" s="171"/>
      <c r="T387" s="172"/>
      <c r="AT387" s="166" t="s">
        <v>153</v>
      </c>
      <c r="AU387" s="166" t="s">
        <v>81</v>
      </c>
      <c r="AV387" s="13" t="s">
        <v>81</v>
      </c>
      <c r="AW387" s="13" t="s">
        <v>29</v>
      </c>
      <c r="AX387" s="13" t="s">
        <v>79</v>
      </c>
      <c r="AY387" s="166" t="s">
        <v>145</v>
      </c>
    </row>
    <row r="388" spans="1:65" s="2" customFormat="1" ht="37.9" customHeight="1">
      <c r="A388" s="32"/>
      <c r="B388" s="149"/>
      <c r="C388" s="150" t="s">
        <v>577</v>
      </c>
      <c r="D388" s="150" t="s">
        <v>147</v>
      </c>
      <c r="E388" s="151" t="s">
        <v>578</v>
      </c>
      <c r="F388" s="152" t="s">
        <v>579</v>
      </c>
      <c r="G388" s="153" t="s">
        <v>150</v>
      </c>
      <c r="H388" s="154">
        <v>53.3</v>
      </c>
      <c r="I388" s="155"/>
      <c r="J388" s="156">
        <f>ROUND(I388*H388,2)</f>
        <v>0</v>
      </c>
      <c r="K388" s="157"/>
      <c r="L388" s="33"/>
      <c r="M388" s="158" t="s">
        <v>1</v>
      </c>
      <c r="N388" s="159" t="s">
        <v>37</v>
      </c>
      <c r="O388" s="58"/>
      <c r="P388" s="160">
        <f>O388*H388</f>
        <v>0</v>
      </c>
      <c r="Q388" s="160">
        <v>0</v>
      </c>
      <c r="R388" s="160">
        <f>Q388*H388</f>
        <v>0</v>
      </c>
      <c r="S388" s="160">
        <v>0</v>
      </c>
      <c r="T388" s="161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62" t="s">
        <v>238</v>
      </c>
      <c r="AT388" s="162" t="s">
        <v>147</v>
      </c>
      <c r="AU388" s="162" t="s">
        <v>81</v>
      </c>
      <c r="AY388" s="17" t="s">
        <v>145</v>
      </c>
      <c r="BE388" s="163">
        <f>IF(N388="základní",J388,0)</f>
        <v>0</v>
      </c>
      <c r="BF388" s="163">
        <f>IF(N388="snížená",J388,0)</f>
        <v>0</v>
      </c>
      <c r="BG388" s="163">
        <f>IF(N388="zákl. přenesená",J388,0)</f>
        <v>0</v>
      </c>
      <c r="BH388" s="163">
        <f>IF(N388="sníž. přenesená",J388,0)</f>
        <v>0</v>
      </c>
      <c r="BI388" s="163">
        <f>IF(N388="nulová",J388,0)</f>
        <v>0</v>
      </c>
      <c r="BJ388" s="17" t="s">
        <v>79</v>
      </c>
      <c r="BK388" s="163">
        <f>ROUND(I388*H388,2)</f>
        <v>0</v>
      </c>
      <c r="BL388" s="17" t="s">
        <v>238</v>
      </c>
      <c r="BM388" s="162" t="s">
        <v>580</v>
      </c>
    </row>
    <row r="389" spans="1:65" s="2" customFormat="1" ht="37.9" customHeight="1">
      <c r="A389" s="32"/>
      <c r="B389" s="149"/>
      <c r="C389" s="188" t="s">
        <v>581</v>
      </c>
      <c r="D389" s="188" t="s">
        <v>208</v>
      </c>
      <c r="E389" s="189" t="s">
        <v>582</v>
      </c>
      <c r="F389" s="190" t="s">
        <v>583</v>
      </c>
      <c r="G389" s="191" t="s">
        <v>150</v>
      </c>
      <c r="H389" s="192">
        <v>61.295000000000002</v>
      </c>
      <c r="I389" s="193"/>
      <c r="J389" s="194">
        <f>ROUND(I389*H389,2)</f>
        <v>0</v>
      </c>
      <c r="K389" s="195"/>
      <c r="L389" s="196"/>
      <c r="M389" s="197" t="s">
        <v>1</v>
      </c>
      <c r="N389" s="198" t="s">
        <v>37</v>
      </c>
      <c r="O389" s="58"/>
      <c r="P389" s="160">
        <f>O389*H389</f>
        <v>0</v>
      </c>
      <c r="Q389" s="160">
        <v>8.0000000000000004E-4</v>
      </c>
      <c r="R389" s="160">
        <f>Q389*H389</f>
        <v>4.9036000000000003E-2</v>
      </c>
      <c r="S389" s="160">
        <v>0</v>
      </c>
      <c r="T389" s="161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62" t="s">
        <v>330</v>
      </c>
      <c r="AT389" s="162" t="s">
        <v>208</v>
      </c>
      <c r="AU389" s="162" t="s">
        <v>81</v>
      </c>
      <c r="AY389" s="17" t="s">
        <v>145</v>
      </c>
      <c r="BE389" s="163">
        <f>IF(N389="základní",J389,0)</f>
        <v>0</v>
      </c>
      <c r="BF389" s="163">
        <f>IF(N389="snížená",J389,0)</f>
        <v>0</v>
      </c>
      <c r="BG389" s="163">
        <f>IF(N389="zákl. přenesená",J389,0)</f>
        <v>0</v>
      </c>
      <c r="BH389" s="163">
        <f>IF(N389="sníž. přenesená",J389,0)</f>
        <v>0</v>
      </c>
      <c r="BI389" s="163">
        <f>IF(N389="nulová",J389,0)</f>
        <v>0</v>
      </c>
      <c r="BJ389" s="17" t="s">
        <v>79</v>
      </c>
      <c r="BK389" s="163">
        <f>ROUND(I389*H389,2)</f>
        <v>0</v>
      </c>
      <c r="BL389" s="17" t="s">
        <v>238</v>
      </c>
      <c r="BM389" s="162" t="s">
        <v>584</v>
      </c>
    </row>
    <row r="390" spans="1:65" s="13" customFormat="1">
      <c r="B390" s="164"/>
      <c r="D390" s="165" t="s">
        <v>153</v>
      </c>
      <c r="E390" s="166" t="s">
        <v>1</v>
      </c>
      <c r="F390" s="167" t="s">
        <v>529</v>
      </c>
      <c r="H390" s="168">
        <v>61.295000000000002</v>
      </c>
      <c r="I390" s="169"/>
      <c r="L390" s="164"/>
      <c r="M390" s="170"/>
      <c r="N390" s="171"/>
      <c r="O390" s="171"/>
      <c r="P390" s="171"/>
      <c r="Q390" s="171"/>
      <c r="R390" s="171"/>
      <c r="S390" s="171"/>
      <c r="T390" s="172"/>
      <c r="AT390" s="166" t="s">
        <v>153</v>
      </c>
      <c r="AU390" s="166" t="s">
        <v>81</v>
      </c>
      <c r="AV390" s="13" t="s">
        <v>81</v>
      </c>
      <c r="AW390" s="13" t="s">
        <v>29</v>
      </c>
      <c r="AX390" s="13" t="s">
        <v>79</v>
      </c>
      <c r="AY390" s="166" t="s">
        <v>145</v>
      </c>
    </row>
    <row r="391" spans="1:65" s="2" customFormat="1" ht="33" customHeight="1">
      <c r="A391" s="32"/>
      <c r="B391" s="149"/>
      <c r="C391" s="150" t="s">
        <v>585</v>
      </c>
      <c r="D391" s="150" t="s">
        <v>147</v>
      </c>
      <c r="E391" s="151" t="s">
        <v>586</v>
      </c>
      <c r="F391" s="152" t="s">
        <v>587</v>
      </c>
      <c r="G391" s="153" t="s">
        <v>150</v>
      </c>
      <c r="H391" s="154">
        <v>53.3</v>
      </c>
      <c r="I391" s="155"/>
      <c r="J391" s="156">
        <f>ROUND(I391*H391,2)</f>
        <v>0</v>
      </c>
      <c r="K391" s="157"/>
      <c r="L391" s="33"/>
      <c r="M391" s="158" t="s">
        <v>1</v>
      </c>
      <c r="N391" s="159" t="s">
        <v>37</v>
      </c>
      <c r="O391" s="58"/>
      <c r="P391" s="160">
        <f>O391*H391</f>
        <v>0</v>
      </c>
      <c r="Q391" s="160">
        <v>0</v>
      </c>
      <c r="R391" s="160">
        <f>Q391*H391</f>
        <v>0</v>
      </c>
      <c r="S391" s="160">
        <v>0</v>
      </c>
      <c r="T391" s="161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62" t="s">
        <v>238</v>
      </c>
      <c r="AT391" s="162" t="s">
        <v>147</v>
      </c>
      <c r="AU391" s="162" t="s">
        <v>81</v>
      </c>
      <c r="AY391" s="17" t="s">
        <v>145</v>
      </c>
      <c r="BE391" s="163">
        <f>IF(N391="základní",J391,0)</f>
        <v>0</v>
      </c>
      <c r="BF391" s="163">
        <f>IF(N391="snížená",J391,0)</f>
        <v>0</v>
      </c>
      <c r="BG391" s="163">
        <f>IF(N391="zákl. přenesená",J391,0)</f>
        <v>0</v>
      </c>
      <c r="BH391" s="163">
        <f>IF(N391="sníž. přenesená",J391,0)</f>
        <v>0</v>
      </c>
      <c r="BI391" s="163">
        <f>IF(N391="nulová",J391,0)</f>
        <v>0</v>
      </c>
      <c r="BJ391" s="17" t="s">
        <v>79</v>
      </c>
      <c r="BK391" s="163">
        <f>ROUND(I391*H391,2)</f>
        <v>0</v>
      </c>
      <c r="BL391" s="17" t="s">
        <v>238</v>
      </c>
      <c r="BM391" s="162" t="s">
        <v>588</v>
      </c>
    </row>
    <row r="392" spans="1:65" s="15" customFormat="1">
      <c r="B392" s="181"/>
      <c r="D392" s="165" t="s">
        <v>153</v>
      </c>
      <c r="E392" s="182" t="s">
        <v>1</v>
      </c>
      <c r="F392" s="183" t="s">
        <v>589</v>
      </c>
      <c r="H392" s="182" t="s">
        <v>1</v>
      </c>
      <c r="I392" s="184"/>
      <c r="L392" s="181"/>
      <c r="M392" s="185"/>
      <c r="N392" s="186"/>
      <c r="O392" s="186"/>
      <c r="P392" s="186"/>
      <c r="Q392" s="186"/>
      <c r="R392" s="186"/>
      <c r="S392" s="186"/>
      <c r="T392" s="187"/>
      <c r="AT392" s="182" t="s">
        <v>153</v>
      </c>
      <c r="AU392" s="182" t="s">
        <v>81</v>
      </c>
      <c r="AV392" s="15" t="s">
        <v>79</v>
      </c>
      <c r="AW392" s="15" t="s">
        <v>29</v>
      </c>
      <c r="AX392" s="15" t="s">
        <v>72</v>
      </c>
      <c r="AY392" s="182" t="s">
        <v>145</v>
      </c>
    </row>
    <row r="393" spans="1:65" s="13" customFormat="1">
      <c r="B393" s="164"/>
      <c r="D393" s="165" t="s">
        <v>153</v>
      </c>
      <c r="E393" s="166" t="s">
        <v>1</v>
      </c>
      <c r="F393" s="167" t="s">
        <v>534</v>
      </c>
      <c r="H393" s="168">
        <v>53.3</v>
      </c>
      <c r="I393" s="169"/>
      <c r="L393" s="164"/>
      <c r="M393" s="170"/>
      <c r="N393" s="171"/>
      <c r="O393" s="171"/>
      <c r="P393" s="171"/>
      <c r="Q393" s="171"/>
      <c r="R393" s="171"/>
      <c r="S393" s="171"/>
      <c r="T393" s="172"/>
      <c r="AT393" s="166" t="s">
        <v>153</v>
      </c>
      <c r="AU393" s="166" t="s">
        <v>81</v>
      </c>
      <c r="AV393" s="13" t="s">
        <v>81</v>
      </c>
      <c r="AW393" s="13" t="s">
        <v>29</v>
      </c>
      <c r="AX393" s="13" t="s">
        <v>79</v>
      </c>
      <c r="AY393" s="166" t="s">
        <v>145</v>
      </c>
    </row>
    <row r="394" spans="1:65" s="2" customFormat="1" ht="24.2" customHeight="1">
      <c r="A394" s="32"/>
      <c r="B394" s="149"/>
      <c r="C394" s="150" t="s">
        <v>590</v>
      </c>
      <c r="D394" s="150" t="s">
        <v>147</v>
      </c>
      <c r="E394" s="151" t="s">
        <v>591</v>
      </c>
      <c r="F394" s="152" t="s">
        <v>592</v>
      </c>
      <c r="G394" s="153" t="s">
        <v>379</v>
      </c>
      <c r="H394" s="154">
        <v>1</v>
      </c>
      <c r="I394" s="155"/>
      <c r="J394" s="156">
        <f>ROUND(I394*H394,2)</f>
        <v>0</v>
      </c>
      <c r="K394" s="157"/>
      <c r="L394" s="33"/>
      <c r="M394" s="158" t="s">
        <v>1</v>
      </c>
      <c r="N394" s="159" t="s">
        <v>37</v>
      </c>
      <c r="O394" s="58"/>
      <c r="P394" s="160">
        <f>O394*H394</f>
        <v>0</v>
      </c>
      <c r="Q394" s="160">
        <v>0</v>
      </c>
      <c r="R394" s="160">
        <f>Q394*H394</f>
        <v>0</v>
      </c>
      <c r="S394" s="160">
        <v>0</v>
      </c>
      <c r="T394" s="161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62" t="s">
        <v>238</v>
      </c>
      <c r="AT394" s="162" t="s">
        <v>147</v>
      </c>
      <c r="AU394" s="162" t="s">
        <v>81</v>
      </c>
      <c r="AY394" s="17" t="s">
        <v>145</v>
      </c>
      <c r="BE394" s="163">
        <f>IF(N394="základní",J394,0)</f>
        <v>0</v>
      </c>
      <c r="BF394" s="163">
        <f>IF(N394="snížená",J394,0)</f>
        <v>0</v>
      </c>
      <c r="BG394" s="163">
        <f>IF(N394="zákl. přenesená",J394,0)</f>
        <v>0</v>
      </c>
      <c r="BH394" s="163">
        <f>IF(N394="sníž. přenesená",J394,0)</f>
        <v>0</v>
      </c>
      <c r="BI394" s="163">
        <f>IF(N394="nulová",J394,0)</f>
        <v>0</v>
      </c>
      <c r="BJ394" s="17" t="s">
        <v>79</v>
      </c>
      <c r="BK394" s="163">
        <f>ROUND(I394*H394,2)</f>
        <v>0</v>
      </c>
      <c r="BL394" s="17" t="s">
        <v>238</v>
      </c>
      <c r="BM394" s="162" t="s">
        <v>593</v>
      </c>
    </row>
    <row r="395" spans="1:65" s="2" customFormat="1" ht="24.2" customHeight="1">
      <c r="A395" s="32"/>
      <c r="B395" s="149"/>
      <c r="C395" s="150" t="s">
        <v>594</v>
      </c>
      <c r="D395" s="150" t="s">
        <v>147</v>
      </c>
      <c r="E395" s="151" t="s">
        <v>595</v>
      </c>
      <c r="F395" s="152" t="s">
        <v>596</v>
      </c>
      <c r="G395" s="153" t="s">
        <v>150</v>
      </c>
      <c r="H395" s="154">
        <v>53.3</v>
      </c>
      <c r="I395" s="155"/>
      <c r="J395" s="156">
        <f>ROUND(I395*H395,2)</f>
        <v>0</v>
      </c>
      <c r="K395" s="157"/>
      <c r="L395" s="33"/>
      <c r="M395" s="158" t="s">
        <v>1</v>
      </c>
      <c r="N395" s="159" t="s">
        <v>37</v>
      </c>
      <c r="O395" s="58"/>
      <c r="P395" s="160">
        <f>O395*H395</f>
        <v>0</v>
      </c>
      <c r="Q395" s="160">
        <v>0</v>
      </c>
      <c r="R395" s="160">
        <f>Q395*H395</f>
        <v>0</v>
      </c>
      <c r="S395" s="160">
        <v>0</v>
      </c>
      <c r="T395" s="161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62" t="s">
        <v>238</v>
      </c>
      <c r="AT395" s="162" t="s">
        <v>147</v>
      </c>
      <c r="AU395" s="162" t="s">
        <v>81</v>
      </c>
      <c r="AY395" s="17" t="s">
        <v>145</v>
      </c>
      <c r="BE395" s="163">
        <f>IF(N395="základní",J395,0)</f>
        <v>0</v>
      </c>
      <c r="BF395" s="163">
        <f>IF(N395="snížená",J395,0)</f>
        <v>0</v>
      </c>
      <c r="BG395" s="163">
        <f>IF(N395="zákl. přenesená",J395,0)</f>
        <v>0</v>
      </c>
      <c r="BH395" s="163">
        <f>IF(N395="sníž. přenesená",J395,0)</f>
        <v>0</v>
      </c>
      <c r="BI395" s="163">
        <f>IF(N395="nulová",J395,0)</f>
        <v>0</v>
      </c>
      <c r="BJ395" s="17" t="s">
        <v>79</v>
      </c>
      <c r="BK395" s="163">
        <f>ROUND(I395*H395,2)</f>
        <v>0</v>
      </c>
      <c r="BL395" s="17" t="s">
        <v>238</v>
      </c>
      <c r="BM395" s="162" t="s">
        <v>597</v>
      </c>
    </row>
    <row r="396" spans="1:65" s="15" customFormat="1">
      <c r="B396" s="181"/>
      <c r="D396" s="165" t="s">
        <v>153</v>
      </c>
      <c r="E396" s="182" t="s">
        <v>1</v>
      </c>
      <c r="F396" s="183" t="s">
        <v>598</v>
      </c>
      <c r="H396" s="182" t="s">
        <v>1</v>
      </c>
      <c r="I396" s="184"/>
      <c r="L396" s="181"/>
      <c r="M396" s="185"/>
      <c r="N396" s="186"/>
      <c r="O396" s="186"/>
      <c r="P396" s="186"/>
      <c r="Q396" s="186"/>
      <c r="R396" s="186"/>
      <c r="S396" s="186"/>
      <c r="T396" s="187"/>
      <c r="AT396" s="182" t="s">
        <v>153</v>
      </c>
      <c r="AU396" s="182" t="s">
        <v>81</v>
      </c>
      <c r="AV396" s="15" t="s">
        <v>79</v>
      </c>
      <c r="AW396" s="15" t="s">
        <v>29</v>
      </c>
      <c r="AX396" s="15" t="s">
        <v>72</v>
      </c>
      <c r="AY396" s="182" t="s">
        <v>145</v>
      </c>
    </row>
    <row r="397" spans="1:65" s="13" customFormat="1">
      <c r="B397" s="164"/>
      <c r="D397" s="165" t="s">
        <v>153</v>
      </c>
      <c r="E397" s="166" t="s">
        <v>1</v>
      </c>
      <c r="F397" s="167" t="s">
        <v>514</v>
      </c>
      <c r="H397" s="168">
        <v>53.3</v>
      </c>
      <c r="I397" s="169"/>
      <c r="L397" s="164"/>
      <c r="M397" s="170"/>
      <c r="N397" s="171"/>
      <c r="O397" s="171"/>
      <c r="P397" s="171"/>
      <c r="Q397" s="171"/>
      <c r="R397" s="171"/>
      <c r="S397" s="171"/>
      <c r="T397" s="172"/>
      <c r="AT397" s="166" t="s">
        <v>153</v>
      </c>
      <c r="AU397" s="166" t="s">
        <v>81</v>
      </c>
      <c r="AV397" s="13" t="s">
        <v>81</v>
      </c>
      <c r="AW397" s="13" t="s">
        <v>29</v>
      </c>
      <c r="AX397" s="13" t="s">
        <v>79</v>
      </c>
      <c r="AY397" s="166" t="s">
        <v>145</v>
      </c>
    </row>
    <row r="398" spans="1:65" s="2" customFormat="1" ht="49.15" customHeight="1">
      <c r="A398" s="32"/>
      <c r="B398" s="149"/>
      <c r="C398" s="150" t="s">
        <v>599</v>
      </c>
      <c r="D398" s="150" t="s">
        <v>147</v>
      </c>
      <c r="E398" s="151" t="s">
        <v>600</v>
      </c>
      <c r="F398" s="152" t="s">
        <v>601</v>
      </c>
      <c r="G398" s="153" t="s">
        <v>182</v>
      </c>
      <c r="H398" s="154">
        <v>0.63100000000000001</v>
      </c>
      <c r="I398" s="155"/>
      <c r="J398" s="156">
        <f>ROUND(I398*H398,2)</f>
        <v>0</v>
      </c>
      <c r="K398" s="157"/>
      <c r="L398" s="33"/>
      <c r="M398" s="158" t="s">
        <v>1</v>
      </c>
      <c r="N398" s="159" t="s">
        <v>37</v>
      </c>
      <c r="O398" s="58"/>
      <c r="P398" s="160">
        <f>O398*H398</f>
        <v>0</v>
      </c>
      <c r="Q398" s="160">
        <v>0</v>
      </c>
      <c r="R398" s="160">
        <f>Q398*H398</f>
        <v>0</v>
      </c>
      <c r="S398" s="160">
        <v>0</v>
      </c>
      <c r="T398" s="161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62" t="s">
        <v>238</v>
      </c>
      <c r="AT398" s="162" t="s">
        <v>147</v>
      </c>
      <c r="AU398" s="162" t="s">
        <v>81</v>
      </c>
      <c r="AY398" s="17" t="s">
        <v>145</v>
      </c>
      <c r="BE398" s="163">
        <f>IF(N398="základní",J398,0)</f>
        <v>0</v>
      </c>
      <c r="BF398" s="163">
        <f>IF(N398="snížená",J398,0)</f>
        <v>0</v>
      </c>
      <c r="BG398" s="163">
        <f>IF(N398="zákl. přenesená",J398,0)</f>
        <v>0</v>
      </c>
      <c r="BH398" s="163">
        <f>IF(N398="sníž. přenesená",J398,0)</f>
        <v>0</v>
      </c>
      <c r="BI398" s="163">
        <f>IF(N398="nulová",J398,0)</f>
        <v>0</v>
      </c>
      <c r="BJ398" s="17" t="s">
        <v>79</v>
      </c>
      <c r="BK398" s="163">
        <f>ROUND(I398*H398,2)</f>
        <v>0</v>
      </c>
      <c r="BL398" s="17" t="s">
        <v>238</v>
      </c>
      <c r="BM398" s="162" t="s">
        <v>602</v>
      </c>
    </row>
    <row r="399" spans="1:65" s="12" customFormat="1" ht="22.9" customHeight="1">
      <c r="B399" s="136"/>
      <c r="D399" s="137" t="s">
        <v>71</v>
      </c>
      <c r="E399" s="147" t="s">
        <v>603</v>
      </c>
      <c r="F399" s="147" t="s">
        <v>604</v>
      </c>
      <c r="I399" s="139"/>
      <c r="J399" s="148">
        <f>BK399</f>
        <v>0</v>
      </c>
      <c r="L399" s="136"/>
      <c r="M399" s="141"/>
      <c r="N399" s="142"/>
      <c r="O399" s="142"/>
      <c r="P399" s="143">
        <f>SUM(P400:P510)</f>
        <v>0</v>
      </c>
      <c r="Q399" s="142"/>
      <c r="R399" s="143">
        <f>SUM(R400:R510)</f>
        <v>2.0719584499999999</v>
      </c>
      <c r="S399" s="142"/>
      <c r="T399" s="144">
        <f>SUM(T400:T510)</f>
        <v>0.79562365000000002</v>
      </c>
      <c r="AR399" s="137" t="s">
        <v>81</v>
      </c>
      <c r="AT399" s="145" t="s">
        <v>71</v>
      </c>
      <c r="AU399" s="145" t="s">
        <v>79</v>
      </c>
      <c r="AY399" s="137" t="s">
        <v>145</v>
      </c>
      <c r="BK399" s="146">
        <f>SUM(BK400:BK510)</f>
        <v>0</v>
      </c>
    </row>
    <row r="400" spans="1:65" s="2" customFormat="1" ht="49.15" customHeight="1">
      <c r="A400" s="32"/>
      <c r="B400" s="149"/>
      <c r="C400" s="150" t="s">
        <v>605</v>
      </c>
      <c r="D400" s="150" t="s">
        <v>147</v>
      </c>
      <c r="E400" s="151" t="s">
        <v>606</v>
      </c>
      <c r="F400" s="152" t="s">
        <v>607</v>
      </c>
      <c r="G400" s="153" t="s">
        <v>150</v>
      </c>
      <c r="H400" s="154">
        <v>224.999</v>
      </c>
      <c r="I400" s="155"/>
      <c r="J400" s="156">
        <f>ROUND(I400*H400,2)</f>
        <v>0</v>
      </c>
      <c r="K400" s="157"/>
      <c r="L400" s="33"/>
      <c r="M400" s="158" t="s">
        <v>1</v>
      </c>
      <c r="N400" s="159" t="s">
        <v>37</v>
      </c>
      <c r="O400" s="58"/>
      <c r="P400" s="160">
        <f>O400*H400</f>
        <v>0</v>
      </c>
      <c r="Q400" s="160">
        <v>0</v>
      </c>
      <c r="R400" s="160">
        <f>Q400*H400</f>
        <v>0</v>
      </c>
      <c r="S400" s="160">
        <v>1.75E-3</v>
      </c>
      <c r="T400" s="161">
        <f>S400*H400</f>
        <v>0.39374825000000002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62" t="s">
        <v>238</v>
      </c>
      <c r="AT400" s="162" t="s">
        <v>147</v>
      </c>
      <c r="AU400" s="162" t="s">
        <v>81</v>
      </c>
      <c r="AY400" s="17" t="s">
        <v>145</v>
      </c>
      <c r="BE400" s="163">
        <f>IF(N400="základní",J400,0)</f>
        <v>0</v>
      </c>
      <c r="BF400" s="163">
        <f>IF(N400="snížená",J400,0)</f>
        <v>0</v>
      </c>
      <c r="BG400" s="163">
        <f>IF(N400="zákl. přenesená",J400,0)</f>
        <v>0</v>
      </c>
      <c r="BH400" s="163">
        <f>IF(N400="sníž. přenesená",J400,0)</f>
        <v>0</v>
      </c>
      <c r="BI400" s="163">
        <f>IF(N400="nulová",J400,0)</f>
        <v>0</v>
      </c>
      <c r="BJ400" s="17" t="s">
        <v>79</v>
      </c>
      <c r="BK400" s="163">
        <f>ROUND(I400*H400,2)</f>
        <v>0</v>
      </c>
      <c r="BL400" s="17" t="s">
        <v>238</v>
      </c>
      <c r="BM400" s="162" t="s">
        <v>608</v>
      </c>
    </row>
    <row r="401" spans="1:65" s="15" customFormat="1">
      <c r="B401" s="181"/>
      <c r="D401" s="165" t="s">
        <v>153</v>
      </c>
      <c r="E401" s="182" t="s">
        <v>1</v>
      </c>
      <c r="F401" s="183" t="s">
        <v>609</v>
      </c>
      <c r="H401" s="182" t="s">
        <v>1</v>
      </c>
      <c r="I401" s="184"/>
      <c r="L401" s="181"/>
      <c r="M401" s="185"/>
      <c r="N401" s="186"/>
      <c r="O401" s="186"/>
      <c r="P401" s="186"/>
      <c r="Q401" s="186"/>
      <c r="R401" s="186"/>
      <c r="S401" s="186"/>
      <c r="T401" s="187"/>
      <c r="AT401" s="182" t="s">
        <v>153</v>
      </c>
      <c r="AU401" s="182" t="s">
        <v>81</v>
      </c>
      <c r="AV401" s="15" t="s">
        <v>79</v>
      </c>
      <c r="AW401" s="15" t="s">
        <v>29</v>
      </c>
      <c r="AX401" s="15" t="s">
        <v>72</v>
      </c>
      <c r="AY401" s="182" t="s">
        <v>145</v>
      </c>
    </row>
    <row r="402" spans="1:65" s="15" customFormat="1">
      <c r="B402" s="181"/>
      <c r="D402" s="165" t="s">
        <v>153</v>
      </c>
      <c r="E402" s="182" t="s">
        <v>1</v>
      </c>
      <c r="F402" s="183" t="s">
        <v>610</v>
      </c>
      <c r="H402" s="182" t="s">
        <v>1</v>
      </c>
      <c r="I402" s="184"/>
      <c r="L402" s="181"/>
      <c r="M402" s="185"/>
      <c r="N402" s="186"/>
      <c r="O402" s="186"/>
      <c r="P402" s="186"/>
      <c r="Q402" s="186"/>
      <c r="R402" s="186"/>
      <c r="S402" s="186"/>
      <c r="T402" s="187"/>
      <c r="AT402" s="182" t="s">
        <v>153</v>
      </c>
      <c r="AU402" s="182" t="s">
        <v>81</v>
      </c>
      <c r="AV402" s="15" t="s">
        <v>79</v>
      </c>
      <c r="AW402" s="15" t="s">
        <v>29</v>
      </c>
      <c r="AX402" s="15" t="s">
        <v>72</v>
      </c>
      <c r="AY402" s="182" t="s">
        <v>145</v>
      </c>
    </row>
    <row r="403" spans="1:65" s="13" customFormat="1">
      <c r="B403" s="164"/>
      <c r="D403" s="165" t="s">
        <v>153</v>
      </c>
      <c r="E403" s="166" t="s">
        <v>1</v>
      </c>
      <c r="F403" s="167" t="s">
        <v>611</v>
      </c>
      <c r="H403" s="168">
        <v>224.999</v>
      </c>
      <c r="I403" s="169"/>
      <c r="L403" s="164"/>
      <c r="M403" s="170"/>
      <c r="N403" s="171"/>
      <c r="O403" s="171"/>
      <c r="P403" s="171"/>
      <c r="Q403" s="171"/>
      <c r="R403" s="171"/>
      <c r="S403" s="171"/>
      <c r="T403" s="172"/>
      <c r="AT403" s="166" t="s">
        <v>153</v>
      </c>
      <c r="AU403" s="166" t="s">
        <v>81</v>
      </c>
      <c r="AV403" s="13" t="s">
        <v>81</v>
      </c>
      <c r="AW403" s="13" t="s">
        <v>29</v>
      </c>
      <c r="AX403" s="13" t="s">
        <v>79</v>
      </c>
      <c r="AY403" s="166" t="s">
        <v>145</v>
      </c>
    </row>
    <row r="404" spans="1:65" s="2" customFormat="1" ht="44.25" customHeight="1">
      <c r="A404" s="32"/>
      <c r="B404" s="149"/>
      <c r="C404" s="150" t="s">
        <v>612</v>
      </c>
      <c r="D404" s="150" t="s">
        <v>147</v>
      </c>
      <c r="E404" s="151" t="s">
        <v>613</v>
      </c>
      <c r="F404" s="152" t="s">
        <v>614</v>
      </c>
      <c r="G404" s="153" t="s">
        <v>150</v>
      </c>
      <c r="H404" s="154">
        <v>75</v>
      </c>
      <c r="I404" s="155"/>
      <c r="J404" s="156">
        <f>ROUND(I404*H404,2)</f>
        <v>0</v>
      </c>
      <c r="K404" s="157"/>
      <c r="L404" s="33"/>
      <c r="M404" s="158" t="s">
        <v>1</v>
      </c>
      <c r="N404" s="159" t="s">
        <v>37</v>
      </c>
      <c r="O404" s="58"/>
      <c r="P404" s="160">
        <f>O404*H404</f>
        <v>0</v>
      </c>
      <c r="Q404" s="160">
        <v>2.9999999999999997E-4</v>
      </c>
      <c r="R404" s="160">
        <f>Q404*H404</f>
        <v>2.2499999999999999E-2</v>
      </c>
      <c r="S404" s="160">
        <v>0</v>
      </c>
      <c r="T404" s="161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62" t="s">
        <v>238</v>
      </c>
      <c r="AT404" s="162" t="s">
        <v>147</v>
      </c>
      <c r="AU404" s="162" t="s">
        <v>81</v>
      </c>
      <c r="AY404" s="17" t="s">
        <v>145</v>
      </c>
      <c r="BE404" s="163">
        <f>IF(N404="základní",J404,0)</f>
        <v>0</v>
      </c>
      <c r="BF404" s="163">
        <f>IF(N404="snížená",J404,0)</f>
        <v>0</v>
      </c>
      <c r="BG404" s="163">
        <f>IF(N404="zákl. přenesená",J404,0)</f>
        <v>0</v>
      </c>
      <c r="BH404" s="163">
        <f>IF(N404="sníž. přenesená",J404,0)</f>
        <v>0</v>
      </c>
      <c r="BI404" s="163">
        <f>IF(N404="nulová",J404,0)</f>
        <v>0</v>
      </c>
      <c r="BJ404" s="17" t="s">
        <v>79</v>
      </c>
      <c r="BK404" s="163">
        <f>ROUND(I404*H404,2)</f>
        <v>0</v>
      </c>
      <c r="BL404" s="17" t="s">
        <v>238</v>
      </c>
      <c r="BM404" s="162" t="s">
        <v>615</v>
      </c>
    </row>
    <row r="405" spans="1:65" s="15" customFormat="1">
      <c r="B405" s="181"/>
      <c r="D405" s="165" t="s">
        <v>153</v>
      </c>
      <c r="E405" s="182" t="s">
        <v>1</v>
      </c>
      <c r="F405" s="183" t="s">
        <v>616</v>
      </c>
      <c r="H405" s="182" t="s">
        <v>1</v>
      </c>
      <c r="I405" s="184"/>
      <c r="L405" s="181"/>
      <c r="M405" s="185"/>
      <c r="N405" s="186"/>
      <c r="O405" s="186"/>
      <c r="P405" s="186"/>
      <c r="Q405" s="186"/>
      <c r="R405" s="186"/>
      <c r="S405" s="186"/>
      <c r="T405" s="187"/>
      <c r="AT405" s="182" t="s">
        <v>153</v>
      </c>
      <c r="AU405" s="182" t="s">
        <v>81</v>
      </c>
      <c r="AV405" s="15" t="s">
        <v>79</v>
      </c>
      <c r="AW405" s="15" t="s">
        <v>29</v>
      </c>
      <c r="AX405" s="15" t="s">
        <v>72</v>
      </c>
      <c r="AY405" s="182" t="s">
        <v>145</v>
      </c>
    </row>
    <row r="406" spans="1:65" s="13" customFormat="1">
      <c r="B406" s="164"/>
      <c r="D406" s="165" t="s">
        <v>153</v>
      </c>
      <c r="E406" s="166" t="s">
        <v>1</v>
      </c>
      <c r="F406" s="167" t="s">
        <v>617</v>
      </c>
      <c r="H406" s="168">
        <v>73.599999999999994</v>
      </c>
      <c r="I406" s="169"/>
      <c r="L406" s="164"/>
      <c r="M406" s="170"/>
      <c r="N406" s="171"/>
      <c r="O406" s="171"/>
      <c r="P406" s="171"/>
      <c r="Q406" s="171"/>
      <c r="R406" s="171"/>
      <c r="S406" s="171"/>
      <c r="T406" s="172"/>
      <c r="AT406" s="166" t="s">
        <v>153</v>
      </c>
      <c r="AU406" s="166" t="s">
        <v>81</v>
      </c>
      <c r="AV406" s="13" t="s">
        <v>81</v>
      </c>
      <c r="AW406" s="13" t="s">
        <v>29</v>
      </c>
      <c r="AX406" s="13" t="s">
        <v>72</v>
      </c>
      <c r="AY406" s="166" t="s">
        <v>145</v>
      </c>
    </row>
    <row r="407" spans="1:65" s="15" customFormat="1">
      <c r="B407" s="181"/>
      <c r="D407" s="165" t="s">
        <v>153</v>
      </c>
      <c r="E407" s="182" t="s">
        <v>1</v>
      </c>
      <c r="F407" s="183" t="s">
        <v>618</v>
      </c>
      <c r="H407" s="182" t="s">
        <v>1</v>
      </c>
      <c r="I407" s="184"/>
      <c r="L407" s="181"/>
      <c r="M407" s="185"/>
      <c r="N407" s="186"/>
      <c r="O407" s="186"/>
      <c r="P407" s="186"/>
      <c r="Q407" s="186"/>
      <c r="R407" s="186"/>
      <c r="S407" s="186"/>
      <c r="T407" s="187"/>
      <c r="AT407" s="182" t="s">
        <v>153</v>
      </c>
      <c r="AU407" s="182" t="s">
        <v>81</v>
      </c>
      <c r="AV407" s="15" t="s">
        <v>79</v>
      </c>
      <c r="AW407" s="15" t="s">
        <v>29</v>
      </c>
      <c r="AX407" s="15" t="s">
        <v>72</v>
      </c>
      <c r="AY407" s="182" t="s">
        <v>145</v>
      </c>
    </row>
    <row r="408" spans="1:65" s="13" customFormat="1">
      <c r="B408" s="164"/>
      <c r="D408" s="165" t="s">
        <v>153</v>
      </c>
      <c r="E408" s="166" t="s">
        <v>1</v>
      </c>
      <c r="F408" s="167" t="s">
        <v>619</v>
      </c>
      <c r="H408" s="168">
        <v>1.4</v>
      </c>
      <c r="I408" s="169"/>
      <c r="L408" s="164"/>
      <c r="M408" s="170"/>
      <c r="N408" s="171"/>
      <c r="O408" s="171"/>
      <c r="P408" s="171"/>
      <c r="Q408" s="171"/>
      <c r="R408" s="171"/>
      <c r="S408" s="171"/>
      <c r="T408" s="172"/>
      <c r="AT408" s="166" t="s">
        <v>153</v>
      </c>
      <c r="AU408" s="166" t="s">
        <v>81</v>
      </c>
      <c r="AV408" s="13" t="s">
        <v>81</v>
      </c>
      <c r="AW408" s="13" t="s">
        <v>29</v>
      </c>
      <c r="AX408" s="13" t="s">
        <v>72</v>
      </c>
      <c r="AY408" s="166" t="s">
        <v>145</v>
      </c>
    </row>
    <row r="409" spans="1:65" s="14" customFormat="1">
      <c r="B409" s="173"/>
      <c r="D409" s="165" t="s">
        <v>153</v>
      </c>
      <c r="E409" s="174" t="s">
        <v>1</v>
      </c>
      <c r="F409" s="175" t="s">
        <v>166</v>
      </c>
      <c r="H409" s="176">
        <v>75</v>
      </c>
      <c r="I409" s="177"/>
      <c r="L409" s="173"/>
      <c r="M409" s="178"/>
      <c r="N409" s="179"/>
      <c r="O409" s="179"/>
      <c r="P409" s="179"/>
      <c r="Q409" s="179"/>
      <c r="R409" s="179"/>
      <c r="S409" s="179"/>
      <c r="T409" s="180"/>
      <c r="AT409" s="174" t="s">
        <v>153</v>
      </c>
      <c r="AU409" s="174" t="s">
        <v>81</v>
      </c>
      <c r="AV409" s="14" t="s">
        <v>151</v>
      </c>
      <c r="AW409" s="14" t="s">
        <v>29</v>
      </c>
      <c r="AX409" s="14" t="s">
        <v>79</v>
      </c>
      <c r="AY409" s="174" t="s">
        <v>145</v>
      </c>
    </row>
    <row r="410" spans="1:65" s="2" customFormat="1" ht="24.2" customHeight="1">
      <c r="A410" s="32"/>
      <c r="B410" s="149"/>
      <c r="C410" s="188" t="s">
        <v>620</v>
      </c>
      <c r="D410" s="188" t="s">
        <v>208</v>
      </c>
      <c r="E410" s="189" t="s">
        <v>621</v>
      </c>
      <c r="F410" s="190" t="s">
        <v>622</v>
      </c>
      <c r="G410" s="191" t="s">
        <v>150</v>
      </c>
      <c r="H410" s="192">
        <v>39.375</v>
      </c>
      <c r="I410" s="193"/>
      <c r="J410" s="194">
        <f>ROUND(I410*H410,2)</f>
        <v>0</v>
      </c>
      <c r="K410" s="195"/>
      <c r="L410" s="196"/>
      <c r="M410" s="197" t="s">
        <v>1</v>
      </c>
      <c r="N410" s="198" t="s">
        <v>37</v>
      </c>
      <c r="O410" s="58"/>
      <c r="P410" s="160">
        <f>O410*H410</f>
        <v>0</v>
      </c>
      <c r="Q410" s="160">
        <v>2.8E-3</v>
      </c>
      <c r="R410" s="160">
        <f>Q410*H410</f>
        <v>0.11025</v>
      </c>
      <c r="S410" s="160">
        <v>0</v>
      </c>
      <c r="T410" s="161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62" t="s">
        <v>330</v>
      </c>
      <c r="AT410" s="162" t="s">
        <v>208</v>
      </c>
      <c r="AU410" s="162" t="s">
        <v>81</v>
      </c>
      <c r="AY410" s="17" t="s">
        <v>145</v>
      </c>
      <c r="BE410" s="163">
        <f>IF(N410="základní",J410,0)</f>
        <v>0</v>
      </c>
      <c r="BF410" s="163">
        <f>IF(N410="snížená",J410,0)</f>
        <v>0</v>
      </c>
      <c r="BG410" s="163">
        <f>IF(N410="zákl. přenesená",J410,0)</f>
        <v>0</v>
      </c>
      <c r="BH410" s="163">
        <f>IF(N410="sníž. přenesená",J410,0)</f>
        <v>0</v>
      </c>
      <c r="BI410" s="163">
        <f>IF(N410="nulová",J410,0)</f>
        <v>0</v>
      </c>
      <c r="BJ410" s="17" t="s">
        <v>79</v>
      </c>
      <c r="BK410" s="163">
        <f>ROUND(I410*H410,2)</f>
        <v>0</v>
      </c>
      <c r="BL410" s="17" t="s">
        <v>238</v>
      </c>
      <c r="BM410" s="162" t="s">
        <v>623</v>
      </c>
    </row>
    <row r="411" spans="1:65" s="15" customFormat="1">
      <c r="B411" s="181"/>
      <c r="D411" s="165" t="s">
        <v>153</v>
      </c>
      <c r="E411" s="182" t="s">
        <v>1</v>
      </c>
      <c r="F411" s="183" t="s">
        <v>616</v>
      </c>
      <c r="H411" s="182" t="s">
        <v>1</v>
      </c>
      <c r="I411" s="184"/>
      <c r="L411" s="181"/>
      <c r="M411" s="185"/>
      <c r="N411" s="186"/>
      <c r="O411" s="186"/>
      <c r="P411" s="186"/>
      <c r="Q411" s="186"/>
      <c r="R411" s="186"/>
      <c r="S411" s="186"/>
      <c r="T411" s="187"/>
      <c r="AT411" s="182" t="s">
        <v>153</v>
      </c>
      <c r="AU411" s="182" t="s">
        <v>81</v>
      </c>
      <c r="AV411" s="15" t="s">
        <v>79</v>
      </c>
      <c r="AW411" s="15" t="s">
        <v>29</v>
      </c>
      <c r="AX411" s="15" t="s">
        <v>72</v>
      </c>
      <c r="AY411" s="182" t="s">
        <v>145</v>
      </c>
    </row>
    <row r="412" spans="1:65" s="13" customFormat="1">
      <c r="B412" s="164"/>
      <c r="D412" s="165" t="s">
        <v>153</v>
      </c>
      <c r="E412" s="166" t="s">
        <v>1</v>
      </c>
      <c r="F412" s="167" t="s">
        <v>624</v>
      </c>
      <c r="H412" s="168">
        <v>38.64</v>
      </c>
      <c r="I412" s="169"/>
      <c r="L412" s="164"/>
      <c r="M412" s="170"/>
      <c r="N412" s="171"/>
      <c r="O412" s="171"/>
      <c r="P412" s="171"/>
      <c r="Q412" s="171"/>
      <c r="R412" s="171"/>
      <c r="S412" s="171"/>
      <c r="T412" s="172"/>
      <c r="AT412" s="166" t="s">
        <v>153</v>
      </c>
      <c r="AU412" s="166" t="s">
        <v>81</v>
      </c>
      <c r="AV412" s="13" t="s">
        <v>81</v>
      </c>
      <c r="AW412" s="13" t="s">
        <v>29</v>
      </c>
      <c r="AX412" s="13" t="s">
        <v>72</v>
      </c>
      <c r="AY412" s="166" t="s">
        <v>145</v>
      </c>
    </row>
    <row r="413" spans="1:65" s="15" customFormat="1">
      <c r="B413" s="181"/>
      <c r="D413" s="165" t="s">
        <v>153</v>
      </c>
      <c r="E413" s="182" t="s">
        <v>1</v>
      </c>
      <c r="F413" s="183" t="s">
        <v>618</v>
      </c>
      <c r="H413" s="182" t="s">
        <v>1</v>
      </c>
      <c r="I413" s="184"/>
      <c r="L413" s="181"/>
      <c r="M413" s="185"/>
      <c r="N413" s="186"/>
      <c r="O413" s="186"/>
      <c r="P413" s="186"/>
      <c r="Q413" s="186"/>
      <c r="R413" s="186"/>
      <c r="S413" s="186"/>
      <c r="T413" s="187"/>
      <c r="AT413" s="182" t="s">
        <v>153</v>
      </c>
      <c r="AU413" s="182" t="s">
        <v>81</v>
      </c>
      <c r="AV413" s="15" t="s">
        <v>79</v>
      </c>
      <c r="AW413" s="15" t="s">
        <v>29</v>
      </c>
      <c r="AX413" s="15" t="s">
        <v>72</v>
      </c>
      <c r="AY413" s="182" t="s">
        <v>145</v>
      </c>
    </row>
    <row r="414" spans="1:65" s="13" customFormat="1">
      <c r="B414" s="164"/>
      <c r="D414" s="165" t="s">
        <v>153</v>
      </c>
      <c r="E414" s="166" t="s">
        <v>1</v>
      </c>
      <c r="F414" s="167" t="s">
        <v>625</v>
      </c>
      <c r="H414" s="168">
        <v>0.73499999999999999</v>
      </c>
      <c r="I414" s="169"/>
      <c r="L414" s="164"/>
      <c r="M414" s="170"/>
      <c r="N414" s="171"/>
      <c r="O414" s="171"/>
      <c r="P414" s="171"/>
      <c r="Q414" s="171"/>
      <c r="R414" s="171"/>
      <c r="S414" s="171"/>
      <c r="T414" s="172"/>
      <c r="AT414" s="166" t="s">
        <v>153</v>
      </c>
      <c r="AU414" s="166" t="s">
        <v>81</v>
      </c>
      <c r="AV414" s="13" t="s">
        <v>81</v>
      </c>
      <c r="AW414" s="13" t="s">
        <v>29</v>
      </c>
      <c r="AX414" s="13" t="s">
        <v>72</v>
      </c>
      <c r="AY414" s="166" t="s">
        <v>145</v>
      </c>
    </row>
    <row r="415" spans="1:65" s="14" customFormat="1">
      <c r="B415" s="173"/>
      <c r="D415" s="165" t="s">
        <v>153</v>
      </c>
      <c r="E415" s="174" t="s">
        <v>1</v>
      </c>
      <c r="F415" s="175" t="s">
        <v>166</v>
      </c>
      <c r="H415" s="176">
        <v>39.375</v>
      </c>
      <c r="I415" s="177"/>
      <c r="L415" s="173"/>
      <c r="M415" s="178"/>
      <c r="N415" s="179"/>
      <c r="O415" s="179"/>
      <c r="P415" s="179"/>
      <c r="Q415" s="179"/>
      <c r="R415" s="179"/>
      <c r="S415" s="179"/>
      <c r="T415" s="180"/>
      <c r="AT415" s="174" t="s">
        <v>153</v>
      </c>
      <c r="AU415" s="174" t="s">
        <v>81</v>
      </c>
      <c r="AV415" s="14" t="s">
        <v>151</v>
      </c>
      <c r="AW415" s="14" t="s">
        <v>29</v>
      </c>
      <c r="AX415" s="14" t="s">
        <v>79</v>
      </c>
      <c r="AY415" s="174" t="s">
        <v>145</v>
      </c>
    </row>
    <row r="416" spans="1:65" s="2" customFormat="1" ht="24.2" customHeight="1">
      <c r="A416" s="32"/>
      <c r="B416" s="149"/>
      <c r="C416" s="188" t="s">
        <v>626</v>
      </c>
      <c r="D416" s="188" t="s">
        <v>208</v>
      </c>
      <c r="E416" s="189" t="s">
        <v>627</v>
      </c>
      <c r="F416" s="190" t="s">
        <v>628</v>
      </c>
      <c r="G416" s="191" t="s">
        <v>150</v>
      </c>
      <c r="H416" s="192">
        <v>39.375</v>
      </c>
      <c r="I416" s="193"/>
      <c r="J416" s="194">
        <f>ROUND(I416*H416,2)</f>
        <v>0</v>
      </c>
      <c r="K416" s="195"/>
      <c r="L416" s="196"/>
      <c r="M416" s="197" t="s">
        <v>1</v>
      </c>
      <c r="N416" s="198" t="s">
        <v>37</v>
      </c>
      <c r="O416" s="58"/>
      <c r="P416" s="160">
        <f>O416*H416</f>
        <v>0</v>
      </c>
      <c r="Q416" s="160">
        <v>4.7999999999999996E-3</v>
      </c>
      <c r="R416" s="160">
        <f>Q416*H416</f>
        <v>0.18899999999999997</v>
      </c>
      <c r="S416" s="160">
        <v>0</v>
      </c>
      <c r="T416" s="161">
        <f>S416*H416</f>
        <v>0</v>
      </c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162" t="s">
        <v>330</v>
      </c>
      <c r="AT416" s="162" t="s">
        <v>208</v>
      </c>
      <c r="AU416" s="162" t="s">
        <v>81</v>
      </c>
      <c r="AY416" s="17" t="s">
        <v>145</v>
      </c>
      <c r="BE416" s="163">
        <f>IF(N416="základní",J416,0)</f>
        <v>0</v>
      </c>
      <c r="BF416" s="163">
        <f>IF(N416="snížená",J416,0)</f>
        <v>0</v>
      </c>
      <c r="BG416" s="163">
        <f>IF(N416="zákl. přenesená",J416,0)</f>
        <v>0</v>
      </c>
      <c r="BH416" s="163">
        <f>IF(N416="sníž. přenesená",J416,0)</f>
        <v>0</v>
      </c>
      <c r="BI416" s="163">
        <f>IF(N416="nulová",J416,0)</f>
        <v>0</v>
      </c>
      <c r="BJ416" s="17" t="s">
        <v>79</v>
      </c>
      <c r="BK416" s="163">
        <f>ROUND(I416*H416,2)</f>
        <v>0</v>
      </c>
      <c r="BL416" s="17" t="s">
        <v>238</v>
      </c>
      <c r="BM416" s="162" t="s">
        <v>629</v>
      </c>
    </row>
    <row r="417" spans="1:65" s="15" customFormat="1">
      <c r="B417" s="181"/>
      <c r="D417" s="165" t="s">
        <v>153</v>
      </c>
      <c r="E417" s="182" t="s">
        <v>1</v>
      </c>
      <c r="F417" s="183" t="s">
        <v>616</v>
      </c>
      <c r="H417" s="182" t="s">
        <v>1</v>
      </c>
      <c r="I417" s="184"/>
      <c r="L417" s="181"/>
      <c r="M417" s="185"/>
      <c r="N417" s="186"/>
      <c r="O417" s="186"/>
      <c r="P417" s="186"/>
      <c r="Q417" s="186"/>
      <c r="R417" s="186"/>
      <c r="S417" s="186"/>
      <c r="T417" s="187"/>
      <c r="AT417" s="182" t="s">
        <v>153</v>
      </c>
      <c r="AU417" s="182" t="s">
        <v>81</v>
      </c>
      <c r="AV417" s="15" t="s">
        <v>79</v>
      </c>
      <c r="AW417" s="15" t="s">
        <v>29</v>
      </c>
      <c r="AX417" s="15" t="s">
        <v>72</v>
      </c>
      <c r="AY417" s="182" t="s">
        <v>145</v>
      </c>
    </row>
    <row r="418" spans="1:65" s="13" customFormat="1">
      <c r="B418" s="164"/>
      <c r="D418" s="165" t="s">
        <v>153</v>
      </c>
      <c r="E418" s="166" t="s">
        <v>1</v>
      </c>
      <c r="F418" s="167" t="s">
        <v>624</v>
      </c>
      <c r="H418" s="168">
        <v>38.64</v>
      </c>
      <c r="I418" s="169"/>
      <c r="L418" s="164"/>
      <c r="M418" s="170"/>
      <c r="N418" s="171"/>
      <c r="O418" s="171"/>
      <c r="P418" s="171"/>
      <c r="Q418" s="171"/>
      <c r="R418" s="171"/>
      <c r="S418" s="171"/>
      <c r="T418" s="172"/>
      <c r="AT418" s="166" t="s">
        <v>153</v>
      </c>
      <c r="AU418" s="166" t="s">
        <v>81</v>
      </c>
      <c r="AV418" s="13" t="s">
        <v>81</v>
      </c>
      <c r="AW418" s="13" t="s">
        <v>29</v>
      </c>
      <c r="AX418" s="13" t="s">
        <v>72</v>
      </c>
      <c r="AY418" s="166" t="s">
        <v>145</v>
      </c>
    </row>
    <row r="419" spans="1:65" s="15" customFormat="1">
      <c r="B419" s="181"/>
      <c r="D419" s="165" t="s">
        <v>153</v>
      </c>
      <c r="E419" s="182" t="s">
        <v>1</v>
      </c>
      <c r="F419" s="183" t="s">
        <v>618</v>
      </c>
      <c r="H419" s="182" t="s">
        <v>1</v>
      </c>
      <c r="I419" s="184"/>
      <c r="L419" s="181"/>
      <c r="M419" s="185"/>
      <c r="N419" s="186"/>
      <c r="O419" s="186"/>
      <c r="P419" s="186"/>
      <c r="Q419" s="186"/>
      <c r="R419" s="186"/>
      <c r="S419" s="186"/>
      <c r="T419" s="187"/>
      <c r="AT419" s="182" t="s">
        <v>153</v>
      </c>
      <c r="AU419" s="182" t="s">
        <v>81</v>
      </c>
      <c r="AV419" s="15" t="s">
        <v>79</v>
      </c>
      <c r="AW419" s="15" t="s">
        <v>29</v>
      </c>
      <c r="AX419" s="15" t="s">
        <v>72</v>
      </c>
      <c r="AY419" s="182" t="s">
        <v>145</v>
      </c>
    </row>
    <row r="420" spans="1:65" s="13" customFormat="1">
      <c r="B420" s="164"/>
      <c r="D420" s="165" t="s">
        <v>153</v>
      </c>
      <c r="E420" s="166" t="s">
        <v>1</v>
      </c>
      <c r="F420" s="167" t="s">
        <v>625</v>
      </c>
      <c r="H420" s="168">
        <v>0.73499999999999999</v>
      </c>
      <c r="I420" s="169"/>
      <c r="L420" s="164"/>
      <c r="M420" s="170"/>
      <c r="N420" s="171"/>
      <c r="O420" s="171"/>
      <c r="P420" s="171"/>
      <c r="Q420" s="171"/>
      <c r="R420" s="171"/>
      <c r="S420" s="171"/>
      <c r="T420" s="172"/>
      <c r="AT420" s="166" t="s">
        <v>153</v>
      </c>
      <c r="AU420" s="166" t="s">
        <v>81</v>
      </c>
      <c r="AV420" s="13" t="s">
        <v>81</v>
      </c>
      <c r="AW420" s="13" t="s">
        <v>29</v>
      </c>
      <c r="AX420" s="13" t="s">
        <v>72</v>
      </c>
      <c r="AY420" s="166" t="s">
        <v>145</v>
      </c>
    </row>
    <row r="421" spans="1:65" s="14" customFormat="1">
      <c r="B421" s="173"/>
      <c r="D421" s="165" t="s">
        <v>153</v>
      </c>
      <c r="E421" s="174" t="s">
        <v>1</v>
      </c>
      <c r="F421" s="175" t="s">
        <v>166</v>
      </c>
      <c r="H421" s="176">
        <v>39.375</v>
      </c>
      <c r="I421" s="177"/>
      <c r="L421" s="173"/>
      <c r="M421" s="178"/>
      <c r="N421" s="179"/>
      <c r="O421" s="179"/>
      <c r="P421" s="179"/>
      <c r="Q421" s="179"/>
      <c r="R421" s="179"/>
      <c r="S421" s="179"/>
      <c r="T421" s="180"/>
      <c r="AT421" s="174" t="s">
        <v>153</v>
      </c>
      <c r="AU421" s="174" t="s">
        <v>81</v>
      </c>
      <c r="AV421" s="14" t="s">
        <v>151</v>
      </c>
      <c r="AW421" s="14" t="s">
        <v>29</v>
      </c>
      <c r="AX421" s="14" t="s">
        <v>79</v>
      </c>
      <c r="AY421" s="174" t="s">
        <v>145</v>
      </c>
    </row>
    <row r="422" spans="1:65" s="2" customFormat="1" ht="44.25" customHeight="1">
      <c r="A422" s="32"/>
      <c r="B422" s="149"/>
      <c r="C422" s="150" t="s">
        <v>630</v>
      </c>
      <c r="D422" s="150" t="s">
        <v>147</v>
      </c>
      <c r="E422" s="151" t="s">
        <v>631</v>
      </c>
      <c r="F422" s="152" t="s">
        <v>632</v>
      </c>
      <c r="G422" s="153" t="s">
        <v>150</v>
      </c>
      <c r="H422" s="154">
        <v>3.3</v>
      </c>
      <c r="I422" s="155"/>
      <c r="J422" s="156">
        <f>ROUND(I422*H422,2)</f>
        <v>0</v>
      </c>
      <c r="K422" s="157"/>
      <c r="L422" s="33"/>
      <c r="M422" s="158" t="s">
        <v>1</v>
      </c>
      <c r="N422" s="159" t="s">
        <v>37</v>
      </c>
      <c r="O422" s="58"/>
      <c r="P422" s="160">
        <f>O422*H422</f>
        <v>0</v>
      </c>
      <c r="Q422" s="160">
        <v>6.0000000000000001E-3</v>
      </c>
      <c r="R422" s="160">
        <f>Q422*H422</f>
        <v>1.9799999999999998E-2</v>
      </c>
      <c r="S422" s="160">
        <v>0</v>
      </c>
      <c r="T422" s="161">
        <f>S422*H422</f>
        <v>0</v>
      </c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162" t="s">
        <v>238</v>
      </c>
      <c r="AT422" s="162" t="s">
        <v>147</v>
      </c>
      <c r="AU422" s="162" t="s">
        <v>81</v>
      </c>
      <c r="AY422" s="17" t="s">
        <v>145</v>
      </c>
      <c r="BE422" s="163">
        <f>IF(N422="základní",J422,0)</f>
        <v>0</v>
      </c>
      <c r="BF422" s="163">
        <f>IF(N422="snížená",J422,0)</f>
        <v>0</v>
      </c>
      <c r="BG422" s="163">
        <f>IF(N422="zákl. přenesená",J422,0)</f>
        <v>0</v>
      </c>
      <c r="BH422" s="163">
        <f>IF(N422="sníž. přenesená",J422,0)</f>
        <v>0</v>
      </c>
      <c r="BI422" s="163">
        <f>IF(N422="nulová",J422,0)</f>
        <v>0</v>
      </c>
      <c r="BJ422" s="17" t="s">
        <v>79</v>
      </c>
      <c r="BK422" s="163">
        <f>ROUND(I422*H422,2)</f>
        <v>0</v>
      </c>
      <c r="BL422" s="17" t="s">
        <v>238</v>
      </c>
      <c r="BM422" s="162" t="s">
        <v>633</v>
      </c>
    </row>
    <row r="423" spans="1:65" s="15" customFormat="1">
      <c r="B423" s="181"/>
      <c r="D423" s="165" t="s">
        <v>153</v>
      </c>
      <c r="E423" s="182" t="s">
        <v>1</v>
      </c>
      <c r="F423" s="183" t="s">
        <v>634</v>
      </c>
      <c r="H423" s="182" t="s">
        <v>1</v>
      </c>
      <c r="I423" s="184"/>
      <c r="L423" s="181"/>
      <c r="M423" s="185"/>
      <c r="N423" s="186"/>
      <c r="O423" s="186"/>
      <c r="P423" s="186"/>
      <c r="Q423" s="186"/>
      <c r="R423" s="186"/>
      <c r="S423" s="186"/>
      <c r="T423" s="187"/>
      <c r="AT423" s="182" t="s">
        <v>153</v>
      </c>
      <c r="AU423" s="182" t="s">
        <v>81</v>
      </c>
      <c r="AV423" s="15" t="s">
        <v>79</v>
      </c>
      <c r="AW423" s="15" t="s">
        <v>29</v>
      </c>
      <c r="AX423" s="15" t="s">
        <v>72</v>
      </c>
      <c r="AY423" s="182" t="s">
        <v>145</v>
      </c>
    </row>
    <row r="424" spans="1:65" s="13" customFormat="1">
      <c r="B424" s="164"/>
      <c r="D424" s="165" t="s">
        <v>153</v>
      </c>
      <c r="E424" s="166" t="s">
        <v>1</v>
      </c>
      <c r="F424" s="167" t="s">
        <v>635</v>
      </c>
      <c r="H424" s="168">
        <v>3.3</v>
      </c>
      <c r="I424" s="169"/>
      <c r="L424" s="164"/>
      <c r="M424" s="170"/>
      <c r="N424" s="171"/>
      <c r="O424" s="171"/>
      <c r="P424" s="171"/>
      <c r="Q424" s="171"/>
      <c r="R424" s="171"/>
      <c r="S424" s="171"/>
      <c r="T424" s="172"/>
      <c r="AT424" s="166" t="s">
        <v>153</v>
      </c>
      <c r="AU424" s="166" t="s">
        <v>81</v>
      </c>
      <c r="AV424" s="13" t="s">
        <v>81</v>
      </c>
      <c r="AW424" s="13" t="s">
        <v>29</v>
      </c>
      <c r="AX424" s="13" t="s">
        <v>79</v>
      </c>
      <c r="AY424" s="166" t="s">
        <v>145</v>
      </c>
    </row>
    <row r="425" spans="1:65" s="2" customFormat="1" ht="24.2" customHeight="1">
      <c r="A425" s="32"/>
      <c r="B425" s="149"/>
      <c r="C425" s="188" t="s">
        <v>636</v>
      </c>
      <c r="D425" s="188" t="s">
        <v>208</v>
      </c>
      <c r="E425" s="189" t="s">
        <v>637</v>
      </c>
      <c r="F425" s="190" t="s">
        <v>638</v>
      </c>
      <c r="G425" s="191" t="s">
        <v>150</v>
      </c>
      <c r="H425" s="192">
        <v>3.4649999999999999</v>
      </c>
      <c r="I425" s="193"/>
      <c r="J425" s="194">
        <f>ROUND(I425*H425,2)</f>
        <v>0</v>
      </c>
      <c r="K425" s="195"/>
      <c r="L425" s="196"/>
      <c r="M425" s="197" t="s">
        <v>1</v>
      </c>
      <c r="N425" s="198" t="s">
        <v>37</v>
      </c>
      <c r="O425" s="58"/>
      <c r="P425" s="160">
        <f>O425*H425</f>
        <v>0</v>
      </c>
      <c r="Q425" s="160">
        <v>1.5E-3</v>
      </c>
      <c r="R425" s="160">
        <f>Q425*H425</f>
        <v>5.1974999999999999E-3</v>
      </c>
      <c r="S425" s="160">
        <v>0</v>
      </c>
      <c r="T425" s="161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62" t="s">
        <v>330</v>
      </c>
      <c r="AT425" s="162" t="s">
        <v>208</v>
      </c>
      <c r="AU425" s="162" t="s">
        <v>81</v>
      </c>
      <c r="AY425" s="17" t="s">
        <v>145</v>
      </c>
      <c r="BE425" s="163">
        <f>IF(N425="základní",J425,0)</f>
        <v>0</v>
      </c>
      <c r="BF425" s="163">
        <f>IF(N425="snížená",J425,0)</f>
        <v>0</v>
      </c>
      <c r="BG425" s="163">
        <f>IF(N425="zákl. přenesená",J425,0)</f>
        <v>0</v>
      </c>
      <c r="BH425" s="163">
        <f>IF(N425="sníž. přenesená",J425,0)</f>
        <v>0</v>
      </c>
      <c r="BI425" s="163">
        <f>IF(N425="nulová",J425,0)</f>
        <v>0</v>
      </c>
      <c r="BJ425" s="17" t="s">
        <v>79</v>
      </c>
      <c r="BK425" s="163">
        <f>ROUND(I425*H425,2)</f>
        <v>0</v>
      </c>
      <c r="BL425" s="17" t="s">
        <v>238</v>
      </c>
      <c r="BM425" s="162" t="s">
        <v>639</v>
      </c>
    </row>
    <row r="426" spans="1:65" s="15" customFormat="1">
      <c r="B426" s="181"/>
      <c r="D426" s="165" t="s">
        <v>153</v>
      </c>
      <c r="E426" s="182" t="s">
        <v>1</v>
      </c>
      <c r="F426" s="183" t="s">
        <v>634</v>
      </c>
      <c r="H426" s="182" t="s">
        <v>1</v>
      </c>
      <c r="I426" s="184"/>
      <c r="L426" s="181"/>
      <c r="M426" s="185"/>
      <c r="N426" s="186"/>
      <c r="O426" s="186"/>
      <c r="P426" s="186"/>
      <c r="Q426" s="186"/>
      <c r="R426" s="186"/>
      <c r="S426" s="186"/>
      <c r="T426" s="187"/>
      <c r="AT426" s="182" t="s">
        <v>153</v>
      </c>
      <c r="AU426" s="182" t="s">
        <v>81</v>
      </c>
      <c r="AV426" s="15" t="s">
        <v>79</v>
      </c>
      <c r="AW426" s="15" t="s">
        <v>29</v>
      </c>
      <c r="AX426" s="15" t="s">
        <v>72</v>
      </c>
      <c r="AY426" s="182" t="s">
        <v>145</v>
      </c>
    </row>
    <row r="427" spans="1:65" s="13" customFormat="1">
      <c r="B427" s="164"/>
      <c r="D427" s="165" t="s">
        <v>153</v>
      </c>
      <c r="E427" s="166" t="s">
        <v>1</v>
      </c>
      <c r="F427" s="167" t="s">
        <v>640</v>
      </c>
      <c r="H427" s="168">
        <v>3.4649999999999999</v>
      </c>
      <c r="I427" s="169"/>
      <c r="L427" s="164"/>
      <c r="M427" s="170"/>
      <c r="N427" s="171"/>
      <c r="O427" s="171"/>
      <c r="P427" s="171"/>
      <c r="Q427" s="171"/>
      <c r="R427" s="171"/>
      <c r="S427" s="171"/>
      <c r="T427" s="172"/>
      <c r="AT427" s="166" t="s">
        <v>153</v>
      </c>
      <c r="AU427" s="166" t="s">
        <v>81</v>
      </c>
      <c r="AV427" s="13" t="s">
        <v>81</v>
      </c>
      <c r="AW427" s="13" t="s">
        <v>29</v>
      </c>
      <c r="AX427" s="13" t="s">
        <v>79</v>
      </c>
      <c r="AY427" s="166" t="s">
        <v>145</v>
      </c>
    </row>
    <row r="428" spans="1:65" s="2" customFormat="1" ht="55.5" customHeight="1">
      <c r="A428" s="32"/>
      <c r="B428" s="149"/>
      <c r="C428" s="150" t="s">
        <v>641</v>
      </c>
      <c r="D428" s="150" t="s">
        <v>147</v>
      </c>
      <c r="E428" s="151" t="s">
        <v>642</v>
      </c>
      <c r="F428" s="152" t="s">
        <v>643</v>
      </c>
      <c r="G428" s="153" t="s">
        <v>150</v>
      </c>
      <c r="H428" s="154">
        <v>122.87</v>
      </c>
      <c r="I428" s="155"/>
      <c r="J428" s="156">
        <f>ROUND(I428*H428,2)</f>
        <v>0</v>
      </c>
      <c r="K428" s="157"/>
      <c r="L428" s="33"/>
      <c r="M428" s="158" t="s">
        <v>1</v>
      </c>
      <c r="N428" s="159" t="s">
        <v>37</v>
      </c>
      <c r="O428" s="58"/>
      <c r="P428" s="160">
        <f>O428*H428</f>
        <v>0</v>
      </c>
      <c r="Q428" s="160">
        <v>0</v>
      </c>
      <c r="R428" s="160">
        <f>Q428*H428</f>
        <v>0</v>
      </c>
      <c r="S428" s="160">
        <v>4.2000000000000002E-4</v>
      </c>
      <c r="T428" s="161">
        <f>S428*H428</f>
        <v>5.1605400000000003E-2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62" t="s">
        <v>238</v>
      </c>
      <c r="AT428" s="162" t="s">
        <v>147</v>
      </c>
      <c r="AU428" s="162" t="s">
        <v>81</v>
      </c>
      <c r="AY428" s="17" t="s">
        <v>145</v>
      </c>
      <c r="BE428" s="163">
        <f>IF(N428="základní",J428,0)</f>
        <v>0</v>
      </c>
      <c r="BF428" s="163">
        <f>IF(N428="snížená",J428,0)</f>
        <v>0</v>
      </c>
      <c r="BG428" s="163">
        <f>IF(N428="zákl. přenesená",J428,0)</f>
        <v>0</v>
      </c>
      <c r="BH428" s="163">
        <f>IF(N428="sníž. přenesená",J428,0)</f>
        <v>0</v>
      </c>
      <c r="BI428" s="163">
        <f>IF(N428="nulová",J428,0)</f>
        <v>0</v>
      </c>
      <c r="BJ428" s="17" t="s">
        <v>79</v>
      </c>
      <c r="BK428" s="163">
        <f>ROUND(I428*H428,2)</f>
        <v>0</v>
      </c>
      <c r="BL428" s="17" t="s">
        <v>238</v>
      </c>
      <c r="BM428" s="162" t="s">
        <v>644</v>
      </c>
    </row>
    <row r="429" spans="1:65" s="13" customFormat="1">
      <c r="B429" s="164"/>
      <c r="D429" s="165" t="s">
        <v>153</v>
      </c>
      <c r="E429" s="166" t="s">
        <v>1</v>
      </c>
      <c r="F429" s="167" t="s">
        <v>645</v>
      </c>
      <c r="H429" s="168">
        <v>122.87</v>
      </c>
      <c r="I429" s="169"/>
      <c r="L429" s="164"/>
      <c r="M429" s="170"/>
      <c r="N429" s="171"/>
      <c r="O429" s="171"/>
      <c r="P429" s="171"/>
      <c r="Q429" s="171"/>
      <c r="R429" s="171"/>
      <c r="S429" s="171"/>
      <c r="T429" s="172"/>
      <c r="AT429" s="166" t="s">
        <v>153</v>
      </c>
      <c r="AU429" s="166" t="s">
        <v>81</v>
      </c>
      <c r="AV429" s="13" t="s">
        <v>81</v>
      </c>
      <c r="AW429" s="13" t="s">
        <v>29</v>
      </c>
      <c r="AX429" s="13" t="s">
        <v>79</v>
      </c>
      <c r="AY429" s="166" t="s">
        <v>145</v>
      </c>
    </row>
    <row r="430" spans="1:65" s="2" customFormat="1" ht="37.9" customHeight="1">
      <c r="A430" s="32"/>
      <c r="B430" s="149"/>
      <c r="C430" s="150" t="s">
        <v>646</v>
      </c>
      <c r="D430" s="150" t="s">
        <v>147</v>
      </c>
      <c r="E430" s="151" t="s">
        <v>647</v>
      </c>
      <c r="F430" s="152" t="s">
        <v>648</v>
      </c>
      <c r="G430" s="153" t="s">
        <v>150</v>
      </c>
      <c r="H430" s="154">
        <v>291.89999999999998</v>
      </c>
      <c r="I430" s="155"/>
      <c r="J430" s="156">
        <f>ROUND(I430*H430,2)</f>
        <v>0</v>
      </c>
      <c r="K430" s="157"/>
      <c r="L430" s="33"/>
      <c r="M430" s="158" t="s">
        <v>1</v>
      </c>
      <c r="N430" s="159" t="s">
        <v>37</v>
      </c>
      <c r="O430" s="58"/>
      <c r="P430" s="160">
        <f>O430*H430</f>
        <v>0</v>
      </c>
      <c r="Q430" s="160">
        <v>0</v>
      </c>
      <c r="R430" s="160">
        <f>Q430*H430</f>
        <v>0</v>
      </c>
      <c r="S430" s="160">
        <v>0</v>
      </c>
      <c r="T430" s="161">
        <f>S430*H430</f>
        <v>0</v>
      </c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62" t="s">
        <v>238</v>
      </c>
      <c r="AT430" s="162" t="s">
        <v>147</v>
      </c>
      <c r="AU430" s="162" t="s">
        <v>81</v>
      </c>
      <c r="AY430" s="17" t="s">
        <v>145</v>
      </c>
      <c r="BE430" s="163">
        <f>IF(N430="základní",J430,0)</f>
        <v>0</v>
      </c>
      <c r="BF430" s="163">
        <f>IF(N430="snížená",J430,0)</f>
        <v>0</v>
      </c>
      <c r="BG430" s="163">
        <f>IF(N430="zákl. přenesená",J430,0)</f>
        <v>0</v>
      </c>
      <c r="BH430" s="163">
        <f>IF(N430="sníž. přenesená",J430,0)</f>
        <v>0</v>
      </c>
      <c r="BI430" s="163">
        <f>IF(N430="nulová",J430,0)</f>
        <v>0</v>
      </c>
      <c r="BJ430" s="17" t="s">
        <v>79</v>
      </c>
      <c r="BK430" s="163">
        <f>ROUND(I430*H430,2)</f>
        <v>0</v>
      </c>
      <c r="BL430" s="17" t="s">
        <v>238</v>
      </c>
      <c r="BM430" s="162" t="s">
        <v>649</v>
      </c>
    </row>
    <row r="431" spans="1:65" s="15" customFormat="1">
      <c r="B431" s="181"/>
      <c r="D431" s="165" t="s">
        <v>153</v>
      </c>
      <c r="E431" s="182" t="s">
        <v>1</v>
      </c>
      <c r="F431" s="183" t="s">
        <v>277</v>
      </c>
      <c r="H431" s="182" t="s">
        <v>1</v>
      </c>
      <c r="I431" s="184"/>
      <c r="L431" s="181"/>
      <c r="M431" s="185"/>
      <c r="N431" s="186"/>
      <c r="O431" s="186"/>
      <c r="P431" s="186"/>
      <c r="Q431" s="186"/>
      <c r="R431" s="186"/>
      <c r="S431" s="186"/>
      <c r="T431" s="187"/>
      <c r="AT431" s="182" t="s">
        <v>153</v>
      </c>
      <c r="AU431" s="182" t="s">
        <v>81</v>
      </c>
      <c r="AV431" s="15" t="s">
        <v>79</v>
      </c>
      <c r="AW431" s="15" t="s">
        <v>29</v>
      </c>
      <c r="AX431" s="15" t="s">
        <v>72</v>
      </c>
      <c r="AY431" s="182" t="s">
        <v>145</v>
      </c>
    </row>
    <row r="432" spans="1:65" s="13" customFormat="1">
      <c r="B432" s="164"/>
      <c r="D432" s="165" t="s">
        <v>153</v>
      </c>
      <c r="E432" s="166" t="s">
        <v>1</v>
      </c>
      <c r="F432" s="167" t="s">
        <v>285</v>
      </c>
      <c r="H432" s="168">
        <v>102.5</v>
      </c>
      <c r="I432" s="169"/>
      <c r="L432" s="164"/>
      <c r="M432" s="170"/>
      <c r="N432" s="171"/>
      <c r="O432" s="171"/>
      <c r="P432" s="171"/>
      <c r="Q432" s="171"/>
      <c r="R432" s="171"/>
      <c r="S432" s="171"/>
      <c r="T432" s="172"/>
      <c r="AT432" s="166" t="s">
        <v>153</v>
      </c>
      <c r="AU432" s="166" t="s">
        <v>81</v>
      </c>
      <c r="AV432" s="13" t="s">
        <v>81</v>
      </c>
      <c r="AW432" s="13" t="s">
        <v>29</v>
      </c>
      <c r="AX432" s="13" t="s">
        <v>72</v>
      </c>
      <c r="AY432" s="166" t="s">
        <v>145</v>
      </c>
    </row>
    <row r="433" spans="1:65" s="15" customFormat="1">
      <c r="B433" s="181"/>
      <c r="D433" s="165" t="s">
        <v>153</v>
      </c>
      <c r="E433" s="182" t="s">
        <v>1</v>
      </c>
      <c r="F433" s="183" t="s">
        <v>279</v>
      </c>
      <c r="H433" s="182" t="s">
        <v>1</v>
      </c>
      <c r="I433" s="184"/>
      <c r="L433" s="181"/>
      <c r="M433" s="185"/>
      <c r="N433" s="186"/>
      <c r="O433" s="186"/>
      <c r="P433" s="186"/>
      <c r="Q433" s="186"/>
      <c r="R433" s="186"/>
      <c r="S433" s="186"/>
      <c r="T433" s="187"/>
      <c r="AT433" s="182" t="s">
        <v>153</v>
      </c>
      <c r="AU433" s="182" t="s">
        <v>81</v>
      </c>
      <c r="AV433" s="15" t="s">
        <v>79</v>
      </c>
      <c r="AW433" s="15" t="s">
        <v>29</v>
      </c>
      <c r="AX433" s="15" t="s">
        <v>72</v>
      </c>
      <c r="AY433" s="182" t="s">
        <v>145</v>
      </c>
    </row>
    <row r="434" spans="1:65" s="13" customFormat="1">
      <c r="B434" s="164"/>
      <c r="D434" s="165" t="s">
        <v>153</v>
      </c>
      <c r="E434" s="166" t="s">
        <v>1</v>
      </c>
      <c r="F434" s="167" t="s">
        <v>288</v>
      </c>
      <c r="H434" s="168">
        <v>21.8</v>
      </c>
      <c r="I434" s="169"/>
      <c r="L434" s="164"/>
      <c r="M434" s="170"/>
      <c r="N434" s="171"/>
      <c r="O434" s="171"/>
      <c r="P434" s="171"/>
      <c r="Q434" s="171"/>
      <c r="R434" s="171"/>
      <c r="S434" s="171"/>
      <c r="T434" s="172"/>
      <c r="AT434" s="166" t="s">
        <v>153</v>
      </c>
      <c r="AU434" s="166" t="s">
        <v>81</v>
      </c>
      <c r="AV434" s="13" t="s">
        <v>81</v>
      </c>
      <c r="AW434" s="13" t="s">
        <v>29</v>
      </c>
      <c r="AX434" s="13" t="s">
        <v>72</v>
      </c>
      <c r="AY434" s="166" t="s">
        <v>145</v>
      </c>
    </row>
    <row r="435" spans="1:65" s="15" customFormat="1">
      <c r="B435" s="181"/>
      <c r="D435" s="165" t="s">
        <v>153</v>
      </c>
      <c r="E435" s="182" t="s">
        <v>1</v>
      </c>
      <c r="F435" s="183" t="s">
        <v>286</v>
      </c>
      <c r="H435" s="182" t="s">
        <v>1</v>
      </c>
      <c r="I435" s="184"/>
      <c r="L435" s="181"/>
      <c r="M435" s="185"/>
      <c r="N435" s="186"/>
      <c r="O435" s="186"/>
      <c r="P435" s="186"/>
      <c r="Q435" s="186"/>
      <c r="R435" s="186"/>
      <c r="S435" s="186"/>
      <c r="T435" s="187"/>
      <c r="AT435" s="182" t="s">
        <v>153</v>
      </c>
      <c r="AU435" s="182" t="s">
        <v>81</v>
      </c>
      <c r="AV435" s="15" t="s">
        <v>79</v>
      </c>
      <c r="AW435" s="15" t="s">
        <v>29</v>
      </c>
      <c r="AX435" s="15" t="s">
        <v>72</v>
      </c>
      <c r="AY435" s="182" t="s">
        <v>145</v>
      </c>
    </row>
    <row r="436" spans="1:65" s="13" customFormat="1">
      <c r="B436" s="164"/>
      <c r="D436" s="165" t="s">
        <v>153</v>
      </c>
      <c r="E436" s="166" t="s">
        <v>1</v>
      </c>
      <c r="F436" s="167" t="s">
        <v>287</v>
      </c>
      <c r="H436" s="168">
        <v>135.4</v>
      </c>
      <c r="I436" s="169"/>
      <c r="L436" s="164"/>
      <c r="M436" s="170"/>
      <c r="N436" s="171"/>
      <c r="O436" s="171"/>
      <c r="P436" s="171"/>
      <c r="Q436" s="171"/>
      <c r="R436" s="171"/>
      <c r="S436" s="171"/>
      <c r="T436" s="172"/>
      <c r="AT436" s="166" t="s">
        <v>153</v>
      </c>
      <c r="AU436" s="166" t="s">
        <v>81</v>
      </c>
      <c r="AV436" s="13" t="s">
        <v>81</v>
      </c>
      <c r="AW436" s="13" t="s">
        <v>29</v>
      </c>
      <c r="AX436" s="13" t="s">
        <v>72</v>
      </c>
      <c r="AY436" s="166" t="s">
        <v>145</v>
      </c>
    </row>
    <row r="437" spans="1:65" s="15" customFormat="1">
      <c r="B437" s="181"/>
      <c r="D437" s="165" t="s">
        <v>153</v>
      </c>
      <c r="E437" s="182" t="s">
        <v>1</v>
      </c>
      <c r="F437" s="183" t="s">
        <v>289</v>
      </c>
      <c r="H437" s="182" t="s">
        <v>1</v>
      </c>
      <c r="I437" s="184"/>
      <c r="L437" s="181"/>
      <c r="M437" s="185"/>
      <c r="N437" s="186"/>
      <c r="O437" s="186"/>
      <c r="P437" s="186"/>
      <c r="Q437" s="186"/>
      <c r="R437" s="186"/>
      <c r="S437" s="186"/>
      <c r="T437" s="187"/>
      <c r="AT437" s="182" t="s">
        <v>153</v>
      </c>
      <c r="AU437" s="182" t="s">
        <v>81</v>
      </c>
      <c r="AV437" s="15" t="s">
        <v>79</v>
      </c>
      <c r="AW437" s="15" t="s">
        <v>29</v>
      </c>
      <c r="AX437" s="15" t="s">
        <v>72</v>
      </c>
      <c r="AY437" s="182" t="s">
        <v>145</v>
      </c>
    </row>
    <row r="438" spans="1:65" s="13" customFormat="1">
      <c r="B438" s="164"/>
      <c r="D438" s="165" t="s">
        <v>153</v>
      </c>
      <c r="E438" s="166" t="s">
        <v>1</v>
      </c>
      <c r="F438" s="167" t="s">
        <v>290</v>
      </c>
      <c r="H438" s="168">
        <v>32.200000000000003</v>
      </c>
      <c r="I438" s="169"/>
      <c r="L438" s="164"/>
      <c r="M438" s="170"/>
      <c r="N438" s="171"/>
      <c r="O438" s="171"/>
      <c r="P438" s="171"/>
      <c r="Q438" s="171"/>
      <c r="R438" s="171"/>
      <c r="S438" s="171"/>
      <c r="T438" s="172"/>
      <c r="AT438" s="166" t="s">
        <v>153</v>
      </c>
      <c r="AU438" s="166" t="s">
        <v>81</v>
      </c>
      <c r="AV438" s="13" t="s">
        <v>81</v>
      </c>
      <c r="AW438" s="13" t="s">
        <v>29</v>
      </c>
      <c r="AX438" s="13" t="s">
        <v>72</v>
      </c>
      <c r="AY438" s="166" t="s">
        <v>145</v>
      </c>
    </row>
    <row r="439" spans="1:65" s="14" customFormat="1">
      <c r="B439" s="173"/>
      <c r="D439" s="165" t="s">
        <v>153</v>
      </c>
      <c r="E439" s="174" t="s">
        <v>1</v>
      </c>
      <c r="F439" s="175" t="s">
        <v>166</v>
      </c>
      <c r="H439" s="176">
        <v>291.89999999999998</v>
      </c>
      <c r="I439" s="177"/>
      <c r="L439" s="173"/>
      <c r="M439" s="178"/>
      <c r="N439" s="179"/>
      <c r="O439" s="179"/>
      <c r="P439" s="179"/>
      <c r="Q439" s="179"/>
      <c r="R439" s="179"/>
      <c r="S439" s="179"/>
      <c r="T439" s="180"/>
      <c r="AT439" s="174" t="s">
        <v>153</v>
      </c>
      <c r="AU439" s="174" t="s">
        <v>81</v>
      </c>
      <c r="AV439" s="14" t="s">
        <v>151</v>
      </c>
      <c r="AW439" s="14" t="s">
        <v>29</v>
      </c>
      <c r="AX439" s="14" t="s">
        <v>79</v>
      </c>
      <c r="AY439" s="174" t="s">
        <v>145</v>
      </c>
    </row>
    <row r="440" spans="1:65" s="2" customFormat="1" ht="24.2" customHeight="1">
      <c r="A440" s="32"/>
      <c r="B440" s="149"/>
      <c r="C440" s="188" t="s">
        <v>650</v>
      </c>
      <c r="D440" s="188" t="s">
        <v>208</v>
      </c>
      <c r="E440" s="189" t="s">
        <v>651</v>
      </c>
      <c r="F440" s="190" t="s">
        <v>652</v>
      </c>
      <c r="G440" s="191" t="s">
        <v>150</v>
      </c>
      <c r="H440" s="192">
        <v>130.51499999999999</v>
      </c>
      <c r="I440" s="193"/>
      <c r="J440" s="194">
        <f>ROUND(I440*H440,2)</f>
        <v>0</v>
      </c>
      <c r="K440" s="195"/>
      <c r="L440" s="196"/>
      <c r="M440" s="197" t="s">
        <v>1</v>
      </c>
      <c r="N440" s="198" t="s">
        <v>37</v>
      </c>
      <c r="O440" s="58"/>
      <c r="P440" s="160">
        <f>O440*H440</f>
        <v>0</v>
      </c>
      <c r="Q440" s="160">
        <v>2.5000000000000001E-4</v>
      </c>
      <c r="R440" s="160">
        <f>Q440*H440</f>
        <v>3.2628749999999998E-2</v>
      </c>
      <c r="S440" s="160">
        <v>0</v>
      </c>
      <c r="T440" s="161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62" t="s">
        <v>330</v>
      </c>
      <c r="AT440" s="162" t="s">
        <v>208</v>
      </c>
      <c r="AU440" s="162" t="s">
        <v>81</v>
      </c>
      <c r="AY440" s="17" t="s">
        <v>145</v>
      </c>
      <c r="BE440" s="163">
        <f>IF(N440="základní",J440,0)</f>
        <v>0</v>
      </c>
      <c r="BF440" s="163">
        <f>IF(N440="snížená",J440,0)</f>
        <v>0</v>
      </c>
      <c r="BG440" s="163">
        <f>IF(N440="zákl. přenesená",J440,0)</f>
        <v>0</v>
      </c>
      <c r="BH440" s="163">
        <f>IF(N440="sníž. přenesená",J440,0)</f>
        <v>0</v>
      </c>
      <c r="BI440" s="163">
        <f>IF(N440="nulová",J440,0)</f>
        <v>0</v>
      </c>
      <c r="BJ440" s="17" t="s">
        <v>79</v>
      </c>
      <c r="BK440" s="163">
        <f>ROUND(I440*H440,2)</f>
        <v>0</v>
      </c>
      <c r="BL440" s="17" t="s">
        <v>238</v>
      </c>
      <c r="BM440" s="162" t="s">
        <v>653</v>
      </c>
    </row>
    <row r="441" spans="1:65" s="15" customFormat="1">
      <c r="B441" s="181"/>
      <c r="D441" s="165" t="s">
        <v>153</v>
      </c>
      <c r="E441" s="182" t="s">
        <v>1</v>
      </c>
      <c r="F441" s="183" t="s">
        <v>277</v>
      </c>
      <c r="H441" s="182" t="s">
        <v>1</v>
      </c>
      <c r="I441" s="184"/>
      <c r="L441" s="181"/>
      <c r="M441" s="185"/>
      <c r="N441" s="186"/>
      <c r="O441" s="186"/>
      <c r="P441" s="186"/>
      <c r="Q441" s="186"/>
      <c r="R441" s="186"/>
      <c r="S441" s="186"/>
      <c r="T441" s="187"/>
      <c r="AT441" s="182" t="s">
        <v>153</v>
      </c>
      <c r="AU441" s="182" t="s">
        <v>81</v>
      </c>
      <c r="AV441" s="15" t="s">
        <v>79</v>
      </c>
      <c r="AW441" s="15" t="s">
        <v>29</v>
      </c>
      <c r="AX441" s="15" t="s">
        <v>72</v>
      </c>
      <c r="AY441" s="182" t="s">
        <v>145</v>
      </c>
    </row>
    <row r="442" spans="1:65" s="13" customFormat="1">
      <c r="B442" s="164"/>
      <c r="D442" s="165" t="s">
        <v>153</v>
      </c>
      <c r="E442" s="166" t="s">
        <v>1</v>
      </c>
      <c r="F442" s="167" t="s">
        <v>654</v>
      </c>
      <c r="H442" s="168">
        <v>107.625</v>
      </c>
      <c r="I442" s="169"/>
      <c r="L442" s="164"/>
      <c r="M442" s="170"/>
      <c r="N442" s="171"/>
      <c r="O442" s="171"/>
      <c r="P442" s="171"/>
      <c r="Q442" s="171"/>
      <c r="R442" s="171"/>
      <c r="S442" s="171"/>
      <c r="T442" s="172"/>
      <c r="AT442" s="166" t="s">
        <v>153</v>
      </c>
      <c r="AU442" s="166" t="s">
        <v>81</v>
      </c>
      <c r="AV442" s="13" t="s">
        <v>81</v>
      </c>
      <c r="AW442" s="13" t="s">
        <v>29</v>
      </c>
      <c r="AX442" s="13" t="s">
        <v>72</v>
      </c>
      <c r="AY442" s="166" t="s">
        <v>145</v>
      </c>
    </row>
    <row r="443" spans="1:65" s="15" customFormat="1">
      <c r="B443" s="181"/>
      <c r="D443" s="165" t="s">
        <v>153</v>
      </c>
      <c r="E443" s="182" t="s">
        <v>1</v>
      </c>
      <c r="F443" s="183" t="s">
        <v>279</v>
      </c>
      <c r="H443" s="182" t="s">
        <v>1</v>
      </c>
      <c r="I443" s="184"/>
      <c r="L443" s="181"/>
      <c r="M443" s="185"/>
      <c r="N443" s="186"/>
      <c r="O443" s="186"/>
      <c r="P443" s="186"/>
      <c r="Q443" s="186"/>
      <c r="R443" s="186"/>
      <c r="S443" s="186"/>
      <c r="T443" s="187"/>
      <c r="AT443" s="182" t="s">
        <v>153</v>
      </c>
      <c r="AU443" s="182" t="s">
        <v>81</v>
      </c>
      <c r="AV443" s="15" t="s">
        <v>79</v>
      </c>
      <c r="AW443" s="15" t="s">
        <v>29</v>
      </c>
      <c r="AX443" s="15" t="s">
        <v>72</v>
      </c>
      <c r="AY443" s="182" t="s">
        <v>145</v>
      </c>
    </row>
    <row r="444" spans="1:65" s="13" customFormat="1">
      <c r="B444" s="164"/>
      <c r="D444" s="165" t="s">
        <v>153</v>
      </c>
      <c r="E444" s="166" t="s">
        <v>1</v>
      </c>
      <c r="F444" s="167" t="s">
        <v>655</v>
      </c>
      <c r="H444" s="168">
        <v>22.89</v>
      </c>
      <c r="I444" s="169"/>
      <c r="L444" s="164"/>
      <c r="M444" s="170"/>
      <c r="N444" s="171"/>
      <c r="O444" s="171"/>
      <c r="P444" s="171"/>
      <c r="Q444" s="171"/>
      <c r="R444" s="171"/>
      <c r="S444" s="171"/>
      <c r="T444" s="172"/>
      <c r="AT444" s="166" t="s">
        <v>153</v>
      </c>
      <c r="AU444" s="166" t="s">
        <v>81</v>
      </c>
      <c r="AV444" s="13" t="s">
        <v>81</v>
      </c>
      <c r="AW444" s="13" t="s">
        <v>29</v>
      </c>
      <c r="AX444" s="13" t="s">
        <v>72</v>
      </c>
      <c r="AY444" s="166" t="s">
        <v>145</v>
      </c>
    </row>
    <row r="445" spans="1:65" s="14" customFormat="1">
      <c r="B445" s="173"/>
      <c r="D445" s="165" t="s">
        <v>153</v>
      </c>
      <c r="E445" s="174" t="s">
        <v>1</v>
      </c>
      <c r="F445" s="175" t="s">
        <v>166</v>
      </c>
      <c r="H445" s="176">
        <v>130.51499999999999</v>
      </c>
      <c r="I445" s="177"/>
      <c r="L445" s="173"/>
      <c r="M445" s="178"/>
      <c r="N445" s="179"/>
      <c r="O445" s="179"/>
      <c r="P445" s="179"/>
      <c r="Q445" s="179"/>
      <c r="R445" s="179"/>
      <c r="S445" s="179"/>
      <c r="T445" s="180"/>
      <c r="AT445" s="174" t="s">
        <v>153</v>
      </c>
      <c r="AU445" s="174" t="s">
        <v>81</v>
      </c>
      <c r="AV445" s="14" t="s">
        <v>151</v>
      </c>
      <c r="AW445" s="14" t="s">
        <v>29</v>
      </c>
      <c r="AX445" s="14" t="s">
        <v>79</v>
      </c>
      <c r="AY445" s="174" t="s">
        <v>145</v>
      </c>
    </row>
    <row r="446" spans="1:65" s="2" customFormat="1" ht="24.2" customHeight="1">
      <c r="A446" s="32"/>
      <c r="B446" s="149"/>
      <c r="C446" s="188" t="s">
        <v>656</v>
      </c>
      <c r="D446" s="188" t="s">
        <v>208</v>
      </c>
      <c r="E446" s="189" t="s">
        <v>657</v>
      </c>
      <c r="F446" s="190" t="s">
        <v>658</v>
      </c>
      <c r="G446" s="191" t="s">
        <v>150</v>
      </c>
      <c r="H446" s="192">
        <v>175.98</v>
      </c>
      <c r="I446" s="193"/>
      <c r="J446" s="194">
        <f>ROUND(I446*H446,2)</f>
        <v>0</v>
      </c>
      <c r="K446" s="195"/>
      <c r="L446" s="196"/>
      <c r="M446" s="197" t="s">
        <v>1</v>
      </c>
      <c r="N446" s="198" t="s">
        <v>37</v>
      </c>
      <c r="O446" s="58"/>
      <c r="P446" s="160">
        <f>O446*H446</f>
        <v>0</v>
      </c>
      <c r="Q446" s="160">
        <v>3.5999999999999999E-3</v>
      </c>
      <c r="R446" s="160">
        <f>Q446*H446</f>
        <v>0.63352799999999998</v>
      </c>
      <c r="S446" s="160">
        <v>0</v>
      </c>
      <c r="T446" s="161">
        <f>S446*H446</f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62" t="s">
        <v>330</v>
      </c>
      <c r="AT446" s="162" t="s">
        <v>208</v>
      </c>
      <c r="AU446" s="162" t="s">
        <v>81</v>
      </c>
      <c r="AY446" s="17" t="s">
        <v>145</v>
      </c>
      <c r="BE446" s="163">
        <f>IF(N446="základní",J446,0)</f>
        <v>0</v>
      </c>
      <c r="BF446" s="163">
        <f>IF(N446="snížená",J446,0)</f>
        <v>0</v>
      </c>
      <c r="BG446" s="163">
        <f>IF(N446="zákl. přenesená",J446,0)</f>
        <v>0</v>
      </c>
      <c r="BH446" s="163">
        <f>IF(N446="sníž. přenesená",J446,0)</f>
        <v>0</v>
      </c>
      <c r="BI446" s="163">
        <f>IF(N446="nulová",J446,0)</f>
        <v>0</v>
      </c>
      <c r="BJ446" s="17" t="s">
        <v>79</v>
      </c>
      <c r="BK446" s="163">
        <f>ROUND(I446*H446,2)</f>
        <v>0</v>
      </c>
      <c r="BL446" s="17" t="s">
        <v>238</v>
      </c>
      <c r="BM446" s="162" t="s">
        <v>659</v>
      </c>
    </row>
    <row r="447" spans="1:65" s="15" customFormat="1">
      <c r="B447" s="181"/>
      <c r="D447" s="165" t="s">
        <v>153</v>
      </c>
      <c r="E447" s="182" t="s">
        <v>1</v>
      </c>
      <c r="F447" s="183" t="s">
        <v>660</v>
      </c>
      <c r="H447" s="182" t="s">
        <v>1</v>
      </c>
      <c r="I447" s="184"/>
      <c r="L447" s="181"/>
      <c r="M447" s="185"/>
      <c r="N447" s="186"/>
      <c r="O447" s="186"/>
      <c r="P447" s="186"/>
      <c r="Q447" s="186"/>
      <c r="R447" s="186"/>
      <c r="S447" s="186"/>
      <c r="T447" s="187"/>
      <c r="AT447" s="182" t="s">
        <v>153</v>
      </c>
      <c r="AU447" s="182" t="s">
        <v>81</v>
      </c>
      <c r="AV447" s="15" t="s">
        <v>79</v>
      </c>
      <c r="AW447" s="15" t="s">
        <v>29</v>
      </c>
      <c r="AX447" s="15" t="s">
        <v>72</v>
      </c>
      <c r="AY447" s="182" t="s">
        <v>145</v>
      </c>
    </row>
    <row r="448" spans="1:65" s="15" customFormat="1">
      <c r="B448" s="181"/>
      <c r="D448" s="165" t="s">
        <v>153</v>
      </c>
      <c r="E448" s="182" t="s">
        <v>1</v>
      </c>
      <c r="F448" s="183" t="s">
        <v>286</v>
      </c>
      <c r="H448" s="182" t="s">
        <v>1</v>
      </c>
      <c r="I448" s="184"/>
      <c r="L448" s="181"/>
      <c r="M448" s="185"/>
      <c r="N448" s="186"/>
      <c r="O448" s="186"/>
      <c r="P448" s="186"/>
      <c r="Q448" s="186"/>
      <c r="R448" s="186"/>
      <c r="S448" s="186"/>
      <c r="T448" s="187"/>
      <c r="AT448" s="182" t="s">
        <v>153</v>
      </c>
      <c r="AU448" s="182" t="s">
        <v>81</v>
      </c>
      <c r="AV448" s="15" t="s">
        <v>79</v>
      </c>
      <c r="AW448" s="15" t="s">
        <v>29</v>
      </c>
      <c r="AX448" s="15" t="s">
        <v>72</v>
      </c>
      <c r="AY448" s="182" t="s">
        <v>145</v>
      </c>
    </row>
    <row r="449" spans="1:65" s="13" customFormat="1">
      <c r="B449" s="164"/>
      <c r="D449" s="165" t="s">
        <v>153</v>
      </c>
      <c r="E449" s="166" t="s">
        <v>1</v>
      </c>
      <c r="F449" s="167" t="s">
        <v>661</v>
      </c>
      <c r="H449" s="168">
        <v>142.16999999999999</v>
      </c>
      <c r="I449" s="169"/>
      <c r="L449" s="164"/>
      <c r="M449" s="170"/>
      <c r="N449" s="171"/>
      <c r="O449" s="171"/>
      <c r="P449" s="171"/>
      <c r="Q449" s="171"/>
      <c r="R449" s="171"/>
      <c r="S449" s="171"/>
      <c r="T449" s="172"/>
      <c r="AT449" s="166" t="s">
        <v>153</v>
      </c>
      <c r="AU449" s="166" t="s">
        <v>81</v>
      </c>
      <c r="AV449" s="13" t="s">
        <v>81</v>
      </c>
      <c r="AW449" s="13" t="s">
        <v>29</v>
      </c>
      <c r="AX449" s="13" t="s">
        <v>72</v>
      </c>
      <c r="AY449" s="166" t="s">
        <v>145</v>
      </c>
    </row>
    <row r="450" spans="1:65" s="15" customFormat="1">
      <c r="B450" s="181"/>
      <c r="D450" s="165" t="s">
        <v>153</v>
      </c>
      <c r="E450" s="182" t="s">
        <v>1</v>
      </c>
      <c r="F450" s="183" t="s">
        <v>289</v>
      </c>
      <c r="H450" s="182" t="s">
        <v>1</v>
      </c>
      <c r="I450" s="184"/>
      <c r="L450" s="181"/>
      <c r="M450" s="185"/>
      <c r="N450" s="186"/>
      <c r="O450" s="186"/>
      <c r="P450" s="186"/>
      <c r="Q450" s="186"/>
      <c r="R450" s="186"/>
      <c r="S450" s="186"/>
      <c r="T450" s="187"/>
      <c r="AT450" s="182" t="s">
        <v>153</v>
      </c>
      <c r="AU450" s="182" t="s">
        <v>81</v>
      </c>
      <c r="AV450" s="15" t="s">
        <v>79</v>
      </c>
      <c r="AW450" s="15" t="s">
        <v>29</v>
      </c>
      <c r="AX450" s="15" t="s">
        <v>72</v>
      </c>
      <c r="AY450" s="182" t="s">
        <v>145</v>
      </c>
    </row>
    <row r="451" spans="1:65" s="13" customFormat="1">
      <c r="B451" s="164"/>
      <c r="D451" s="165" t="s">
        <v>153</v>
      </c>
      <c r="E451" s="166" t="s">
        <v>1</v>
      </c>
      <c r="F451" s="167" t="s">
        <v>662</v>
      </c>
      <c r="H451" s="168">
        <v>33.81</v>
      </c>
      <c r="I451" s="169"/>
      <c r="L451" s="164"/>
      <c r="M451" s="170"/>
      <c r="N451" s="171"/>
      <c r="O451" s="171"/>
      <c r="P451" s="171"/>
      <c r="Q451" s="171"/>
      <c r="R451" s="171"/>
      <c r="S451" s="171"/>
      <c r="T451" s="172"/>
      <c r="AT451" s="166" t="s">
        <v>153</v>
      </c>
      <c r="AU451" s="166" t="s">
        <v>81</v>
      </c>
      <c r="AV451" s="13" t="s">
        <v>81</v>
      </c>
      <c r="AW451" s="13" t="s">
        <v>29</v>
      </c>
      <c r="AX451" s="13" t="s">
        <v>72</v>
      </c>
      <c r="AY451" s="166" t="s">
        <v>145</v>
      </c>
    </row>
    <row r="452" spans="1:65" s="14" customFormat="1">
      <c r="B452" s="173"/>
      <c r="D452" s="165" t="s">
        <v>153</v>
      </c>
      <c r="E452" s="174" t="s">
        <v>1</v>
      </c>
      <c r="F452" s="175" t="s">
        <v>166</v>
      </c>
      <c r="H452" s="176">
        <v>175.98</v>
      </c>
      <c r="I452" s="177"/>
      <c r="L452" s="173"/>
      <c r="M452" s="178"/>
      <c r="N452" s="179"/>
      <c r="O452" s="179"/>
      <c r="P452" s="179"/>
      <c r="Q452" s="179"/>
      <c r="R452" s="179"/>
      <c r="S452" s="179"/>
      <c r="T452" s="180"/>
      <c r="AT452" s="174" t="s">
        <v>153</v>
      </c>
      <c r="AU452" s="174" t="s">
        <v>81</v>
      </c>
      <c r="AV452" s="14" t="s">
        <v>151</v>
      </c>
      <c r="AW452" s="14" t="s">
        <v>29</v>
      </c>
      <c r="AX452" s="14" t="s">
        <v>79</v>
      </c>
      <c r="AY452" s="174" t="s">
        <v>145</v>
      </c>
    </row>
    <row r="453" spans="1:65" s="2" customFormat="1" ht="44.25" customHeight="1">
      <c r="A453" s="32"/>
      <c r="B453" s="149"/>
      <c r="C453" s="150" t="s">
        <v>663</v>
      </c>
      <c r="D453" s="150" t="s">
        <v>147</v>
      </c>
      <c r="E453" s="151" t="s">
        <v>664</v>
      </c>
      <c r="F453" s="152" t="s">
        <v>665</v>
      </c>
      <c r="G453" s="153" t="s">
        <v>150</v>
      </c>
      <c r="H453" s="154">
        <v>11</v>
      </c>
      <c r="I453" s="155"/>
      <c r="J453" s="156">
        <f>ROUND(I453*H453,2)</f>
        <v>0</v>
      </c>
      <c r="K453" s="157"/>
      <c r="L453" s="33"/>
      <c r="M453" s="158" t="s">
        <v>1</v>
      </c>
      <c r="N453" s="159" t="s">
        <v>37</v>
      </c>
      <c r="O453" s="58"/>
      <c r="P453" s="160">
        <f>O453*H453</f>
        <v>0</v>
      </c>
      <c r="Q453" s="160">
        <v>0</v>
      </c>
      <c r="R453" s="160">
        <f>Q453*H453</f>
        <v>0</v>
      </c>
      <c r="S453" s="160">
        <v>1.75E-3</v>
      </c>
      <c r="T453" s="161">
        <f>S453*H453</f>
        <v>1.925E-2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62" t="s">
        <v>238</v>
      </c>
      <c r="AT453" s="162" t="s">
        <v>147</v>
      </c>
      <c r="AU453" s="162" t="s">
        <v>81</v>
      </c>
      <c r="AY453" s="17" t="s">
        <v>145</v>
      </c>
      <c r="BE453" s="163">
        <f>IF(N453="základní",J453,0)</f>
        <v>0</v>
      </c>
      <c r="BF453" s="163">
        <f>IF(N453="snížená",J453,0)</f>
        <v>0</v>
      </c>
      <c r="BG453" s="163">
        <f>IF(N453="zákl. přenesená",J453,0)</f>
        <v>0</v>
      </c>
      <c r="BH453" s="163">
        <f>IF(N453="sníž. přenesená",J453,0)</f>
        <v>0</v>
      </c>
      <c r="BI453" s="163">
        <f>IF(N453="nulová",J453,0)</f>
        <v>0</v>
      </c>
      <c r="BJ453" s="17" t="s">
        <v>79</v>
      </c>
      <c r="BK453" s="163">
        <f>ROUND(I453*H453,2)</f>
        <v>0</v>
      </c>
      <c r="BL453" s="17" t="s">
        <v>238</v>
      </c>
      <c r="BM453" s="162" t="s">
        <v>666</v>
      </c>
    </row>
    <row r="454" spans="1:65" s="15" customFormat="1">
      <c r="B454" s="181"/>
      <c r="D454" s="165" t="s">
        <v>153</v>
      </c>
      <c r="E454" s="182" t="s">
        <v>1</v>
      </c>
      <c r="F454" s="183" t="s">
        <v>667</v>
      </c>
      <c r="H454" s="182" t="s">
        <v>1</v>
      </c>
      <c r="I454" s="184"/>
      <c r="L454" s="181"/>
      <c r="M454" s="185"/>
      <c r="N454" s="186"/>
      <c r="O454" s="186"/>
      <c r="P454" s="186"/>
      <c r="Q454" s="186"/>
      <c r="R454" s="186"/>
      <c r="S454" s="186"/>
      <c r="T454" s="187"/>
      <c r="AT454" s="182" t="s">
        <v>153</v>
      </c>
      <c r="AU454" s="182" t="s">
        <v>81</v>
      </c>
      <c r="AV454" s="15" t="s">
        <v>79</v>
      </c>
      <c r="AW454" s="15" t="s">
        <v>29</v>
      </c>
      <c r="AX454" s="15" t="s">
        <v>72</v>
      </c>
      <c r="AY454" s="182" t="s">
        <v>145</v>
      </c>
    </row>
    <row r="455" spans="1:65" s="13" customFormat="1">
      <c r="B455" s="164"/>
      <c r="D455" s="165" t="s">
        <v>153</v>
      </c>
      <c r="E455" s="166" t="s">
        <v>1</v>
      </c>
      <c r="F455" s="167" t="s">
        <v>668</v>
      </c>
      <c r="H455" s="168">
        <v>11</v>
      </c>
      <c r="I455" s="169"/>
      <c r="L455" s="164"/>
      <c r="M455" s="170"/>
      <c r="N455" s="171"/>
      <c r="O455" s="171"/>
      <c r="P455" s="171"/>
      <c r="Q455" s="171"/>
      <c r="R455" s="171"/>
      <c r="S455" s="171"/>
      <c r="T455" s="172"/>
      <c r="AT455" s="166" t="s">
        <v>153</v>
      </c>
      <c r="AU455" s="166" t="s">
        <v>81</v>
      </c>
      <c r="AV455" s="13" t="s">
        <v>81</v>
      </c>
      <c r="AW455" s="13" t="s">
        <v>29</v>
      </c>
      <c r="AX455" s="13" t="s">
        <v>79</v>
      </c>
      <c r="AY455" s="166" t="s">
        <v>145</v>
      </c>
    </row>
    <row r="456" spans="1:65" s="2" customFormat="1" ht="44.25" customHeight="1">
      <c r="A456" s="32"/>
      <c r="B456" s="149"/>
      <c r="C456" s="150" t="s">
        <v>669</v>
      </c>
      <c r="D456" s="150" t="s">
        <v>147</v>
      </c>
      <c r="E456" s="151" t="s">
        <v>670</v>
      </c>
      <c r="F456" s="152" t="s">
        <v>671</v>
      </c>
      <c r="G456" s="153" t="s">
        <v>150</v>
      </c>
      <c r="H456" s="154">
        <v>24</v>
      </c>
      <c r="I456" s="155"/>
      <c r="J456" s="156">
        <f>ROUND(I456*H456,2)</f>
        <v>0</v>
      </c>
      <c r="K456" s="157"/>
      <c r="L456" s="33"/>
      <c r="M456" s="158" t="s">
        <v>1</v>
      </c>
      <c r="N456" s="159" t="s">
        <v>37</v>
      </c>
      <c r="O456" s="58"/>
      <c r="P456" s="160">
        <f>O456*H456</f>
        <v>0</v>
      </c>
      <c r="Q456" s="160">
        <v>0</v>
      </c>
      <c r="R456" s="160">
        <f>Q456*H456</f>
        <v>0</v>
      </c>
      <c r="S456" s="160">
        <v>1.8E-3</v>
      </c>
      <c r="T456" s="161">
        <f>S456*H456</f>
        <v>4.3200000000000002E-2</v>
      </c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162" t="s">
        <v>238</v>
      </c>
      <c r="AT456" s="162" t="s">
        <v>147</v>
      </c>
      <c r="AU456" s="162" t="s">
        <v>81</v>
      </c>
      <c r="AY456" s="17" t="s">
        <v>145</v>
      </c>
      <c r="BE456" s="163">
        <f>IF(N456="základní",J456,0)</f>
        <v>0</v>
      </c>
      <c r="BF456" s="163">
        <f>IF(N456="snížená",J456,0)</f>
        <v>0</v>
      </c>
      <c r="BG456" s="163">
        <f>IF(N456="zákl. přenesená",J456,0)</f>
        <v>0</v>
      </c>
      <c r="BH456" s="163">
        <f>IF(N456="sníž. přenesená",J456,0)</f>
        <v>0</v>
      </c>
      <c r="BI456" s="163">
        <f>IF(N456="nulová",J456,0)</f>
        <v>0</v>
      </c>
      <c r="BJ456" s="17" t="s">
        <v>79</v>
      </c>
      <c r="BK456" s="163">
        <f>ROUND(I456*H456,2)</f>
        <v>0</v>
      </c>
      <c r="BL456" s="17" t="s">
        <v>238</v>
      </c>
      <c r="BM456" s="162" t="s">
        <v>672</v>
      </c>
    </row>
    <row r="457" spans="1:65" s="2" customFormat="1" ht="37.9" customHeight="1">
      <c r="A457" s="32"/>
      <c r="B457" s="149"/>
      <c r="C457" s="150" t="s">
        <v>673</v>
      </c>
      <c r="D457" s="150" t="s">
        <v>147</v>
      </c>
      <c r="E457" s="151" t="s">
        <v>674</v>
      </c>
      <c r="F457" s="152" t="s">
        <v>675</v>
      </c>
      <c r="G457" s="153" t="s">
        <v>150</v>
      </c>
      <c r="H457" s="154">
        <v>47.667999999999999</v>
      </c>
      <c r="I457" s="155"/>
      <c r="J457" s="156">
        <f>ROUND(I457*H457,2)</f>
        <v>0</v>
      </c>
      <c r="K457" s="157"/>
      <c r="L457" s="33"/>
      <c r="M457" s="158" t="s">
        <v>1</v>
      </c>
      <c r="N457" s="159" t="s">
        <v>37</v>
      </c>
      <c r="O457" s="58"/>
      <c r="P457" s="160">
        <f>O457*H457</f>
        <v>0</v>
      </c>
      <c r="Q457" s="160">
        <v>6.0000000000000001E-3</v>
      </c>
      <c r="R457" s="160">
        <f>Q457*H457</f>
        <v>0.28600799999999998</v>
      </c>
      <c r="S457" s="160">
        <v>0</v>
      </c>
      <c r="T457" s="161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62" t="s">
        <v>238</v>
      </c>
      <c r="AT457" s="162" t="s">
        <v>147</v>
      </c>
      <c r="AU457" s="162" t="s">
        <v>81</v>
      </c>
      <c r="AY457" s="17" t="s">
        <v>145</v>
      </c>
      <c r="BE457" s="163">
        <f>IF(N457="základní",J457,0)</f>
        <v>0</v>
      </c>
      <c r="BF457" s="163">
        <f>IF(N457="snížená",J457,0)</f>
        <v>0</v>
      </c>
      <c r="BG457" s="163">
        <f>IF(N457="zákl. přenesená",J457,0)</f>
        <v>0</v>
      </c>
      <c r="BH457" s="163">
        <f>IF(N457="sníž. přenesená",J457,0)</f>
        <v>0</v>
      </c>
      <c r="BI457" s="163">
        <f>IF(N457="nulová",J457,0)</f>
        <v>0</v>
      </c>
      <c r="BJ457" s="17" t="s">
        <v>79</v>
      </c>
      <c r="BK457" s="163">
        <f>ROUND(I457*H457,2)</f>
        <v>0</v>
      </c>
      <c r="BL457" s="17" t="s">
        <v>238</v>
      </c>
      <c r="BM457" s="162" t="s">
        <v>676</v>
      </c>
    </row>
    <row r="458" spans="1:65" s="15" customFormat="1">
      <c r="B458" s="181"/>
      <c r="D458" s="165" t="s">
        <v>153</v>
      </c>
      <c r="E458" s="182" t="s">
        <v>1</v>
      </c>
      <c r="F458" s="183" t="s">
        <v>677</v>
      </c>
      <c r="H458" s="182" t="s">
        <v>1</v>
      </c>
      <c r="I458" s="184"/>
      <c r="L458" s="181"/>
      <c r="M458" s="185"/>
      <c r="N458" s="186"/>
      <c r="O458" s="186"/>
      <c r="P458" s="186"/>
      <c r="Q458" s="186"/>
      <c r="R458" s="186"/>
      <c r="S458" s="186"/>
      <c r="T458" s="187"/>
      <c r="AT458" s="182" t="s">
        <v>153</v>
      </c>
      <c r="AU458" s="182" t="s">
        <v>81</v>
      </c>
      <c r="AV458" s="15" t="s">
        <v>79</v>
      </c>
      <c r="AW458" s="15" t="s">
        <v>29</v>
      </c>
      <c r="AX458" s="15" t="s">
        <v>72</v>
      </c>
      <c r="AY458" s="182" t="s">
        <v>145</v>
      </c>
    </row>
    <row r="459" spans="1:65" s="13" customFormat="1">
      <c r="B459" s="164"/>
      <c r="D459" s="165" t="s">
        <v>153</v>
      </c>
      <c r="E459" s="166" t="s">
        <v>1</v>
      </c>
      <c r="F459" s="167" t="s">
        <v>678</v>
      </c>
      <c r="H459" s="168">
        <v>45.968000000000004</v>
      </c>
      <c r="I459" s="169"/>
      <c r="L459" s="164"/>
      <c r="M459" s="170"/>
      <c r="N459" s="171"/>
      <c r="O459" s="171"/>
      <c r="P459" s="171"/>
      <c r="Q459" s="171"/>
      <c r="R459" s="171"/>
      <c r="S459" s="171"/>
      <c r="T459" s="172"/>
      <c r="AT459" s="166" t="s">
        <v>153</v>
      </c>
      <c r="AU459" s="166" t="s">
        <v>81</v>
      </c>
      <c r="AV459" s="13" t="s">
        <v>81</v>
      </c>
      <c r="AW459" s="13" t="s">
        <v>29</v>
      </c>
      <c r="AX459" s="13" t="s">
        <v>72</v>
      </c>
      <c r="AY459" s="166" t="s">
        <v>145</v>
      </c>
    </row>
    <row r="460" spans="1:65" s="15" customFormat="1">
      <c r="B460" s="181"/>
      <c r="D460" s="165" t="s">
        <v>153</v>
      </c>
      <c r="E460" s="182" t="s">
        <v>1</v>
      </c>
      <c r="F460" s="183" t="s">
        <v>679</v>
      </c>
      <c r="H460" s="182" t="s">
        <v>1</v>
      </c>
      <c r="I460" s="184"/>
      <c r="L460" s="181"/>
      <c r="M460" s="185"/>
      <c r="N460" s="186"/>
      <c r="O460" s="186"/>
      <c r="P460" s="186"/>
      <c r="Q460" s="186"/>
      <c r="R460" s="186"/>
      <c r="S460" s="186"/>
      <c r="T460" s="187"/>
      <c r="AT460" s="182" t="s">
        <v>153</v>
      </c>
      <c r="AU460" s="182" t="s">
        <v>81</v>
      </c>
      <c r="AV460" s="15" t="s">
        <v>79</v>
      </c>
      <c r="AW460" s="15" t="s">
        <v>29</v>
      </c>
      <c r="AX460" s="15" t="s">
        <v>72</v>
      </c>
      <c r="AY460" s="182" t="s">
        <v>145</v>
      </c>
    </row>
    <row r="461" spans="1:65" s="13" customFormat="1">
      <c r="B461" s="164"/>
      <c r="D461" s="165" t="s">
        <v>153</v>
      </c>
      <c r="E461" s="166" t="s">
        <v>1</v>
      </c>
      <c r="F461" s="167" t="s">
        <v>497</v>
      </c>
      <c r="H461" s="168">
        <v>1.7</v>
      </c>
      <c r="I461" s="169"/>
      <c r="L461" s="164"/>
      <c r="M461" s="170"/>
      <c r="N461" s="171"/>
      <c r="O461" s="171"/>
      <c r="P461" s="171"/>
      <c r="Q461" s="171"/>
      <c r="R461" s="171"/>
      <c r="S461" s="171"/>
      <c r="T461" s="172"/>
      <c r="AT461" s="166" t="s">
        <v>153</v>
      </c>
      <c r="AU461" s="166" t="s">
        <v>81</v>
      </c>
      <c r="AV461" s="13" t="s">
        <v>81</v>
      </c>
      <c r="AW461" s="13" t="s">
        <v>29</v>
      </c>
      <c r="AX461" s="13" t="s">
        <v>72</v>
      </c>
      <c r="AY461" s="166" t="s">
        <v>145</v>
      </c>
    </row>
    <row r="462" spans="1:65" s="14" customFormat="1">
      <c r="B462" s="173"/>
      <c r="D462" s="165" t="s">
        <v>153</v>
      </c>
      <c r="E462" s="174" t="s">
        <v>1</v>
      </c>
      <c r="F462" s="175" t="s">
        <v>166</v>
      </c>
      <c r="H462" s="176">
        <v>47.668000000000006</v>
      </c>
      <c r="I462" s="177"/>
      <c r="L462" s="173"/>
      <c r="M462" s="178"/>
      <c r="N462" s="179"/>
      <c r="O462" s="179"/>
      <c r="P462" s="179"/>
      <c r="Q462" s="179"/>
      <c r="R462" s="179"/>
      <c r="S462" s="179"/>
      <c r="T462" s="180"/>
      <c r="AT462" s="174" t="s">
        <v>153</v>
      </c>
      <c r="AU462" s="174" t="s">
        <v>81</v>
      </c>
      <c r="AV462" s="14" t="s">
        <v>151</v>
      </c>
      <c r="AW462" s="14" t="s">
        <v>29</v>
      </c>
      <c r="AX462" s="14" t="s">
        <v>79</v>
      </c>
      <c r="AY462" s="174" t="s">
        <v>145</v>
      </c>
    </row>
    <row r="463" spans="1:65" s="2" customFormat="1" ht="24.2" customHeight="1">
      <c r="A463" s="32"/>
      <c r="B463" s="149"/>
      <c r="C463" s="188" t="s">
        <v>680</v>
      </c>
      <c r="D463" s="188" t="s">
        <v>208</v>
      </c>
      <c r="E463" s="189" t="s">
        <v>681</v>
      </c>
      <c r="F463" s="190" t="s">
        <v>682</v>
      </c>
      <c r="G463" s="191" t="s">
        <v>150</v>
      </c>
      <c r="H463" s="192">
        <v>48.265999999999998</v>
      </c>
      <c r="I463" s="193"/>
      <c r="J463" s="194">
        <f>ROUND(I463*H463,2)</f>
        <v>0</v>
      </c>
      <c r="K463" s="195"/>
      <c r="L463" s="196"/>
      <c r="M463" s="197" t="s">
        <v>1</v>
      </c>
      <c r="N463" s="198" t="s">
        <v>37</v>
      </c>
      <c r="O463" s="58"/>
      <c r="P463" s="160">
        <f>O463*H463</f>
        <v>0</v>
      </c>
      <c r="Q463" s="160">
        <v>5.5999999999999999E-3</v>
      </c>
      <c r="R463" s="160">
        <f>Q463*H463</f>
        <v>0.27028959999999996</v>
      </c>
      <c r="S463" s="160">
        <v>0</v>
      </c>
      <c r="T463" s="161">
        <f>S463*H463</f>
        <v>0</v>
      </c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162" t="s">
        <v>330</v>
      </c>
      <c r="AT463" s="162" t="s">
        <v>208</v>
      </c>
      <c r="AU463" s="162" t="s">
        <v>81</v>
      </c>
      <c r="AY463" s="17" t="s">
        <v>145</v>
      </c>
      <c r="BE463" s="163">
        <f>IF(N463="základní",J463,0)</f>
        <v>0</v>
      </c>
      <c r="BF463" s="163">
        <f>IF(N463="snížená",J463,0)</f>
        <v>0</v>
      </c>
      <c r="BG463" s="163">
        <f>IF(N463="zákl. přenesená",J463,0)</f>
        <v>0</v>
      </c>
      <c r="BH463" s="163">
        <f>IF(N463="sníž. přenesená",J463,0)</f>
        <v>0</v>
      </c>
      <c r="BI463" s="163">
        <f>IF(N463="nulová",J463,0)</f>
        <v>0</v>
      </c>
      <c r="BJ463" s="17" t="s">
        <v>79</v>
      </c>
      <c r="BK463" s="163">
        <f>ROUND(I463*H463,2)</f>
        <v>0</v>
      </c>
      <c r="BL463" s="17" t="s">
        <v>238</v>
      </c>
      <c r="BM463" s="162" t="s">
        <v>683</v>
      </c>
    </row>
    <row r="464" spans="1:65" s="15" customFormat="1">
      <c r="B464" s="181"/>
      <c r="D464" s="165" t="s">
        <v>153</v>
      </c>
      <c r="E464" s="182" t="s">
        <v>1</v>
      </c>
      <c r="F464" s="183" t="s">
        <v>677</v>
      </c>
      <c r="H464" s="182" t="s">
        <v>1</v>
      </c>
      <c r="I464" s="184"/>
      <c r="L464" s="181"/>
      <c r="M464" s="185"/>
      <c r="N464" s="186"/>
      <c r="O464" s="186"/>
      <c r="P464" s="186"/>
      <c r="Q464" s="186"/>
      <c r="R464" s="186"/>
      <c r="S464" s="186"/>
      <c r="T464" s="187"/>
      <c r="AT464" s="182" t="s">
        <v>153</v>
      </c>
      <c r="AU464" s="182" t="s">
        <v>81</v>
      </c>
      <c r="AV464" s="15" t="s">
        <v>79</v>
      </c>
      <c r="AW464" s="15" t="s">
        <v>29</v>
      </c>
      <c r="AX464" s="15" t="s">
        <v>72</v>
      </c>
      <c r="AY464" s="182" t="s">
        <v>145</v>
      </c>
    </row>
    <row r="465" spans="1:65" s="13" customFormat="1">
      <c r="B465" s="164"/>
      <c r="D465" s="165" t="s">
        <v>153</v>
      </c>
      <c r="E465" s="166" t="s">
        <v>1</v>
      </c>
      <c r="F465" s="167" t="s">
        <v>684</v>
      </c>
      <c r="H465" s="168">
        <v>48.265999999999998</v>
      </c>
      <c r="I465" s="169"/>
      <c r="L465" s="164"/>
      <c r="M465" s="170"/>
      <c r="N465" s="171"/>
      <c r="O465" s="171"/>
      <c r="P465" s="171"/>
      <c r="Q465" s="171"/>
      <c r="R465" s="171"/>
      <c r="S465" s="171"/>
      <c r="T465" s="172"/>
      <c r="AT465" s="166" t="s">
        <v>153</v>
      </c>
      <c r="AU465" s="166" t="s">
        <v>81</v>
      </c>
      <c r="AV465" s="13" t="s">
        <v>81</v>
      </c>
      <c r="AW465" s="13" t="s">
        <v>29</v>
      </c>
      <c r="AX465" s="13" t="s">
        <v>72</v>
      </c>
      <c r="AY465" s="166" t="s">
        <v>145</v>
      </c>
    </row>
    <row r="466" spans="1:65" s="14" customFormat="1">
      <c r="B466" s="173"/>
      <c r="D466" s="165" t="s">
        <v>153</v>
      </c>
      <c r="E466" s="174" t="s">
        <v>1</v>
      </c>
      <c r="F466" s="175" t="s">
        <v>166</v>
      </c>
      <c r="H466" s="176">
        <v>48.265999999999998</v>
      </c>
      <c r="I466" s="177"/>
      <c r="L466" s="173"/>
      <c r="M466" s="178"/>
      <c r="N466" s="179"/>
      <c r="O466" s="179"/>
      <c r="P466" s="179"/>
      <c r="Q466" s="179"/>
      <c r="R466" s="179"/>
      <c r="S466" s="179"/>
      <c r="T466" s="180"/>
      <c r="AT466" s="174" t="s">
        <v>153</v>
      </c>
      <c r="AU466" s="174" t="s">
        <v>81</v>
      </c>
      <c r="AV466" s="14" t="s">
        <v>151</v>
      </c>
      <c r="AW466" s="14" t="s">
        <v>29</v>
      </c>
      <c r="AX466" s="14" t="s">
        <v>79</v>
      </c>
      <c r="AY466" s="174" t="s">
        <v>145</v>
      </c>
    </row>
    <row r="467" spans="1:65" s="2" customFormat="1" ht="24.2" customHeight="1">
      <c r="A467" s="32"/>
      <c r="B467" s="149"/>
      <c r="C467" s="188" t="s">
        <v>685</v>
      </c>
      <c r="D467" s="188" t="s">
        <v>208</v>
      </c>
      <c r="E467" s="189" t="s">
        <v>686</v>
      </c>
      <c r="F467" s="190" t="s">
        <v>687</v>
      </c>
      <c r="G467" s="191" t="s">
        <v>150</v>
      </c>
      <c r="H467" s="192">
        <v>1.7849999999999999</v>
      </c>
      <c r="I467" s="193"/>
      <c r="J467" s="194">
        <f>ROUND(I467*H467,2)</f>
        <v>0</v>
      </c>
      <c r="K467" s="195"/>
      <c r="L467" s="196"/>
      <c r="M467" s="197" t="s">
        <v>1</v>
      </c>
      <c r="N467" s="198" t="s">
        <v>37</v>
      </c>
      <c r="O467" s="58"/>
      <c r="P467" s="160">
        <f>O467*H467</f>
        <v>0</v>
      </c>
      <c r="Q467" s="160">
        <v>7.0000000000000001E-3</v>
      </c>
      <c r="R467" s="160">
        <f>Q467*H467</f>
        <v>1.2494999999999999E-2</v>
      </c>
      <c r="S467" s="160">
        <v>0</v>
      </c>
      <c r="T467" s="161">
        <f>S467*H467</f>
        <v>0</v>
      </c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R467" s="162" t="s">
        <v>330</v>
      </c>
      <c r="AT467" s="162" t="s">
        <v>208</v>
      </c>
      <c r="AU467" s="162" t="s">
        <v>81</v>
      </c>
      <c r="AY467" s="17" t="s">
        <v>145</v>
      </c>
      <c r="BE467" s="163">
        <f>IF(N467="základní",J467,0)</f>
        <v>0</v>
      </c>
      <c r="BF467" s="163">
        <f>IF(N467="snížená",J467,0)</f>
        <v>0</v>
      </c>
      <c r="BG467" s="163">
        <f>IF(N467="zákl. přenesená",J467,0)</f>
        <v>0</v>
      </c>
      <c r="BH467" s="163">
        <f>IF(N467="sníž. přenesená",J467,0)</f>
        <v>0</v>
      </c>
      <c r="BI467" s="163">
        <f>IF(N467="nulová",J467,0)</f>
        <v>0</v>
      </c>
      <c r="BJ467" s="17" t="s">
        <v>79</v>
      </c>
      <c r="BK467" s="163">
        <f>ROUND(I467*H467,2)</f>
        <v>0</v>
      </c>
      <c r="BL467" s="17" t="s">
        <v>238</v>
      </c>
      <c r="BM467" s="162" t="s">
        <v>688</v>
      </c>
    </row>
    <row r="468" spans="1:65" s="15" customFormat="1">
      <c r="B468" s="181"/>
      <c r="D468" s="165" t="s">
        <v>153</v>
      </c>
      <c r="E468" s="182" t="s">
        <v>1</v>
      </c>
      <c r="F468" s="183" t="s">
        <v>689</v>
      </c>
      <c r="H468" s="182" t="s">
        <v>1</v>
      </c>
      <c r="I468" s="184"/>
      <c r="L468" s="181"/>
      <c r="M468" s="185"/>
      <c r="N468" s="186"/>
      <c r="O468" s="186"/>
      <c r="P468" s="186"/>
      <c r="Q468" s="186"/>
      <c r="R468" s="186"/>
      <c r="S468" s="186"/>
      <c r="T468" s="187"/>
      <c r="AT468" s="182" t="s">
        <v>153</v>
      </c>
      <c r="AU468" s="182" t="s">
        <v>81</v>
      </c>
      <c r="AV468" s="15" t="s">
        <v>79</v>
      </c>
      <c r="AW468" s="15" t="s">
        <v>29</v>
      </c>
      <c r="AX468" s="15" t="s">
        <v>72</v>
      </c>
      <c r="AY468" s="182" t="s">
        <v>145</v>
      </c>
    </row>
    <row r="469" spans="1:65" s="13" customFormat="1">
      <c r="B469" s="164"/>
      <c r="D469" s="165" t="s">
        <v>153</v>
      </c>
      <c r="E469" s="166" t="s">
        <v>1</v>
      </c>
      <c r="F469" s="167" t="s">
        <v>690</v>
      </c>
      <c r="H469" s="168">
        <v>1.7849999999999999</v>
      </c>
      <c r="I469" s="169"/>
      <c r="L469" s="164"/>
      <c r="M469" s="170"/>
      <c r="N469" s="171"/>
      <c r="O469" s="171"/>
      <c r="P469" s="171"/>
      <c r="Q469" s="171"/>
      <c r="R469" s="171"/>
      <c r="S469" s="171"/>
      <c r="T469" s="172"/>
      <c r="AT469" s="166" t="s">
        <v>153</v>
      </c>
      <c r="AU469" s="166" t="s">
        <v>81</v>
      </c>
      <c r="AV469" s="13" t="s">
        <v>81</v>
      </c>
      <c r="AW469" s="13" t="s">
        <v>29</v>
      </c>
      <c r="AX469" s="13" t="s">
        <v>72</v>
      </c>
      <c r="AY469" s="166" t="s">
        <v>145</v>
      </c>
    </row>
    <row r="470" spans="1:65" s="14" customFormat="1">
      <c r="B470" s="173"/>
      <c r="D470" s="165" t="s">
        <v>153</v>
      </c>
      <c r="E470" s="174" t="s">
        <v>1</v>
      </c>
      <c r="F470" s="175" t="s">
        <v>166</v>
      </c>
      <c r="H470" s="176">
        <v>1.7849999999999999</v>
      </c>
      <c r="I470" s="177"/>
      <c r="L470" s="173"/>
      <c r="M470" s="178"/>
      <c r="N470" s="179"/>
      <c r="O470" s="179"/>
      <c r="P470" s="179"/>
      <c r="Q470" s="179"/>
      <c r="R470" s="179"/>
      <c r="S470" s="179"/>
      <c r="T470" s="180"/>
      <c r="AT470" s="174" t="s">
        <v>153</v>
      </c>
      <c r="AU470" s="174" t="s">
        <v>81</v>
      </c>
      <c r="AV470" s="14" t="s">
        <v>151</v>
      </c>
      <c r="AW470" s="14" t="s">
        <v>29</v>
      </c>
      <c r="AX470" s="14" t="s">
        <v>79</v>
      </c>
      <c r="AY470" s="174" t="s">
        <v>145</v>
      </c>
    </row>
    <row r="471" spans="1:65" s="2" customFormat="1" ht="49.15" customHeight="1">
      <c r="A471" s="32"/>
      <c r="B471" s="149"/>
      <c r="C471" s="150" t="s">
        <v>691</v>
      </c>
      <c r="D471" s="150" t="s">
        <v>147</v>
      </c>
      <c r="E471" s="151" t="s">
        <v>692</v>
      </c>
      <c r="F471" s="152" t="s">
        <v>693</v>
      </c>
      <c r="G471" s="153" t="s">
        <v>150</v>
      </c>
      <c r="H471" s="154">
        <v>159.9</v>
      </c>
      <c r="I471" s="155"/>
      <c r="J471" s="156">
        <f>ROUND(I471*H471,2)</f>
        <v>0</v>
      </c>
      <c r="K471" s="157"/>
      <c r="L471" s="33"/>
      <c r="M471" s="158" t="s">
        <v>1</v>
      </c>
      <c r="N471" s="159" t="s">
        <v>37</v>
      </c>
      <c r="O471" s="58"/>
      <c r="P471" s="160">
        <f>O471*H471</f>
        <v>0</v>
      </c>
      <c r="Q471" s="160">
        <v>0</v>
      </c>
      <c r="R471" s="160">
        <f>Q471*H471</f>
        <v>0</v>
      </c>
      <c r="S471" s="160">
        <v>1.8E-3</v>
      </c>
      <c r="T471" s="161">
        <f>S471*H471</f>
        <v>0.28782000000000002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162" t="s">
        <v>238</v>
      </c>
      <c r="AT471" s="162" t="s">
        <v>147</v>
      </c>
      <c r="AU471" s="162" t="s">
        <v>81</v>
      </c>
      <c r="AY471" s="17" t="s">
        <v>145</v>
      </c>
      <c r="BE471" s="163">
        <f>IF(N471="základní",J471,0)</f>
        <v>0</v>
      </c>
      <c r="BF471" s="163">
        <f>IF(N471="snížená",J471,0)</f>
        <v>0</v>
      </c>
      <c r="BG471" s="163">
        <f>IF(N471="zákl. přenesená",J471,0)</f>
        <v>0</v>
      </c>
      <c r="BH471" s="163">
        <f>IF(N471="sníž. přenesená",J471,0)</f>
        <v>0</v>
      </c>
      <c r="BI471" s="163">
        <f>IF(N471="nulová",J471,0)</f>
        <v>0</v>
      </c>
      <c r="BJ471" s="17" t="s">
        <v>79</v>
      </c>
      <c r="BK471" s="163">
        <f>ROUND(I471*H471,2)</f>
        <v>0</v>
      </c>
      <c r="BL471" s="17" t="s">
        <v>238</v>
      </c>
      <c r="BM471" s="162" t="s">
        <v>694</v>
      </c>
    </row>
    <row r="472" spans="1:65" s="15" customFormat="1">
      <c r="B472" s="181"/>
      <c r="D472" s="165" t="s">
        <v>153</v>
      </c>
      <c r="E472" s="182" t="s">
        <v>1</v>
      </c>
      <c r="F472" s="183" t="s">
        <v>695</v>
      </c>
      <c r="H472" s="182" t="s">
        <v>1</v>
      </c>
      <c r="I472" s="184"/>
      <c r="L472" s="181"/>
      <c r="M472" s="185"/>
      <c r="N472" s="186"/>
      <c r="O472" s="186"/>
      <c r="P472" s="186"/>
      <c r="Q472" s="186"/>
      <c r="R472" s="186"/>
      <c r="S472" s="186"/>
      <c r="T472" s="187"/>
      <c r="AT472" s="182" t="s">
        <v>153</v>
      </c>
      <c r="AU472" s="182" t="s">
        <v>81</v>
      </c>
      <c r="AV472" s="15" t="s">
        <v>79</v>
      </c>
      <c r="AW472" s="15" t="s">
        <v>29</v>
      </c>
      <c r="AX472" s="15" t="s">
        <v>72</v>
      </c>
      <c r="AY472" s="182" t="s">
        <v>145</v>
      </c>
    </row>
    <row r="473" spans="1:65" s="13" customFormat="1">
      <c r="B473" s="164"/>
      <c r="D473" s="165" t="s">
        <v>153</v>
      </c>
      <c r="E473" s="166" t="s">
        <v>1</v>
      </c>
      <c r="F473" s="167" t="s">
        <v>514</v>
      </c>
      <c r="H473" s="168">
        <v>53.3</v>
      </c>
      <c r="I473" s="169"/>
      <c r="L473" s="164"/>
      <c r="M473" s="170"/>
      <c r="N473" s="171"/>
      <c r="O473" s="171"/>
      <c r="P473" s="171"/>
      <c r="Q473" s="171"/>
      <c r="R473" s="171"/>
      <c r="S473" s="171"/>
      <c r="T473" s="172"/>
      <c r="AT473" s="166" t="s">
        <v>153</v>
      </c>
      <c r="AU473" s="166" t="s">
        <v>81</v>
      </c>
      <c r="AV473" s="13" t="s">
        <v>81</v>
      </c>
      <c r="AW473" s="13" t="s">
        <v>29</v>
      </c>
      <c r="AX473" s="13" t="s">
        <v>72</v>
      </c>
      <c r="AY473" s="166" t="s">
        <v>145</v>
      </c>
    </row>
    <row r="474" spans="1:65" s="15" customFormat="1">
      <c r="B474" s="181"/>
      <c r="D474" s="165" t="s">
        <v>153</v>
      </c>
      <c r="E474" s="182" t="s">
        <v>1</v>
      </c>
      <c r="F474" s="183" t="s">
        <v>696</v>
      </c>
      <c r="H474" s="182" t="s">
        <v>1</v>
      </c>
      <c r="I474" s="184"/>
      <c r="L474" s="181"/>
      <c r="M474" s="185"/>
      <c r="N474" s="186"/>
      <c r="O474" s="186"/>
      <c r="P474" s="186"/>
      <c r="Q474" s="186"/>
      <c r="R474" s="186"/>
      <c r="S474" s="186"/>
      <c r="T474" s="187"/>
      <c r="AT474" s="182" t="s">
        <v>153</v>
      </c>
      <c r="AU474" s="182" t="s">
        <v>81</v>
      </c>
      <c r="AV474" s="15" t="s">
        <v>79</v>
      </c>
      <c r="AW474" s="15" t="s">
        <v>29</v>
      </c>
      <c r="AX474" s="15" t="s">
        <v>72</v>
      </c>
      <c r="AY474" s="182" t="s">
        <v>145</v>
      </c>
    </row>
    <row r="475" spans="1:65" s="13" customFormat="1">
      <c r="B475" s="164"/>
      <c r="D475" s="165" t="s">
        <v>153</v>
      </c>
      <c r="E475" s="166" t="s">
        <v>1</v>
      </c>
      <c r="F475" s="167" t="s">
        <v>514</v>
      </c>
      <c r="H475" s="168">
        <v>53.3</v>
      </c>
      <c r="I475" s="169"/>
      <c r="L475" s="164"/>
      <c r="M475" s="170"/>
      <c r="N475" s="171"/>
      <c r="O475" s="171"/>
      <c r="P475" s="171"/>
      <c r="Q475" s="171"/>
      <c r="R475" s="171"/>
      <c r="S475" s="171"/>
      <c r="T475" s="172"/>
      <c r="AT475" s="166" t="s">
        <v>153</v>
      </c>
      <c r="AU475" s="166" t="s">
        <v>81</v>
      </c>
      <c r="AV475" s="13" t="s">
        <v>81</v>
      </c>
      <c r="AW475" s="13" t="s">
        <v>29</v>
      </c>
      <c r="AX475" s="13" t="s">
        <v>72</v>
      </c>
      <c r="AY475" s="166" t="s">
        <v>145</v>
      </c>
    </row>
    <row r="476" spans="1:65" s="15" customFormat="1">
      <c r="B476" s="181"/>
      <c r="D476" s="165" t="s">
        <v>153</v>
      </c>
      <c r="E476" s="182" t="s">
        <v>1</v>
      </c>
      <c r="F476" s="183" t="s">
        <v>697</v>
      </c>
      <c r="H476" s="182" t="s">
        <v>1</v>
      </c>
      <c r="I476" s="184"/>
      <c r="L476" s="181"/>
      <c r="M476" s="185"/>
      <c r="N476" s="186"/>
      <c r="O476" s="186"/>
      <c r="P476" s="186"/>
      <c r="Q476" s="186"/>
      <c r="R476" s="186"/>
      <c r="S476" s="186"/>
      <c r="T476" s="187"/>
      <c r="AT476" s="182" t="s">
        <v>153</v>
      </c>
      <c r="AU476" s="182" t="s">
        <v>81</v>
      </c>
      <c r="AV476" s="15" t="s">
        <v>79</v>
      </c>
      <c r="AW476" s="15" t="s">
        <v>29</v>
      </c>
      <c r="AX476" s="15" t="s">
        <v>72</v>
      </c>
      <c r="AY476" s="182" t="s">
        <v>145</v>
      </c>
    </row>
    <row r="477" spans="1:65" s="13" customFormat="1">
      <c r="B477" s="164"/>
      <c r="D477" s="165" t="s">
        <v>153</v>
      </c>
      <c r="E477" s="166" t="s">
        <v>1</v>
      </c>
      <c r="F477" s="167" t="s">
        <v>514</v>
      </c>
      <c r="H477" s="168">
        <v>53.3</v>
      </c>
      <c r="I477" s="169"/>
      <c r="L477" s="164"/>
      <c r="M477" s="170"/>
      <c r="N477" s="171"/>
      <c r="O477" s="171"/>
      <c r="P477" s="171"/>
      <c r="Q477" s="171"/>
      <c r="R477" s="171"/>
      <c r="S477" s="171"/>
      <c r="T477" s="172"/>
      <c r="AT477" s="166" t="s">
        <v>153</v>
      </c>
      <c r="AU477" s="166" t="s">
        <v>81</v>
      </c>
      <c r="AV477" s="13" t="s">
        <v>81</v>
      </c>
      <c r="AW477" s="13" t="s">
        <v>29</v>
      </c>
      <c r="AX477" s="13" t="s">
        <v>72</v>
      </c>
      <c r="AY477" s="166" t="s">
        <v>145</v>
      </c>
    </row>
    <row r="478" spans="1:65" s="14" customFormat="1">
      <c r="B478" s="173"/>
      <c r="D478" s="165" t="s">
        <v>153</v>
      </c>
      <c r="E478" s="174" t="s">
        <v>1</v>
      </c>
      <c r="F478" s="175" t="s">
        <v>166</v>
      </c>
      <c r="H478" s="176">
        <v>159.89999999999998</v>
      </c>
      <c r="I478" s="177"/>
      <c r="L478" s="173"/>
      <c r="M478" s="178"/>
      <c r="N478" s="179"/>
      <c r="O478" s="179"/>
      <c r="P478" s="179"/>
      <c r="Q478" s="179"/>
      <c r="R478" s="179"/>
      <c r="S478" s="179"/>
      <c r="T478" s="180"/>
      <c r="AT478" s="174" t="s">
        <v>153</v>
      </c>
      <c r="AU478" s="174" t="s">
        <v>81</v>
      </c>
      <c r="AV478" s="14" t="s">
        <v>151</v>
      </c>
      <c r="AW478" s="14" t="s">
        <v>29</v>
      </c>
      <c r="AX478" s="14" t="s">
        <v>79</v>
      </c>
      <c r="AY478" s="174" t="s">
        <v>145</v>
      </c>
    </row>
    <row r="479" spans="1:65" s="2" customFormat="1" ht="37.9" customHeight="1">
      <c r="A479" s="32"/>
      <c r="B479" s="149"/>
      <c r="C479" s="150" t="s">
        <v>698</v>
      </c>
      <c r="D479" s="150" t="s">
        <v>147</v>
      </c>
      <c r="E479" s="151" t="s">
        <v>699</v>
      </c>
      <c r="F479" s="152" t="s">
        <v>700</v>
      </c>
      <c r="G479" s="153" t="s">
        <v>150</v>
      </c>
      <c r="H479" s="154">
        <v>53.3</v>
      </c>
      <c r="I479" s="155"/>
      <c r="J479" s="156">
        <f>ROUND(I479*H479,2)</f>
        <v>0</v>
      </c>
      <c r="K479" s="157"/>
      <c r="L479" s="33"/>
      <c r="M479" s="158" t="s">
        <v>1</v>
      </c>
      <c r="N479" s="159" t="s">
        <v>37</v>
      </c>
      <c r="O479" s="58"/>
      <c r="P479" s="160">
        <f>O479*H479</f>
        <v>0</v>
      </c>
      <c r="Q479" s="160">
        <v>0</v>
      </c>
      <c r="R479" s="160">
        <f>Q479*H479</f>
        <v>0</v>
      </c>
      <c r="S479" s="160">
        <v>0</v>
      </c>
      <c r="T479" s="161">
        <f>S479*H479</f>
        <v>0</v>
      </c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R479" s="162" t="s">
        <v>238</v>
      </c>
      <c r="AT479" s="162" t="s">
        <v>147</v>
      </c>
      <c r="AU479" s="162" t="s">
        <v>81</v>
      </c>
      <c r="AY479" s="17" t="s">
        <v>145</v>
      </c>
      <c r="BE479" s="163">
        <f>IF(N479="základní",J479,0)</f>
        <v>0</v>
      </c>
      <c r="BF479" s="163">
        <f>IF(N479="snížená",J479,0)</f>
        <v>0</v>
      </c>
      <c r="BG479" s="163">
        <f>IF(N479="zákl. přenesená",J479,0)</f>
        <v>0</v>
      </c>
      <c r="BH479" s="163">
        <f>IF(N479="sníž. přenesená",J479,0)</f>
        <v>0</v>
      </c>
      <c r="BI479" s="163">
        <f>IF(N479="nulová",J479,0)</f>
        <v>0</v>
      </c>
      <c r="BJ479" s="17" t="s">
        <v>79</v>
      </c>
      <c r="BK479" s="163">
        <f>ROUND(I479*H479,2)</f>
        <v>0</v>
      </c>
      <c r="BL479" s="17" t="s">
        <v>238</v>
      </c>
      <c r="BM479" s="162" t="s">
        <v>701</v>
      </c>
    </row>
    <row r="480" spans="1:65" s="2" customFormat="1" ht="24.2" customHeight="1">
      <c r="A480" s="32"/>
      <c r="B480" s="149"/>
      <c r="C480" s="188" t="s">
        <v>702</v>
      </c>
      <c r="D480" s="188" t="s">
        <v>208</v>
      </c>
      <c r="E480" s="189" t="s">
        <v>703</v>
      </c>
      <c r="F480" s="190" t="s">
        <v>704</v>
      </c>
      <c r="G480" s="191" t="s">
        <v>150</v>
      </c>
      <c r="H480" s="192">
        <v>55.965000000000003</v>
      </c>
      <c r="I480" s="193"/>
      <c r="J480" s="194">
        <f>ROUND(I480*H480,2)</f>
        <v>0</v>
      </c>
      <c r="K480" s="195"/>
      <c r="L480" s="196"/>
      <c r="M480" s="197" t="s">
        <v>1</v>
      </c>
      <c r="N480" s="198" t="s">
        <v>37</v>
      </c>
      <c r="O480" s="58"/>
      <c r="P480" s="160">
        <f>O480*H480</f>
        <v>0</v>
      </c>
      <c r="Q480" s="160">
        <v>3.0000000000000001E-3</v>
      </c>
      <c r="R480" s="160">
        <f>Q480*H480</f>
        <v>0.16789500000000002</v>
      </c>
      <c r="S480" s="160">
        <v>0</v>
      </c>
      <c r="T480" s="161">
        <f>S480*H480</f>
        <v>0</v>
      </c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R480" s="162" t="s">
        <v>330</v>
      </c>
      <c r="AT480" s="162" t="s">
        <v>208</v>
      </c>
      <c r="AU480" s="162" t="s">
        <v>81</v>
      </c>
      <c r="AY480" s="17" t="s">
        <v>145</v>
      </c>
      <c r="BE480" s="163">
        <f>IF(N480="základní",J480,0)</f>
        <v>0</v>
      </c>
      <c r="BF480" s="163">
        <f>IF(N480="snížená",J480,0)</f>
        <v>0</v>
      </c>
      <c r="BG480" s="163">
        <f>IF(N480="zákl. přenesená",J480,0)</f>
        <v>0</v>
      </c>
      <c r="BH480" s="163">
        <f>IF(N480="sníž. přenesená",J480,0)</f>
        <v>0</v>
      </c>
      <c r="BI480" s="163">
        <f>IF(N480="nulová",J480,0)</f>
        <v>0</v>
      </c>
      <c r="BJ480" s="17" t="s">
        <v>79</v>
      </c>
      <c r="BK480" s="163">
        <f>ROUND(I480*H480,2)</f>
        <v>0</v>
      </c>
      <c r="BL480" s="17" t="s">
        <v>238</v>
      </c>
      <c r="BM480" s="162" t="s">
        <v>705</v>
      </c>
    </row>
    <row r="481" spans="1:65" s="13" customFormat="1">
      <c r="B481" s="164"/>
      <c r="D481" s="165" t="s">
        <v>153</v>
      </c>
      <c r="E481" s="166" t="s">
        <v>1</v>
      </c>
      <c r="F481" s="167" t="s">
        <v>706</v>
      </c>
      <c r="H481" s="168">
        <v>55.965000000000003</v>
      </c>
      <c r="I481" s="169"/>
      <c r="L481" s="164"/>
      <c r="M481" s="170"/>
      <c r="N481" s="171"/>
      <c r="O481" s="171"/>
      <c r="P481" s="171"/>
      <c r="Q481" s="171"/>
      <c r="R481" s="171"/>
      <c r="S481" s="171"/>
      <c r="T481" s="172"/>
      <c r="AT481" s="166" t="s">
        <v>153</v>
      </c>
      <c r="AU481" s="166" t="s">
        <v>81</v>
      </c>
      <c r="AV481" s="13" t="s">
        <v>81</v>
      </c>
      <c r="AW481" s="13" t="s">
        <v>29</v>
      </c>
      <c r="AX481" s="13" t="s">
        <v>79</v>
      </c>
      <c r="AY481" s="166" t="s">
        <v>145</v>
      </c>
    </row>
    <row r="482" spans="1:65" s="2" customFormat="1" ht="37.9" customHeight="1">
      <c r="A482" s="32"/>
      <c r="B482" s="149"/>
      <c r="C482" s="150" t="s">
        <v>707</v>
      </c>
      <c r="D482" s="150" t="s">
        <v>147</v>
      </c>
      <c r="E482" s="151" t="s">
        <v>708</v>
      </c>
      <c r="F482" s="152" t="s">
        <v>709</v>
      </c>
      <c r="G482" s="153" t="s">
        <v>150</v>
      </c>
      <c r="H482" s="154">
        <v>53.3</v>
      </c>
      <c r="I482" s="155"/>
      <c r="J482" s="156">
        <f>ROUND(I482*H482,2)</f>
        <v>0</v>
      </c>
      <c r="K482" s="157"/>
      <c r="L482" s="33"/>
      <c r="M482" s="158" t="s">
        <v>1</v>
      </c>
      <c r="N482" s="159" t="s">
        <v>37</v>
      </c>
      <c r="O482" s="58"/>
      <c r="P482" s="160">
        <f>O482*H482</f>
        <v>0</v>
      </c>
      <c r="Q482" s="160">
        <v>0</v>
      </c>
      <c r="R482" s="160">
        <f>Q482*H482</f>
        <v>0</v>
      </c>
      <c r="S482" s="160">
        <v>0</v>
      </c>
      <c r="T482" s="161">
        <f>S482*H482</f>
        <v>0</v>
      </c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R482" s="162" t="s">
        <v>238</v>
      </c>
      <c r="AT482" s="162" t="s">
        <v>147</v>
      </c>
      <c r="AU482" s="162" t="s">
        <v>81</v>
      </c>
      <c r="AY482" s="17" t="s">
        <v>145</v>
      </c>
      <c r="BE482" s="163">
        <f>IF(N482="základní",J482,0)</f>
        <v>0</v>
      </c>
      <c r="BF482" s="163">
        <f>IF(N482="snížená",J482,0)</f>
        <v>0</v>
      </c>
      <c r="BG482" s="163">
        <f>IF(N482="zákl. přenesená",J482,0)</f>
        <v>0</v>
      </c>
      <c r="BH482" s="163">
        <f>IF(N482="sníž. přenesená",J482,0)</f>
        <v>0</v>
      </c>
      <c r="BI482" s="163">
        <f>IF(N482="nulová",J482,0)</f>
        <v>0</v>
      </c>
      <c r="BJ482" s="17" t="s">
        <v>79</v>
      </c>
      <c r="BK482" s="163">
        <f>ROUND(I482*H482,2)</f>
        <v>0</v>
      </c>
      <c r="BL482" s="17" t="s">
        <v>238</v>
      </c>
      <c r="BM482" s="162" t="s">
        <v>710</v>
      </c>
    </row>
    <row r="483" spans="1:65" s="2" customFormat="1" ht="24.2" customHeight="1">
      <c r="A483" s="32"/>
      <c r="B483" s="149"/>
      <c r="C483" s="188" t="s">
        <v>711</v>
      </c>
      <c r="D483" s="188" t="s">
        <v>208</v>
      </c>
      <c r="E483" s="189" t="s">
        <v>712</v>
      </c>
      <c r="F483" s="190" t="s">
        <v>713</v>
      </c>
      <c r="G483" s="191" t="s">
        <v>150</v>
      </c>
      <c r="H483" s="192">
        <v>55.965000000000003</v>
      </c>
      <c r="I483" s="193"/>
      <c r="J483" s="194">
        <f>ROUND(I483*H483,2)</f>
        <v>0</v>
      </c>
      <c r="K483" s="195"/>
      <c r="L483" s="196"/>
      <c r="M483" s="197" t="s">
        <v>1</v>
      </c>
      <c r="N483" s="198" t="s">
        <v>37</v>
      </c>
      <c r="O483" s="58"/>
      <c r="P483" s="160">
        <f>O483*H483</f>
        <v>0</v>
      </c>
      <c r="Q483" s="160">
        <v>2E-3</v>
      </c>
      <c r="R483" s="160">
        <f>Q483*H483</f>
        <v>0.11193000000000002</v>
      </c>
      <c r="S483" s="160">
        <v>0</v>
      </c>
      <c r="T483" s="161">
        <f>S483*H483</f>
        <v>0</v>
      </c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R483" s="162" t="s">
        <v>330</v>
      </c>
      <c r="AT483" s="162" t="s">
        <v>208</v>
      </c>
      <c r="AU483" s="162" t="s">
        <v>81</v>
      </c>
      <c r="AY483" s="17" t="s">
        <v>145</v>
      </c>
      <c r="BE483" s="163">
        <f>IF(N483="základní",J483,0)</f>
        <v>0</v>
      </c>
      <c r="BF483" s="163">
        <f>IF(N483="snížená",J483,0)</f>
        <v>0</v>
      </c>
      <c r="BG483" s="163">
        <f>IF(N483="zákl. přenesená",J483,0)</f>
        <v>0</v>
      </c>
      <c r="BH483" s="163">
        <f>IF(N483="sníž. přenesená",J483,0)</f>
        <v>0</v>
      </c>
      <c r="BI483" s="163">
        <f>IF(N483="nulová",J483,0)</f>
        <v>0</v>
      </c>
      <c r="BJ483" s="17" t="s">
        <v>79</v>
      </c>
      <c r="BK483" s="163">
        <f>ROUND(I483*H483,2)</f>
        <v>0</v>
      </c>
      <c r="BL483" s="17" t="s">
        <v>238</v>
      </c>
      <c r="BM483" s="162" t="s">
        <v>714</v>
      </c>
    </row>
    <row r="484" spans="1:65" s="13" customFormat="1">
      <c r="B484" s="164"/>
      <c r="D484" s="165" t="s">
        <v>153</v>
      </c>
      <c r="E484" s="166" t="s">
        <v>1</v>
      </c>
      <c r="F484" s="167" t="s">
        <v>706</v>
      </c>
      <c r="H484" s="168">
        <v>55.965000000000003</v>
      </c>
      <c r="I484" s="169"/>
      <c r="L484" s="164"/>
      <c r="M484" s="170"/>
      <c r="N484" s="171"/>
      <c r="O484" s="171"/>
      <c r="P484" s="171"/>
      <c r="Q484" s="171"/>
      <c r="R484" s="171"/>
      <c r="S484" s="171"/>
      <c r="T484" s="172"/>
      <c r="AT484" s="166" t="s">
        <v>153</v>
      </c>
      <c r="AU484" s="166" t="s">
        <v>81</v>
      </c>
      <c r="AV484" s="13" t="s">
        <v>81</v>
      </c>
      <c r="AW484" s="13" t="s">
        <v>29</v>
      </c>
      <c r="AX484" s="13" t="s">
        <v>79</v>
      </c>
      <c r="AY484" s="166" t="s">
        <v>145</v>
      </c>
    </row>
    <row r="485" spans="1:65" s="2" customFormat="1" ht="24.2" customHeight="1">
      <c r="A485" s="32"/>
      <c r="B485" s="149"/>
      <c r="C485" s="188" t="s">
        <v>715</v>
      </c>
      <c r="D485" s="188" t="s">
        <v>208</v>
      </c>
      <c r="E485" s="189" t="s">
        <v>716</v>
      </c>
      <c r="F485" s="190" t="s">
        <v>717</v>
      </c>
      <c r="G485" s="191" t="s">
        <v>157</v>
      </c>
      <c r="H485" s="192">
        <v>3.6379999999999999</v>
      </c>
      <c r="I485" s="193"/>
      <c r="J485" s="194">
        <f>ROUND(I485*H485,2)</f>
        <v>0</v>
      </c>
      <c r="K485" s="195"/>
      <c r="L485" s="196"/>
      <c r="M485" s="197" t="s">
        <v>1</v>
      </c>
      <c r="N485" s="198" t="s">
        <v>37</v>
      </c>
      <c r="O485" s="58"/>
      <c r="P485" s="160">
        <f>O485*H485</f>
        <v>0</v>
      </c>
      <c r="Q485" s="160">
        <v>0.02</v>
      </c>
      <c r="R485" s="160">
        <f>Q485*H485</f>
        <v>7.2760000000000005E-2</v>
      </c>
      <c r="S485" s="160">
        <v>0</v>
      </c>
      <c r="T485" s="161">
        <f>S485*H485</f>
        <v>0</v>
      </c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R485" s="162" t="s">
        <v>330</v>
      </c>
      <c r="AT485" s="162" t="s">
        <v>208</v>
      </c>
      <c r="AU485" s="162" t="s">
        <v>81</v>
      </c>
      <c r="AY485" s="17" t="s">
        <v>145</v>
      </c>
      <c r="BE485" s="163">
        <f>IF(N485="základní",J485,0)</f>
        <v>0</v>
      </c>
      <c r="BF485" s="163">
        <f>IF(N485="snížená",J485,0)</f>
        <v>0</v>
      </c>
      <c r="BG485" s="163">
        <f>IF(N485="zákl. přenesená",J485,0)</f>
        <v>0</v>
      </c>
      <c r="BH485" s="163">
        <f>IF(N485="sníž. přenesená",J485,0)</f>
        <v>0</v>
      </c>
      <c r="BI485" s="163">
        <f>IF(N485="nulová",J485,0)</f>
        <v>0</v>
      </c>
      <c r="BJ485" s="17" t="s">
        <v>79</v>
      </c>
      <c r="BK485" s="163">
        <f>ROUND(I485*H485,2)</f>
        <v>0</v>
      </c>
      <c r="BL485" s="17" t="s">
        <v>238</v>
      </c>
      <c r="BM485" s="162" t="s">
        <v>718</v>
      </c>
    </row>
    <row r="486" spans="1:65" s="13" customFormat="1">
      <c r="B486" s="164"/>
      <c r="D486" s="165" t="s">
        <v>153</v>
      </c>
      <c r="E486" s="166" t="s">
        <v>1</v>
      </c>
      <c r="F486" s="167" t="s">
        <v>719</v>
      </c>
      <c r="H486" s="168">
        <v>3.6379999999999999</v>
      </c>
      <c r="I486" s="169"/>
      <c r="L486" s="164"/>
      <c r="M486" s="170"/>
      <c r="N486" s="171"/>
      <c r="O486" s="171"/>
      <c r="P486" s="171"/>
      <c r="Q486" s="171"/>
      <c r="R486" s="171"/>
      <c r="S486" s="171"/>
      <c r="T486" s="172"/>
      <c r="AT486" s="166" t="s">
        <v>153</v>
      </c>
      <c r="AU486" s="166" t="s">
        <v>81</v>
      </c>
      <c r="AV486" s="13" t="s">
        <v>81</v>
      </c>
      <c r="AW486" s="13" t="s">
        <v>29</v>
      </c>
      <c r="AX486" s="13" t="s">
        <v>79</v>
      </c>
      <c r="AY486" s="166" t="s">
        <v>145</v>
      </c>
    </row>
    <row r="487" spans="1:65" s="2" customFormat="1" ht="44.25" customHeight="1">
      <c r="A487" s="32"/>
      <c r="B487" s="149"/>
      <c r="C487" s="150" t="s">
        <v>720</v>
      </c>
      <c r="D487" s="150" t="s">
        <v>147</v>
      </c>
      <c r="E487" s="151" t="s">
        <v>721</v>
      </c>
      <c r="F487" s="152" t="s">
        <v>722</v>
      </c>
      <c r="G487" s="153" t="s">
        <v>150</v>
      </c>
      <c r="H487" s="154">
        <v>53.3</v>
      </c>
      <c r="I487" s="155"/>
      <c r="J487" s="156">
        <f>ROUND(I487*H487,2)</f>
        <v>0</v>
      </c>
      <c r="K487" s="157"/>
      <c r="L487" s="33"/>
      <c r="M487" s="158" t="s">
        <v>1</v>
      </c>
      <c r="N487" s="159" t="s">
        <v>37</v>
      </c>
      <c r="O487" s="58"/>
      <c r="P487" s="160">
        <f>O487*H487</f>
        <v>0</v>
      </c>
      <c r="Q487" s="160">
        <v>1E-4</v>
      </c>
      <c r="R487" s="160">
        <f>Q487*H487</f>
        <v>5.3299999999999997E-3</v>
      </c>
      <c r="S487" s="160">
        <v>0</v>
      </c>
      <c r="T487" s="161">
        <f>S487*H487</f>
        <v>0</v>
      </c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R487" s="162" t="s">
        <v>238</v>
      </c>
      <c r="AT487" s="162" t="s">
        <v>147</v>
      </c>
      <c r="AU487" s="162" t="s">
        <v>81</v>
      </c>
      <c r="AY487" s="17" t="s">
        <v>145</v>
      </c>
      <c r="BE487" s="163">
        <f>IF(N487="základní",J487,0)</f>
        <v>0</v>
      </c>
      <c r="BF487" s="163">
        <f>IF(N487="snížená",J487,0)</f>
        <v>0</v>
      </c>
      <c r="BG487" s="163">
        <f>IF(N487="zákl. přenesená",J487,0)</f>
        <v>0</v>
      </c>
      <c r="BH487" s="163">
        <f>IF(N487="sníž. přenesená",J487,0)</f>
        <v>0</v>
      </c>
      <c r="BI487" s="163">
        <f>IF(N487="nulová",J487,0)</f>
        <v>0</v>
      </c>
      <c r="BJ487" s="17" t="s">
        <v>79</v>
      </c>
      <c r="BK487" s="163">
        <f>ROUND(I487*H487,2)</f>
        <v>0</v>
      </c>
      <c r="BL487" s="17" t="s">
        <v>238</v>
      </c>
      <c r="BM487" s="162" t="s">
        <v>723</v>
      </c>
    </row>
    <row r="488" spans="1:65" s="2" customFormat="1" ht="44.25" customHeight="1">
      <c r="A488" s="32"/>
      <c r="B488" s="149"/>
      <c r="C488" s="150" t="s">
        <v>724</v>
      </c>
      <c r="D488" s="150" t="s">
        <v>147</v>
      </c>
      <c r="E488" s="151" t="s">
        <v>725</v>
      </c>
      <c r="F488" s="152" t="s">
        <v>726</v>
      </c>
      <c r="G488" s="153" t="s">
        <v>150</v>
      </c>
      <c r="H488" s="154">
        <v>291.89999999999998</v>
      </c>
      <c r="I488" s="155"/>
      <c r="J488" s="156">
        <f>ROUND(I488*H488,2)</f>
        <v>0</v>
      </c>
      <c r="K488" s="157"/>
      <c r="L488" s="33"/>
      <c r="M488" s="158" t="s">
        <v>1</v>
      </c>
      <c r="N488" s="159" t="s">
        <v>37</v>
      </c>
      <c r="O488" s="58"/>
      <c r="P488" s="160">
        <f>O488*H488</f>
        <v>0</v>
      </c>
      <c r="Q488" s="160">
        <v>0</v>
      </c>
      <c r="R488" s="160">
        <f>Q488*H488</f>
        <v>0</v>
      </c>
      <c r="S488" s="160">
        <v>0</v>
      </c>
      <c r="T488" s="161">
        <f>S488*H488</f>
        <v>0</v>
      </c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R488" s="162" t="s">
        <v>238</v>
      </c>
      <c r="AT488" s="162" t="s">
        <v>147</v>
      </c>
      <c r="AU488" s="162" t="s">
        <v>81</v>
      </c>
      <c r="AY488" s="17" t="s">
        <v>145</v>
      </c>
      <c r="BE488" s="163">
        <f>IF(N488="základní",J488,0)</f>
        <v>0</v>
      </c>
      <c r="BF488" s="163">
        <f>IF(N488="snížená",J488,0)</f>
        <v>0</v>
      </c>
      <c r="BG488" s="163">
        <f>IF(N488="zákl. přenesená",J488,0)</f>
        <v>0</v>
      </c>
      <c r="BH488" s="163">
        <f>IF(N488="sníž. přenesená",J488,0)</f>
        <v>0</v>
      </c>
      <c r="BI488" s="163">
        <f>IF(N488="nulová",J488,0)</f>
        <v>0</v>
      </c>
      <c r="BJ488" s="17" t="s">
        <v>79</v>
      </c>
      <c r="BK488" s="163">
        <f>ROUND(I488*H488,2)</f>
        <v>0</v>
      </c>
      <c r="BL488" s="17" t="s">
        <v>238</v>
      </c>
      <c r="BM488" s="162" t="s">
        <v>727</v>
      </c>
    </row>
    <row r="489" spans="1:65" s="15" customFormat="1">
      <c r="B489" s="181"/>
      <c r="D489" s="165" t="s">
        <v>153</v>
      </c>
      <c r="E489" s="182" t="s">
        <v>1</v>
      </c>
      <c r="F489" s="183" t="s">
        <v>277</v>
      </c>
      <c r="H489" s="182" t="s">
        <v>1</v>
      </c>
      <c r="I489" s="184"/>
      <c r="L489" s="181"/>
      <c r="M489" s="185"/>
      <c r="N489" s="186"/>
      <c r="O489" s="186"/>
      <c r="P489" s="186"/>
      <c r="Q489" s="186"/>
      <c r="R489" s="186"/>
      <c r="S489" s="186"/>
      <c r="T489" s="187"/>
      <c r="AT489" s="182" t="s">
        <v>153</v>
      </c>
      <c r="AU489" s="182" t="s">
        <v>81</v>
      </c>
      <c r="AV489" s="15" t="s">
        <v>79</v>
      </c>
      <c r="AW489" s="15" t="s">
        <v>29</v>
      </c>
      <c r="AX489" s="15" t="s">
        <v>72</v>
      </c>
      <c r="AY489" s="182" t="s">
        <v>145</v>
      </c>
    </row>
    <row r="490" spans="1:65" s="13" customFormat="1">
      <c r="B490" s="164"/>
      <c r="D490" s="165" t="s">
        <v>153</v>
      </c>
      <c r="E490" s="166" t="s">
        <v>1</v>
      </c>
      <c r="F490" s="167" t="s">
        <v>285</v>
      </c>
      <c r="H490" s="168">
        <v>102.5</v>
      </c>
      <c r="I490" s="169"/>
      <c r="L490" s="164"/>
      <c r="M490" s="170"/>
      <c r="N490" s="171"/>
      <c r="O490" s="171"/>
      <c r="P490" s="171"/>
      <c r="Q490" s="171"/>
      <c r="R490" s="171"/>
      <c r="S490" s="171"/>
      <c r="T490" s="172"/>
      <c r="AT490" s="166" t="s">
        <v>153</v>
      </c>
      <c r="AU490" s="166" t="s">
        <v>81</v>
      </c>
      <c r="AV490" s="13" t="s">
        <v>81</v>
      </c>
      <c r="AW490" s="13" t="s">
        <v>29</v>
      </c>
      <c r="AX490" s="13" t="s">
        <v>72</v>
      </c>
      <c r="AY490" s="166" t="s">
        <v>145</v>
      </c>
    </row>
    <row r="491" spans="1:65" s="15" customFormat="1">
      <c r="B491" s="181"/>
      <c r="D491" s="165" t="s">
        <v>153</v>
      </c>
      <c r="E491" s="182" t="s">
        <v>1</v>
      </c>
      <c r="F491" s="183" t="s">
        <v>286</v>
      </c>
      <c r="H491" s="182" t="s">
        <v>1</v>
      </c>
      <c r="I491" s="184"/>
      <c r="L491" s="181"/>
      <c r="M491" s="185"/>
      <c r="N491" s="186"/>
      <c r="O491" s="186"/>
      <c r="P491" s="186"/>
      <c r="Q491" s="186"/>
      <c r="R491" s="186"/>
      <c r="S491" s="186"/>
      <c r="T491" s="187"/>
      <c r="AT491" s="182" t="s">
        <v>153</v>
      </c>
      <c r="AU491" s="182" t="s">
        <v>81</v>
      </c>
      <c r="AV491" s="15" t="s">
        <v>79</v>
      </c>
      <c r="AW491" s="15" t="s">
        <v>29</v>
      </c>
      <c r="AX491" s="15" t="s">
        <v>72</v>
      </c>
      <c r="AY491" s="182" t="s">
        <v>145</v>
      </c>
    </row>
    <row r="492" spans="1:65" s="13" customFormat="1">
      <c r="B492" s="164"/>
      <c r="D492" s="165" t="s">
        <v>153</v>
      </c>
      <c r="E492" s="166" t="s">
        <v>1</v>
      </c>
      <c r="F492" s="167" t="s">
        <v>287</v>
      </c>
      <c r="H492" s="168">
        <v>135.4</v>
      </c>
      <c r="I492" s="169"/>
      <c r="L492" s="164"/>
      <c r="M492" s="170"/>
      <c r="N492" s="171"/>
      <c r="O492" s="171"/>
      <c r="P492" s="171"/>
      <c r="Q492" s="171"/>
      <c r="R492" s="171"/>
      <c r="S492" s="171"/>
      <c r="T492" s="172"/>
      <c r="AT492" s="166" t="s">
        <v>153</v>
      </c>
      <c r="AU492" s="166" t="s">
        <v>81</v>
      </c>
      <c r="AV492" s="13" t="s">
        <v>81</v>
      </c>
      <c r="AW492" s="13" t="s">
        <v>29</v>
      </c>
      <c r="AX492" s="13" t="s">
        <v>72</v>
      </c>
      <c r="AY492" s="166" t="s">
        <v>145</v>
      </c>
    </row>
    <row r="493" spans="1:65" s="15" customFormat="1">
      <c r="B493" s="181"/>
      <c r="D493" s="165" t="s">
        <v>153</v>
      </c>
      <c r="E493" s="182" t="s">
        <v>1</v>
      </c>
      <c r="F493" s="183" t="s">
        <v>279</v>
      </c>
      <c r="H493" s="182" t="s">
        <v>1</v>
      </c>
      <c r="I493" s="184"/>
      <c r="L493" s="181"/>
      <c r="M493" s="185"/>
      <c r="N493" s="186"/>
      <c r="O493" s="186"/>
      <c r="P493" s="186"/>
      <c r="Q493" s="186"/>
      <c r="R493" s="186"/>
      <c r="S493" s="186"/>
      <c r="T493" s="187"/>
      <c r="AT493" s="182" t="s">
        <v>153</v>
      </c>
      <c r="AU493" s="182" t="s">
        <v>81</v>
      </c>
      <c r="AV493" s="15" t="s">
        <v>79</v>
      </c>
      <c r="AW493" s="15" t="s">
        <v>29</v>
      </c>
      <c r="AX493" s="15" t="s">
        <v>72</v>
      </c>
      <c r="AY493" s="182" t="s">
        <v>145</v>
      </c>
    </row>
    <row r="494" spans="1:65" s="13" customFormat="1">
      <c r="B494" s="164"/>
      <c r="D494" s="165" t="s">
        <v>153</v>
      </c>
      <c r="E494" s="166" t="s">
        <v>1</v>
      </c>
      <c r="F494" s="167" t="s">
        <v>288</v>
      </c>
      <c r="H494" s="168">
        <v>21.8</v>
      </c>
      <c r="I494" s="169"/>
      <c r="L494" s="164"/>
      <c r="M494" s="170"/>
      <c r="N494" s="171"/>
      <c r="O494" s="171"/>
      <c r="P494" s="171"/>
      <c r="Q494" s="171"/>
      <c r="R494" s="171"/>
      <c r="S494" s="171"/>
      <c r="T494" s="172"/>
      <c r="AT494" s="166" t="s">
        <v>153</v>
      </c>
      <c r="AU494" s="166" t="s">
        <v>81</v>
      </c>
      <c r="AV494" s="13" t="s">
        <v>81</v>
      </c>
      <c r="AW494" s="13" t="s">
        <v>29</v>
      </c>
      <c r="AX494" s="13" t="s">
        <v>72</v>
      </c>
      <c r="AY494" s="166" t="s">
        <v>145</v>
      </c>
    </row>
    <row r="495" spans="1:65" s="15" customFormat="1">
      <c r="B495" s="181"/>
      <c r="D495" s="165" t="s">
        <v>153</v>
      </c>
      <c r="E495" s="182" t="s">
        <v>1</v>
      </c>
      <c r="F495" s="183" t="s">
        <v>289</v>
      </c>
      <c r="H495" s="182" t="s">
        <v>1</v>
      </c>
      <c r="I495" s="184"/>
      <c r="L495" s="181"/>
      <c r="M495" s="185"/>
      <c r="N495" s="186"/>
      <c r="O495" s="186"/>
      <c r="P495" s="186"/>
      <c r="Q495" s="186"/>
      <c r="R495" s="186"/>
      <c r="S495" s="186"/>
      <c r="T495" s="187"/>
      <c r="AT495" s="182" t="s">
        <v>153</v>
      </c>
      <c r="AU495" s="182" t="s">
        <v>81</v>
      </c>
      <c r="AV495" s="15" t="s">
        <v>79</v>
      </c>
      <c r="AW495" s="15" t="s">
        <v>29</v>
      </c>
      <c r="AX495" s="15" t="s">
        <v>72</v>
      </c>
      <c r="AY495" s="182" t="s">
        <v>145</v>
      </c>
    </row>
    <row r="496" spans="1:65" s="13" customFormat="1">
      <c r="B496" s="164"/>
      <c r="D496" s="165" t="s">
        <v>153</v>
      </c>
      <c r="E496" s="166" t="s">
        <v>1</v>
      </c>
      <c r="F496" s="167" t="s">
        <v>290</v>
      </c>
      <c r="H496" s="168">
        <v>32.200000000000003</v>
      </c>
      <c r="I496" s="169"/>
      <c r="L496" s="164"/>
      <c r="M496" s="170"/>
      <c r="N496" s="171"/>
      <c r="O496" s="171"/>
      <c r="P496" s="171"/>
      <c r="Q496" s="171"/>
      <c r="R496" s="171"/>
      <c r="S496" s="171"/>
      <c r="T496" s="172"/>
      <c r="AT496" s="166" t="s">
        <v>153</v>
      </c>
      <c r="AU496" s="166" t="s">
        <v>81</v>
      </c>
      <c r="AV496" s="13" t="s">
        <v>81</v>
      </c>
      <c r="AW496" s="13" t="s">
        <v>29</v>
      </c>
      <c r="AX496" s="13" t="s">
        <v>72</v>
      </c>
      <c r="AY496" s="166" t="s">
        <v>145</v>
      </c>
    </row>
    <row r="497" spans="1:65" s="14" customFormat="1">
      <c r="B497" s="173"/>
      <c r="D497" s="165" t="s">
        <v>153</v>
      </c>
      <c r="E497" s="174" t="s">
        <v>1</v>
      </c>
      <c r="F497" s="175" t="s">
        <v>166</v>
      </c>
      <c r="H497" s="176">
        <v>291.89999999999998</v>
      </c>
      <c r="I497" s="177"/>
      <c r="L497" s="173"/>
      <c r="M497" s="178"/>
      <c r="N497" s="179"/>
      <c r="O497" s="179"/>
      <c r="P497" s="179"/>
      <c r="Q497" s="179"/>
      <c r="R497" s="179"/>
      <c r="S497" s="179"/>
      <c r="T497" s="180"/>
      <c r="AT497" s="174" t="s">
        <v>153</v>
      </c>
      <c r="AU497" s="174" t="s">
        <v>81</v>
      </c>
      <c r="AV497" s="14" t="s">
        <v>151</v>
      </c>
      <c r="AW497" s="14" t="s">
        <v>29</v>
      </c>
      <c r="AX497" s="14" t="s">
        <v>79</v>
      </c>
      <c r="AY497" s="174" t="s">
        <v>145</v>
      </c>
    </row>
    <row r="498" spans="1:65" s="2" customFormat="1" ht="16.5" customHeight="1">
      <c r="A498" s="32"/>
      <c r="B498" s="149"/>
      <c r="C498" s="188" t="s">
        <v>728</v>
      </c>
      <c r="D498" s="188" t="s">
        <v>208</v>
      </c>
      <c r="E498" s="189" t="s">
        <v>729</v>
      </c>
      <c r="F498" s="190" t="s">
        <v>730</v>
      </c>
      <c r="G498" s="191" t="s">
        <v>150</v>
      </c>
      <c r="H498" s="192">
        <v>142.94499999999999</v>
      </c>
      <c r="I498" s="193"/>
      <c r="J498" s="194">
        <f>ROUND(I498*H498,2)</f>
        <v>0</v>
      </c>
      <c r="K498" s="195"/>
      <c r="L498" s="196"/>
      <c r="M498" s="197" t="s">
        <v>1</v>
      </c>
      <c r="N498" s="198" t="s">
        <v>37</v>
      </c>
      <c r="O498" s="58"/>
      <c r="P498" s="160">
        <f>O498*H498</f>
        <v>0</v>
      </c>
      <c r="Q498" s="160">
        <v>4.0000000000000002E-4</v>
      </c>
      <c r="R498" s="160">
        <f>Q498*H498</f>
        <v>5.7178E-2</v>
      </c>
      <c r="S498" s="160">
        <v>0</v>
      </c>
      <c r="T498" s="161">
        <f>S498*H498</f>
        <v>0</v>
      </c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R498" s="162" t="s">
        <v>330</v>
      </c>
      <c r="AT498" s="162" t="s">
        <v>208</v>
      </c>
      <c r="AU498" s="162" t="s">
        <v>81</v>
      </c>
      <c r="AY498" s="17" t="s">
        <v>145</v>
      </c>
      <c r="BE498" s="163">
        <f>IF(N498="základní",J498,0)</f>
        <v>0</v>
      </c>
      <c r="BF498" s="163">
        <f>IF(N498="snížená",J498,0)</f>
        <v>0</v>
      </c>
      <c r="BG498" s="163">
        <f>IF(N498="zákl. přenesená",J498,0)</f>
        <v>0</v>
      </c>
      <c r="BH498" s="163">
        <f>IF(N498="sníž. přenesená",J498,0)</f>
        <v>0</v>
      </c>
      <c r="BI498" s="163">
        <f>IF(N498="nulová",J498,0)</f>
        <v>0</v>
      </c>
      <c r="BJ498" s="17" t="s">
        <v>79</v>
      </c>
      <c r="BK498" s="163">
        <f>ROUND(I498*H498,2)</f>
        <v>0</v>
      </c>
      <c r="BL498" s="17" t="s">
        <v>238</v>
      </c>
      <c r="BM498" s="162" t="s">
        <v>731</v>
      </c>
    </row>
    <row r="499" spans="1:65" s="15" customFormat="1">
      <c r="B499" s="181"/>
      <c r="D499" s="165" t="s">
        <v>153</v>
      </c>
      <c r="E499" s="182" t="s">
        <v>1</v>
      </c>
      <c r="F499" s="183" t="s">
        <v>277</v>
      </c>
      <c r="H499" s="182" t="s">
        <v>1</v>
      </c>
      <c r="I499" s="184"/>
      <c r="L499" s="181"/>
      <c r="M499" s="185"/>
      <c r="N499" s="186"/>
      <c r="O499" s="186"/>
      <c r="P499" s="186"/>
      <c r="Q499" s="186"/>
      <c r="R499" s="186"/>
      <c r="S499" s="186"/>
      <c r="T499" s="187"/>
      <c r="AT499" s="182" t="s">
        <v>153</v>
      </c>
      <c r="AU499" s="182" t="s">
        <v>81</v>
      </c>
      <c r="AV499" s="15" t="s">
        <v>79</v>
      </c>
      <c r="AW499" s="15" t="s">
        <v>29</v>
      </c>
      <c r="AX499" s="15" t="s">
        <v>72</v>
      </c>
      <c r="AY499" s="182" t="s">
        <v>145</v>
      </c>
    </row>
    <row r="500" spans="1:65" s="13" customFormat="1">
      <c r="B500" s="164"/>
      <c r="D500" s="165" t="s">
        <v>153</v>
      </c>
      <c r="E500" s="166" t="s">
        <v>1</v>
      </c>
      <c r="F500" s="167" t="s">
        <v>732</v>
      </c>
      <c r="H500" s="168">
        <v>117.875</v>
      </c>
      <c r="I500" s="169"/>
      <c r="L500" s="164"/>
      <c r="M500" s="170"/>
      <c r="N500" s="171"/>
      <c r="O500" s="171"/>
      <c r="P500" s="171"/>
      <c r="Q500" s="171"/>
      <c r="R500" s="171"/>
      <c r="S500" s="171"/>
      <c r="T500" s="172"/>
      <c r="AT500" s="166" t="s">
        <v>153</v>
      </c>
      <c r="AU500" s="166" t="s">
        <v>81</v>
      </c>
      <c r="AV500" s="13" t="s">
        <v>81</v>
      </c>
      <c r="AW500" s="13" t="s">
        <v>29</v>
      </c>
      <c r="AX500" s="13" t="s">
        <v>72</v>
      </c>
      <c r="AY500" s="166" t="s">
        <v>145</v>
      </c>
    </row>
    <row r="501" spans="1:65" s="15" customFormat="1">
      <c r="B501" s="181"/>
      <c r="D501" s="165" t="s">
        <v>153</v>
      </c>
      <c r="E501" s="182" t="s">
        <v>1</v>
      </c>
      <c r="F501" s="183" t="s">
        <v>279</v>
      </c>
      <c r="H501" s="182" t="s">
        <v>1</v>
      </c>
      <c r="I501" s="184"/>
      <c r="L501" s="181"/>
      <c r="M501" s="185"/>
      <c r="N501" s="186"/>
      <c r="O501" s="186"/>
      <c r="P501" s="186"/>
      <c r="Q501" s="186"/>
      <c r="R501" s="186"/>
      <c r="S501" s="186"/>
      <c r="T501" s="187"/>
      <c r="AT501" s="182" t="s">
        <v>153</v>
      </c>
      <c r="AU501" s="182" t="s">
        <v>81</v>
      </c>
      <c r="AV501" s="15" t="s">
        <v>79</v>
      </c>
      <c r="AW501" s="15" t="s">
        <v>29</v>
      </c>
      <c r="AX501" s="15" t="s">
        <v>72</v>
      </c>
      <c r="AY501" s="182" t="s">
        <v>145</v>
      </c>
    </row>
    <row r="502" spans="1:65" s="13" customFormat="1">
      <c r="B502" s="164"/>
      <c r="D502" s="165" t="s">
        <v>153</v>
      </c>
      <c r="E502" s="166" t="s">
        <v>1</v>
      </c>
      <c r="F502" s="167" t="s">
        <v>733</v>
      </c>
      <c r="H502" s="168">
        <v>25.07</v>
      </c>
      <c r="I502" s="169"/>
      <c r="L502" s="164"/>
      <c r="M502" s="170"/>
      <c r="N502" s="171"/>
      <c r="O502" s="171"/>
      <c r="P502" s="171"/>
      <c r="Q502" s="171"/>
      <c r="R502" s="171"/>
      <c r="S502" s="171"/>
      <c r="T502" s="172"/>
      <c r="AT502" s="166" t="s">
        <v>153</v>
      </c>
      <c r="AU502" s="166" t="s">
        <v>81</v>
      </c>
      <c r="AV502" s="13" t="s">
        <v>81</v>
      </c>
      <c r="AW502" s="13" t="s">
        <v>29</v>
      </c>
      <c r="AX502" s="13" t="s">
        <v>72</v>
      </c>
      <c r="AY502" s="166" t="s">
        <v>145</v>
      </c>
    </row>
    <row r="503" spans="1:65" s="14" customFormat="1">
      <c r="B503" s="173"/>
      <c r="D503" s="165" t="s">
        <v>153</v>
      </c>
      <c r="E503" s="174" t="s">
        <v>1</v>
      </c>
      <c r="F503" s="175" t="s">
        <v>166</v>
      </c>
      <c r="H503" s="176">
        <v>142.94499999999999</v>
      </c>
      <c r="I503" s="177"/>
      <c r="L503" s="173"/>
      <c r="M503" s="178"/>
      <c r="N503" s="179"/>
      <c r="O503" s="179"/>
      <c r="P503" s="179"/>
      <c r="Q503" s="179"/>
      <c r="R503" s="179"/>
      <c r="S503" s="179"/>
      <c r="T503" s="180"/>
      <c r="AT503" s="174" t="s">
        <v>153</v>
      </c>
      <c r="AU503" s="174" t="s">
        <v>81</v>
      </c>
      <c r="AV503" s="14" t="s">
        <v>151</v>
      </c>
      <c r="AW503" s="14" t="s">
        <v>29</v>
      </c>
      <c r="AX503" s="14" t="s">
        <v>79</v>
      </c>
      <c r="AY503" s="174" t="s">
        <v>145</v>
      </c>
    </row>
    <row r="504" spans="1:65" s="2" customFormat="1" ht="24.2" customHeight="1">
      <c r="A504" s="32"/>
      <c r="B504" s="149"/>
      <c r="C504" s="188" t="s">
        <v>734</v>
      </c>
      <c r="D504" s="188" t="s">
        <v>208</v>
      </c>
      <c r="E504" s="189" t="s">
        <v>735</v>
      </c>
      <c r="F504" s="190" t="s">
        <v>736</v>
      </c>
      <c r="G504" s="191" t="s">
        <v>150</v>
      </c>
      <c r="H504" s="192">
        <v>192.74</v>
      </c>
      <c r="I504" s="193"/>
      <c r="J504" s="194">
        <f>ROUND(I504*H504,2)</f>
        <v>0</v>
      </c>
      <c r="K504" s="195"/>
      <c r="L504" s="196"/>
      <c r="M504" s="197" t="s">
        <v>1</v>
      </c>
      <c r="N504" s="198" t="s">
        <v>37</v>
      </c>
      <c r="O504" s="58"/>
      <c r="P504" s="160">
        <f>O504*H504</f>
        <v>0</v>
      </c>
      <c r="Q504" s="160">
        <v>3.8999999999999999E-4</v>
      </c>
      <c r="R504" s="160">
        <f>Q504*H504</f>
        <v>7.5168600000000002E-2</v>
      </c>
      <c r="S504" s="160">
        <v>0</v>
      </c>
      <c r="T504" s="161">
        <f>S504*H504</f>
        <v>0</v>
      </c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R504" s="162" t="s">
        <v>330</v>
      </c>
      <c r="AT504" s="162" t="s">
        <v>208</v>
      </c>
      <c r="AU504" s="162" t="s">
        <v>81</v>
      </c>
      <c r="AY504" s="17" t="s">
        <v>145</v>
      </c>
      <c r="BE504" s="163">
        <f>IF(N504="základní",J504,0)</f>
        <v>0</v>
      </c>
      <c r="BF504" s="163">
        <f>IF(N504="snížená",J504,0)</f>
        <v>0</v>
      </c>
      <c r="BG504" s="163">
        <f>IF(N504="zákl. přenesená",J504,0)</f>
        <v>0</v>
      </c>
      <c r="BH504" s="163">
        <f>IF(N504="sníž. přenesená",J504,0)</f>
        <v>0</v>
      </c>
      <c r="BI504" s="163">
        <f>IF(N504="nulová",J504,0)</f>
        <v>0</v>
      </c>
      <c r="BJ504" s="17" t="s">
        <v>79</v>
      </c>
      <c r="BK504" s="163">
        <f>ROUND(I504*H504,2)</f>
        <v>0</v>
      </c>
      <c r="BL504" s="17" t="s">
        <v>238</v>
      </c>
      <c r="BM504" s="162" t="s">
        <v>737</v>
      </c>
    </row>
    <row r="505" spans="1:65" s="15" customFormat="1">
      <c r="B505" s="181"/>
      <c r="D505" s="165" t="s">
        <v>153</v>
      </c>
      <c r="E505" s="182" t="s">
        <v>1</v>
      </c>
      <c r="F505" s="183" t="s">
        <v>286</v>
      </c>
      <c r="H505" s="182" t="s">
        <v>1</v>
      </c>
      <c r="I505" s="184"/>
      <c r="L505" s="181"/>
      <c r="M505" s="185"/>
      <c r="N505" s="186"/>
      <c r="O505" s="186"/>
      <c r="P505" s="186"/>
      <c r="Q505" s="186"/>
      <c r="R505" s="186"/>
      <c r="S505" s="186"/>
      <c r="T505" s="187"/>
      <c r="AT505" s="182" t="s">
        <v>153</v>
      </c>
      <c r="AU505" s="182" t="s">
        <v>81</v>
      </c>
      <c r="AV505" s="15" t="s">
        <v>79</v>
      </c>
      <c r="AW505" s="15" t="s">
        <v>29</v>
      </c>
      <c r="AX505" s="15" t="s">
        <v>72</v>
      </c>
      <c r="AY505" s="182" t="s">
        <v>145</v>
      </c>
    </row>
    <row r="506" spans="1:65" s="13" customFormat="1">
      <c r="B506" s="164"/>
      <c r="D506" s="165" t="s">
        <v>153</v>
      </c>
      <c r="E506" s="166" t="s">
        <v>1</v>
      </c>
      <c r="F506" s="167" t="s">
        <v>738</v>
      </c>
      <c r="H506" s="168">
        <v>155.71</v>
      </c>
      <c r="I506" s="169"/>
      <c r="L506" s="164"/>
      <c r="M506" s="170"/>
      <c r="N506" s="171"/>
      <c r="O506" s="171"/>
      <c r="P506" s="171"/>
      <c r="Q506" s="171"/>
      <c r="R506" s="171"/>
      <c r="S506" s="171"/>
      <c r="T506" s="172"/>
      <c r="AT506" s="166" t="s">
        <v>153</v>
      </c>
      <c r="AU506" s="166" t="s">
        <v>81</v>
      </c>
      <c r="AV506" s="13" t="s">
        <v>81</v>
      </c>
      <c r="AW506" s="13" t="s">
        <v>29</v>
      </c>
      <c r="AX506" s="13" t="s">
        <v>72</v>
      </c>
      <c r="AY506" s="166" t="s">
        <v>145</v>
      </c>
    </row>
    <row r="507" spans="1:65" s="15" customFormat="1">
      <c r="B507" s="181"/>
      <c r="D507" s="165" t="s">
        <v>153</v>
      </c>
      <c r="E507" s="182" t="s">
        <v>1</v>
      </c>
      <c r="F507" s="183" t="s">
        <v>289</v>
      </c>
      <c r="H507" s="182" t="s">
        <v>1</v>
      </c>
      <c r="I507" s="184"/>
      <c r="L507" s="181"/>
      <c r="M507" s="185"/>
      <c r="N507" s="186"/>
      <c r="O507" s="186"/>
      <c r="P507" s="186"/>
      <c r="Q507" s="186"/>
      <c r="R507" s="186"/>
      <c r="S507" s="186"/>
      <c r="T507" s="187"/>
      <c r="AT507" s="182" t="s">
        <v>153</v>
      </c>
      <c r="AU507" s="182" t="s">
        <v>81</v>
      </c>
      <c r="AV507" s="15" t="s">
        <v>79</v>
      </c>
      <c r="AW507" s="15" t="s">
        <v>29</v>
      </c>
      <c r="AX507" s="15" t="s">
        <v>72</v>
      </c>
      <c r="AY507" s="182" t="s">
        <v>145</v>
      </c>
    </row>
    <row r="508" spans="1:65" s="13" customFormat="1">
      <c r="B508" s="164"/>
      <c r="D508" s="165" t="s">
        <v>153</v>
      </c>
      <c r="E508" s="166" t="s">
        <v>1</v>
      </c>
      <c r="F508" s="167" t="s">
        <v>739</v>
      </c>
      <c r="H508" s="168">
        <v>37.03</v>
      </c>
      <c r="I508" s="169"/>
      <c r="L508" s="164"/>
      <c r="M508" s="170"/>
      <c r="N508" s="171"/>
      <c r="O508" s="171"/>
      <c r="P508" s="171"/>
      <c r="Q508" s="171"/>
      <c r="R508" s="171"/>
      <c r="S508" s="171"/>
      <c r="T508" s="172"/>
      <c r="AT508" s="166" t="s">
        <v>153</v>
      </c>
      <c r="AU508" s="166" t="s">
        <v>81</v>
      </c>
      <c r="AV508" s="13" t="s">
        <v>81</v>
      </c>
      <c r="AW508" s="13" t="s">
        <v>29</v>
      </c>
      <c r="AX508" s="13" t="s">
        <v>72</v>
      </c>
      <c r="AY508" s="166" t="s">
        <v>145</v>
      </c>
    </row>
    <row r="509" spans="1:65" s="14" customFormat="1">
      <c r="B509" s="173"/>
      <c r="D509" s="165" t="s">
        <v>153</v>
      </c>
      <c r="E509" s="174" t="s">
        <v>1</v>
      </c>
      <c r="F509" s="175" t="s">
        <v>166</v>
      </c>
      <c r="H509" s="176">
        <v>192.74</v>
      </c>
      <c r="I509" s="177"/>
      <c r="L509" s="173"/>
      <c r="M509" s="178"/>
      <c r="N509" s="179"/>
      <c r="O509" s="179"/>
      <c r="P509" s="179"/>
      <c r="Q509" s="179"/>
      <c r="R509" s="179"/>
      <c r="S509" s="179"/>
      <c r="T509" s="180"/>
      <c r="AT509" s="174" t="s">
        <v>153</v>
      </c>
      <c r="AU509" s="174" t="s">
        <v>81</v>
      </c>
      <c r="AV509" s="14" t="s">
        <v>151</v>
      </c>
      <c r="AW509" s="14" t="s">
        <v>29</v>
      </c>
      <c r="AX509" s="14" t="s">
        <v>79</v>
      </c>
      <c r="AY509" s="174" t="s">
        <v>145</v>
      </c>
    </row>
    <row r="510" spans="1:65" s="2" customFormat="1" ht="44.25" customHeight="1">
      <c r="A510" s="32"/>
      <c r="B510" s="149"/>
      <c r="C510" s="150" t="s">
        <v>740</v>
      </c>
      <c r="D510" s="150" t="s">
        <v>147</v>
      </c>
      <c r="E510" s="151" t="s">
        <v>741</v>
      </c>
      <c r="F510" s="152" t="s">
        <v>742</v>
      </c>
      <c r="G510" s="153" t="s">
        <v>182</v>
      </c>
      <c r="H510" s="154">
        <v>2.0720000000000001</v>
      </c>
      <c r="I510" s="155"/>
      <c r="J510" s="156">
        <f>ROUND(I510*H510,2)</f>
        <v>0</v>
      </c>
      <c r="K510" s="157"/>
      <c r="L510" s="33"/>
      <c r="M510" s="158" t="s">
        <v>1</v>
      </c>
      <c r="N510" s="159" t="s">
        <v>37</v>
      </c>
      <c r="O510" s="58"/>
      <c r="P510" s="160">
        <f>O510*H510</f>
        <v>0</v>
      </c>
      <c r="Q510" s="160">
        <v>0</v>
      </c>
      <c r="R510" s="160">
        <f>Q510*H510</f>
        <v>0</v>
      </c>
      <c r="S510" s="160">
        <v>0</v>
      </c>
      <c r="T510" s="161">
        <f>S510*H510</f>
        <v>0</v>
      </c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R510" s="162" t="s">
        <v>238</v>
      </c>
      <c r="AT510" s="162" t="s">
        <v>147</v>
      </c>
      <c r="AU510" s="162" t="s">
        <v>81</v>
      </c>
      <c r="AY510" s="17" t="s">
        <v>145</v>
      </c>
      <c r="BE510" s="163">
        <f>IF(N510="základní",J510,0)</f>
        <v>0</v>
      </c>
      <c r="BF510" s="163">
        <f>IF(N510="snížená",J510,0)</f>
        <v>0</v>
      </c>
      <c r="BG510" s="163">
        <f>IF(N510="zákl. přenesená",J510,0)</f>
        <v>0</v>
      </c>
      <c r="BH510" s="163">
        <f>IF(N510="sníž. přenesená",J510,0)</f>
        <v>0</v>
      </c>
      <c r="BI510" s="163">
        <f>IF(N510="nulová",J510,0)</f>
        <v>0</v>
      </c>
      <c r="BJ510" s="17" t="s">
        <v>79</v>
      </c>
      <c r="BK510" s="163">
        <f>ROUND(I510*H510,2)</f>
        <v>0</v>
      </c>
      <c r="BL510" s="17" t="s">
        <v>238</v>
      </c>
      <c r="BM510" s="162" t="s">
        <v>743</v>
      </c>
    </row>
    <row r="511" spans="1:65" s="12" customFormat="1" ht="22.9" customHeight="1">
      <c r="B511" s="136"/>
      <c r="D511" s="137" t="s">
        <v>71</v>
      </c>
      <c r="E511" s="147" t="s">
        <v>744</v>
      </c>
      <c r="F511" s="147" t="s">
        <v>745</v>
      </c>
      <c r="I511" s="139"/>
      <c r="J511" s="148">
        <f>BK511</f>
        <v>0</v>
      </c>
      <c r="L511" s="136"/>
      <c r="M511" s="141"/>
      <c r="N511" s="142"/>
      <c r="O511" s="142"/>
      <c r="P511" s="143">
        <f>SUM(P512:P518)</f>
        <v>0</v>
      </c>
      <c r="Q511" s="142"/>
      <c r="R511" s="143">
        <f>SUM(R512:R518)</f>
        <v>8.9439999999999991</v>
      </c>
      <c r="S511" s="142"/>
      <c r="T511" s="144">
        <f>SUM(T512:T518)</f>
        <v>0</v>
      </c>
      <c r="AR511" s="137" t="s">
        <v>81</v>
      </c>
      <c r="AT511" s="145" t="s">
        <v>71</v>
      </c>
      <c r="AU511" s="145" t="s">
        <v>79</v>
      </c>
      <c r="AY511" s="137" t="s">
        <v>145</v>
      </c>
      <c r="BK511" s="146">
        <f>SUM(BK512:BK518)</f>
        <v>0</v>
      </c>
    </row>
    <row r="512" spans="1:65" s="2" customFormat="1" ht="37.9" customHeight="1">
      <c r="A512" s="32"/>
      <c r="B512" s="149"/>
      <c r="C512" s="150" t="s">
        <v>746</v>
      </c>
      <c r="D512" s="150" t="s">
        <v>147</v>
      </c>
      <c r="E512" s="151" t="s">
        <v>747</v>
      </c>
      <c r="F512" s="152" t="s">
        <v>748</v>
      </c>
      <c r="G512" s="153" t="s">
        <v>150</v>
      </c>
      <c r="H512" s="154">
        <v>894.4</v>
      </c>
      <c r="I512" s="155"/>
      <c r="J512" s="156">
        <f>ROUND(I512*H512,2)</f>
        <v>0</v>
      </c>
      <c r="K512" s="157"/>
      <c r="L512" s="33"/>
      <c r="M512" s="158" t="s">
        <v>1</v>
      </c>
      <c r="N512" s="159" t="s">
        <v>37</v>
      </c>
      <c r="O512" s="58"/>
      <c r="P512" s="160">
        <f>O512*H512</f>
        <v>0</v>
      </c>
      <c r="Q512" s="160">
        <v>0</v>
      </c>
      <c r="R512" s="160">
        <f>Q512*H512</f>
        <v>0</v>
      </c>
      <c r="S512" s="160">
        <v>0</v>
      </c>
      <c r="T512" s="161">
        <f>S512*H512</f>
        <v>0</v>
      </c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R512" s="162" t="s">
        <v>151</v>
      </c>
      <c r="AT512" s="162" t="s">
        <v>147</v>
      </c>
      <c r="AU512" s="162" t="s">
        <v>81</v>
      </c>
      <c r="AY512" s="17" t="s">
        <v>145</v>
      </c>
      <c r="BE512" s="163">
        <f>IF(N512="základní",J512,0)</f>
        <v>0</v>
      </c>
      <c r="BF512" s="163">
        <f>IF(N512="snížená",J512,0)</f>
        <v>0</v>
      </c>
      <c r="BG512" s="163">
        <f>IF(N512="zákl. přenesená",J512,0)</f>
        <v>0</v>
      </c>
      <c r="BH512" s="163">
        <f>IF(N512="sníž. přenesená",J512,0)</f>
        <v>0</v>
      </c>
      <c r="BI512" s="163">
        <f>IF(N512="nulová",J512,0)</f>
        <v>0</v>
      </c>
      <c r="BJ512" s="17" t="s">
        <v>79</v>
      </c>
      <c r="BK512" s="163">
        <f>ROUND(I512*H512,2)</f>
        <v>0</v>
      </c>
      <c r="BL512" s="17" t="s">
        <v>151</v>
      </c>
      <c r="BM512" s="162" t="s">
        <v>749</v>
      </c>
    </row>
    <row r="513" spans="1:65" s="15" customFormat="1">
      <c r="B513" s="181"/>
      <c r="D513" s="165" t="s">
        <v>153</v>
      </c>
      <c r="E513" s="182" t="s">
        <v>1</v>
      </c>
      <c r="F513" s="183" t="s">
        <v>750</v>
      </c>
      <c r="H513" s="182" t="s">
        <v>1</v>
      </c>
      <c r="I513" s="184"/>
      <c r="L513" s="181"/>
      <c r="M513" s="185"/>
      <c r="N513" s="186"/>
      <c r="O513" s="186"/>
      <c r="P513" s="186"/>
      <c r="Q513" s="186"/>
      <c r="R513" s="186"/>
      <c r="S513" s="186"/>
      <c r="T513" s="187"/>
      <c r="AT513" s="182" t="s">
        <v>153</v>
      </c>
      <c r="AU513" s="182" t="s">
        <v>81</v>
      </c>
      <c r="AV513" s="15" t="s">
        <v>79</v>
      </c>
      <c r="AW513" s="15" t="s">
        <v>29</v>
      </c>
      <c r="AX513" s="15" t="s">
        <v>72</v>
      </c>
      <c r="AY513" s="182" t="s">
        <v>145</v>
      </c>
    </row>
    <row r="514" spans="1:65" s="13" customFormat="1">
      <c r="B514" s="164"/>
      <c r="D514" s="165" t="s">
        <v>153</v>
      </c>
      <c r="E514" s="166" t="s">
        <v>1</v>
      </c>
      <c r="F514" s="167" t="s">
        <v>751</v>
      </c>
      <c r="H514" s="168">
        <v>894.4</v>
      </c>
      <c r="I514" s="169"/>
      <c r="L514" s="164"/>
      <c r="M514" s="170"/>
      <c r="N514" s="171"/>
      <c r="O514" s="171"/>
      <c r="P514" s="171"/>
      <c r="Q514" s="171"/>
      <c r="R514" s="171"/>
      <c r="S514" s="171"/>
      <c r="T514" s="172"/>
      <c r="AT514" s="166" t="s">
        <v>153</v>
      </c>
      <c r="AU514" s="166" t="s">
        <v>81</v>
      </c>
      <c r="AV514" s="13" t="s">
        <v>81</v>
      </c>
      <c r="AW514" s="13" t="s">
        <v>29</v>
      </c>
      <c r="AX514" s="13" t="s">
        <v>79</v>
      </c>
      <c r="AY514" s="166" t="s">
        <v>145</v>
      </c>
    </row>
    <row r="515" spans="1:65" s="2" customFormat="1" ht="16.5" customHeight="1">
      <c r="A515" s="32"/>
      <c r="B515" s="149"/>
      <c r="C515" s="188" t="s">
        <v>752</v>
      </c>
      <c r="D515" s="188" t="s">
        <v>208</v>
      </c>
      <c r="E515" s="189" t="s">
        <v>753</v>
      </c>
      <c r="F515" s="190" t="s">
        <v>754</v>
      </c>
      <c r="G515" s="191" t="s">
        <v>150</v>
      </c>
      <c r="H515" s="192">
        <v>894.4</v>
      </c>
      <c r="I515" s="193"/>
      <c r="J515" s="194">
        <f>ROUND(I515*H515,2)</f>
        <v>0</v>
      </c>
      <c r="K515" s="195"/>
      <c r="L515" s="196"/>
      <c r="M515" s="197" t="s">
        <v>1</v>
      </c>
      <c r="N515" s="198" t="s">
        <v>37</v>
      </c>
      <c r="O515" s="58"/>
      <c r="P515" s="160">
        <f>O515*H515</f>
        <v>0</v>
      </c>
      <c r="Q515" s="160">
        <v>9.7999999999999997E-3</v>
      </c>
      <c r="R515" s="160">
        <f>Q515*H515</f>
        <v>8.7651199999999996</v>
      </c>
      <c r="S515" s="160">
        <v>0</v>
      </c>
      <c r="T515" s="161">
        <f>S515*H515</f>
        <v>0</v>
      </c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R515" s="162" t="s">
        <v>191</v>
      </c>
      <c r="AT515" s="162" t="s">
        <v>208</v>
      </c>
      <c r="AU515" s="162" t="s">
        <v>81</v>
      </c>
      <c r="AY515" s="17" t="s">
        <v>145</v>
      </c>
      <c r="BE515" s="163">
        <f>IF(N515="základní",J515,0)</f>
        <v>0</v>
      </c>
      <c r="BF515" s="163">
        <f>IF(N515="snížená",J515,0)</f>
        <v>0</v>
      </c>
      <c r="BG515" s="163">
        <f>IF(N515="zákl. přenesená",J515,0)</f>
        <v>0</v>
      </c>
      <c r="BH515" s="163">
        <f>IF(N515="sníž. přenesená",J515,0)</f>
        <v>0</v>
      </c>
      <c r="BI515" s="163">
        <f>IF(N515="nulová",J515,0)</f>
        <v>0</v>
      </c>
      <c r="BJ515" s="17" t="s">
        <v>79</v>
      </c>
      <c r="BK515" s="163">
        <f>ROUND(I515*H515,2)</f>
        <v>0</v>
      </c>
      <c r="BL515" s="17" t="s">
        <v>151</v>
      </c>
      <c r="BM515" s="162" t="s">
        <v>755</v>
      </c>
    </row>
    <row r="516" spans="1:65" s="2" customFormat="1" ht="24.2" customHeight="1">
      <c r="A516" s="32"/>
      <c r="B516" s="149"/>
      <c r="C516" s="150" t="s">
        <v>756</v>
      </c>
      <c r="D516" s="150" t="s">
        <v>147</v>
      </c>
      <c r="E516" s="151" t="s">
        <v>757</v>
      </c>
      <c r="F516" s="152" t="s">
        <v>758</v>
      </c>
      <c r="G516" s="153" t="s">
        <v>150</v>
      </c>
      <c r="H516" s="154">
        <v>894.4</v>
      </c>
      <c r="I516" s="155"/>
      <c r="J516" s="156">
        <f>ROUND(I516*H516,2)</f>
        <v>0</v>
      </c>
      <c r="K516" s="157"/>
      <c r="L516" s="33"/>
      <c r="M516" s="158" t="s">
        <v>1</v>
      </c>
      <c r="N516" s="159" t="s">
        <v>37</v>
      </c>
      <c r="O516" s="58"/>
      <c r="P516" s="160">
        <f>O516*H516</f>
        <v>0</v>
      </c>
      <c r="Q516" s="160">
        <v>0</v>
      </c>
      <c r="R516" s="160">
        <f>Q516*H516</f>
        <v>0</v>
      </c>
      <c r="S516" s="160">
        <v>0</v>
      </c>
      <c r="T516" s="161">
        <f>S516*H516</f>
        <v>0</v>
      </c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R516" s="162" t="s">
        <v>238</v>
      </c>
      <c r="AT516" s="162" t="s">
        <v>147</v>
      </c>
      <c r="AU516" s="162" t="s">
        <v>81</v>
      </c>
      <c r="AY516" s="17" t="s">
        <v>145</v>
      </c>
      <c r="BE516" s="163">
        <f>IF(N516="základní",J516,0)</f>
        <v>0</v>
      </c>
      <c r="BF516" s="163">
        <f>IF(N516="snížená",J516,0)</f>
        <v>0</v>
      </c>
      <c r="BG516" s="163">
        <f>IF(N516="zákl. přenesená",J516,0)</f>
        <v>0</v>
      </c>
      <c r="BH516" s="163">
        <f>IF(N516="sníž. přenesená",J516,0)</f>
        <v>0</v>
      </c>
      <c r="BI516" s="163">
        <f>IF(N516="nulová",J516,0)</f>
        <v>0</v>
      </c>
      <c r="BJ516" s="17" t="s">
        <v>79</v>
      </c>
      <c r="BK516" s="163">
        <f>ROUND(I516*H516,2)</f>
        <v>0</v>
      </c>
      <c r="BL516" s="17" t="s">
        <v>238</v>
      </c>
      <c r="BM516" s="162" t="s">
        <v>759</v>
      </c>
    </row>
    <row r="517" spans="1:65" s="2" customFormat="1" ht="16.5" customHeight="1">
      <c r="A517" s="32"/>
      <c r="B517" s="149"/>
      <c r="C517" s="188" t="s">
        <v>760</v>
      </c>
      <c r="D517" s="188" t="s">
        <v>208</v>
      </c>
      <c r="E517" s="189" t="s">
        <v>761</v>
      </c>
      <c r="F517" s="190" t="s">
        <v>762</v>
      </c>
      <c r="G517" s="191" t="s">
        <v>150</v>
      </c>
      <c r="H517" s="192">
        <v>894.4</v>
      </c>
      <c r="I517" s="193"/>
      <c r="J517" s="194">
        <f>ROUND(I517*H517,2)</f>
        <v>0</v>
      </c>
      <c r="K517" s="195"/>
      <c r="L517" s="196"/>
      <c r="M517" s="197" t="s">
        <v>1</v>
      </c>
      <c r="N517" s="198" t="s">
        <v>37</v>
      </c>
      <c r="O517" s="58"/>
      <c r="P517" s="160">
        <f>O517*H517</f>
        <v>0</v>
      </c>
      <c r="Q517" s="160">
        <v>2.0000000000000001E-4</v>
      </c>
      <c r="R517" s="160">
        <f>Q517*H517</f>
        <v>0.17888000000000001</v>
      </c>
      <c r="S517" s="160">
        <v>0</v>
      </c>
      <c r="T517" s="161">
        <f>S517*H517</f>
        <v>0</v>
      </c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R517" s="162" t="s">
        <v>330</v>
      </c>
      <c r="AT517" s="162" t="s">
        <v>208</v>
      </c>
      <c r="AU517" s="162" t="s">
        <v>81</v>
      </c>
      <c r="AY517" s="17" t="s">
        <v>145</v>
      </c>
      <c r="BE517" s="163">
        <f>IF(N517="základní",J517,0)</f>
        <v>0</v>
      </c>
      <c r="BF517" s="163">
        <f>IF(N517="snížená",J517,0)</f>
        <v>0</v>
      </c>
      <c r="BG517" s="163">
        <f>IF(N517="zákl. přenesená",J517,0)</f>
        <v>0</v>
      </c>
      <c r="BH517" s="163">
        <f>IF(N517="sníž. přenesená",J517,0)</f>
        <v>0</v>
      </c>
      <c r="BI517" s="163">
        <f>IF(N517="nulová",J517,0)</f>
        <v>0</v>
      </c>
      <c r="BJ517" s="17" t="s">
        <v>79</v>
      </c>
      <c r="BK517" s="163">
        <f>ROUND(I517*H517,2)</f>
        <v>0</v>
      </c>
      <c r="BL517" s="17" t="s">
        <v>238</v>
      </c>
      <c r="BM517" s="162" t="s">
        <v>763</v>
      </c>
    </row>
    <row r="518" spans="1:65" s="2" customFormat="1" ht="44.25" customHeight="1">
      <c r="A518" s="32"/>
      <c r="B518" s="149"/>
      <c r="C518" s="150" t="s">
        <v>764</v>
      </c>
      <c r="D518" s="150" t="s">
        <v>147</v>
      </c>
      <c r="E518" s="151" t="s">
        <v>741</v>
      </c>
      <c r="F518" s="152" t="s">
        <v>742</v>
      </c>
      <c r="G518" s="153" t="s">
        <v>182</v>
      </c>
      <c r="H518" s="154">
        <v>0.17899999999999999</v>
      </c>
      <c r="I518" s="155"/>
      <c r="J518" s="156">
        <f>ROUND(I518*H518,2)</f>
        <v>0</v>
      </c>
      <c r="K518" s="157"/>
      <c r="L518" s="33"/>
      <c r="M518" s="158" t="s">
        <v>1</v>
      </c>
      <c r="N518" s="159" t="s">
        <v>37</v>
      </c>
      <c r="O518" s="58"/>
      <c r="P518" s="160">
        <f>O518*H518</f>
        <v>0</v>
      </c>
      <c r="Q518" s="160">
        <v>0</v>
      </c>
      <c r="R518" s="160">
        <f>Q518*H518</f>
        <v>0</v>
      </c>
      <c r="S518" s="160">
        <v>0</v>
      </c>
      <c r="T518" s="161">
        <f>S518*H518</f>
        <v>0</v>
      </c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R518" s="162" t="s">
        <v>238</v>
      </c>
      <c r="AT518" s="162" t="s">
        <v>147</v>
      </c>
      <c r="AU518" s="162" t="s">
        <v>81</v>
      </c>
      <c r="AY518" s="17" t="s">
        <v>145</v>
      </c>
      <c r="BE518" s="163">
        <f>IF(N518="základní",J518,0)</f>
        <v>0</v>
      </c>
      <c r="BF518" s="163">
        <f>IF(N518="snížená",J518,0)</f>
        <v>0</v>
      </c>
      <c r="BG518" s="163">
        <f>IF(N518="zákl. přenesená",J518,0)</f>
        <v>0</v>
      </c>
      <c r="BH518" s="163">
        <f>IF(N518="sníž. přenesená",J518,0)</f>
        <v>0</v>
      </c>
      <c r="BI518" s="163">
        <f>IF(N518="nulová",J518,0)</f>
        <v>0</v>
      </c>
      <c r="BJ518" s="17" t="s">
        <v>79</v>
      </c>
      <c r="BK518" s="163">
        <f>ROUND(I518*H518,2)</f>
        <v>0</v>
      </c>
      <c r="BL518" s="17" t="s">
        <v>238</v>
      </c>
      <c r="BM518" s="162" t="s">
        <v>765</v>
      </c>
    </row>
    <row r="519" spans="1:65" s="12" customFormat="1" ht="22.9" customHeight="1">
      <c r="B519" s="136"/>
      <c r="D519" s="137" t="s">
        <v>71</v>
      </c>
      <c r="E519" s="147" t="s">
        <v>766</v>
      </c>
      <c r="F519" s="147" t="s">
        <v>767</v>
      </c>
      <c r="I519" s="139"/>
      <c r="J519" s="148">
        <f>BK519</f>
        <v>0</v>
      </c>
      <c r="L519" s="136"/>
      <c r="M519" s="141"/>
      <c r="N519" s="142"/>
      <c r="O519" s="142"/>
      <c r="P519" s="143">
        <f>P520</f>
        <v>0</v>
      </c>
      <c r="Q519" s="142"/>
      <c r="R519" s="143">
        <f>R520</f>
        <v>0</v>
      </c>
      <c r="S519" s="142"/>
      <c r="T519" s="144">
        <f>T520</f>
        <v>0</v>
      </c>
      <c r="AR519" s="137" t="s">
        <v>81</v>
      </c>
      <c r="AT519" s="145" t="s">
        <v>71</v>
      </c>
      <c r="AU519" s="145" t="s">
        <v>79</v>
      </c>
      <c r="AY519" s="137" t="s">
        <v>145</v>
      </c>
      <c r="BK519" s="146">
        <f>BK520</f>
        <v>0</v>
      </c>
    </row>
    <row r="520" spans="1:65" s="2" customFormat="1" ht="16.5" customHeight="1">
      <c r="A520" s="32"/>
      <c r="B520" s="149"/>
      <c r="C520" s="150" t="s">
        <v>768</v>
      </c>
      <c r="D520" s="150" t="s">
        <v>147</v>
      </c>
      <c r="E520" s="151" t="s">
        <v>769</v>
      </c>
      <c r="F520" s="152" t="s">
        <v>770</v>
      </c>
      <c r="G520" s="153" t="s">
        <v>771</v>
      </c>
      <c r="H520" s="154">
        <v>1</v>
      </c>
      <c r="I520" s="155"/>
      <c r="J520" s="156">
        <f>ROUND(I520*H520,2)</f>
        <v>0</v>
      </c>
      <c r="K520" s="157"/>
      <c r="L520" s="33"/>
      <c r="M520" s="158" t="s">
        <v>1</v>
      </c>
      <c r="N520" s="159" t="s">
        <v>37</v>
      </c>
      <c r="O520" s="58"/>
      <c r="P520" s="160">
        <f>O520*H520</f>
        <v>0</v>
      </c>
      <c r="Q520" s="160">
        <v>0</v>
      </c>
      <c r="R520" s="160">
        <f>Q520*H520</f>
        <v>0</v>
      </c>
      <c r="S520" s="160">
        <v>0</v>
      </c>
      <c r="T520" s="161">
        <f>S520*H520</f>
        <v>0</v>
      </c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R520" s="162" t="s">
        <v>238</v>
      </c>
      <c r="AT520" s="162" t="s">
        <v>147</v>
      </c>
      <c r="AU520" s="162" t="s">
        <v>81</v>
      </c>
      <c r="AY520" s="17" t="s">
        <v>145</v>
      </c>
      <c r="BE520" s="163">
        <f>IF(N520="základní",J520,0)</f>
        <v>0</v>
      </c>
      <c r="BF520" s="163">
        <f>IF(N520="snížená",J520,0)</f>
        <v>0</v>
      </c>
      <c r="BG520" s="163">
        <f>IF(N520="zákl. přenesená",J520,0)</f>
        <v>0</v>
      </c>
      <c r="BH520" s="163">
        <f>IF(N520="sníž. přenesená",J520,0)</f>
        <v>0</v>
      </c>
      <c r="BI520" s="163">
        <f>IF(N520="nulová",J520,0)</f>
        <v>0</v>
      </c>
      <c r="BJ520" s="17" t="s">
        <v>79</v>
      </c>
      <c r="BK520" s="163">
        <f>ROUND(I520*H520,2)</f>
        <v>0</v>
      </c>
      <c r="BL520" s="17" t="s">
        <v>238</v>
      </c>
      <c r="BM520" s="162" t="s">
        <v>772</v>
      </c>
    </row>
    <row r="521" spans="1:65" s="12" customFormat="1" ht="22.9" customHeight="1">
      <c r="B521" s="136"/>
      <c r="D521" s="137" t="s">
        <v>71</v>
      </c>
      <c r="E521" s="147" t="s">
        <v>773</v>
      </c>
      <c r="F521" s="147" t="s">
        <v>774</v>
      </c>
      <c r="I521" s="139"/>
      <c r="J521" s="148">
        <f>BK521</f>
        <v>0</v>
      </c>
      <c r="L521" s="136"/>
      <c r="M521" s="141"/>
      <c r="N521" s="142"/>
      <c r="O521" s="142"/>
      <c r="P521" s="143">
        <f>P522</f>
        <v>0</v>
      </c>
      <c r="Q521" s="142"/>
      <c r="R521" s="143">
        <f>R522</f>
        <v>0</v>
      </c>
      <c r="S521" s="142"/>
      <c r="T521" s="144">
        <f>T522</f>
        <v>0</v>
      </c>
      <c r="AR521" s="137" t="s">
        <v>81</v>
      </c>
      <c r="AT521" s="145" t="s">
        <v>71</v>
      </c>
      <c r="AU521" s="145" t="s">
        <v>79</v>
      </c>
      <c r="AY521" s="137" t="s">
        <v>145</v>
      </c>
      <c r="BK521" s="146">
        <f>BK522</f>
        <v>0</v>
      </c>
    </row>
    <row r="522" spans="1:65" s="2" customFormat="1" ht="16.5" customHeight="1">
      <c r="A522" s="32"/>
      <c r="B522" s="149"/>
      <c r="C522" s="150" t="s">
        <v>775</v>
      </c>
      <c r="D522" s="150" t="s">
        <v>147</v>
      </c>
      <c r="E522" s="151" t="s">
        <v>776</v>
      </c>
      <c r="F522" s="152" t="s">
        <v>777</v>
      </c>
      <c r="G522" s="153" t="s">
        <v>771</v>
      </c>
      <c r="H522" s="154">
        <v>1</v>
      </c>
      <c r="I522" s="155"/>
      <c r="J522" s="156">
        <f>ROUND(I522*H522,2)</f>
        <v>0</v>
      </c>
      <c r="K522" s="157"/>
      <c r="L522" s="33"/>
      <c r="M522" s="158" t="s">
        <v>1</v>
      </c>
      <c r="N522" s="159" t="s">
        <v>37</v>
      </c>
      <c r="O522" s="58"/>
      <c r="P522" s="160">
        <f>O522*H522</f>
        <v>0</v>
      </c>
      <c r="Q522" s="160">
        <v>0</v>
      </c>
      <c r="R522" s="160">
        <f>Q522*H522</f>
        <v>0</v>
      </c>
      <c r="S522" s="160">
        <v>0</v>
      </c>
      <c r="T522" s="161">
        <f>S522*H522</f>
        <v>0</v>
      </c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R522" s="162" t="s">
        <v>238</v>
      </c>
      <c r="AT522" s="162" t="s">
        <v>147</v>
      </c>
      <c r="AU522" s="162" t="s">
        <v>81</v>
      </c>
      <c r="AY522" s="17" t="s">
        <v>145</v>
      </c>
      <c r="BE522" s="163">
        <f>IF(N522="základní",J522,0)</f>
        <v>0</v>
      </c>
      <c r="BF522" s="163">
        <f>IF(N522="snížená",J522,0)</f>
        <v>0</v>
      </c>
      <c r="BG522" s="163">
        <f>IF(N522="zákl. přenesená",J522,0)</f>
        <v>0</v>
      </c>
      <c r="BH522" s="163">
        <f>IF(N522="sníž. přenesená",J522,0)</f>
        <v>0</v>
      </c>
      <c r="BI522" s="163">
        <f>IF(N522="nulová",J522,0)</f>
        <v>0</v>
      </c>
      <c r="BJ522" s="17" t="s">
        <v>79</v>
      </c>
      <c r="BK522" s="163">
        <f>ROUND(I522*H522,2)</f>
        <v>0</v>
      </c>
      <c r="BL522" s="17" t="s">
        <v>238</v>
      </c>
      <c r="BM522" s="162" t="s">
        <v>778</v>
      </c>
    </row>
    <row r="523" spans="1:65" s="12" customFormat="1" ht="22.9" customHeight="1">
      <c r="B523" s="136"/>
      <c r="D523" s="137" t="s">
        <v>71</v>
      </c>
      <c r="E523" s="147" t="s">
        <v>779</v>
      </c>
      <c r="F523" s="147" t="s">
        <v>780</v>
      </c>
      <c r="I523" s="139"/>
      <c r="J523" s="148">
        <f>BK523</f>
        <v>0</v>
      </c>
      <c r="L523" s="136"/>
      <c r="M523" s="141"/>
      <c r="N523" s="142"/>
      <c r="O523" s="142"/>
      <c r="P523" s="143">
        <f>SUM(P524:P559)</f>
        <v>0</v>
      </c>
      <c r="Q523" s="142"/>
      <c r="R523" s="143">
        <f>SUM(R524:R559)</f>
        <v>26.500370719999999</v>
      </c>
      <c r="S523" s="142"/>
      <c r="T523" s="144">
        <f>SUM(T524:T559)</f>
        <v>1.9835540999999999</v>
      </c>
      <c r="AR523" s="137" t="s">
        <v>81</v>
      </c>
      <c r="AT523" s="145" t="s">
        <v>71</v>
      </c>
      <c r="AU523" s="145" t="s">
        <v>79</v>
      </c>
      <c r="AY523" s="137" t="s">
        <v>145</v>
      </c>
      <c r="BK523" s="146">
        <f>SUM(BK524:BK559)</f>
        <v>0</v>
      </c>
    </row>
    <row r="524" spans="1:65" s="2" customFormat="1" ht="55.5" customHeight="1">
      <c r="A524" s="32"/>
      <c r="B524" s="149"/>
      <c r="C524" s="150" t="s">
        <v>781</v>
      </c>
      <c r="D524" s="150" t="s">
        <v>147</v>
      </c>
      <c r="E524" s="151" t="s">
        <v>782</v>
      </c>
      <c r="F524" s="152" t="s">
        <v>783</v>
      </c>
      <c r="G524" s="153" t="s">
        <v>150</v>
      </c>
      <c r="H524" s="154">
        <v>259.858</v>
      </c>
      <c r="I524" s="155"/>
      <c r="J524" s="156">
        <f>ROUND(I524*H524,2)</f>
        <v>0</v>
      </c>
      <c r="K524" s="157"/>
      <c r="L524" s="33"/>
      <c r="M524" s="158" t="s">
        <v>1</v>
      </c>
      <c r="N524" s="159" t="s">
        <v>37</v>
      </c>
      <c r="O524" s="58"/>
      <c r="P524" s="160">
        <f>O524*H524</f>
        <v>0</v>
      </c>
      <c r="Q524" s="160">
        <v>5.9839999999999997E-2</v>
      </c>
      <c r="R524" s="160">
        <f>Q524*H524</f>
        <v>15.54990272</v>
      </c>
      <c r="S524" s="160">
        <v>0</v>
      </c>
      <c r="T524" s="161">
        <f>S524*H524</f>
        <v>0</v>
      </c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R524" s="162" t="s">
        <v>238</v>
      </c>
      <c r="AT524" s="162" t="s">
        <v>147</v>
      </c>
      <c r="AU524" s="162" t="s">
        <v>81</v>
      </c>
      <c r="AY524" s="17" t="s">
        <v>145</v>
      </c>
      <c r="BE524" s="163">
        <f>IF(N524="základní",J524,0)</f>
        <v>0</v>
      </c>
      <c r="BF524" s="163">
        <f>IF(N524="snížená",J524,0)</f>
        <v>0</v>
      </c>
      <c r="BG524" s="163">
        <f>IF(N524="zákl. přenesená",J524,0)</f>
        <v>0</v>
      </c>
      <c r="BH524" s="163">
        <f>IF(N524="sníž. přenesená",J524,0)</f>
        <v>0</v>
      </c>
      <c r="BI524" s="163">
        <f>IF(N524="nulová",J524,0)</f>
        <v>0</v>
      </c>
      <c r="BJ524" s="17" t="s">
        <v>79</v>
      </c>
      <c r="BK524" s="163">
        <f>ROUND(I524*H524,2)</f>
        <v>0</v>
      </c>
      <c r="BL524" s="17" t="s">
        <v>238</v>
      </c>
      <c r="BM524" s="162" t="s">
        <v>784</v>
      </c>
    </row>
    <row r="525" spans="1:65" s="13" customFormat="1" ht="22.5">
      <c r="B525" s="164"/>
      <c r="D525" s="165" t="s">
        <v>153</v>
      </c>
      <c r="E525" s="166" t="s">
        <v>1</v>
      </c>
      <c r="F525" s="167" t="s">
        <v>785</v>
      </c>
      <c r="H525" s="168">
        <v>174.583</v>
      </c>
      <c r="I525" s="169"/>
      <c r="L525" s="164"/>
      <c r="M525" s="170"/>
      <c r="N525" s="171"/>
      <c r="O525" s="171"/>
      <c r="P525" s="171"/>
      <c r="Q525" s="171"/>
      <c r="R525" s="171"/>
      <c r="S525" s="171"/>
      <c r="T525" s="172"/>
      <c r="AT525" s="166" t="s">
        <v>153</v>
      </c>
      <c r="AU525" s="166" t="s">
        <v>81</v>
      </c>
      <c r="AV525" s="13" t="s">
        <v>81</v>
      </c>
      <c r="AW525" s="13" t="s">
        <v>29</v>
      </c>
      <c r="AX525" s="13" t="s">
        <v>72</v>
      </c>
      <c r="AY525" s="166" t="s">
        <v>145</v>
      </c>
    </row>
    <row r="526" spans="1:65" s="13" customFormat="1">
      <c r="B526" s="164"/>
      <c r="D526" s="165" t="s">
        <v>153</v>
      </c>
      <c r="E526" s="166" t="s">
        <v>1</v>
      </c>
      <c r="F526" s="167" t="s">
        <v>786</v>
      </c>
      <c r="H526" s="168">
        <v>85.275000000000006</v>
      </c>
      <c r="I526" s="169"/>
      <c r="L526" s="164"/>
      <c r="M526" s="170"/>
      <c r="N526" s="171"/>
      <c r="O526" s="171"/>
      <c r="P526" s="171"/>
      <c r="Q526" s="171"/>
      <c r="R526" s="171"/>
      <c r="S526" s="171"/>
      <c r="T526" s="172"/>
      <c r="AT526" s="166" t="s">
        <v>153</v>
      </c>
      <c r="AU526" s="166" t="s">
        <v>81</v>
      </c>
      <c r="AV526" s="13" t="s">
        <v>81</v>
      </c>
      <c r="AW526" s="13" t="s">
        <v>29</v>
      </c>
      <c r="AX526" s="13" t="s">
        <v>72</v>
      </c>
      <c r="AY526" s="166" t="s">
        <v>145</v>
      </c>
    </row>
    <row r="527" spans="1:65" s="14" customFormat="1">
      <c r="B527" s="173"/>
      <c r="D527" s="165" t="s">
        <v>153</v>
      </c>
      <c r="E527" s="174" t="s">
        <v>1</v>
      </c>
      <c r="F527" s="175" t="s">
        <v>166</v>
      </c>
      <c r="H527" s="176">
        <v>259.858</v>
      </c>
      <c r="I527" s="177"/>
      <c r="L527" s="173"/>
      <c r="M527" s="178"/>
      <c r="N527" s="179"/>
      <c r="O527" s="179"/>
      <c r="P527" s="179"/>
      <c r="Q527" s="179"/>
      <c r="R527" s="179"/>
      <c r="S527" s="179"/>
      <c r="T527" s="180"/>
      <c r="AT527" s="174" t="s">
        <v>153</v>
      </c>
      <c r="AU527" s="174" t="s">
        <v>81</v>
      </c>
      <c r="AV527" s="14" t="s">
        <v>151</v>
      </c>
      <c r="AW527" s="14" t="s">
        <v>29</v>
      </c>
      <c r="AX527" s="14" t="s">
        <v>79</v>
      </c>
      <c r="AY527" s="174" t="s">
        <v>145</v>
      </c>
    </row>
    <row r="528" spans="1:65" s="2" customFormat="1" ht="78" customHeight="1">
      <c r="A528" s="32"/>
      <c r="B528" s="149"/>
      <c r="C528" s="150" t="s">
        <v>787</v>
      </c>
      <c r="D528" s="150" t="s">
        <v>147</v>
      </c>
      <c r="E528" s="151" t="s">
        <v>788</v>
      </c>
      <c r="F528" s="152" t="s">
        <v>789</v>
      </c>
      <c r="G528" s="153" t="s">
        <v>150</v>
      </c>
      <c r="H528" s="154">
        <v>21.4</v>
      </c>
      <c r="I528" s="155"/>
      <c r="J528" s="156">
        <f>ROUND(I528*H528,2)</f>
        <v>0</v>
      </c>
      <c r="K528" s="157"/>
      <c r="L528" s="33"/>
      <c r="M528" s="158" t="s">
        <v>1</v>
      </c>
      <c r="N528" s="159" t="s">
        <v>37</v>
      </c>
      <c r="O528" s="58"/>
      <c r="P528" s="160">
        <f>O528*H528</f>
        <v>0</v>
      </c>
      <c r="Q528" s="160">
        <v>1.1820000000000001E-2</v>
      </c>
      <c r="R528" s="160">
        <f>Q528*H528</f>
        <v>0.25294800000000001</v>
      </c>
      <c r="S528" s="160">
        <v>0</v>
      </c>
      <c r="T528" s="161">
        <f>S528*H528</f>
        <v>0</v>
      </c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R528" s="162" t="s">
        <v>238</v>
      </c>
      <c r="AT528" s="162" t="s">
        <v>147</v>
      </c>
      <c r="AU528" s="162" t="s">
        <v>81</v>
      </c>
      <c r="AY528" s="17" t="s">
        <v>145</v>
      </c>
      <c r="BE528" s="163">
        <f>IF(N528="základní",J528,0)</f>
        <v>0</v>
      </c>
      <c r="BF528" s="163">
        <f>IF(N528="snížená",J528,0)</f>
        <v>0</v>
      </c>
      <c r="BG528" s="163">
        <f>IF(N528="zákl. přenesená",J528,0)</f>
        <v>0</v>
      </c>
      <c r="BH528" s="163">
        <f>IF(N528="sníž. přenesená",J528,0)</f>
        <v>0</v>
      </c>
      <c r="BI528" s="163">
        <f>IF(N528="nulová",J528,0)</f>
        <v>0</v>
      </c>
      <c r="BJ528" s="17" t="s">
        <v>79</v>
      </c>
      <c r="BK528" s="163">
        <f>ROUND(I528*H528,2)</f>
        <v>0</v>
      </c>
      <c r="BL528" s="17" t="s">
        <v>238</v>
      </c>
      <c r="BM528" s="162" t="s">
        <v>790</v>
      </c>
    </row>
    <row r="529" spans="1:65" s="13" customFormat="1">
      <c r="B529" s="164"/>
      <c r="D529" s="165" t="s">
        <v>153</v>
      </c>
      <c r="E529" s="166" t="s">
        <v>1</v>
      </c>
      <c r="F529" s="167" t="s">
        <v>791</v>
      </c>
      <c r="H529" s="168">
        <v>21.4</v>
      </c>
      <c r="I529" s="169"/>
      <c r="L529" s="164"/>
      <c r="M529" s="170"/>
      <c r="N529" s="171"/>
      <c r="O529" s="171"/>
      <c r="P529" s="171"/>
      <c r="Q529" s="171"/>
      <c r="R529" s="171"/>
      <c r="S529" s="171"/>
      <c r="T529" s="172"/>
      <c r="AT529" s="166" t="s">
        <v>153</v>
      </c>
      <c r="AU529" s="166" t="s">
        <v>81</v>
      </c>
      <c r="AV529" s="13" t="s">
        <v>81</v>
      </c>
      <c r="AW529" s="13" t="s">
        <v>29</v>
      </c>
      <c r="AX529" s="13" t="s">
        <v>79</v>
      </c>
      <c r="AY529" s="166" t="s">
        <v>145</v>
      </c>
    </row>
    <row r="530" spans="1:65" s="2" customFormat="1" ht="49.15" customHeight="1">
      <c r="A530" s="32"/>
      <c r="B530" s="149"/>
      <c r="C530" s="150" t="s">
        <v>792</v>
      </c>
      <c r="D530" s="150" t="s">
        <v>147</v>
      </c>
      <c r="E530" s="151" t="s">
        <v>793</v>
      </c>
      <c r="F530" s="152" t="s">
        <v>794</v>
      </c>
      <c r="G530" s="153" t="s">
        <v>150</v>
      </c>
      <c r="H530" s="154">
        <v>105.5</v>
      </c>
      <c r="I530" s="155"/>
      <c r="J530" s="156">
        <f>ROUND(I530*H530,2)</f>
        <v>0</v>
      </c>
      <c r="K530" s="157"/>
      <c r="L530" s="33"/>
      <c r="M530" s="158" t="s">
        <v>1</v>
      </c>
      <c r="N530" s="159" t="s">
        <v>37</v>
      </c>
      <c r="O530" s="58"/>
      <c r="P530" s="160">
        <f>O530*H530</f>
        <v>0</v>
      </c>
      <c r="Q530" s="160">
        <v>2.7900000000000001E-2</v>
      </c>
      <c r="R530" s="160">
        <f>Q530*H530</f>
        <v>2.9434500000000003</v>
      </c>
      <c r="S530" s="160">
        <v>0</v>
      </c>
      <c r="T530" s="161">
        <f>S530*H530</f>
        <v>0</v>
      </c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R530" s="162" t="s">
        <v>238</v>
      </c>
      <c r="AT530" s="162" t="s">
        <v>147</v>
      </c>
      <c r="AU530" s="162" t="s">
        <v>81</v>
      </c>
      <c r="AY530" s="17" t="s">
        <v>145</v>
      </c>
      <c r="BE530" s="163">
        <f>IF(N530="základní",J530,0)</f>
        <v>0</v>
      </c>
      <c r="BF530" s="163">
        <f>IF(N530="snížená",J530,0)</f>
        <v>0</v>
      </c>
      <c r="BG530" s="163">
        <f>IF(N530="zákl. přenesená",J530,0)</f>
        <v>0</v>
      </c>
      <c r="BH530" s="163">
        <f>IF(N530="sníž. přenesená",J530,0)</f>
        <v>0</v>
      </c>
      <c r="BI530" s="163">
        <f>IF(N530="nulová",J530,0)</f>
        <v>0</v>
      </c>
      <c r="BJ530" s="17" t="s">
        <v>79</v>
      </c>
      <c r="BK530" s="163">
        <f>ROUND(I530*H530,2)</f>
        <v>0</v>
      </c>
      <c r="BL530" s="17" t="s">
        <v>238</v>
      </c>
      <c r="BM530" s="162" t="s">
        <v>795</v>
      </c>
    </row>
    <row r="531" spans="1:65" s="13" customFormat="1">
      <c r="B531" s="164"/>
      <c r="D531" s="165" t="s">
        <v>153</v>
      </c>
      <c r="E531" s="166" t="s">
        <v>1</v>
      </c>
      <c r="F531" s="167" t="s">
        <v>796</v>
      </c>
      <c r="H531" s="168">
        <v>66.635000000000005</v>
      </c>
      <c r="I531" s="169"/>
      <c r="L531" s="164"/>
      <c r="M531" s="170"/>
      <c r="N531" s="171"/>
      <c r="O531" s="171"/>
      <c r="P531" s="171"/>
      <c r="Q531" s="171"/>
      <c r="R531" s="171"/>
      <c r="S531" s="171"/>
      <c r="T531" s="172"/>
      <c r="AT531" s="166" t="s">
        <v>153</v>
      </c>
      <c r="AU531" s="166" t="s">
        <v>81</v>
      </c>
      <c r="AV531" s="13" t="s">
        <v>81</v>
      </c>
      <c r="AW531" s="13" t="s">
        <v>29</v>
      </c>
      <c r="AX531" s="13" t="s">
        <v>72</v>
      </c>
      <c r="AY531" s="166" t="s">
        <v>145</v>
      </c>
    </row>
    <row r="532" spans="1:65" s="13" customFormat="1">
      <c r="B532" s="164"/>
      <c r="D532" s="165" t="s">
        <v>153</v>
      </c>
      <c r="E532" s="166" t="s">
        <v>1</v>
      </c>
      <c r="F532" s="167" t="s">
        <v>797</v>
      </c>
      <c r="H532" s="168">
        <v>38.865000000000002</v>
      </c>
      <c r="I532" s="169"/>
      <c r="L532" s="164"/>
      <c r="M532" s="170"/>
      <c r="N532" s="171"/>
      <c r="O532" s="171"/>
      <c r="P532" s="171"/>
      <c r="Q532" s="171"/>
      <c r="R532" s="171"/>
      <c r="S532" s="171"/>
      <c r="T532" s="172"/>
      <c r="AT532" s="166" t="s">
        <v>153</v>
      </c>
      <c r="AU532" s="166" t="s">
        <v>81</v>
      </c>
      <c r="AV532" s="13" t="s">
        <v>81</v>
      </c>
      <c r="AW532" s="13" t="s">
        <v>29</v>
      </c>
      <c r="AX532" s="13" t="s">
        <v>72</v>
      </c>
      <c r="AY532" s="166" t="s">
        <v>145</v>
      </c>
    </row>
    <row r="533" spans="1:65" s="14" customFormat="1">
      <c r="B533" s="173"/>
      <c r="D533" s="165" t="s">
        <v>153</v>
      </c>
      <c r="E533" s="174" t="s">
        <v>1</v>
      </c>
      <c r="F533" s="175" t="s">
        <v>166</v>
      </c>
      <c r="H533" s="176">
        <v>105.5</v>
      </c>
      <c r="I533" s="177"/>
      <c r="L533" s="173"/>
      <c r="M533" s="178"/>
      <c r="N533" s="179"/>
      <c r="O533" s="179"/>
      <c r="P533" s="179"/>
      <c r="Q533" s="179"/>
      <c r="R533" s="179"/>
      <c r="S533" s="179"/>
      <c r="T533" s="180"/>
      <c r="AT533" s="174" t="s">
        <v>153</v>
      </c>
      <c r="AU533" s="174" t="s">
        <v>81</v>
      </c>
      <c r="AV533" s="14" t="s">
        <v>151</v>
      </c>
      <c r="AW533" s="14" t="s">
        <v>29</v>
      </c>
      <c r="AX533" s="14" t="s">
        <v>79</v>
      </c>
      <c r="AY533" s="174" t="s">
        <v>145</v>
      </c>
    </row>
    <row r="534" spans="1:65" s="2" customFormat="1" ht="49.15" customHeight="1">
      <c r="A534" s="32"/>
      <c r="B534" s="149"/>
      <c r="C534" s="150" t="s">
        <v>798</v>
      </c>
      <c r="D534" s="150" t="s">
        <v>147</v>
      </c>
      <c r="E534" s="151" t="s">
        <v>799</v>
      </c>
      <c r="F534" s="152" t="s">
        <v>800</v>
      </c>
      <c r="G534" s="153" t="s">
        <v>150</v>
      </c>
      <c r="H534" s="154">
        <v>39.5</v>
      </c>
      <c r="I534" s="155"/>
      <c r="J534" s="156">
        <f>ROUND(I534*H534,2)</f>
        <v>0</v>
      </c>
      <c r="K534" s="157"/>
      <c r="L534" s="33"/>
      <c r="M534" s="158" t="s">
        <v>1</v>
      </c>
      <c r="N534" s="159" t="s">
        <v>37</v>
      </c>
      <c r="O534" s="58"/>
      <c r="P534" s="160">
        <f>O534*H534</f>
        <v>0</v>
      </c>
      <c r="Q534" s="160">
        <v>2.7900000000000001E-2</v>
      </c>
      <c r="R534" s="160">
        <f>Q534*H534</f>
        <v>1.10205</v>
      </c>
      <c r="S534" s="160">
        <v>0</v>
      </c>
      <c r="T534" s="161">
        <f>S534*H534</f>
        <v>0</v>
      </c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R534" s="162" t="s">
        <v>238</v>
      </c>
      <c r="AT534" s="162" t="s">
        <v>147</v>
      </c>
      <c r="AU534" s="162" t="s">
        <v>81</v>
      </c>
      <c r="AY534" s="17" t="s">
        <v>145</v>
      </c>
      <c r="BE534" s="163">
        <f>IF(N534="základní",J534,0)</f>
        <v>0</v>
      </c>
      <c r="BF534" s="163">
        <f>IF(N534="snížená",J534,0)</f>
        <v>0</v>
      </c>
      <c r="BG534" s="163">
        <f>IF(N534="zákl. přenesená",J534,0)</f>
        <v>0</v>
      </c>
      <c r="BH534" s="163">
        <f>IF(N534="sníž. přenesená",J534,0)</f>
        <v>0</v>
      </c>
      <c r="BI534" s="163">
        <f>IF(N534="nulová",J534,0)</f>
        <v>0</v>
      </c>
      <c r="BJ534" s="17" t="s">
        <v>79</v>
      </c>
      <c r="BK534" s="163">
        <f>ROUND(I534*H534,2)</f>
        <v>0</v>
      </c>
      <c r="BL534" s="17" t="s">
        <v>238</v>
      </c>
      <c r="BM534" s="162" t="s">
        <v>801</v>
      </c>
    </row>
    <row r="535" spans="1:65" s="13" customFormat="1">
      <c r="B535" s="164"/>
      <c r="D535" s="165" t="s">
        <v>153</v>
      </c>
      <c r="E535" s="166" t="s">
        <v>1</v>
      </c>
      <c r="F535" s="167" t="s">
        <v>802</v>
      </c>
      <c r="H535" s="168">
        <v>39.5</v>
      </c>
      <c r="I535" s="169"/>
      <c r="L535" s="164"/>
      <c r="M535" s="170"/>
      <c r="N535" s="171"/>
      <c r="O535" s="171"/>
      <c r="P535" s="171"/>
      <c r="Q535" s="171"/>
      <c r="R535" s="171"/>
      <c r="S535" s="171"/>
      <c r="T535" s="172"/>
      <c r="AT535" s="166" t="s">
        <v>153</v>
      </c>
      <c r="AU535" s="166" t="s">
        <v>81</v>
      </c>
      <c r="AV535" s="13" t="s">
        <v>81</v>
      </c>
      <c r="AW535" s="13" t="s">
        <v>29</v>
      </c>
      <c r="AX535" s="13" t="s">
        <v>79</v>
      </c>
      <c r="AY535" s="166" t="s">
        <v>145</v>
      </c>
    </row>
    <row r="536" spans="1:65" s="2" customFormat="1" ht="55.5" customHeight="1">
      <c r="A536" s="32"/>
      <c r="B536" s="149"/>
      <c r="C536" s="150" t="s">
        <v>803</v>
      </c>
      <c r="D536" s="150" t="s">
        <v>147</v>
      </c>
      <c r="E536" s="151" t="s">
        <v>804</v>
      </c>
      <c r="F536" s="152" t="s">
        <v>805</v>
      </c>
      <c r="G536" s="153" t="s">
        <v>150</v>
      </c>
      <c r="H536" s="154">
        <v>5.9</v>
      </c>
      <c r="I536" s="155"/>
      <c r="J536" s="156">
        <f>ROUND(I536*H536,2)</f>
        <v>0</v>
      </c>
      <c r="K536" s="157"/>
      <c r="L536" s="33"/>
      <c r="M536" s="158" t="s">
        <v>1</v>
      </c>
      <c r="N536" s="159" t="s">
        <v>37</v>
      </c>
      <c r="O536" s="58"/>
      <c r="P536" s="160">
        <f>O536*H536</f>
        <v>0</v>
      </c>
      <c r="Q536" s="160">
        <v>1.2200000000000001E-2</v>
      </c>
      <c r="R536" s="160">
        <f>Q536*H536</f>
        <v>7.1980000000000002E-2</v>
      </c>
      <c r="S536" s="160">
        <v>0</v>
      </c>
      <c r="T536" s="161">
        <f>S536*H536</f>
        <v>0</v>
      </c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R536" s="162" t="s">
        <v>238</v>
      </c>
      <c r="AT536" s="162" t="s">
        <v>147</v>
      </c>
      <c r="AU536" s="162" t="s">
        <v>81</v>
      </c>
      <c r="AY536" s="17" t="s">
        <v>145</v>
      </c>
      <c r="BE536" s="163">
        <f>IF(N536="základní",J536,0)</f>
        <v>0</v>
      </c>
      <c r="BF536" s="163">
        <f>IF(N536="snížená",J536,0)</f>
        <v>0</v>
      </c>
      <c r="BG536" s="163">
        <f>IF(N536="zákl. přenesená",J536,0)</f>
        <v>0</v>
      </c>
      <c r="BH536" s="163">
        <f>IF(N536="sníž. přenesená",J536,0)</f>
        <v>0</v>
      </c>
      <c r="BI536" s="163">
        <f>IF(N536="nulová",J536,0)</f>
        <v>0</v>
      </c>
      <c r="BJ536" s="17" t="s">
        <v>79</v>
      </c>
      <c r="BK536" s="163">
        <f>ROUND(I536*H536,2)</f>
        <v>0</v>
      </c>
      <c r="BL536" s="17" t="s">
        <v>238</v>
      </c>
      <c r="BM536" s="162" t="s">
        <v>806</v>
      </c>
    </row>
    <row r="537" spans="1:65" s="15" customFormat="1">
      <c r="B537" s="181"/>
      <c r="D537" s="165" t="s">
        <v>153</v>
      </c>
      <c r="E537" s="182" t="s">
        <v>1</v>
      </c>
      <c r="F537" s="183" t="s">
        <v>807</v>
      </c>
      <c r="H537" s="182" t="s">
        <v>1</v>
      </c>
      <c r="I537" s="184"/>
      <c r="L537" s="181"/>
      <c r="M537" s="185"/>
      <c r="N537" s="186"/>
      <c r="O537" s="186"/>
      <c r="P537" s="186"/>
      <c r="Q537" s="186"/>
      <c r="R537" s="186"/>
      <c r="S537" s="186"/>
      <c r="T537" s="187"/>
      <c r="AT537" s="182" t="s">
        <v>153</v>
      </c>
      <c r="AU537" s="182" t="s">
        <v>81</v>
      </c>
      <c r="AV537" s="15" t="s">
        <v>79</v>
      </c>
      <c r="AW537" s="15" t="s">
        <v>29</v>
      </c>
      <c r="AX537" s="15" t="s">
        <v>72</v>
      </c>
      <c r="AY537" s="182" t="s">
        <v>145</v>
      </c>
    </row>
    <row r="538" spans="1:65" s="15" customFormat="1">
      <c r="B538" s="181"/>
      <c r="D538" s="165" t="s">
        <v>153</v>
      </c>
      <c r="E538" s="182" t="s">
        <v>1</v>
      </c>
      <c r="F538" s="183" t="s">
        <v>808</v>
      </c>
      <c r="H538" s="182" t="s">
        <v>1</v>
      </c>
      <c r="I538" s="184"/>
      <c r="L538" s="181"/>
      <c r="M538" s="185"/>
      <c r="N538" s="186"/>
      <c r="O538" s="186"/>
      <c r="P538" s="186"/>
      <c r="Q538" s="186"/>
      <c r="R538" s="186"/>
      <c r="S538" s="186"/>
      <c r="T538" s="187"/>
      <c r="AT538" s="182" t="s">
        <v>153</v>
      </c>
      <c r="AU538" s="182" t="s">
        <v>81</v>
      </c>
      <c r="AV538" s="15" t="s">
        <v>79</v>
      </c>
      <c r="AW538" s="15" t="s">
        <v>29</v>
      </c>
      <c r="AX538" s="15" t="s">
        <v>72</v>
      </c>
      <c r="AY538" s="182" t="s">
        <v>145</v>
      </c>
    </row>
    <row r="539" spans="1:65" s="13" customFormat="1">
      <c r="B539" s="164"/>
      <c r="D539" s="165" t="s">
        <v>153</v>
      </c>
      <c r="E539" s="166" t="s">
        <v>1</v>
      </c>
      <c r="F539" s="167" t="s">
        <v>809</v>
      </c>
      <c r="H539" s="168">
        <v>5.9</v>
      </c>
      <c r="I539" s="169"/>
      <c r="L539" s="164"/>
      <c r="M539" s="170"/>
      <c r="N539" s="171"/>
      <c r="O539" s="171"/>
      <c r="P539" s="171"/>
      <c r="Q539" s="171"/>
      <c r="R539" s="171"/>
      <c r="S539" s="171"/>
      <c r="T539" s="172"/>
      <c r="AT539" s="166" t="s">
        <v>153</v>
      </c>
      <c r="AU539" s="166" t="s">
        <v>81</v>
      </c>
      <c r="AV539" s="13" t="s">
        <v>81</v>
      </c>
      <c r="AW539" s="13" t="s">
        <v>29</v>
      </c>
      <c r="AX539" s="13" t="s">
        <v>79</v>
      </c>
      <c r="AY539" s="166" t="s">
        <v>145</v>
      </c>
    </row>
    <row r="540" spans="1:65" s="2" customFormat="1" ht="62.65" customHeight="1">
      <c r="A540" s="32"/>
      <c r="B540" s="149"/>
      <c r="C540" s="150" t="s">
        <v>810</v>
      </c>
      <c r="D540" s="150" t="s">
        <v>147</v>
      </c>
      <c r="E540" s="151" t="s">
        <v>811</v>
      </c>
      <c r="F540" s="152" t="s">
        <v>812</v>
      </c>
      <c r="G540" s="153" t="s">
        <v>150</v>
      </c>
      <c r="H540" s="154">
        <v>218.8</v>
      </c>
      <c r="I540" s="155"/>
      <c r="J540" s="156">
        <f>ROUND(I540*H540,2)</f>
        <v>0</v>
      </c>
      <c r="K540" s="157"/>
      <c r="L540" s="33"/>
      <c r="M540" s="158" t="s">
        <v>1</v>
      </c>
      <c r="N540" s="159" t="s">
        <v>37</v>
      </c>
      <c r="O540" s="58"/>
      <c r="P540" s="160">
        <f>O540*H540</f>
        <v>0</v>
      </c>
      <c r="Q540" s="160">
        <v>1.3849999999999999E-2</v>
      </c>
      <c r="R540" s="160">
        <f>Q540*H540</f>
        <v>3.0303800000000001</v>
      </c>
      <c r="S540" s="160">
        <v>0</v>
      </c>
      <c r="T540" s="161">
        <f>S540*H540</f>
        <v>0</v>
      </c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  <c r="AE540" s="32"/>
      <c r="AR540" s="162" t="s">
        <v>238</v>
      </c>
      <c r="AT540" s="162" t="s">
        <v>147</v>
      </c>
      <c r="AU540" s="162" t="s">
        <v>81</v>
      </c>
      <c r="AY540" s="17" t="s">
        <v>145</v>
      </c>
      <c r="BE540" s="163">
        <f>IF(N540="základní",J540,0)</f>
        <v>0</v>
      </c>
      <c r="BF540" s="163">
        <f>IF(N540="snížená",J540,0)</f>
        <v>0</v>
      </c>
      <c r="BG540" s="163">
        <f>IF(N540="zákl. přenesená",J540,0)</f>
        <v>0</v>
      </c>
      <c r="BH540" s="163">
        <f>IF(N540="sníž. přenesená",J540,0)</f>
        <v>0</v>
      </c>
      <c r="BI540" s="163">
        <f>IF(N540="nulová",J540,0)</f>
        <v>0</v>
      </c>
      <c r="BJ540" s="17" t="s">
        <v>79</v>
      </c>
      <c r="BK540" s="163">
        <f>ROUND(I540*H540,2)</f>
        <v>0</v>
      </c>
      <c r="BL540" s="17" t="s">
        <v>238</v>
      </c>
      <c r="BM540" s="162" t="s">
        <v>813</v>
      </c>
    </row>
    <row r="541" spans="1:65" s="15" customFormat="1">
      <c r="B541" s="181"/>
      <c r="D541" s="165" t="s">
        <v>153</v>
      </c>
      <c r="E541" s="182" t="s">
        <v>1</v>
      </c>
      <c r="F541" s="183" t="s">
        <v>807</v>
      </c>
      <c r="H541" s="182" t="s">
        <v>1</v>
      </c>
      <c r="I541" s="184"/>
      <c r="L541" s="181"/>
      <c r="M541" s="185"/>
      <c r="N541" s="186"/>
      <c r="O541" s="186"/>
      <c r="P541" s="186"/>
      <c r="Q541" s="186"/>
      <c r="R541" s="186"/>
      <c r="S541" s="186"/>
      <c r="T541" s="187"/>
      <c r="AT541" s="182" t="s">
        <v>153</v>
      </c>
      <c r="AU541" s="182" t="s">
        <v>81</v>
      </c>
      <c r="AV541" s="15" t="s">
        <v>79</v>
      </c>
      <c r="AW541" s="15" t="s">
        <v>29</v>
      </c>
      <c r="AX541" s="15" t="s">
        <v>72</v>
      </c>
      <c r="AY541" s="182" t="s">
        <v>145</v>
      </c>
    </row>
    <row r="542" spans="1:65" s="15" customFormat="1">
      <c r="B542" s="181"/>
      <c r="D542" s="165" t="s">
        <v>153</v>
      </c>
      <c r="E542" s="182" t="s">
        <v>1</v>
      </c>
      <c r="F542" s="183" t="s">
        <v>814</v>
      </c>
      <c r="H542" s="182" t="s">
        <v>1</v>
      </c>
      <c r="I542" s="184"/>
      <c r="L542" s="181"/>
      <c r="M542" s="185"/>
      <c r="N542" s="186"/>
      <c r="O542" s="186"/>
      <c r="P542" s="186"/>
      <c r="Q542" s="186"/>
      <c r="R542" s="186"/>
      <c r="S542" s="186"/>
      <c r="T542" s="187"/>
      <c r="AT542" s="182" t="s">
        <v>153</v>
      </c>
      <c r="AU542" s="182" t="s">
        <v>81</v>
      </c>
      <c r="AV542" s="15" t="s">
        <v>79</v>
      </c>
      <c r="AW542" s="15" t="s">
        <v>29</v>
      </c>
      <c r="AX542" s="15" t="s">
        <v>72</v>
      </c>
      <c r="AY542" s="182" t="s">
        <v>145</v>
      </c>
    </row>
    <row r="543" spans="1:65" s="13" customFormat="1">
      <c r="B543" s="164"/>
      <c r="D543" s="165" t="s">
        <v>153</v>
      </c>
      <c r="E543" s="166" t="s">
        <v>1</v>
      </c>
      <c r="F543" s="167" t="s">
        <v>815</v>
      </c>
      <c r="H543" s="168">
        <v>218.8</v>
      </c>
      <c r="I543" s="169"/>
      <c r="L543" s="164"/>
      <c r="M543" s="170"/>
      <c r="N543" s="171"/>
      <c r="O543" s="171"/>
      <c r="P543" s="171"/>
      <c r="Q543" s="171"/>
      <c r="R543" s="171"/>
      <c r="S543" s="171"/>
      <c r="T543" s="172"/>
      <c r="AT543" s="166" t="s">
        <v>153</v>
      </c>
      <c r="AU543" s="166" t="s">
        <v>81</v>
      </c>
      <c r="AV543" s="13" t="s">
        <v>81</v>
      </c>
      <c r="AW543" s="13" t="s">
        <v>29</v>
      </c>
      <c r="AX543" s="13" t="s">
        <v>79</v>
      </c>
      <c r="AY543" s="166" t="s">
        <v>145</v>
      </c>
    </row>
    <row r="544" spans="1:65" s="2" customFormat="1" ht="37.9" customHeight="1">
      <c r="A544" s="32"/>
      <c r="B544" s="149"/>
      <c r="C544" s="150" t="s">
        <v>816</v>
      </c>
      <c r="D544" s="150" t="s">
        <v>147</v>
      </c>
      <c r="E544" s="151" t="s">
        <v>817</v>
      </c>
      <c r="F544" s="152" t="s">
        <v>818</v>
      </c>
      <c r="G544" s="153" t="s">
        <v>150</v>
      </c>
      <c r="H544" s="154">
        <v>353.2</v>
      </c>
      <c r="I544" s="155"/>
      <c r="J544" s="156">
        <f>ROUND(I544*H544,2)</f>
        <v>0</v>
      </c>
      <c r="K544" s="157"/>
      <c r="L544" s="33"/>
      <c r="M544" s="158" t="s">
        <v>1</v>
      </c>
      <c r="N544" s="159" t="s">
        <v>37</v>
      </c>
      <c r="O544" s="58"/>
      <c r="P544" s="160">
        <f>O544*H544</f>
        <v>0</v>
      </c>
      <c r="Q544" s="160">
        <v>1.25E-3</v>
      </c>
      <c r="R544" s="160">
        <f>Q544*H544</f>
        <v>0.4415</v>
      </c>
      <c r="S544" s="160">
        <v>0</v>
      </c>
      <c r="T544" s="161">
        <f>S544*H544</f>
        <v>0</v>
      </c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  <c r="AE544" s="32"/>
      <c r="AR544" s="162" t="s">
        <v>238</v>
      </c>
      <c r="AT544" s="162" t="s">
        <v>147</v>
      </c>
      <c r="AU544" s="162" t="s">
        <v>81</v>
      </c>
      <c r="AY544" s="17" t="s">
        <v>145</v>
      </c>
      <c r="BE544" s="163">
        <f>IF(N544="základní",J544,0)</f>
        <v>0</v>
      </c>
      <c r="BF544" s="163">
        <f>IF(N544="snížená",J544,0)</f>
        <v>0</v>
      </c>
      <c r="BG544" s="163">
        <f>IF(N544="zákl. přenesená",J544,0)</f>
        <v>0</v>
      </c>
      <c r="BH544" s="163">
        <f>IF(N544="sníž. přenesená",J544,0)</f>
        <v>0</v>
      </c>
      <c r="BI544" s="163">
        <f>IF(N544="nulová",J544,0)</f>
        <v>0</v>
      </c>
      <c r="BJ544" s="17" t="s">
        <v>79</v>
      </c>
      <c r="BK544" s="163">
        <f>ROUND(I544*H544,2)</f>
        <v>0</v>
      </c>
      <c r="BL544" s="17" t="s">
        <v>238</v>
      </c>
      <c r="BM544" s="162" t="s">
        <v>819</v>
      </c>
    </row>
    <row r="545" spans="1:65" s="15" customFormat="1">
      <c r="B545" s="181"/>
      <c r="D545" s="165" t="s">
        <v>153</v>
      </c>
      <c r="E545" s="182" t="s">
        <v>1</v>
      </c>
      <c r="F545" s="183" t="s">
        <v>820</v>
      </c>
      <c r="H545" s="182" t="s">
        <v>1</v>
      </c>
      <c r="I545" s="184"/>
      <c r="L545" s="181"/>
      <c r="M545" s="185"/>
      <c r="N545" s="186"/>
      <c r="O545" s="186"/>
      <c r="P545" s="186"/>
      <c r="Q545" s="186"/>
      <c r="R545" s="186"/>
      <c r="S545" s="186"/>
      <c r="T545" s="187"/>
      <c r="AT545" s="182" t="s">
        <v>153</v>
      </c>
      <c r="AU545" s="182" t="s">
        <v>81</v>
      </c>
      <c r="AV545" s="15" t="s">
        <v>79</v>
      </c>
      <c r="AW545" s="15" t="s">
        <v>29</v>
      </c>
      <c r="AX545" s="15" t="s">
        <v>72</v>
      </c>
      <c r="AY545" s="182" t="s">
        <v>145</v>
      </c>
    </row>
    <row r="546" spans="1:65" s="15" customFormat="1">
      <c r="B546" s="181"/>
      <c r="D546" s="165" t="s">
        <v>153</v>
      </c>
      <c r="E546" s="182" t="s">
        <v>1</v>
      </c>
      <c r="F546" s="183" t="s">
        <v>821</v>
      </c>
      <c r="H546" s="182" t="s">
        <v>1</v>
      </c>
      <c r="I546" s="184"/>
      <c r="L546" s="181"/>
      <c r="M546" s="185"/>
      <c r="N546" s="186"/>
      <c r="O546" s="186"/>
      <c r="P546" s="186"/>
      <c r="Q546" s="186"/>
      <c r="R546" s="186"/>
      <c r="S546" s="186"/>
      <c r="T546" s="187"/>
      <c r="AT546" s="182" t="s">
        <v>153</v>
      </c>
      <c r="AU546" s="182" t="s">
        <v>81</v>
      </c>
      <c r="AV546" s="15" t="s">
        <v>79</v>
      </c>
      <c r="AW546" s="15" t="s">
        <v>29</v>
      </c>
      <c r="AX546" s="15" t="s">
        <v>72</v>
      </c>
      <c r="AY546" s="182" t="s">
        <v>145</v>
      </c>
    </row>
    <row r="547" spans="1:65" s="13" customFormat="1">
      <c r="B547" s="164"/>
      <c r="D547" s="165" t="s">
        <v>153</v>
      </c>
      <c r="E547" s="166" t="s">
        <v>1</v>
      </c>
      <c r="F547" s="167" t="s">
        <v>822</v>
      </c>
      <c r="H547" s="168">
        <v>353.2</v>
      </c>
      <c r="I547" s="169"/>
      <c r="L547" s="164"/>
      <c r="M547" s="170"/>
      <c r="N547" s="171"/>
      <c r="O547" s="171"/>
      <c r="P547" s="171"/>
      <c r="Q547" s="171"/>
      <c r="R547" s="171"/>
      <c r="S547" s="171"/>
      <c r="T547" s="172"/>
      <c r="AT547" s="166" t="s">
        <v>153</v>
      </c>
      <c r="AU547" s="166" t="s">
        <v>81</v>
      </c>
      <c r="AV547" s="13" t="s">
        <v>81</v>
      </c>
      <c r="AW547" s="13" t="s">
        <v>29</v>
      </c>
      <c r="AX547" s="13" t="s">
        <v>79</v>
      </c>
      <c r="AY547" s="166" t="s">
        <v>145</v>
      </c>
    </row>
    <row r="548" spans="1:65" s="2" customFormat="1" ht="55.5" customHeight="1">
      <c r="A548" s="32"/>
      <c r="B548" s="149"/>
      <c r="C548" s="188" t="s">
        <v>823</v>
      </c>
      <c r="D548" s="188" t="s">
        <v>208</v>
      </c>
      <c r="E548" s="189" t="s">
        <v>824</v>
      </c>
      <c r="F548" s="190" t="s">
        <v>825</v>
      </c>
      <c r="G548" s="191" t="s">
        <v>150</v>
      </c>
      <c r="H548" s="192">
        <v>388.52</v>
      </c>
      <c r="I548" s="193"/>
      <c r="J548" s="194">
        <f>ROUND(I548*H548,2)</f>
        <v>0</v>
      </c>
      <c r="K548" s="195"/>
      <c r="L548" s="196"/>
      <c r="M548" s="197" t="s">
        <v>1</v>
      </c>
      <c r="N548" s="198" t="s">
        <v>37</v>
      </c>
      <c r="O548" s="58"/>
      <c r="P548" s="160">
        <f>O548*H548</f>
        <v>0</v>
      </c>
      <c r="Q548" s="160">
        <v>8.0000000000000002E-3</v>
      </c>
      <c r="R548" s="160">
        <f>Q548*H548</f>
        <v>3.1081599999999998</v>
      </c>
      <c r="S548" s="160">
        <v>0</v>
      </c>
      <c r="T548" s="161">
        <f>S548*H548</f>
        <v>0</v>
      </c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R548" s="162" t="s">
        <v>330</v>
      </c>
      <c r="AT548" s="162" t="s">
        <v>208</v>
      </c>
      <c r="AU548" s="162" t="s">
        <v>81</v>
      </c>
      <c r="AY548" s="17" t="s">
        <v>145</v>
      </c>
      <c r="BE548" s="163">
        <f>IF(N548="základní",J548,0)</f>
        <v>0</v>
      </c>
      <c r="BF548" s="163">
        <f>IF(N548="snížená",J548,0)</f>
        <v>0</v>
      </c>
      <c r="BG548" s="163">
        <f>IF(N548="zákl. přenesená",J548,0)</f>
        <v>0</v>
      </c>
      <c r="BH548" s="163">
        <f>IF(N548="sníž. přenesená",J548,0)</f>
        <v>0</v>
      </c>
      <c r="BI548" s="163">
        <f>IF(N548="nulová",J548,0)</f>
        <v>0</v>
      </c>
      <c r="BJ548" s="17" t="s">
        <v>79</v>
      </c>
      <c r="BK548" s="163">
        <f>ROUND(I548*H548,2)</f>
        <v>0</v>
      </c>
      <c r="BL548" s="17" t="s">
        <v>238</v>
      </c>
      <c r="BM548" s="162" t="s">
        <v>826</v>
      </c>
    </row>
    <row r="549" spans="1:65" s="13" customFormat="1">
      <c r="B549" s="164"/>
      <c r="D549" s="165" t="s">
        <v>153</v>
      </c>
      <c r="E549" s="166" t="s">
        <v>1</v>
      </c>
      <c r="F549" s="167" t="s">
        <v>827</v>
      </c>
      <c r="H549" s="168">
        <v>388.52</v>
      </c>
      <c r="I549" s="169"/>
      <c r="L549" s="164"/>
      <c r="M549" s="170"/>
      <c r="N549" s="171"/>
      <c r="O549" s="171"/>
      <c r="P549" s="171"/>
      <c r="Q549" s="171"/>
      <c r="R549" s="171"/>
      <c r="S549" s="171"/>
      <c r="T549" s="172"/>
      <c r="AT549" s="166" t="s">
        <v>153</v>
      </c>
      <c r="AU549" s="166" t="s">
        <v>81</v>
      </c>
      <c r="AV549" s="13" t="s">
        <v>81</v>
      </c>
      <c r="AW549" s="13" t="s">
        <v>29</v>
      </c>
      <c r="AX549" s="13" t="s">
        <v>79</v>
      </c>
      <c r="AY549" s="166" t="s">
        <v>145</v>
      </c>
    </row>
    <row r="550" spans="1:65" s="2" customFormat="1" ht="33" customHeight="1">
      <c r="A550" s="32"/>
      <c r="B550" s="149"/>
      <c r="C550" s="150" t="s">
        <v>828</v>
      </c>
      <c r="D550" s="150" t="s">
        <v>147</v>
      </c>
      <c r="E550" s="151" t="s">
        <v>829</v>
      </c>
      <c r="F550" s="152" t="s">
        <v>830</v>
      </c>
      <c r="G550" s="153" t="s">
        <v>150</v>
      </c>
      <c r="H550" s="154">
        <v>189.09</v>
      </c>
      <c r="I550" s="155"/>
      <c r="J550" s="156">
        <f>ROUND(I550*H550,2)</f>
        <v>0</v>
      </c>
      <c r="K550" s="157"/>
      <c r="L550" s="33"/>
      <c r="M550" s="158" t="s">
        <v>1</v>
      </c>
      <c r="N550" s="159" t="s">
        <v>37</v>
      </c>
      <c r="O550" s="58"/>
      <c r="P550" s="160">
        <f>O550*H550</f>
        <v>0</v>
      </c>
      <c r="Q550" s="160">
        <v>0</v>
      </c>
      <c r="R550" s="160">
        <f>Q550*H550</f>
        <v>0</v>
      </c>
      <c r="S550" s="160">
        <v>1.0489999999999999E-2</v>
      </c>
      <c r="T550" s="161">
        <f>S550*H550</f>
        <v>1.9835540999999999</v>
      </c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  <c r="AE550" s="32"/>
      <c r="AR550" s="162" t="s">
        <v>238</v>
      </c>
      <c r="AT550" s="162" t="s">
        <v>147</v>
      </c>
      <c r="AU550" s="162" t="s">
        <v>81</v>
      </c>
      <c r="AY550" s="17" t="s">
        <v>145</v>
      </c>
      <c r="BE550" s="163">
        <f>IF(N550="základní",J550,0)</f>
        <v>0</v>
      </c>
      <c r="BF550" s="163">
        <f>IF(N550="snížená",J550,0)</f>
        <v>0</v>
      </c>
      <c r="BG550" s="163">
        <f>IF(N550="zákl. přenesená",J550,0)</f>
        <v>0</v>
      </c>
      <c r="BH550" s="163">
        <f>IF(N550="sníž. přenesená",J550,0)</f>
        <v>0</v>
      </c>
      <c r="BI550" s="163">
        <f>IF(N550="nulová",J550,0)</f>
        <v>0</v>
      </c>
      <c r="BJ550" s="17" t="s">
        <v>79</v>
      </c>
      <c r="BK550" s="163">
        <f>ROUND(I550*H550,2)</f>
        <v>0</v>
      </c>
      <c r="BL550" s="17" t="s">
        <v>238</v>
      </c>
      <c r="BM550" s="162" t="s">
        <v>831</v>
      </c>
    </row>
    <row r="551" spans="1:65" s="15" customFormat="1">
      <c r="B551" s="181"/>
      <c r="D551" s="165" t="s">
        <v>153</v>
      </c>
      <c r="E551" s="182" t="s">
        <v>1</v>
      </c>
      <c r="F551" s="183" t="s">
        <v>832</v>
      </c>
      <c r="H551" s="182" t="s">
        <v>1</v>
      </c>
      <c r="I551" s="184"/>
      <c r="L551" s="181"/>
      <c r="M551" s="185"/>
      <c r="N551" s="186"/>
      <c r="O551" s="186"/>
      <c r="P551" s="186"/>
      <c r="Q551" s="186"/>
      <c r="R551" s="186"/>
      <c r="S551" s="186"/>
      <c r="T551" s="187"/>
      <c r="AT551" s="182" t="s">
        <v>153</v>
      </c>
      <c r="AU551" s="182" t="s">
        <v>81</v>
      </c>
      <c r="AV551" s="15" t="s">
        <v>79</v>
      </c>
      <c r="AW551" s="15" t="s">
        <v>29</v>
      </c>
      <c r="AX551" s="15" t="s">
        <v>72</v>
      </c>
      <c r="AY551" s="182" t="s">
        <v>145</v>
      </c>
    </row>
    <row r="552" spans="1:65" s="13" customFormat="1">
      <c r="B552" s="164"/>
      <c r="D552" s="165" t="s">
        <v>153</v>
      </c>
      <c r="E552" s="166" t="s">
        <v>1</v>
      </c>
      <c r="F552" s="167" t="s">
        <v>833</v>
      </c>
      <c r="H552" s="168">
        <v>67.602000000000004</v>
      </c>
      <c r="I552" s="169"/>
      <c r="L552" s="164"/>
      <c r="M552" s="170"/>
      <c r="N552" s="171"/>
      <c r="O552" s="171"/>
      <c r="P552" s="171"/>
      <c r="Q552" s="171"/>
      <c r="R552" s="171"/>
      <c r="S552" s="171"/>
      <c r="T552" s="172"/>
      <c r="AT552" s="166" t="s">
        <v>153</v>
      </c>
      <c r="AU552" s="166" t="s">
        <v>81</v>
      </c>
      <c r="AV552" s="13" t="s">
        <v>81</v>
      </c>
      <c r="AW552" s="13" t="s">
        <v>29</v>
      </c>
      <c r="AX552" s="13" t="s">
        <v>72</v>
      </c>
      <c r="AY552" s="166" t="s">
        <v>145</v>
      </c>
    </row>
    <row r="553" spans="1:65" s="15" customFormat="1">
      <c r="B553" s="181"/>
      <c r="D553" s="165" t="s">
        <v>153</v>
      </c>
      <c r="E553" s="182" t="s">
        <v>1</v>
      </c>
      <c r="F553" s="183" t="s">
        <v>834</v>
      </c>
      <c r="H553" s="182" t="s">
        <v>1</v>
      </c>
      <c r="I553" s="184"/>
      <c r="L553" s="181"/>
      <c r="M553" s="185"/>
      <c r="N553" s="186"/>
      <c r="O553" s="186"/>
      <c r="P553" s="186"/>
      <c r="Q553" s="186"/>
      <c r="R553" s="186"/>
      <c r="S553" s="186"/>
      <c r="T553" s="187"/>
      <c r="AT553" s="182" t="s">
        <v>153</v>
      </c>
      <c r="AU553" s="182" t="s">
        <v>81</v>
      </c>
      <c r="AV553" s="15" t="s">
        <v>79</v>
      </c>
      <c r="AW553" s="15" t="s">
        <v>29</v>
      </c>
      <c r="AX553" s="15" t="s">
        <v>72</v>
      </c>
      <c r="AY553" s="182" t="s">
        <v>145</v>
      </c>
    </row>
    <row r="554" spans="1:65" s="13" customFormat="1">
      <c r="B554" s="164"/>
      <c r="D554" s="165" t="s">
        <v>153</v>
      </c>
      <c r="E554" s="166" t="s">
        <v>1</v>
      </c>
      <c r="F554" s="167" t="s">
        <v>835</v>
      </c>
      <c r="H554" s="168">
        <v>50.581000000000003</v>
      </c>
      <c r="I554" s="169"/>
      <c r="L554" s="164"/>
      <c r="M554" s="170"/>
      <c r="N554" s="171"/>
      <c r="O554" s="171"/>
      <c r="P554" s="171"/>
      <c r="Q554" s="171"/>
      <c r="R554" s="171"/>
      <c r="S554" s="171"/>
      <c r="T554" s="172"/>
      <c r="AT554" s="166" t="s">
        <v>153</v>
      </c>
      <c r="AU554" s="166" t="s">
        <v>81</v>
      </c>
      <c r="AV554" s="13" t="s">
        <v>81</v>
      </c>
      <c r="AW554" s="13" t="s">
        <v>29</v>
      </c>
      <c r="AX554" s="13" t="s">
        <v>72</v>
      </c>
      <c r="AY554" s="166" t="s">
        <v>145</v>
      </c>
    </row>
    <row r="555" spans="1:65" s="13" customFormat="1">
      <c r="B555" s="164"/>
      <c r="D555" s="165" t="s">
        <v>153</v>
      </c>
      <c r="E555" s="166" t="s">
        <v>1</v>
      </c>
      <c r="F555" s="167" t="s">
        <v>836</v>
      </c>
      <c r="H555" s="168">
        <v>70.906999999999996</v>
      </c>
      <c r="I555" s="169"/>
      <c r="L555" s="164"/>
      <c r="M555" s="170"/>
      <c r="N555" s="171"/>
      <c r="O555" s="171"/>
      <c r="P555" s="171"/>
      <c r="Q555" s="171"/>
      <c r="R555" s="171"/>
      <c r="S555" s="171"/>
      <c r="T555" s="172"/>
      <c r="AT555" s="166" t="s">
        <v>153</v>
      </c>
      <c r="AU555" s="166" t="s">
        <v>81</v>
      </c>
      <c r="AV555" s="13" t="s">
        <v>81</v>
      </c>
      <c r="AW555" s="13" t="s">
        <v>29</v>
      </c>
      <c r="AX555" s="13" t="s">
        <v>72</v>
      </c>
      <c r="AY555" s="166" t="s">
        <v>145</v>
      </c>
    </row>
    <row r="556" spans="1:65" s="14" customFormat="1">
      <c r="B556" s="173"/>
      <c r="D556" s="165" t="s">
        <v>153</v>
      </c>
      <c r="E556" s="174" t="s">
        <v>1</v>
      </c>
      <c r="F556" s="175" t="s">
        <v>166</v>
      </c>
      <c r="H556" s="176">
        <v>189.09</v>
      </c>
      <c r="I556" s="177"/>
      <c r="L556" s="173"/>
      <c r="M556" s="178"/>
      <c r="N556" s="179"/>
      <c r="O556" s="179"/>
      <c r="P556" s="179"/>
      <c r="Q556" s="179"/>
      <c r="R556" s="179"/>
      <c r="S556" s="179"/>
      <c r="T556" s="180"/>
      <c r="AT556" s="174" t="s">
        <v>153</v>
      </c>
      <c r="AU556" s="174" t="s">
        <v>81</v>
      </c>
      <c r="AV556" s="14" t="s">
        <v>151</v>
      </c>
      <c r="AW556" s="14" t="s">
        <v>29</v>
      </c>
      <c r="AX556" s="14" t="s">
        <v>79</v>
      </c>
      <c r="AY556" s="174" t="s">
        <v>145</v>
      </c>
    </row>
    <row r="557" spans="1:65" s="2" customFormat="1" ht="37.9" customHeight="1">
      <c r="A557" s="32"/>
      <c r="B557" s="149"/>
      <c r="C557" s="150" t="s">
        <v>837</v>
      </c>
      <c r="D557" s="150" t="s">
        <v>147</v>
      </c>
      <c r="E557" s="151" t="s">
        <v>838</v>
      </c>
      <c r="F557" s="152" t="s">
        <v>839</v>
      </c>
      <c r="G557" s="153" t="s">
        <v>150</v>
      </c>
      <c r="H557" s="154">
        <v>1.44</v>
      </c>
      <c r="I557" s="155"/>
      <c r="J557" s="156">
        <f>ROUND(I557*H557,2)</f>
        <v>0</v>
      </c>
      <c r="K557" s="157"/>
      <c r="L557" s="33"/>
      <c r="M557" s="158" t="s">
        <v>1</v>
      </c>
      <c r="N557" s="159" t="s">
        <v>37</v>
      </c>
      <c r="O557" s="58"/>
      <c r="P557" s="160">
        <f>O557*H557</f>
        <v>0</v>
      </c>
      <c r="Q557" s="160">
        <v>0</v>
      </c>
      <c r="R557" s="160">
        <f>Q557*H557</f>
        <v>0</v>
      </c>
      <c r="S557" s="160">
        <v>0</v>
      </c>
      <c r="T557" s="161">
        <f>S557*H557</f>
        <v>0</v>
      </c>
      <c r="U557" s="32"/>
      <c r="V557" s="32"/>
      <c r="W557" s="32"/>
      <c r="X557" s="32"/>
      <c r="Y557" s="32"/>
      <c r="Z557" s="32"/>
      <c r="AA557" s="32"/>
      <c r="AB557" s="32"/>
      <c r="AC557" s="32"/>
      <c r="AD557" s="32"/>
      <c r="AE557" s="32"/>
      <c r="AR557" s="162" t="s">
        <v>238</v>
      </c>
      <c r="AT557" s="162" t="s">
        <v>147</v>
      </c>
      <c r="AU557" s="162" t="s">
        <v>81</v>
      </c>
      <c r="AY557" s="17" t="s">
        <v>145</v>
      </c>
      <c r="BE557" s="163">
        <f>IF(N557="základní",J557,0)</f>
        <v>0</v>
      </c>
      <c r="BF557" s="163">
        <f>IF(N557="snížená",J557,0)</f>
        <v>0</v>
      </c>
      <c r="BG557" s="163">
        <f>IF(N557="zákl. přenesená",J557,0)</f>
        <v>0</v>
      </c>
      <c r="BH557" s="163">
        <f>IF(N557="sníž. přenesená",J557,0)</f>
        <v>0</v>
      </c>
      <c r="BI557" s="163">
        <f>IF(N557="nulová",J557,0)</f>
        <v>0</v>
      </c>
      <c r="BJ557" s="17" t="s">
        <v>79</v>
      </c>
      <c r="BK557" s="163">
        <f>ROUND(I557*H557,2)</f>
        <v>0</v>
      </c>
      <c r="BL557" s="17" t="s">
        <v>238</v>
      </c>
      <c r="BM557" s="162" t="s">
        <v>840</v>
      </c>
    </row>
    <row r="558" spans="1:65" s="13" customFormat="1">
      <c r="B558" s="164"/>
      <c r="D558" s="165" t="s">
        <v>153</v>
      </c>
      <c r="E558" s="166" t="s">
        <v>1</v>
      </c>
      <c r="F558" s="167" t="s">
        <v>841</v>
      </c>
      <c r="H558" s="168">
        <v>1.44</v>
      </c>
      <c r="I558" s="169"/>
      <c r="L558" s="164"/>
      <c r="M558" s="170"/>
      <c r="N558" s="171"/>
      <c r="O558" s="171"/>
      <c r="P558" s="171"/>
      <c r="Q558" s="171"/>
      <c r="R558" s="171"/>
      <c r="S558" s="171"/>
      <c r="T558" s="172"/>
      <c r="AT558" s="166" t="s">
        <v>153</v>
      </c>
      <c r="AU558" s="166" t="s">
        <v>81</v>
      </c>
      <c r="AV558" s="13" t="s">
        <v>81</v>
      </c>
      <c r="AW558" s="13" t="s">
        <v>29</v>
      </c>
      <c r="AX558" s="13" t="s">
        <v>79</v>
      </c>
      <c r="AY558" s="166" t="s">
        <v>145</v>
      </c>
    </row>
    <row r="559" spans="1:65" s="2" customFormat="1" ht="66.75" customHeight="1">
      <c r="A559" s="32"/>
      <c r="B559" s="149"/>
      <c r="C559" s="150" t="s">
        <v>842</v>
      </c>
      <c r="D559" s="150" t="s">
        <v>147</v>
      </c>
      <c r="E559" s="151" t="s">
        <v>843</v>
      </c>
      <c r="F559" s="152" t="s">
        <v>844</v>
      </c>
      <c r="G559" s="153" t="s">
        <v>182</v>
      </c>
      <c r="H559" s="154">
        <v>26.5</v>
      </c>
      <c r="I559" s="155"/>
      <c r="J559" s="156">
        <f>ROUND(I559*H559,2)</f>
        <v>0</v>
      </c>
      <c r="K559" s="157"/>
      <c r="L559" s="33"/>
      <c r="M559" s="158" t="s">
        <v>1</v>
      </c>
      <c r="N559" s="159" t="s">
        <v>37</v>
      </c>
      <c r="O559" s="58"/>
      <c r="P559" s="160">
        <f>O559*H559</f>
        <v>0</v>
      </c>
      <c r="Q559" s="160">
        <v>0</v>
      </c>
      <c r="R559" s="160">
        <f>Q559*H559</f>
        <v>0</v>
      </c>
      <c r="S559" s="160">
        <v>0</v>
      </c>
      <c r="T559" s="161">
        <f>S559*H559</f>
        <v>0</v>
      </c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R559" s="162" t="s">
        <v>238</v>
      </c>
      <c r="AT559" s="162" t="s">
        <v>147</v>
      </c>
      <c r="AU559" s="162" t="s">
        <v>81</v>
      </c>
      <c r="AY559" s="17" t="s">
        <v>145</v>
      </c>
      <c r="BE559" s="163">
        <f>IF(N559="základní",J559,0)</f>
        <v>0</v>
      </c>
      <c r="BF559" s="163">
        <f>IF(N559="snížená",J559,0)</f>
        <v>0</v>
      </c>
      <c r="BG559" s="163">
        <f>IF(N559="zákl. přenesená",J559,0)</f>
        <v>0</v>
      </c>
      <c r="BH559" s="163">
        <f>IF(N559="sníž. přenesená",J559,0)</f>
        <v>0</v>
      </c>
      <c r="BI559" s="163">
        <f>IF(N559="nulová",J559,0)</f>
        <v>0</v>
      </c>
      <c r="BJ559" s="17" t="s">
        <v>79</v>
      </c>
      <c r="BK559" s="163">
        <f>ROUND(I559*H559,2)</f>
        <v>0</v>
      </c>
      <c r="BL559" s="17" t="s">
        <v>238</v>
      </c>
      <c r="BM559" s="162" t="s">
        <v>845</v>
      </c>
    </row>
    <row r="560" spans="1:65" s="12" customFormat="1" ht="22.9" customHeight="1">
      <c r="B560" s="136"/>
      <c r="D560" s="137" t="s">
        <v>71</v>
      </c>
      <c r="E560" s="147" t="s">
        <v>846</v>
      </c>
      <c r="F560" s="147" t="s">
        <v>847</v>
      </c>
      <c r="I560" s="139"/>
      <c r="J560" s="148">
        <f>BK560</f>
        <v>0</v>
      </c>
      <c r="L560" s="136"/>
      <c r="M560" s="141"/>
      <c r="N560" s="142"/>
      <c r="O560" s="142"/>
      <c r="P560" s="143">
        <f>SUM(P561:P564)</f>
        <v>0</v>
      </c>
      <c r="Q560" s="142"/>
      <c r="R560" s="143">
        <f>SUM(R561:R564)</f>
        <v>0</v>
      </c>
      <c r="S560" s="142"/>
      <c r="T560" s="144">
        <f>SUM(T561:T564)</f>
        <v>0.10400000000000001</v>
      </c>
      <c r="AR560" s="137" t="s">
        <v>81</v>
      </c>
      <c r="AT560" s="145" t="s">
        <v>71</v>
      </c>
      <c r="AU560" s="145" t="s">
        <v>79</v>
      </c>
      <c r="AY560" s="137" t="s">
        <v>145</v>
      </c>
      <c r="BK560" s="146">
        <f>SUM(BK561:BK564)</f>
        <v>0</v>
      </c>
    </row>
    <row r="561" spans="1:65" s="2" customFormat="1" ht="37.9" customHeight="1">
      <c r="A561" s="32"/>
      <c r="B561" s="149"/>
      <c r="C561" s="150" t="s">
        <v>848</v>
      </c>
      <c r="D561" s="150" t="s">
        <v>147</v>
      </c>
      <c r="E561" s="151" t="s">
        <v>849</v>
      </c>
      <c r="F561" s="152" t="s">
        <v>850</v>
      </c>
      <c r="G561" s="153" t="s">
        <v>354</v>
      </c>
      <c r="H561" s="154">
        <v>44.46</v>
      </c>
      <c r="I561" s="155"/>
      <c r="J561" s="156">
        <f>ROUND(I561*H561,2)</f>
        <v>0</v>
      </c>
      <c r="K561" s="157"/>
      <c r="L561" s="33"/>
      <c r="M561" s="158" t="s">
        <v>1</v>
      </c>
      <c r="N561" s="159" t="s">
        <v>37</v>
      </c>
      <c r="O561" s="58"/>
      <c r="P561" s="160">
        <f>O561*H561</f>
        <v>0</v>
      </c>
      <c r="Q561" s="160">
        <v>0</v>
      </c>
      <c r="R561" s="160">
        <f>Q561*H561</f>
        <v>0</v>
      </c>
      <c r="S561" s="160">
        <v>0</v>
      </c>
      <c r="T561" s="161">
        <f>S561*H561</f>
        <v>0</v>
      </c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  <c r="AE561" s="32"/>
      <c r="AR561" s="162" t="s">
        <v>238</v>
      </c>
      <c r="AT561" s="162" t="s">
        <v>147</v>
      </c>
      <c r="AU561" s="162" t="s">
        <v>81</v>
      </c>
      <c r="AY561" s="17" t="s">
        <v>145</v>
      </c>
      <c r="BE561" s="163">
        <f>IF(N561="základní",J561,0)</f>
        <v>0</v>
      </c>
      <c r="BF561" s="163">
        <f>IF(N561="snížená",J561,0)</f>
        <v>0</v>
      </c>
      <c r="BG561" s="163">
        <f>IF(N561="zákl. přenesená",J561,0)</f>
        <v>0</v>
      </c>
      <c r="BH561" s="163">
        <f>IF(N561="sníž. přenesená",J561,0)</f>
        <v>0</v>
      </c>
      <c r="BI561" s="163">
        <f>IF(N561="nulová",J561,0)</f>
        <v>0</v>
      </c>
      <c r="BJ561" s="17" t="s">
        <v>79</v>
      </c>
      <c r="BK561" s="163">
        <f>ROUND(I561*H561,2)</f>
        <v>0</v>
      </c>
      <c r="BL561" s="17" t="s">
        <v>238</v>
      </c>
      <c r="BM561" s="162" t="s">
        <v>851</v>
      </c>
    </row>
    <row r="562" spans="1:65" s="13" customFormat="1">
      <c r="B562" s="164"/>
      <c r="D562" s="165" t="s">
        <v>153</v>
      </c>
      <c r="E562" s="166" t="s">
        <v>1</v>
      </c>
      <c r="F562" s="167" t="s">
        <v>852</v>
      </c>
      <c r="H562" s="168">
        <v>44.46</v>
      </c>
      <c r="I562" s="169"/>
      <c r="L562" s="164"/>
      <c r="M562" s="170"/>
      <c r="N562" s="171"/>
      <c r="O562" s="171"/>
      <c r="P562" s="171"/>
      <c r="Q562" s="171"/>
      <c r="R562" s="171"/>
      <c r="S562" s="171"/>
      <c r="T562" s="172"/>
      <c r="AT562" s="166" t="s">
        <v>153</v>
      </c>
      <c r="AU562" s="166" t="s">
        <v>81</v>
      </c>
      <c r="AV562" s="13" t="s">
        <v>81</v>
      </c>
      <c r="AW562" s="13" t="s">
        <v>29</v>
      </c>
      <c r="AX562" s="13" t="s">
        <v>79</v>
      </c>
      <c r="AY562" s="166" t="s">
        <v>145</v>
      </c>
    </row>
    <row r="563" spans="1:65" s="2" customFormat="1" ht="49.15" customHeight="1">
      <c r="A563" s="32"/>
      <c r="B563" s="149"/>
      <c r="C563" s="150" t="s">
        <v>853</v>
      </c>
      <c r="D563" s="150" t="s">
        <v>147</v>
      </c>
      <c r="E563" s="151" t="s">
        <v>854</v>
      </c>
      <c r="F563" s="152" t="s">
        <v>855</v>
      </c>
      <c r="G563" s="153" t="s">
        <v>259</v>
      </c>
      <c r="H563" s="154">
        <v>2</v>
      </c>
      <c r="I563" s="155"/>
      <c r="J563" s="156">
        <f>ROUND(I563*H563,2)</f>
        <v>0</v>
      </c>
      <c r="K563" s="157"/>
      <c r="L563" s="33"/>
      <c r="M563" s="158" t="s">
        <v>1</v>
      </c>
      <c r="N563" s="159" t="s">
        <v>37</v>
      </c>
      <c r="O563" s="58"/>
      <c r="P563" s="160">
        <f>O563*H563</f>
        <v>0</v>
      </c>
      <c r="Q563" s="160">
        <v>0</v>
      </c>
      <c r="R563" s="160">
        <f>Q563*H563</f>
        <v>0</v>
      </c>
      <c r="S563" s="160">
        <v>2.4E-2</v>
      </c>
      <c r="T563" s="161">
        <f>S563*H563</f>
        <v>4.8000000000000001E-2</v>
      </c>
      <c r="U563" s="32"/>
      <c r="V563" s="32"/>
      <c r="W563" s="32"/>
      <c r="X563" s="32"/>
      <c r="Y563" s="32"/>
      <c r="Z563" s="32"/>
      <c r="AA563" s="32"/>
      <c r="AB563" s="32"/>
      <c r="AC563" s="32"/>
      <c r="AD563" s="32"/>
      <c r="AE563" s="32"/>
      <c r="AR563" s="162" t="s">
        <v>238</v>
      </c>
      <c r="AT563" s="162" t="s">
        <v>147</v>
      </c>
      <c r="AU563" s="162" t="s">
        <v>81</v>
      </c>
      <c r="AY563" s="17" t="s">
        <v>145</v>
      </c>
      <c r="BE563" s="163">
        <f>IF(N563="základní",J563,0)</f>
        <v>0</v>
      </c>
      <c r="BF563" s="163">
        <f>IF(N563="snížená",J563,0)</f>
        <v>0</v>
      </c>
      <c r="BG563" s="163">
        <f>IF(N563="zákl. přenesená",J563,0)</f>
        <v>0</v>
      </c>
      <c r="BH563" s="163">
        <f>IF(N563="sníž. přenesená",J563,0)</f>
        <v>0</v>
      </c>
      <c r="BI563" s="163">
        <f>IF(N563="nulová",J563,0)</f>
        <v>0</v>
      </c>
      <c r="BJ563" s="17" t="s">
        <v>79</v>
      </c>
      <c r="BK563" s="163">
        <f>ROUND(I563*H563,2)</f>
        <v>0</v>
      </c>
      <c r="BL563" s="17" t="s">
        <v>238</v>
      </c>
      <c r="BM563" s="162" t="s">
        <v>856</v>
      </c>
    </row>
    <row r="564" spans="1:65" s="2" customFormat="1" ht="49.15" customHeight="1">
      <c r="A564" s="32"/>
      <c r="B564" s="149"/>
      <c r="C564" s="150" t="s">
        <v>857</v>
      </c>
      <c r="D564" s="150" t="s">
        <v>147</v>
      </c>
      <c r="E564" s="151" t="s">
        <v>858</v>
      </c>
      <c r="F564" s="152" t="s">
        <v>859</v>
      </c>
      <c r="G564" s="153" t="s">
        <v>259</v>
      </c>
      <c r="H564" s="154">
        <v>2</v>
      </c>
      <c r="I564" s="155"/>
      <c r="J564" s="156">
        <f>ROUND(I564*H564,2)</f>
        <v>0</v>
      </c>
      <c r="K564" s="157"/>
      <c r="L564" s="33"/>
      <c r="M564" s="158" t="s">
        <v>1</v>
      </c>
      <c r="N564" s="159" t="s">
        <v>37</v>
      </c>
      <c r="O564" s="58"/>
      <c r="P564" s="160">
        <f>O564*H564</f>
        <v>0</v>
      </c>
      <c r="Q564" s="160">
        <v>0</v>
      </c>
      <c r="R564" s="160">
        <f>Q564*H564</f>
        <v>0</v>
      </c>
      <c r="S564" s="160">
        <v>2.8000000000000001E-2</v>
      </c>
      <c r="T564" s="161">
        <f>S564*H564</f>
        <v>5.6000000000000001E-2</v>
      </c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  <c r="AE564" s="32"/>
      <c r="AR564" s="162" t="s">
        <v>238</v>
      </c>
      <c r="AT564" s="162" t="s">
        <v>147</v>
      </c>
      <c r="AU564" s="162" t="s">
        <v>81</v>
      </c>
      <c r="AY564" s="17" t="s">
        <v>145</v>
      </c>
      <c r="BE564" s="163">
        <f>IF(N564="základní",J564,0)</f>
        <v>0</v>
      </c>
      <c r="BF564" s="163">
        <f>IF(N564="snížená",J564,0)</f>
        <v>0</v>
      </c>
      <c r="BG564" s="163">
        <f>IF(N564="zákl. přenesená",J564,0)</f>
        <v>0</v>
      </c>
      <c r="BH564" s="163">
        <f>IF(N564="sníž. přenesená",J564,0)</f>
        <v>0</v>
      </c>
      <c r="BI564" s="163">
        <f>IF(N564="nulová",J564,0)</f>
        <v>0</v>
      </c>
      <c r="BJ564" s="17" t="s">
        <v>79</v>
      </c>
      <c r="BK564" s="163">
        <f>ROUND(I564*H564,2)</f>
        <v>0</v>
      </c>
      <c r="BL564" s="17" t="s">
        <v>238</v>
      </c>
      <c r="BM564" s="162" t="s">
        <v>860</v>
      </c>
    </row>
    <row r="565" spans="1:65" s="12" customFormat="1" ht="22.9" customHeight="1">
      <c r="B565" s="136"/>
      <c r="D565" s="137" t="s">
        <v>71</v>
      </c>
      <c r="E565" s="147" t="s">
        <v>861</v>
      </c>
      <c r="F565" s="147" t="s">
        <v>862</v>
      </c>
      <c r="I565" s="139"/>
      <c r="J565" s="148">
        <f>BK565</f>
        <v>0</v>
      </c>
      <c r="L565" s="136"/>
      <c r="M565" s="141"/>
      <c r="N565" s="142"/>
      <c r="O565" s="142"/>
      <c r="P565" s="143">
        <f>SUM(P566:P569)</f>
        <v>0</v>
      </c>
      <c r="Q565" s="142"/>
      <c r="R565" s="143">
        <f>SUM(R566:R569)</f>
        <v>0</v>
      </c>
      <c r="S565" s="142"/>
      <c r="T565" s="144">
        <f>SUM(T566:T569)</f>
        <v>0</v>
      </c>
      <c r="AR565" s="137" t="s">
        <v>81</v>
      </c>
      <c r="AT565" s="145" t="s">
        <v>71</v>
      </c>
      <c r="AU565" s="145" t="s">
        <v>79</v>
      </c>
      <c r="AY565" s="137" t="s">
        <v>145</v>
      </c>
      <c r="BK565" s="146">
        <f>SUM(BK566:BK569)</f>
        <v>0</v>
      </c>
    </row>
    <row r="566" spans="1:65" s="2" customFormat="1" ht="49.15" customHeight="1">
      <c r="A566" s="32"/>
      <c r="B566" s="149"/>
      <c r="C566" s="150" t="s">
        <v>863</v>
      </c>
      <c r="D566" s="150" t="s">
        <v>147</v>
      </c>
      <c r="E566" s="151" t="s">
        <v>864</v>
      </c>
      <c r="F566" s="152" t="s">
        <v>865</v>
      </c>
      <c r="G566" s="153" t="s">
        <v>259</v>
      </c>
      <c r="H566" s="154">
        <v>6</v>
      </c>
      <c r="I566" s="155"/>
      <c r="J566" s="156">
        <f>ROUND(I566*H566,2)</f>
        <v>0</v>
      </c>
      <c r="K566" s="157"/>
      <c r="L566" s="33"/>
      <c r="M566" s="158" t="s">
        <v>1</v>
      </c>
      <c r="N566" s="159" t="s">
        <v>37</v>
      </c>
      <c r="O566" s="58"/>
      <c r="P566" s="160">
        <f>O566*H566</f>
        <v>0</v>
      </c>
      <c r="Q566" s="160">
        <v>0</v>
      </c>
      <c r="R566" s="160">
        <f>Q566*H566</f>
        <v>0</v>
      </c>
      <c r="S566" s="160">
        <v>0</v>
      </c>
      <c r="T566" s="161">
        <f>S566*H566</f>
        <v>0</v>
      </c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  <c r="AE566" s="32"/>
      <c r="AR566" s="162" t="s">
        <v>238</v>
      </c>
      <c r="AT566" s="162" t="s">
        <v>147</v>
      </c>
      <c r="AU566" s="162" t="s">
        <v>81</v>
      </c>
      <c r="AY566" s="17" t="s">
        <v>145</v>
      </c>
      <c r="BE566" s="163">
        <f>IF(N566="základní",J566,0)</f>
        <v>0</v>
      </c>
      <c r="BF566" s="163">
        <f>IF(N566="snížená",J566,0)</f>
        <v>0</v>
      </c>
      <c r="BG566" s="163">
        <f>IF(N566="zákl. přenesená",J566,0)</f>
        <v>0</v>
      </c>
      <c r="BH566" s="163">
        <f>IF(N566="sníž. přenesená",J566,0)</f>
        <v>0</v>
      </c>
      <c r="BI566" s="163">
        <f>IF(N566="nulová",J566,0)</f>
        <v>0</v>
      </c>
      <c r="BJ566" s="17" t="s">
        <v>79</v>
      </c>
      <c r="BK566" s="163">
        <f>ROUND(I566*H566,2)</f>
        <v>0</v>
      </c>
      <c r="BL566" s="17" t="s">
        <v>238</v>
      </c>
      <c r="BM566" s="162" t="s">
        <v>866</v>
      </c>
    </row>
    <row r="567" spans="1:65" s="2" customFormat="1" ht="49.15" customHeight="1">
      <c r="A567" s="32"/>
      <c r="B567" s="149"/>
      <c r="C567" s="150" t="s">
        <v>867</v>
      </c>
      <c r="D567" s="150" t="s">
        <v>147</v>
      </c>
      <c r="E567" s="151" t="s">
        <v>868</v>
      </c>
      <c r="F567" s="152" t="s">
        <v>869</v>
      </c>
      <c r="G567" s="153" t="s">
        <v>259</v>
      </c>
      <c r="H567" s="154">
        <v>3</v>
      </c>
      <c r="I567" s="155"/>
      <c r="J567" s="156">
        <f>ROUND(I567*H567,2)</f>
        <v>0</v>
      </c>
      <c r="K567" s="157"/>
      <c r="L567" s="33"/>
      <c r="M567" s="158" t="s">
        <v>1</v>
      </c>
      <c r="N567" s="159" t="s">
        <v>37</v>
      </c>
      <c r="O567" s="58"/>
      <c r="P567" s="160">
        <f>O567*H567</f>
        <v>0</v>
      </c>
      <c r="Q567" s="160">
        <v>0</v>
      </c>
      <c r="R567" s="160">
        <f>Q567*H567</f>
        <v>0</v>
      </c>
      <c r="S567" s="160">
        <v>0</v>
      </c>
      <c r="T567" s="161">
        <f>S567*H567</f>
        <v>0</v>
      </c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  <c r="AE567" s="32"/>
      <c r="AR567" s="162" t="s">
        <v>238</v>
      </c>
      <c r="AT567" s="162" t="s">
        <v>147</v>
      </c>
      <c r="AU567" s="162" t="s">
        <v>81</v>
      </c>
      <c r="AY567" s="17" t="s">
        <v>145</v>
      </c>
      <c r="BE567" s="163">
        <f>IF(N567="základní",J567,0)</f>
        <v>0</v>
      </c>
      <c r="BF567" s="163">
        <f>IF(N567="snížená",J567,0)</f>
        <v>0</v>
      </c>
      <c r="BG567" s="163">
        <f>IF(N567="zákl. přenesená",J567,0)</f>
        <v>0</v>
      </c>
      <c r="BH567" s="163">
        <f>IF(N567="sníž. přenesená",J567,0)</f>
        <v>0</v>
      </c>
      <c r="BI567" s="163">
        <f>IF(N567="nulová",J567,0)</f>
        <v>0</v>
      </c>
      <c r="BJ567" s="17" t="s">
        <v>79</v>
      </c>
      <c r="BK567" s="163">
        <f>ROUND(I567*H567,2)</f>
        <v>0</v>
      </c>
      <c r="BL567" s="17" t="s">
        <v>238</v>
      </c>
      <c r="BM567" s="162" t="s">
        <v>870</v>
      </c>
    </row>
    <row r="568" spans="1:65" s="2" customFormat="1" ht="49.15" customHeight="1">
      <c r="A568" s="32"/>
      <c r="B568" s="149"/>
      <c r="C568" s="150" t="s">
        <v>871</v>
      </c>
      <c r="D568" s="150" t="s">
        <v>147</v>
      </c>
      <c r="E568" s="151" t="s">
        <v>872</v>
      </c>
      <c r="F568" s="152" t="s">
        <v>873</v>
      </c>
      <c r="G568" s="153" t="s">
        <v>259</v>
      </c>
      <c r="H568" s="154">
        <v>3</v>
      </c>
      <c r="I568" s="155"/>
      <c r="J568" s="156">
        <f>ROUND(I568*H568,2)</f>
        <v>0</v>
      </c>
      <c r="K568" s="157"/>
      <c r="L568" s="33"/>
      <c r="M568" s="158" t="s">
        <v>1</v>
      </c>
      <c r="N568" s="159" t="s">
        <v>37</v>
      </c>
      <c r="O568" s="58"/>
      <c r="P568" s="160">
        <f>O568*H568</f>
        <v>0</v>
      </c>
      <c r="Q568" s="160">
        <v>0</v>
      </c>
      <c r="R568" s="160">
        <f>Q568*H568</f>
        <v>0</v>
      </c>
      <c r="S568" s="160">
        <v>0</v>
      </c>
      <c r="T568" s="161">
        <f>S568*H568</f>
        <v>0</v>
      </c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  <c r="AE568" s="32"/>
      <c r="AR568" s="162" t="s">
        <v>238</v>
      </c>
      <c r="AT568" s="162" t="s">
        <v>147</v>
      </c>
      <c r="AU568" s="162" t="s">
        <v>81</v>
      </c>
      <c r="AY568" s="17" t="s">
        <v>145</v>
      </c>
      <c r="BE568" s="163">
        <f>IF(N568="základní",J568,0)</f>
        <v>0</v>
      </c>
      <c r="BF568" s="163">
        <f>IF(N568="snížená",J568,0)</f>
        <v>0</v>
      </c>
      <c r="BG568" s="163">
        <f>IF(N568="zákl. přenesená",J568,0)</f>
        <v>0</v>
      </c>
      <c r="BH568" s="163">
        <f>IF(N568="sníž. přenesená",J568,0)</f>
        <v>0</v>
      </c>
      <c r="BI568" s="163">
        <f>IF(N568="nulová",J568,0)</f>
        <v>0</v>
      </c>
      <c r="BJ568" s="17" t="s">
        <v>79</v>
      </c>
      <c r="BK568" s="163">
        <f>ROUND(I568*H568,2)</f>
        <v>0</v>
      </c>
      <c r="BL568" s="17" t="s">
        <v>238</v>
      </c>
      <c r="BM568" s="162" t="s">
        <v>874</v>
      </c>
    </row>
    <row r="569" spans="1:65" s="2" customFormat="1" ht="49.15" customHeight="1">
      <c r="A569" s="32"/>
      <c r="B569" s="149"/>
      <c r="C569" s="150" t="s">
        <v>875</v>
      </c>
      <c r="D569" s="150" t="s">
        <v>147</v>
      </c>
      <c r="E569" s="151" t="s">
        <v>876</v>
      </c>
      <c r="F569" s="152" t="s">
        <v>877</v>
      </c>
      <c r="G569" s="153" t="s">
        <v>259</v>
      </c>
      <c r="H569" s="154">
        <v>1</v>
      </c>
      <c r="I569" s="155"/>
      <c r="J569" s="156">
        <f>ROUND(I569*H569,2)</f>
        <v>0</v>
      </c>
      <c r="K569" s="157"/>
      <c r="L569" s="33"/>
      <c r="M569" s="158" t="s">
        <v>1</v>
      </c>
      <c r="N569" s="159" t="s">
        <v>37</v>
      </c>
      <c r="O569" s="58"/>
      <c r="P569" s="160">
        <f>O569*H569</f>
        <v>0</v>
      </c>
      <c r="Q569" s="160">
        <v>0</v>
      </c>
      <c r="R569" s="160">
        <f>Q569*H569</f>
        <v>0</v>
      </c>
      <c r="S569" s="160">
        <v>0</v>
      </c>
      <c r="T569" s="161">
        <f>S569*H569</f>
        <v>0</v>
      </c>
      <c r="U569" s="32"/>
      <c r="V569" s="32"/>
      <c r="W569" s="32"/>
      <c r="X569" s="32"/>
      <c r="Y569" s="32"/>
      <c r="Z569" s="32"/>
      <c r="AA569" s="32"/>
      <c r="AB569" s="32"/>
      <c r="AC569" s="32"/>
      <c r="AD569" s="32"/>
      <c r="AE569" s="32"/>
      <c r="AR569" s="162" t="s">
        <v>238</v>
      </c>
      <c r="AT569" s="162" t="s">
        <v>147</v>
      </c>
      <c r="AU569" s="162" t="s">
        <v>81</v>
      </c>
      <c r="AY569" s="17" t="s">
        <v>145</v>
      </c>
      <c r="BE569" s="163">
        <f>IF(N569="základní",J569,0)</f>
        <v>0</v>
      </c>
      <c r="BF569" s="163">
        <f>IF(N569="snížená",J569,0)</f>
        <v>0</v>
      </c>
      <c r="BG569" s="163">
        <f>IF(N569="zákl. přenesená",J569,0)</f>
        <v>0</v>
      </c>
      <c r="BH569" s="163">
        <f>IF(N569="sníž. přenesená",J569,0)</f>
        <v>0</v>
      </c>
      <c r="BI569" s="163">
        <f>IF(N569="nulová",J569,0)</f>
        <v>0</v>
      </c>
      <c r="BJ569" s="17" t="s">
        <v>79</v>
      </c>
      <c r="BK569" s="163">
        <f>ROUND(I569*H569,2)</f>
        <v>0</v>
      </c>
      <c r="BL569" s="17" t="s">
        <v>238</v>
      </c>
      <c r="BM569" s="162" t="s">
        <v>878</v>
      </c>
    </row>
    <row r="570" spans="1:65" s="12" customFormat="1" ht="22.9" customHeight="1">
      <c r="B570" s="136"/>
      <c r="D570" s="137" t="s">
        <v>71</v>
      </c>
      <c r="E570" s="147" t="s">
        <v>879</v>
      </c>
      <c r="F570" s="147" t="s">
        <v>880</v>
      </c>
      <c r="I570" s="139"/>
      <c r="J570" s="148">
        <f>BK570</f>
        <v>0</v>
      </c>
      <c r="L570" s="136"/>
      <c r="M570" s="141"/>
      <c r="N570" s="142"/>
      <c r="O570" s="142"/>
      <c r="P570" s="143">
        <f>SUM(P571:P626)</f>
        <v>0</v>
      </c>
      <c r="Q570" s="142"/>
      <c r="R570" s="143">
        <f>SUM(R571:R626)</f>
        <v>1.029636</v>
      </c>
      <c r="S570" s="142"/>
      <c r="T570" s="144">
        <f>SUM(T571:T626)</f>
        <v>14.0406558</v>
      </c>
      <c r="AR570" s="137" t="s">
        <v>81</v>
      </c>
      <c r="AT570" s="145" t="s">
        <v>71</v>
      </c>
      <c r="AU570" s="145" t="s">
        <v>79</v>
      </c>
      <c r="AY570" s="137" t="s">
        <v>145</v>
      </c>
      <c r="BK570" s="146">
        <f>SUM(BK571:BK626)</f>
        <v>0</v>
      </c>
    </row>
    <row r="571" spans="1:65" s="2" customFormat="1" ht="44.25" customHeight="1">
      <c r="A571" s="32"/>
      <c r="B571" s="149"/>
      <c r="C571" s="150" t="s">
        <v>881</v>
      </c>
      <c r="D571" s="150" t="s">
        <v>147</v>
      </c>
      <c r="E571" s="151" t="s">
        <v>882</v>
      </c>
      <c r="F571" s="152" t="s">
        <v>883</v>
      </c>
      <c r="G571" s="153" t="s">
        <v>259</v>
      </c>
      <c r="H571" s="154">
        <v>1</v>
      </c>
      <c r="I571" s="155"/>
      <c r="J571" s="156">
        <f t="shared" ref="J571:J576" si="0">ROUND(I571*H571,2)</f>
        <v>0</v>
      </c>
      <c r="K571" s="157"/>
      <c r="L571" s="33"/>
      <c r="M571" s="158" t="s">
        <v>1</v>
      </c>
      <c r="N571" s="159" t="s">
        <v>37</v>
      </c>
      <c r="O571" s="58"/>
      <c r="P571" s="160">
        <f t="shared" ref="P571:P576" si="1">O571*H571</f>
        <v>0</v>
      </c>
      <c r="Q571" s="160">
        <v>0</v>
      </c>
      <c r="R571" s="160">
        <f t="shared" ref="R571:R576" si="2">Q571*H571</f>
        <v>0</v>
      </c>
      <c r="S571" s="160">
        <v>0</v>
      </c>
      <c r="T571" s="161">
        <f t="shared" ref="T571:T576" si="3">S571*H571</f>
        <v>0</v>
      </c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  <c r="AE571" s="32"/>
      <c r="AR571" s="162" t="s">
        <v>238</v>
      </c>
      <c r="AT571" s="162" t="s">
        <v>147</v>
      </c>
      <c r="AU571" s="162" t="s">
        <v>81</v>
      </c>
      <c r="AY571" s="17" t="s">
        <v>145</v>
      </c>
      <c r="BE571" s="163">
        <f t="shared" ref="BE571:BE576" si="4">IF(N571="základní",J571,0)</f>
        <v>0</v>
      </c>
      <c r="BF571" s="163">
        <f t="shared" ref="BF571:BF576" si="5">IF(N571="snížená",J571,0)</f>
        <v>0</v>
      </c>
      <c r="BG571" s="163">
        <f t="shared" ref="BG571:BG576" si="6">IF(N571="zákl. přenesená",J571,0)</f>
        <v>0</v>
      </c>
      <c r="BH571" s="163">
        <f t="shared" ref="BH571:BH576" si="7">IF(N571="sníž. přenesená",J571,0)</f>
        <v>0</v>
      </c>
      <c r="BI571" s="163">
        <f t="shared" ref="BI571:BI576" si="8">IF(N571="nulová",J571,0)</f>
        <v>0</v>
      </c>
      <c r="BJ571" s="17" t="s">
        <v>79</v>
      </c>
      <c r="BK571" s="163">
        <f t="shared" ref="BK571:BK576" si="9">ROUND(I571*H571,2)</f>
        <v>0</v>
      </c>
      <c r="BL571" s="17" t="s">
        <v>238</v>
      </c>
      <c r="BM571" s="162" t="s">
        <v>884</v>
      </c>
    </row>
    <row r="572" spans="1:65" s="2" customFormat="1" ht="16.5" customHeight="1">
      <c r="A572" s="32"/>
      <c r="B572" s="149"/>
      <c r="C572" s="150" t="s">
        <v>885</v>
      </c>
      <c r="D572" s="150" t="s">
        <v>147</v>
      </c>
      <c r="E572" s="151" t="s">
        <v>886</v>
      </c>
      <c r="F572" s="152" t="s">
        <v>887</v>
      </c>
      <c r="G572" s="153" t="s">
        <v>354</v>
      </c>
      <c r="H572" s="154">
        <v>1.9</v>
      </c>
      <c r="I572" s="155"/>
      <c r="J572" s="156">
        <f t="shared" si="0"/>
        <v>0</v>
      </c>
      <c r="K572" s="157"/>
      <c r="L572" s="33"/>
      <c r="M572" s="158" t="s">
        <v>1</v>
      </c>
      <c r="N572" s="159" t="s">
        <v>37</v>
      </c>
      <c r="O572" s="58"/>
      <c r="P572" s="160">
        <f t="shared" si="1"/>
        <v>0</v>
      </c>
      <c r="Q572" s="160">
        <v>0</v>
      </c>
      <c r="R572" s="160">
        <f t="shared" si="2"/>
        <v>0</v>
      </c>
      <c r="S572" s="160">
        <v>0</v>
      </c>
      <c r="T572" s="161">
        <f t="shared" si="3"/>
        <v>0</v>
      </c>
      <c r="U572" s="32"/>
      <c r="V572" s="32"/>
      <c r="W572" s="32"/>
      <c r="X572" s="32"/>
      <c r="Y572" s="32"/>
      <c r="Z572" s="32"/>
      <c r="AA572" s="32"/>
      <c r="AB572" s="32"/>
      <c r="AC572" s="32"/>
      <c r="AD572" s="32"/>
      <c r="AE572" s="32"/>
      <c r="AR572" s="162" t="s">
        <v>238</v>
      </c>
      <c r="AT572" s="162" t="s">
        <v>147</v>
      </c>
      <c r="AU572" s="162" t="s">
        <v>81</v>
      </c>
      <c r="AY572" s="17" t="s">
        <v>145</v>
      </c>
      <c r="BE572" s="163">
        <f t="shared" si="4"/>
        <v>0</v>
      </c>
      <c r="BF572" s="163">
        <f t="shared" si="5"/>
        <v>0</v>
      </c>
      <c r="BG572" s="163">
        <f t="shared" si="6"/>
        <v>0</v>
      </c>
      <c r="BH572" s="163">
        <f t="shared" si="7"/>
        <v>0</v>
      </c>
      <c r="BI572" s="163">
        <f t="shared" si="8"/>
        <v>0</v>
      </c>
      <c r="BJ572" s="17" t="s">
        <v>79</v>
      </c>
      <c r="BK572" s="163">
        <f t="shared" si="9"/>
        <v>0</v>
      </c>
      <c r="BL572" s="17" t="s">
        <v>238</v>
      </c>
      <c r="BM572" s="162" t="s">
        <v>888</v>
      </c>
    </row>
    <row r="573" spans="1:65" s="2" customFormat="1" ht="24.2" customHeight="1">
      <c r="A573" s="32"/>
      <c r="B573" s="149"/>
      <c r="C573" s="150" t="s">
        <v>889</v>
      </c>
      <c r="D573" s="150" t="s">
        <v>147</v>
      </c>
      <c r="E573" s="151" t="s">
        <v>890</v>
      </c>
      <c r="F573" s="152" t="s">
        <v>891</v>
      </c>
      <c r="G573" s="153" t="s">
        <v>259</v>
      </c>
      <c r="H573" s="154">
        <v>4</v>
      </c>
      <c r="I573" s="155"/>
      <c r="J573" s="156">
        <f t="shared" si="0"/>
        <v>0</v>
      </c>
      <c r="K573" s="157"/>
      <c r="L573" s="33"/>
      <c r="M573" s="158" t="s">
        <v>1</v>
      </c>
      <c r="N573" s="159" t="s">
        <v>37</v>
      </c>
      <c r="O573" s="58"/>
      <c r="P573" s="160">
        <f t="shared" si="1"/>
        <v>0</v>
      </c>
      <c r="Q573" s="160">
        <v>0</v>
      </c>
      <c r="R573" s="160">
        <f t="shared" si="2"/>
        <v>0</v>
      </c>
      <c r="S573" s="160">
        <v>0</v>
      </c>
      <c r="T573" s="161">
        <f t="shared" si="3"/>
        <v>0</v>
      </c>
      <c r="U573" s="32"/>
      <c r="V573" s="32"/>
      <c r="W573" s="32"/>
      <c r="X573" s="32"/>
      <c r="Y573" s="32"/>
      <c r="Z573" s="32"/>
      <c r="AA573" s="32"/>
      <c r="AB573" s="32"/>
      <c r="AC573" s="32"/>
      <c r="AD573" s="32"/>
      <c r="AE573" s="32"/>
      <c r="AR573" s="162" t="s">
        <v>238</v>
      </c>
      <c r="AT573" s="162" t="s">
        <v>147</v>
      </c>
      <c r="AU573" s="162" t="s">
        <v>81</v>
      </c>
      <c r="AY573" s="17" t="s">
        <v>145</v>
      </c>
      <c r="BE573" s="163">
        <f t="shared" si="4"/>
        <v>0</v>
      </c>
      <c r="BF573" s="163">
        <f t="shared" si="5"/>
        <v>0</v>
      </c>
      <c r="BG573" s="163">
        <f t="shared" si="6"/>
        <v>0</v>
      </c>
      <c r="BH573" s="163">
        <f t="shared" si="7"/>
        <v>0</v>
      </c>
      <c r="BI573" s="163">
        <f t="shared" si="8"/>
        <v>0</v>
      </c>
      <c r="BJ573" s="17" t="s">
        <v>79</v>
      </c>
      <c r="BK573" s="163">
        <f t="shared" si="9"/>
        <v>0</v>
      </c>
      <c r="BL573" s="17" t="s">
        <v>238</v>
      </c>
      <c r="BM573" s="162" t="s">
        <v>892</v>
      </c>
    </row>
    <row r="574" spans="1:65" s="2" customFormat="1" ht="37.9" customHeight="1">
      <c r="A574" s="32"/>
      <c r="B574" s="149"/>
      <c r="C574" s="150" t="s">
        <v>893</v>
      </c>
      <c r="D574" s="150" t="s">
        <v>147</v>
      </c>
      <c r="E574" s="151" t="s">
        <v>894</v>
      </c>
      <c r="F574" s="152" t="s">
        <v>895</v>
      </c>
      <c r="G574" s="153" t="s">
        <v>896</v>
      </c>
      <c r="H574" s="154">
        <v>964</v>
      </c>
      <c r="I574" s="155"/>
      <c r="J574" s="156">
        <f t="shared" si="0"/>
        <v>0</v>
      </c>
      <c r="K574" s="157"/>
      <c r="L574" s="33"/>
      <c r="M574" s="158" t="s">
        <v>1</v>
      </c>
      <c r="N574" s="159" t="s">
        <v>37</v>
      </c>
      <c r="O574" s="58"/>
      <c r="P574" s="160">
        <f t="shared" si="1"/>
        <v>0</v>
      </c>
      <c r="Q574" s="160">
        <v>1E-3</v>
      </c>
      <c r="R574" s="160">
        <f t="shared" si="2"/>
        <v>0.96399999999999997</v>
      </c>
      <c r="S574" s="160">
        <v>0</v>
      </c>
      <c r="T574" s="161">
        <f t="shared" si="3"/>
        <v>0</v>
      </c>
      <c r="U574" s="32"/>
      <c r="V574" s="32"/>
      <c r="W574" s="32"/>
      <c r="X574" s="32"/>
      <c r="Y574" s="32"/>
      <c r="Z574" s="32"/>
      <c r="AA574" s="32"/>
      <c r="AB574" s="32"/>
      <c r="AC574" s="32"/>
      <c r="AD574" s="32"/>
      <c r="AE574" s="32"/>
      <c r="AR574" s="162" t="s">
        <v>238</v>
      </c>
      <c r="AT574" s="162" t="s">
        <v>147</v>
      </c>
      <c r="AU574" s="162" t="s">
        <v>81</v>
      </c>
      <c r="AY574" s="17" t="s">
        <v>145</v>
      </c>
      <c r="BE574" s="163">
        <f t="shared" si="4"/>
        <v>0</v>
      </c>
      <c r="BF574" s="163">
        <f t="shared" si="5"/>
        <v>0</v>
      </c>
      <c r="BG574" s="163">
        <f t="shared" si="6"/>
        <v>0</v>
      </c>
      <c r="BH574" s="163">
        <f t="shared" si="7"/>
        <v>0</v>
      </c>
      <c r="BI574" s="163">
        <f t="shared" si="8"/>
        <v>0</v>
      </c>
      <c r="BJ574" s="17" t="s">
        <v>79</v>
      </c>
      <c r="BK574" s="163">
        <f t="shared" si="9"/>
        <v>0</v>
      </c>
      <c r="BL574" s="17" t="s">
        <v>238</v>
      </c>
      <c r="BM574" s="162" t="s">
        <v>897</v>
      </c>
    </row>
    <row r="575" spans="1:65" s="2" customFormat="1" ht="16.5" customHeight="1">
      <c r="A575" s="32"/>
      <c r="B575" s="149"/>
      <c r="C575" s="150" t="s">
        <v>898</v>
      </c>
      <c r="D575" s="150" t="s">
        <v>147</v>
      </c>
      <c r="E575" s="151" t="s">
        <v>899</v>
      </c>
      <c r="F575" s="152" t="s">
        <v>900</v>
      </c>
      <c r="G575" s="153" t="s">
        <v>379</v>
      </c>
      <c r="H575" s="154">
        <v>1</v>
      </c>
      <c r="I575" s="155"/>
      <c r="J575" s="156">
        <f t="shared" si="0"/>
        <v>0</v>
      </c>
      <c r="K575" s="157"/>
      <c r="L575" s="33"/>
      <c r="M575" s="158" t="s">
        <v>1</v>
      </c>
      <c r="N575" s="159" t="s">
        <v>37</v>
      </c>
      <c r="O575" s="58"/>
      <c r="P575" s="160">
        <f t="shared" si="1"/>
        <v>0</v>
      </c>
      <c r="Q575" s="160">
        <v>0</v>
      </c>
      <c r="R575" s="160">
        <f t="shared" si="2"/>
        <v>0</v>
      </c>
      <c r="S575" s="160">
        <v>0</v>
      </c>
      <c r="T575" s="161">
        <f t="shared" si="3"/>
        <v>0</v>
      </c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  <c r="AE575" s="32"/>
      <c r="AR575" s="162" t="s">
        <v>238</v>
      </c>
      <c r="AT575" s="162" t="s">
        <v>147</v>
      </c>
      <c r="AU575" s="162" t="s">
        <v>81</v>
      </c>
      <c r="AY575" s="17" t="s">
        <v>145</v>
      </c>
      <c r="BE575" s="163">
        <f t="shared" si="4"/>
        <v>0</v>
      </c>
      <c r="BF575" s="163">
        <f t="shared" si="5"/>
        <v>0</v>
      </c>
      <c r="BG575" s="163">
        <f t="shared" si="6"/>
        <v>0</v>
      </c>
      <c r="BH575" s="163">
        <f t="shared" si="7"/>
        <v>0</v>
      </c>
      <c r="BI575" s="163">
        <f t="shared" si="8"/>
        <v>0</v>
      </c>
      <c r="BJ575" s="17" t="s">
        <v>79</v>
      </c>
      <c r="BK575" s="163">
        <f t="shared" si="9"/>
        <v>0</v>
      </c>
      <c r="BL575" s="17" t="s">
        <v>238</v>
      </c>
      <c r="BM575" s="162" t="s">
        <v>901</v>
      </c>
    </row>
    <row r="576" spans="1:65" s="2" customFormat="1" ht="16.5" customHeight="1">
      <c r="A576" s="32"/>
      <c r="B576" s="149"/>
      <c r="C576" s="150" t="s">
        <v>902</v>
      </c>
      <c r="D576" s="150" t="s">
        <v>147</v>
      </c>
      <c r="E576" s="151" t="s">
        <v>903</v>
      </c>
      <c r="F576" s="152" t="s">
        <v>904</v>
      </c>
      <c r="G576" s="153" t="s">
        <v>150</v>
      </c>
      <c r="H576" s="154">
        <v>37.5</v>
      </c>
      <c r="I576" s="155"/>
      <c r="J576" s="156">
        <f t="shared" si="0"/>
        <v>0</v>
      </c>
      <c r="K576" s="157"/>
      <c r="L576" s="33"/>
      <c r="M576" s="158" t="s">
        <v>1</v>
      </c>
      <c r="N576" s="159" t="s">
        <v>37</v>
      </c>
      <c r="O576" s="58"/>
      <c r="P576" s="160">
        <f t="shared" si="1"/>
        <v>0</v>
      </c>
      <c r="Q576" s="160">
        <v>0</v>
      </c>
      <c r="R576" s="160">
        <f t="shared" si="2"/>
        <v>0</v>
      </c>
      <c r="S576" s="160">
        <v>0</v>
      </c>
      <c r="T576" s="161">
        <f t="shared" si="3"/>
        <v>0</v>
      </c>
      <c r="U576" s="32"/>
      <c r="V576" s="32"/>
      <c r="W576" s="32"/>
      <c r="X576" s="32"/>
      <c r="Y576" s="32"/>
      <c r="Z576" s="32"/>
      <c r="AA576" s="32"/>
      <c r="AB576" s="32"/>
      <c r="AC576" s="32"/>
      <c r="AD576" s="32"/>
      <c r="AE576" s="32"/>
      <c r="AR576" s="162" t="s">
        <v>238</v>
      </c>
      <c r="AT576" s="162" t="s">
        <v>147</v>
      </c>
      <c r="AU576" s="162" t="s">
        <v>81</v>
      </c>
      <c r="AY576" s="17" t="s">
        <v>145</v>
      </c>
      <c r="BE576" s="163">
        <f t="shared" si="4"/>
        <v>0</v>
      </c>
      <c r="BF576" s="163">
        <f t="shared" si="5"/>
        <v>0</v>
      </c>
      <c r="BG576" s="163">
        <f t="shared" si="6"/>
        <v>0</v>
      </c>
      <c r="BH576" s="163">
        <f t="shared" si="7"/>
        <v>0</v>
      </c>
      <c r="BI576" s="163">
        <f t="shared" si="8"/>
        <v>0</v>
      </c>
      <c r="BJ576" s="17" t="s">
        <v>79</v>
      </c>
      <c r="BK576" s="163">
        <f t="shared" si="9"/>
        <v>0</v>
      </c>
      <c r="BL576" s="17" t="s">
        <v>238</v>
      </c>
      <c r="BM576" s="162" t="s">
        <v>905</v>
      </c>
    </row>
    <row r="577" spans="1:65" s="15" customFormat="1">
      <c r="B577" s="181"/>
      <c r="D577" s="165" t="s">
        <v>153</v>
      </c>
      <c r="E577" s="182" t="s">
        <v>1</v>
      </c>
      <c r="F577" s="183" t="s">
        <v>616</v>
      </c>
      <c r="H577" s="182" t="s">
        <v>1</v>
      </c>
      <c r="I577" s="184"/>
      <c r="L577" s="181"/>
      <c r="M577" s="185"/>
      <c r="N577" s="186"/>
      <c r="O577" s="186"/>
      <c r="P577" s="186"/>
      <c r="Q577" s="186"/>
      <c r="R577" s="186"/>
      <c r="S577" s="186"/>
      <c r="T577" s="187"/>
      <c r="AT577" s="182" t="s">
        <v>153</v>
      </c>
      <c r="AU577" s="182" t="s">
        <v>81</v>
      </c>
      <c r="AV577" s="15" t="s">
        <v>79</v>
      </c>
      <c r="AW577" s="15" t="s">
        <v>29</v>
      </c>
      <c r="AX577" s="15" t="s">
        <v>72</v>
      </c>
      <c r="AY577" s="182" t="s">
        <v>145</v>
      </c>
    </row>
    <row r="578" spans="1:65" s="13" customFormat="1">
      <c r="B578" s="164"/>
      <c r="D578" s="165" t="s">
        <v>153</v>
      </c>
      <c r="E578" s="166" t="s">
        <v>1</v>
      </c>
      <c r="F578" s="167" t="s">
        <v>906</v>
      </c>
      <c r="H578" s="168">
        <v>36.799999999999997</v>
      </c>
      <c r="I578" s="169"/>
      <c r="L578" s="164"/>
      <c r="M578" s="170"/>
      <c r="N578" s="171"/>
      <c r="O578" s="171"/>
      <c r="P578" s="171"/>
      <c r="Q578" s="171"/>
      <c r="R578" s="171"/>
      <c r="S578" s="171"/>
      <c r="T578" s="172"/>
      <c r="AT578" s="166" t="s">
        <v>153</v>
      </c>
      <c r="AU578" s="166" t="s">
        <v>81</v>
      </c>
      <c r="AV578" s="13" t="s">
        <v>81</v>
      </c>
      <c r="AW578" s="13" t="s">
        <v>29</v>
      </c>
      <c r="AX578" s="13" t="s">
        <v>72</v>
      </c>
      <c r="AY578" s="166" t="s">
        <v>145</v>
      </c>
    </row>
    <row r="579" spans="1:65" s="15" customFormat="1">
      <c r="B579" s="181"/>
      <c r="D579" s="165" t="s">
        <v>153</v>
      </c>
      <c r="E579" s="182" t="s">
        <v>1</v>
      </c>
      <c r="F579" s="183" t="s">
        <v>618</v>
      </c>
      <c r="H579" s="182" t="s">
        <v>1</v>
      </c>
      <c r="I579" s="184"/>
      <c r="L579" s="181"/>
      <c r="M579" s="185"/>
      <c r="N579" s="186"/>
      <c r="O579" s="186"/>
      <c r="P579" s="186"/>
      <c r="Q579" s="186"/>
      <c r="R579" s="186"/>
      <c r="S579" s="186"/>
      <c r="T579" s="187"/>
      <c r="AT579" s="182" t="s">
        <v>153</v>
      </c>
      <c r="AU579" s="182" t="s">
        <v>81</v>
      </c>
      <c r="AV579" s="15" t="s">
        <v>79</v>
      </c>
      <c r="AW579" s="15" t="s">
        <v>29</v>
      </c>
      <c r="AX579" s="15" t="s">
        <v>72</v>
      </c>
      <c r="AY579" s="182" t="s">
        <v>145</v>
      </c>
    </row>
    <row r="580" spans="1:65" s="13" customFormat="1">
      <c r="B580" s="164"/>
      <c r="D580" s="165" t="s">
        <v>153</v>
      </c>
      <c r="E580" s="166" t="s">
        <v>1</v>
      </c>
      <c r="F580" s="167" t="s">
        <v>907</v>
      </c>
      <c r="H580" s="168">
        <v>0.7</v>
      </c>
      <c r="I580" s="169"/>
      <c r="L580" s="164"/>
      <c r="M580" s="170"/>
      <c r="N580" s="171"/>
      <c r="O580" s="171"/>
      <c r="P580" s="171"/>
      <c r="Q580" s="171"/>
      <c r="R580" s="171"/>
      <c r="S580" s="171"/>
      <c r="T580" s="172"/>
      <c r="AT580" s="166" t="s">
        <v>153</v>
      </c>
      <c r="AU580" s="166" t="s">
        <v>81</v>
      </c>
      <c r="AV580" s="13" t="s">
        <v>81</v>
      </c>
      <c r="AW580" s="13" t="s">
        <v>29</v>
      </c>
      <c r="AX580" s="13" t="s">
        <v>72</v>
      </c>
      <c r="AY580" s="166" t="s">
        <v>145</v>
      </c>
    </row>
    <row r="581" spans="1:65" s="14" customFormat="1">
      <c r="B581" s="173"/>
      <c r="D581" s="165" t="s">
        <v>153</v>
      </c>
      <c r="E581" s="174" t="s">
        <v>1</v>
      </c>
      <c r="F581" s="175" t="s">
        <v>166</v>
      </c>
      <c r="H581" s="176">
        <v>37.5</v>
      </c>
      <c r="I581" s="177"/>
      <c r="L581" s="173"/>
      <c r="M581" s="178"/>
      <c r="N581" s="179"/>
      <c r="O581" s="179"/>
      <c r="P581" s="179"/>
      <c r="Q581" s="179"/>
      <c r="R581" s="179"/>
      <c r="S581" s="179"/>
      <c r="T581" s="180"/>
      <c r="AT581" s="174" t="s">
        <v>153</v>
      </c>
      <c r="AU581" s="174" t="s">
        <v>81</v>
      </c>
      <c r="AV581" s="14" t="s">
        <v>151</v>
      </c>
      <c r="AW581" s="14" t="s">
        <v>29</v>
      </c>
      <c r="AX581" s="14" t="s">
        <v>79</v>
      </c>
      <c r="AY581" s="174" t="s">
        <v>145</v>
      </c>
    </row>
    <row r="582" spans="1:65" s="2" customFormat="1" ht="16.5" customHeight="1">
      <c r="A582" s="32"/>
      <c r="B582" s="149"/>
      <c r="C582" s="150" t="s">
        <v>908</v>
      </c>
      <c r="D582" s="150" t="s">
        <v>147</v>
      </c>
      <c r="E582" s="151" t="s">
        <v>909</v>
      </c>
      <c r="F582" s="152" t="s">
        <v>910</v>
      </c>
      <c r="G582" s="153" t="s">
        <v>150</v>
      </c>
      <c r="H582" s="154">
        <v>37.5</v>
      </c>
      <c r="I582" s="155"/>
      <c r="J582" s="156">
        <f>ROUND(I582*H582,2)</f>
        <v>0</v>
      </c>
      <c r="K582" s="157"/>
      <c r="L582" s="33"/>
      <c r="M582" s="158" t="s">
        <v>1</v>
      </c>
      <c r="N582" s="159" t="s">
        <v>37</v>
      </c>
      <c r="O582" s="58"/>
      <c r="P582" s="160">
        <f>O582*H582</f>
        <v>0</v>
      </c>
      <c r="Q582" s="160">
        <v>0</v>
      </c>
      <c r="R582" s="160">
        <f>Q582*H582</f>
        <v>0</v>
      </c>
      <c r="S582" s="160">
        <v>0</v>
      </c>
      <c r="T582" s="161">
        <f>S582*H582</f>
        <v>0</v>
      </c>
      <c r="U582" s="32"/>
      <c r="V582" s="32"/>
      <c r="W582" s="32"/>
      <c r="X582" s="32"/>
      <c r="Y582" s="32"/>
      <c r="Z582" s="32"/>
      <c r="AA582" s="32"/>
      <c r="AB582" s="32"/>
      <c r="AC582" s="32"/>
      <c r="AD582" s="32"/>
      <c r="AE582" s="32"/>
      <c r="AR582" s="162" t="s">
        <v>238</v>
      </c>
      <c r="AT582" s="162" t="s">
        <v>147</v>
      </c>
      <c r="AU582" s="162" t="s">
        <v>81</v>
      </c>
      <c r="AY582" s="17" t="s">
        <v>145</v>
      </c>
      <c r="BE582" s="163">
        <f>IF(N582="základní",J582,0)</f>
        <v>0</v>
      </c>
      <c r="BF582" s="163">
        <f>IF(N582="snížená",J582,0)</f>
        <v>0</v>
      </c>
      <c r="BG582" s="163">
        <f>IF(N582="zákl. přenesená",J582,0)</f>
        <v>0</v>
      </c>
      <c r="BH582" s="163">
        <f>IF(N582="sníž. přenesená",J582,0)</f>
        <v>0</v>
      </c>
      <c r="BI582" s="163">
        <f>IF(N582="nulová",J582,0)</f>
        <v>0</v>
      </c>
      <c r="BJ582" s="17" t="s">
        <v>79</v>
      </c>
      <c r="BK582" s="163">
        <f>ROUND(I582*H582,2)</f>
        <v>0</v>
      </c>
      <c r="BL582" s="17" t="s">
        <v>238</v>
      </c>
      <c r="BM582" s="162" t="s">
        <v>911</v>
      </c>
    </row>
    <row r="583" spans="1:65" s="15" customFormat="1">
      <c r="B583" s="181"/>
      <c r="D583" s="165" t="s">
        <v>153</v>
      </c>
      <c r="E583" s="182" t="s">
        <v>1</v>
      </c>
      <c r="F583" s="183" t="s">
        <v>616</v>
      </c>
      <c r="H583" s="182" t="s">
        <v>1</v>
      </c>
      <c r="I583" s="184"/>
      <c r="L583" s="181"/>
      <c r="M583" s="185"/>
      <c r="N583" s="186"/>
      <c r="O583" s="186"/>
      <c r="P583" s="186"/>
      <c r="Q583" s="186"/>
      <c r="R583" s="186"/>
      <c r="S583" s="186"/>
      <c r="T583" s="187"/>
      <c r="AT583" s="182" t="s">
        <v>153</v>
      </c>
      <c r="AU583" s="182" t="s">
        <v>81</v>
      </c>
      <c r="AV583" s="15" t="s">
        <v>79</v>
      </c>
      <c r="AW583" s="15" t="s">
        <v>29</v>
      </c>
      <c r="AX583" s="15" t="s">
        <v>72</v>
      </c>
      <c r="AY583" s="182" t="s">
        <v>145</v>
      </c>
    </row>
    <row r="584" spans="1:65" s="13" customFormat="1">
      <c r="B584" s="164"/>
      <c r="D584" s="165" t="s">
        <v>153</v>
      </c>
      <c r="E584" s="166" t="s">
        <v>1</v>
      </c>
      <c r="F584" s="167" t="s">
        <v>906</v>
      </c>
      <c r="H584" s="168">
        <v>36.799999999999997</v>
      </c>
      <c r="I584" s="169"/>
      <c r="L584" s="164"/>
      <c r="M584" s="170"/>
      <c r="N584" s="171"/>
      <c r="O584" s="171"/>
      <c r="P584" s="171"/>
      <c r="Q584" s="171"/>
      <c r="R584" s="171"/>
      <c r="S584" s="171"/>
      <c r="T584" s="172"/>
      <c r="AT584" s="166" t="s">
        <v>153</v>
      </c>
      <c r="AU584" s="166" t="s">
        <v>81</v>
      </c>
      <c r="AV584" s="13" t="s">
        <v>81</v>
      </c>
      <c r="AW584" s="13" t="s">
        <v>29</v>
      </c>
      <c r="AX584" s="13" t="s">
        <v>72</v>
      </c>
      <c r="AY584" s="166" t="s">
        <v>145</v>
      </c>
    </row>
    <row r="585" spans="1:65" s="15" customFormat="1">
      <c r="B585" s="181"/>
      <c r="D585" s="165" t="s">
        <v>153</v>
      </c>
      <c r="E585" s="182" t="s">
        <v>1</v>
      </c>
      <c r="F585" s="183" t="s">
        <v>618</v>
      </c>
      <c r="H585" s="182" t="s">
        <v>1</v>
      </c>
      <c r="I585" s="184"/>
      <c r="L585" s="181"/>
      <c r="M585" s="185"/>
      <c r="N585" s="186"/>
      <c r="O585" s="186"/>
      <c r="P585" s="186"/>
      <c r="Q585" s="186"/>
      <c r="R585" s="186"/>
      <c r="S585" s="186"/>
      <c r="T585" s="187"/>
      <c r="AT585" s="182" t="s">
        <v>153</v>
      </c>
      <c r="AU585" s="182" t="s">
        <v>81</v>
      </c>
      <c r="AV585" s="15" t="s">
        <v>79</v>
      </c>
      <c r="AW585" s="15" t="s">
        <v>29</v>
      </c>
      <c r="AX585" s="15" t="s">
        <v>72</v>
      </c>
      <c r="AY585" s="182" t="s">
        <v>145</v>
      </c>
    </row>
    <row r="586" spans="1:65" s="13" customFormat="1">
      <c r="B586" s="164"/>
      <c r="D586" s="165" t="s">
        <v>153</v>
      </c>
      <c r="E586" s="166" t="s">
        <v>1</v>
      </c>
      <c r="F586" s="167" t="s">
        <v>907</v>
      </c>
      <c r="H586" s="168">
        <v>0.7</v>
      </c>
      <c r="I586" s="169"/>
      <c r="L586" s="164"/>
      <c r="M586" s="170"/>
      <c r="N586" s="171"/>
      <c r="O586" s="171"/>
      <c r="P586" s="171"/>
      <c r="Q586" s="171"/>
      <c r="R586" s="171"/>
      <c r="S586" s="171"/>
      <c r="T586" s="172"/>
      <c r="AT586" s="166" t="s">
        <v>153</v>
      </c>
      <c r="AU586" s="166" t="s">
        <v>81</v>
      </c>
      <c r="AV586" s="13" t="s">
        <v>81</v>
      </c>
      <c r="AW586" s="13" t="s">
        <v>29</v>
      </c>
      <c r="AX586" s="13" t="s">
        <v>72</v>
      </c>
      <c r="AY586" s="166" t="s">
        <v>145</v>
      </c>
    </row>
    <row r="587" spans="1:65" s="14" customFormat="1">
      <c r="B587" s="173"/>
      <c r="D587" s="165" t="s">
        <v>153</v>
      </c>
      <c r="E587" s="174" t="s">
        <v>1</v>
      </c>
      <c r="F587" s="175" t="s">
        <v>166</v>
      </c>
      <c r="H587" s="176">
        <v>37.5</v>
      </c>
      <c r="I587" s="177"/>
      <c r="L587" s="173"/>
      <c r="M587" s="178"/>
      <c r="N587" s="179"/>
      <c r="O587" s="179"/>
      <c r="P587" s="179"/>
      <c r="Q587" s="179"/>
      <c r="R587" s="179"/>
      <c r="S587" s="179"/>
      <c r="T587" s="180"/>
      <c r="AT587" s="174" t="s">
        <v>153</v>
      </c>
      <c r="AU587" s="174" t="s">
        <v>81</v>
      </c>
      <c r="AV587" s="14" t="s">
        <v>151</v>
      </c>
      <c r="AW587" s="14" t="s">
        <v>29</v>
      </c>
      <c r="AX587" s="14" t="s">
        <v>79</v>
      </c>
      <c r="AY587" s="174" t="s">
        <v>145</v>
      </c>
    </row>
    <row r="588" spans="1:65" s="2" customFormat="1" ht="66.75" customHeight="1">
      <c r="A588" s="32"/>
      <c r="B588" s="149"/>
      <c r="C588" s="150" t="s">
        <v>912</v>
      </c>
      <c r="D588" s="150" t="s">
        <v>147</v>
      </c>
      <c r="E588" s="151" t="s">
        <v>913</v>
      </c>
      <c r="F588" s="152" t="s">
        <v>914</v>
      </c>
      <c r="G588" s="153" t="s">
        <v>150</v>
      </c>
      <c r="H588" s="154">
        <v>10.5</v>
      </c>
      <c r="I588" s="155"/>
      <c r="J588" s="156">
        <f>ROUND(I588*H588,2)</f>
        <v>0</v>
      </c>
      <c r="K588" s="157"/>
      <c r="L588" s="33"/>
      <c r="M588" s="158" t="s">
        <v>1</v>
      </c>
      <c r="N588" s="159" t="s">
        <v>37</v>
      </c>
      <c r="O588" s="58"/>
      <c r="P588" s="160">
        <f>O588*H588</f>
        <v>0</v>
      </c>
      <c r="Q588" s="160">
        <v>0</v>
      </c>
      <c r="R588" s="160">
        <f>Q588*H588</f>
        <v>0</v>
      </c>
      <c r="S588" s="160">
        <v>0</v>
      </c>
      <c r="T588" s="161">
        <f>S588*H588</f>
        <v>0</v>
      </c>
      <c r="U588" s="32"/>
      <c r="V588" s="32"/>
      <c r="W588" s="32"/>
      <c r="X588" s="32"/>
      <c r="Y588" s="32"/>
      <c r="Z588" s="32"/>
      <c r="AA588" s="32"/>
      <c r="AB588" s="32"/>
      <c r="AC588" s="32"/>
      <c r="AD588" s="32"/>
      <c r="AE588" s="32"/>
      <c r="AR588" s="162" t="s">
        <v>238</v>
      </c>
      <c r="AT588" s="162" t="s">
        <v>147</v>
      </c>
      <c r="AU588" s="162" t="s">
        <v>81</v>
      </c>
      <c r="AY588" s="17" t="s">
        <v>145</v>
      </c>
      <c r="BE588" s="163">
        <f>IF(N588="základní",J588,0)</f>
        <v>0</v>
      </c>
      <c r="BF588" s="163">
        <f>IF(N588="snížená",J588,0)</f>
        <v>0</v>
      </c>
      <c r="BG588" s="163">
        <f>IF(N588="zákl. přenesená",J588,0)</f>
        <v>0</v>
      </c>
      <c r="BH588" s="163">
        <f>IF(N588="sníž. přenesená",J588,0)</f>
        <v>0</v>
      </c>
      <c r="BI588" s="163">
        <f>IF(N588="nulová",J588,0)</f>
        <v>0</v>
      </c>
      <c r="BJ588" s="17" t="s">
        <v>79</v>
      </c>
      <c r="BK588" s="163">
        <f>ROUND(I588*H588,2)</f>
        <v>0</v>
      </c>
      <c r="BL588" s="17" t="s">
        <v>238</v>
      </c>
      <c r="BM588" s="162" t="s">
        <v>915</v>
      </c>
    </row>
    <row r="589" spans="1:65" s="2" customFormat="1" ht="66.75" customHeight="1">
      <c r="A589" s="32"/>
      <c r="B589" s="149"/>
      <c r="C589" s="150" t="s">
        <v>916</v>
      </c>
      <c r="D589" s="150" t="s">
        <v>147</v>
      </c>
      <c r="E589" s="151" t="s">
        <v>917</v>
      </c>
      <c r="F589" s="152" t="s">
        <v>918</v>
      </c>
      <c r="G589" s="153" t="s">
        <v>150</v>
      </c>
      <c r="H589" s="154">
        <v>4.2</v>
      </c>
      <c r="I589" s="155"/>
      <c r="J589" s="156">
        <f>ROUND(I589*H589,2)</f>
        <v>0</v>
      </c>
      <c r="K589" s="157"/>
      <c r="L589" s="33"/>
      <c r="M589" s="158" t="s">
        <v>1</v>
      </c>
      <c r="N589" s="159" t="s">
        <v>37</v>
      </c>
      <c r="O589" s="58"/>
      <c r="P589" s="160">
        <f>O589*H589</f>
        <v>0</v>
      </c>
      <c r="Q589" s="160">
        <v>0</v>
      </c>
      <c r="R589" s="160">
        <f>Q589*H589</f>
        <v>0</v>
      </c>
      <c r="S589" s="160">
        <v>0</v>
      </c>
      <c r="T589" s="161">
        <f>S589*H589</f>
        <v>0</v>
      </c>
      <c r="U589" s="32"/>
      <c r="V589" s="32"/>
      <c r="W589" s="32"/>
      <c r="X589" s="32"/>
      <c r="Y589" s="32"/>
      <c r="Z589" s="32"/>
      <c r="AA589" s="32"/>
      <c r="AB589" s="32"/>
      <c r="AC589" s="32"/>
      <c r="AD589" s="32"/>
      <c r="AE589" s="32"/>
      <c r="AR589" s="162" t="s">
        <v>238</v>
      </c>
      <c r="AT589" s="162" t="s">
        <v>147</v>
      </c>
      <c r="AU589" s="162" t="s">
        <v>81</v>
      </c>
      <c r="AY589" s="17" t="s">
        <v>145</v>
      </c>
      <c r="BE589" s="163">
        <f>IF(N589="základní",J589,0)</f>
        <v>0</v>
      </c>
      <c r="BF589" s="163">
        <f>IF(N589="snížená",J589,0)</f>
        <v>0</v>
      </c>
      <c r="BG589" s="163">
        <f>IF(N589="zákl. přenesená",J589,0)</f>
        <v>0</v>
      </c>
      <c r="BH589" s="163">
        <f>IF(N589="sníž. přenesená",J589,0)</f>
        <v>0</v>
      </c>
      <c r="BI589" s="163">
        <f>IF(N589="nulová",J589,0)</f>
        <v>0</v>
      </c>
      <c r="BJ589" s="17" t="s">
        <v>79</v>
      </c>
      <c r="BK589" s="163">
        <f>ROUND(I589*H589,2)</f>
        <v>0</v>
      </c>
      <c r="BL589" s="17" t="s">
        <v>238</v>
      </c>
      <c r="BM589" s="162" t="s">
        <v>919</v>
      </c>
    </row>
    <row r="590" spans="1:65" s="2" customFormat="1" ht="24.2" customHeight="1">
      <c r="A590" s="32"/>
      <c r="B590" s="149"/>
      <c r="C590" s="150" t="s">
        <v>920</v>
      </c>
      <c r="D590" s="150" t="s">
        <v>147</v>
      </c>
      <c r="E590" s="151" t="s">
        <v>921</v>
      </c>
      <c r="F590" s="152" t="s">
        <v>922</v>
      </c>
      <c r="G590" s="153" t="s">
        <v>150</v>
      </c>
      <c r="H590" s="154">
        <v>11.4</v>
      </c>
      <c r="I590" s="155"/>
      <c r="J590" s="156">
        <f>ROUND(I590*H590,2)</f>
        <v>0</v>
      </c>
      <c r="K590" s="157"/>
      <c r="L590" s="33"/>
      <c r="M590" s="158" t="s">
        <v>1</v>
      </c>
      <c r="N590" s="159" t="s">
        <v>37</v>
      </c>
      <c r="O590" s="58"/>
      <c r="P590" s="160">
        <f>O590*H590</f>
        <v>0</v>
      </c>
      <c r="Q590" s="160">
        <v>0</v>
      </c>
      <c r="R590" s="160">
        <f>Q590*H590</f>
        <v>0</v>
      </c>
      <c r="S590" s="160">
        <v>0</v>
      </c>
      <c r="T590" s="161">
        <f>S590*H590</f>
        <v>0</v>
      </c>
      <c r="U590" s="32"/>
      <c r="V590" s="32"/>
      <c r="W590" s="32"/>
      <c r="X590" s="32"/>
      <c r="Y590" s="32"/>
      <c r="Z590" s="32"/>
      <c r="AA590" s="32"/>
      <c r="AB590" s="32"/>
      <c r="AC590" s="32"/>
      <c r="AD590" s="32"/>
      <c r="AE590" s="32"/>
      <c r="AR590" s="162" t="s">
        <v>238</v>
      </c>
      <c r="AT590" s="162" t="s">
        <v>147</v>
      </c>
      <c r="AU590" s="162" t="s">
        <v>81</v>
      </c>
      <c r="AY590" s="17" t="s">
        <v>145</v>
      </c>
      <c r="BE590" s="163">
        <f>IF(N590="základní",J590,0)</f>
        <v>0</v>
      </c>
      <c r="BF590" s="163">
        <f>IF(N590="snížená",J590,0)</f>
        <v>0</v>
      </c>
      <c r="BG590" s="163">
        <f>IF(N590="zákl. přenesená",J590,0)</f>
        <v>0</v>
      </c>
      <c r="BH590" s="163">
        <f>IF(N590="sníž. přenesená",J590,0)</f>
        <v>0</v>
      </c>
      <c r="BI590" s="163">
        <f>IF(N590="nulová",J590,0)</f>
        <v>0</v>
      </c>
      <c r="BJ590" s="17" t="s">
        <v>79</v>
      </c>
      <c r="BK590" s="163">
        <f>ROUND(I590*H590,2)</f>
        <v>0</v>
      </c>
      <c r="BL590" s="17" t="s">
        <v>238</v>
      </c>
      <c r="BM590" s="162" t="s">
        <v>923</v>
      </c>
    </row>
    <row r="591" spans="1:65" s="2" customFormat="1" ht="24.2" customHeight="1">
      <c r="A591" s="32"/>
      <c r="B591" s="149"/>
      <c r="C591" s="150" t="s">
        <v>924</v>
      </c>
      <c r="D591" s="150" t="s">
        <v>147</v>
      </c>
      <c r="E591" s="151" t="s">
        <v>925</v>
      </c>
      <c r="F591" s="152" t="s">
        <v>926</v>
      </c>
      <c r="G591" s="153" t="s">
        <v>150</v>
      </c>
      <c r="H591" s="154">
        <v>15.3</v>
      </c>
      <c r="I591" s="155"/>
      <c r="J591" s="156">
        <f>ROUND(I591*H591,2)</f>
        <v>0</v>
      </c>
      <c r="K591" s="157"/>
      <c r="L591" s="33"/>
      <c r="M591" s="158" t="s">
        <v>1</v>
      </c>
      <c r="N591" s="159" t="s">
        <v>37</v>
      </c>
      <c r="O591" s="58"/>
      <c r="P591" s="160">
        <f>O591*H591</f>
        <v>0</v>
      </c>
      <c r="Q591" s="160">
        <v>0</v>
      </c>
      <c r="R591" s="160">
        <f>Q591*H591</f>
        <v>0</v>
      </c>
      <c r="S591" s="160">
        <v>0</v>
      </c>
      <c r="T591" s="161">
        <f>S591*H591</f>
        <v>0</v>
      </c>
      <c r="U591" s="32"/>
      <c r="V591" s="32"/>
      <c r="W591" s="32"/>
      <c r="X591" s="32"/>
      <c r="Y591" s="32"/>
      <c r="Z591" s="32"/>
      <c r="AA591" s="32"/>
      <c r="AB591" s="32"/>
      <c r="AC591" s="32"/>
      <c r="AD591" s="32"/>
      <c r="AE591" s="32"/>
      <c r="AR591" s="162" t="s">
        <v>238</v>
      </c>
      <c r="AT591" s="162" t="s">
        <v>147</v>
      </c>
      <c r="AU591" s="162" t="s">
        <v>81</v>
      </c>
      <c r="AY591" s="17" t="s">
        <v>145</v>
      </c>
      <c r="BE591" s="163">
        <f>IF(N591="základní",J591,0)</f>
        <v>0</v>
      </c>
      <c r="BF591" s="163">
        <f>IF(N591="snížená",J591,0)</f>
        <v>0</v>
      </c>
      <c r="BG591" s="163">
        <f>IF(N591="zákl. přenesená",J591,0)</f>
        <v>0</v>
      </c>
      <c r="BH591" s="163">
        <f>IF(N591="sníž. přenesená",J591,0)</f>
        <v>0</v>
      </c>
      <c r="BI591" s="163">
        <f>IF(N591="nulová",J591,0)</f>
        <v>0</v>
      </c>
      <c r="BJ591" s="17" t="s">
        <v>79</v>
      </c>
      <c r="BK591" s="163">
        <f>ROUND(I591*H591,2)</f>
        <v>0</v>
      </c>
      <c r="BL591" s="17" t="s">
        <v>238</v>
      </c>
      <c r="BM591" s="162" t="s">
        <v>927</v>
      </c>
    </row>
    <row r="592" spans="1:65" s="2" customFormat="1" ht="24.2" customHeight="1">
      <c r="A592" s="32"/>
      <c r="B592" s="149"/>
      <c r="C592" s="150" t="s">
        <v>928</v>
      </c>
      <c r="D592" s="150" t="s">
        <v>147</v>
      </c>
      <c r="E592" s="151" t="s">
        <v>929</v>
      </c>
      <c r="F592" s="152" t="s">
        <v>930</v>
      </c>
      <c r="G592" s="153" t="s">
        <v>150</v>
      </c>
      <c r="H592" s="154">
        <v>17.584</v>
      </c>
      <c r="I592" s="155"/>
      <c r="J592" s="156">
        <f>ROUND(I592*H592,2)</f>
        <v>0</v>
      </c>
      <c r="K592" s="157"/>
      <c r="L592" s="33"/>
      <c r="M592" s="158" t="s">
        <v>1</v>
      </c>
      <c r="N592" s="159" t="s">
        <v>37</v>
      </c>
      <c r="O592" s="58"/>
      <c r="P592" s="160">
        <f>O592*H592</f>
        <v>0</v>
      </c>
      <c r="Q592" s="160">
        <v>0</v>
      </c>
      <c r="R592" s="160">
        <f>Q592*H592</f>
        <v>0</v>
      </c>
      <c r="S592" s="160">
        <v>8.9999999999999993E-3</v>
      </c>
      <c r="T592" s="161">
        <f>S592*H592</f>
        <v>0.15825599999999998</v>
      </c>
      <c r="U592" s="32"/>
      <c r="V592" s="32"/>
      <c r="W592" s="32"/>
      <c r="X592" s="32"/>
      <c r="Y592" s="32"/>
      <c r="Z592" s="32"/>
      <c r="AA592" s="32"/>
      <c r="AB592" s="32"/>
      <c r="AC592" s="32"/>
      <c r="AD592" s="32"/>
      <c r="AE592" s="32"/>
      <c r="AR592" s="162" t="s">
        <v>238</v>
      </c>
      <c r="AT592" s="162" t="s">
        <v>147</v>
      </c>
      <c r="AU592" s="162" t="s">
        <v>81</v>
      </c>
      <c r="AY592" s="17" t="s">
        <v>145</v>
      </c>
      <c r="BE592" s="163">
        <f>IF(N592="základní",J592,0)</f>
        <v>0</v>
      </c>
      <c r="BF592" s="163">
        <f>IF(N592="snížená",J592,0)</f>
        <v>0</v>
      </c>
      <c r="BG592" s="163">
        <f>IF(N592="zákl. přenesená",J592,0)</f>
        <v>0</v>
      </c>
      <c r="BH592" s="163">
        <f>IF(N592="sníž. přenesená",J592,0)</f>
        <v>0</v>
      </c>
      <c r="BI592" s="163">
        <f>IF(N592="nulová",J592,0)</f>
        <v>0</v>
      </c>
      <c r="BJ592" s="17" t="s">
        <v>79</v>
      </c>
      <c r="BK592" s="163">
        <f>ROUND(I592*H592,2)</f>
        <v>0</v>
      </c>
      <c r="BL592" s="17" t="s">
        <v>238</v>
      </c>
      <c r="BM592" s="162" t="s">
        <v>931</v>
      </c>
    </row>
    <row r="593" spans="1:65" s="15" customFormat="1">
      <c r="B593" s="181"/>
      <c r="D593" s="165" t="s">
        <v>153</v>
      </c>
      <c r="E593" s="182" t="s">
        <v>1</v>
      </c>
      <c r="F593" s="183" t="s">
        <v>932</v>
      </c>
      <c r="H593" s="182" t="s">
        <v>1</v>
      </c>
      <c r="I593" s="184"/>
      <c r="L593" s="181"/>
      <c r="M593" s="185"/>
      <c r="N593" s="186"/>
      <c r="O593" s="186"/>
      <c r="P593" s="186"/>
      <c r="Q593" s="186"/>
      <c r="R593" s="186"/>
      <c r="S593" s="186"/>
      <c r="T593" s="187"/>
      <c r="AT593" s="182" t="s">
        <v>153</v>
      </c>
      <c r="AU593" s="182" t="s">
        <v>81</v>
      </c>
      <c r="AV593" s="15" t="s">
        <v>79</v>
      </c>
      <c r="AW593" s="15" t="s">
        <v>29</v>
      </c>
      <c r="AX593" s="15" t="s">
        <v>72</v>
      </c>
      <c r="AY593" s="182" t="s">
        <v>145</v>
      </c>
    </row>
    <row r="594" spans="1:65" s="13" customFormat="1">
      <c r="B594" s="164"/>
      <c r="D594" s="165" t="s">
        <v>153</v>
      </c>
      <c r="E594" s="166" t="s">
        <v>1</v>
      </c>
      <c r="F594" s="167" t="s">
        <v>933</v>
      </c>
      <c r="H594" s="168">
        <v>17.584</v>
      </c>
      <c r="I594" s="169"/>
      <c r="L594" s="164"/>
      <c r="M594" s="170"/>
      <c r="N594" s="171"/>
      <c r="O594" s="171"/>
      <c r="P594" s="171"/>
      <c r="Q594" s="171"/>
      <c r="R594" s="171"/>
      <c r="S594" s="171"/>
      <c r="T594" s="172"/>
      <c r="AT594" s="166" t="s">
        <v>153</v>
      </c>
      <c r="AU594" s="166" t="s">
        <v>81</v>
      </c>
      <c r="AV594" s="13" t="s">
        <v>81</v>
      </c>
      <c r="AW594" s="13" t="s">
        <v>29</v>
      </c>
      <c r="AX594" s="13" t="s">
        <v>79</v>
      </c>
      <c r="AY594" s="166" t="s">
        <v>145</v>
      </c>
    </row>
    <row r="595" spans="1:65" s="2" customFormat="1" ht="24.2" customHeight="1">
      <c r="A595" s="32"/>
      <c r="B595" s="149"/>
      <c r="C595" s="150" t="s">
        <v>934</v>
      </c>
      <c r="D595" s="150" t="s">
        <v>147</v>
      </c>
      <c r="E595" s="151" t="s">
        <v>935</v>
      </c>
      <c r="F595" s="152" t="s">
        <v>936</v>
      </c>
      <c r="G595" s="153" t="s">
        <v>150</v>
      </c>
      <c r="H595" s="154">
        <v>22</v>
      </c>
      <c r="I595" s="155"/>
      <c r="J595" s="156">
        <f>ROUND(I595*H595,2)</f>
        <v>0</v>
      </c>
      <c r="K595" s="157"/>
      <c r="L595" s="33"/>
      <c r="M595" s="158" t="s">
        <v>1</v>
      </c>
      <c r="N595" s="159" t="s">
        <v>37</v>
      </c>
      <c r="O595" s="58"/>
      <c r="P595" s="160">
        <f>O595*H595</f>
        <v>0</v>
      </c>
      <c r="Q595" s="160">
        <v>0</v>
      </c>
      <c r="R595" s="160">
        <f>Q595*H595</f>
        <v>0</v>
      </c>
      <c r="S595" s="160">
        <v>8.9999999999999993E-3</v>
      </c>
      <c r="T595" s="161">
        <f>S595*H595</f>
        <v>0.19799999999999998</v>
      </c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  <c r="AE595" s="32"/>
      <c r="AR595" s="162" t="s">
        <v>238</v>
      </c>
      <c r="AT595" s="162" t="s">
        <v>147</v>
      </c>
      <c r="AU595" s="162" t="s">
        <v>81</v>
      </c>
      <c r="AY595" s="17" t="s">
        <v>145</v>
      </c>
      <c r="BE595" s="163">
        <f>IF(N595="základní",J595,0)</f>
        <v>0</v>
      </c>
      <c r="BF595" s="163">
        <f>IF(N595="snížená",J595,0)</f>
        <v>0</v>
      </c>
      <c r="BG595" s="163">
        <f>IF(N595="zákl. přenesená",J595,0)</f>
        <v>0</v>
      </c>
      <c r="BH595" s="163">
        <f>IF(N595="sníž. přenesená",J595,0)</f>
        <v>0</v>
      </c>
      <c r="BI595" s="163">
        <f>IF(N595="nulová",J595,0)</f>
        <v>0</v>
      </c>
      <c r="BJ595" s="17" t="s">
        <v>79</v>
      </c>
      <c r="BK595" s="163">
        <f>ROUND(I595*H595,2)</f>
        <v>0</v>
      </c>
      <c r="BL595" s="17" t="s">
        <v>238</v>
      </c>
      <c r="BM595" s="162" t="s">
        <v>937</v>
      </c>
    </row>
    <row r="596" spans="1:65" s="15" customFormat="1">
      <c r="B596" s="181"/>
      <c r="D596" s="165" t="s">
        <v>153</v>
      </c>
      <c r="E596" s="182" t="s">
        <v>1</v>
      </c>
      <c r="F596" s="183" t="s">
        <v>938</v>
      </c>
      <c r="H596" s="182" t="s">
        <v>1</v>
      </c>
      <c r="I596" s="184"/>
      <c r="L596" s="181"/>
      <c r="M596" s="185"/>
      <c r="N596" s="186"/>
      <c r="O596" s="186"/>
      <c r="P596" s="186"/>
      <c r="Q596" s="186"/>
      <c r="R596" s="186"/>
      <c r="S596" s="186"/>
      <c r="T596" s="187"/>
      <c r="AT596" s="182" t="s">
        <v>153</v>
      </c>
      <c r="AU596" s="182" t="s">
        <v>81</v>
      </c>
      <c r="AV596" s="15" t="s">
        <v>79</v>
      </c>
      <c r="AW596" s="15" t="s">
        <v>29</v>
      </c>
      <c r="AX596" s="15" t="s">
        <v>72</v>
      </c>
      <c r="AY596" s="182" t="s">
        <v>145</v>
      </c>
    </row>
    <row r="597" spans="1:65" s="13" customFormat="1">
      <c r="B597" s="164"/>
      <c r="D597" s="165" t="s">
        <v>153</v>
      </c>
      <c r="E597" s="166" t="s">
        <v>1</v>
      </c>
      <c r="F597" s="167" t="s">
        <v>939</v>
      </c>
      <c r="H597" s="168">
        <v>22</v>
      </c>
      <c r="I597" s="169"/>
      <c r="L597" s="164"/>
      <c r="M597" s="170"/>
      <c r="N597" s="171"/>
      <c r="O597" s="171"/>
      <c r="P597" s="171"/>
      <c r="Q597" s="171"/>
      <c r="R597" s="171"/>
      <c r="S597" s="171"/>
      <c r="T597" s="172"/>
      <c r="AT597" s="166" t="s">
        <v>153</v>
      </c>
      <c r="AU597" s="166" t="s">
        <v>81</v>
      </c>
      <c r="AV597" s="13" t="s">
        <v>81</v>
      </c>
      <c r="AW597" s="13" t="s">
        <v>29</v>
      </c>
      <c r="AX597" s="13" t="s">
        <v>79</v>
      </c>
      <c r="AY597" s="166" t="s">
        <v>145</v>
      </c>
    </row>
    <row r="598" spans="1:65" s="2" customFormat="1" ht="24.2" customHeight="1">
      <c r="A598" s="32"/>
      <c r="B598" s="149"/>
      <c r="C598" s="150" t="s">
        <v>940</v>
      </c>
      <c r="D598" s="150" t="s">
        <v>147</v>
      </c>
      <c r="E598" s="151" t="s">
        <v>941</v>
      </c>
      <c r="F598" s="152" t="s">
        <v>942</v>
      </c>
      <c r="G598" s="153" t="s">
        <v>150</v>
      </c>
      <c r="H598" s="154">
        <v>17.584</v>
      </c>
      <c r="I598" s="155"/>
      <c r="J598" s="156">
        <f>ROUND(I598*H598,2)</f>
        <v>0</v>
      </c>
      <c r="K598" s="157"/>
      <c r="L598" s="33"/>
      <c r="M598" s="158" t="s">
        <v>1</v>
      </c>
      <c r="N598" s="159" t="s">
        <v>37</v>
      </c>
      <c r="O598" s="58"/>
      <c r="P598" s="160">
        <f>O598*H598</f>
        <v>0</v>
      </c>
      <c r="Q598" s="160">
        <v>0</v>
      </c>
      <c r="R598" s="160">
        <f>Q598*H598</f>
        <v>0</v>
      </c>
      <c r="S598" s="160">
        <v>1.0200000000000001E-2</v>
      </c>
      <c r="T598" s="161">
        <f>S598*H598</f>
        <v>0.17935680000000001</v>
      </c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  <c r="AE598" s="32"/>
      <c r="AR598" s="162" t="s">
        <v>238</v>
      </c>
      <c r="AT598" s="162" t="s">
        <v>147</v>
      </c>
      <c r="AU598" s="162" t="s">
        <v>81</v>
      </c>
      <c r="AY598" s="17" t="s">
        <v>145</v>
      </c>
      <c r="BE598" s="163">
        <f>IF(N598="základní",J598,0)</f>
        <v>0</v>
      </c>
      <c r="BF598" s="163">
        <f>IF(N598="snížená",J598,0)</f>
        <v>0</v>
      </c>
      <c r="BG598" s="163">
        <f>IF(N598="zákl. přenesená",J598,0)</f>
        <v>0</v>
      </c>
      <c r="BH598" s="163">
        <f>IF(N598="sníž. přenesená",J598,0)</f>
        <v>0</v>
      </c>
      <c r="BI598" s="163">
        <f>IF(N598="nulová",J598,0)</f>
        <v>0</v>
      </c>
      <c r="BJ598" s="17" t="s">
        <v>79</v>
      </c>
      <c r="BK598" s="163">
        <f>ROUND(I598*H598,2)</f>
        <v>0</v>
      </c>
      <c r="BL598" s="17" t="s">
        <v>238</v>
      </c>
      <c r="BM598" s="162" t="s">
        <v>943</v>
      </c>
    </row>
    <row r="599" spans="1:65" s="15" customFormat="1">
      <c r="B599" s="181"/>
      <c r="D599" s="165" t="s">
        <v>153</v>
      </c>
      <c r="E599" s="182" t="s">
        <v>1</v>
      </c>
      <c r="F599" s="183" t="s">
        <v>932</v>
      </c>
      <c r="H599" s="182" t="s">
        <v>1</v>
      </c>
      <c r="I599" s="184"/>
      <c r="L599" s="181"/>
      <c r="M599" s="185"/>
      <c r="N599" s="186"/>
      <c r="O599" s="186"/>
      <c r="P599" s="186"/>
      <c r="Q599" s="186"/>
      <c r="R599" s="186"/>
      <c r="S599" s="186"/>
      <c r="T599" s="187"/>
      <c r="AT599" s="182" t="s">
        <v>153</v>
      </c>
      <c r="AU599" s="182" t="s">
        <v>81</v>
      </c>
      <c r="AV599" s="15" t="s">
        <v>79</v>
      </c>
      <c r="AW599" s="15" t="s">
        <v>29</v>
      </c>
      <c r="AX599" s="15" t="s">
        <v>72</v>
      </c>
      <c r="AY599" s="182" t="s">
        <v>145</v>
      </c>
    </row>
    <row r="600" spans="1:65" s="13" customFormat="1">
      <c r="B600" s="164"/>
      <c r="D600" s="165" t="s">
        <v>153</v>
      </c>
      <c r="E600" s="166" t="s">
        <v>1</v>
      </c>
      <c r="F600" s="167" t="s">
        <v>933</v>
      </c>
      <c r="H600" s="168">
        <v>17.584</v>
      </c>
      <c r="I600" s="169"/>
      <c r="L600" s="164"/>
      <c r="M600" s="170"/>
      <c r="N600" s="171"/>
      <c r="O600" s="171"/>
      <c r="P600" s="171"/>
      <c r="Q600" s="171"/>
      <c r="R600" s="171"/>
      <c r="S600" s="171"/>
      <c r="T600" s="172"/>
      <c r="AT600" s="166" t="s">
        <v>153</v>
      </c>
      <c r="AU600" s="166" t="s">
        <v>81</v>
      </c>
      <c r="AV600" s="13" t="s">
        <v>81</v>
      </c>
      <c r="AW600" s="13" t="s">
        <v>29</v>
      </c>
      <c r="AX600" s="13" t="s">
        <v>79</v>
      </c>
      <c r="AY600" s="166" t="s">
        <v>145</v>
      </c>
    </row>
    <row r="601" spans="1:65" s="2" customFormat="1" ht="37.9" customHeight="1">
      <c r="A601" s="32"/>
      <c r="B601" s="149"/>
      <c r="C601" s="150" t="s">
        <v>944</v>
      </c>
      <c r="D601" s="150" t="s">
        <v>147</v>
      </c>
      <c r="E601" s="151" t="s">
        <v>945</v>
      </c>
      <c r="F601" s="152" t="s">
        <v>946</v>
      </c>
      <c r="G601" s="153" t="s">
        <v>354</v>
      </c>
      <c r="H601" s="154">
        <v>6</v>
      </c>
      <c r="I601" s="155"/>
      <c r="J601" s="156">
        <f>ROUND(I601*H601,2)</f>
        <v>0</v>
      </c>
      <c r="K601" s="157"/>
      <c r="L601" s="33"/>
      <c r="M601" s="158" t="s">
        <v>1</v>
      </c>
      <c r="N601" s="159" t="s">
        <v>37</v>
      </c>
      <c r="O601" s="58"/>
      <c r="P601" s="160">
        <f>O601*H601</f>
        <v>0</v>
      </c>
      <c r="Q601" s="160">
        <v>6.0000000000000002E-5</v>
      </c>
      <c r="R601" s="160">
        <f>Q601*H601</f>
        <v>3.6000000000000002E-4</v>
      </c>
      <c r="S601" s="160">
        <v>0</v>
      </c>
      <c r="T601" s="161">
        <f>S601*H601</f>
        <v>0</v>
      </c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  <c r="AE601" s="32"/>
      <c r="AR601" s="162" t="s">
        <v>238</v>
      </c>
      <c r="AT601" s="162" t="s">
        <v>147</v>
      </c>
      <c r="AU601" s="162" t="s">
        <v>81</v>
      </c>
      <c r="AY601" s="17" t="s">
        <v>145</v>
      </c>
      <c r="BE601" s="163">
        <f>IF(N601="základní",J601,0)</f>
        <v>0</v>
      </c>
      <c r="BF601" s="163">
        <f>IF(N601="snížená",J601,0)</f>
        <v>0</v>
      </c>
      <c r="BG601" s="163">
        <f>IF(N601="zákl. přenesená",J601,0)</f>
        <v>0</v>
      </c>
      <c r="BH601" s="163">
        <f>IF(N601="sníž. přenesená",J601,0)</f>
        <v>0</v>
      </c>
      <c r="BI601" s="163">
        <f>IF(N601="nulová",J601,0)</f>
        <v>0</v>
      </c>
      <c r="BJ601" s="17" t="s">
        <v>79</v>
      </c>
      <c r="BK601" s="163">
        <f>ROUND(I601*H601,2)</f>
        <v>0</v>
      </c>
      <c r="BL601" s="17" t="s">
        <v>238</v>
      </c>
      <c r="BM601" s="162" t="s">
        <v>947</v>
      </c>
    </row>
    <row r="602" spans="1:65" s="2" customFormat="1" ht="33" customHeight="1">
      <c r="A602" s="32"/>
      <c r="B602" s="149"/>
      <c r="C602" s="150" t="s">
        <v>948</v>
      </c>
      <c r="D602" s="150" t="s">
        <v>147</v>
      </c>
      <c r="E602" s="151" t="s">
        <v>949</v>
      </c>
      <c r="F602" s="152" t="s">
        <v>950</v>
      </c>
      <c r="G602" s="153" t="s">
        <v>354</v>
      </c>
      <c r="H602" s="154">
        <v>6</v>
      </c>
      <c r="I602" s="155"/>
      <c r="J602" s="156">
        <f>ROUND(I602*H602,2)</f>
        <v>0</v>
      </c>
      <c r="K602" s="157"/>
      <c r="L602" s="33"/>
      <c r="M602" s="158" t="s">
        <v>1</v>
      </c>
      <c r="N602" s="159" t="s">
        <v>37</v>
      </c>
      <c r="O602" s="58"/>
      <c r="P602" s="160">
        <f>O602*H602</f>
        <v>0</v>
      </c>
      <c r="Q602" s="160">
        <v>0</v>
      </c>
      <c r="R602" s="160">
        <f>Q602*H602</f>
        <v>0</v>
      </c>
      <c r="S602" s="160">
        <v>1.6E-2</v>
      </c>
      <c r="T602" s="161">
        <f>S602*H602</f>
        <v>9.6000000000000002E-2</v>
      </c>
      <c r="U602" s="32"/>
      <c r="V602" s="32"/>
      <c r="W602" s="32"/>
      <c r="X602" s="32"/>
      <c r="Y602" s="32"/>
      <c r="Z602" s="32"/>
      <c r="AA602" s="32"/>
      <c r="AB602" s="32"/>
      <c r="AC602" s="32"/>
      <c r="AD602" s="32"/>
      <c r="AE602" s="32"/>
      <c r="AR602" s="162" t="s">
        <v>151</v>
      </c>
      <c r="AT602" s="162" t="s">
        <v>147</v>
      </c>
      <c r="AU602" s="162" t="s">
        <v>81</v>
      </c>
      <c r="AY602" s="17" t="s">
        <v>145</v>
      </c>
      <c r="BE602" s="163">
        <f>IF(N602="základní",J602,0)</f>
        <v>0</v>
      </c>
      <c r="BF602" s="163">
        <f>IF(N602="snížená",J602,0)</f>
        <v>0</v>
      </c>
      <c r="BG602" s="163">
        <f>IF(N602="zákl. přenesená",J602,0)</f>
        <v>0</v>
      </c>
      <c r="BH602" s="163">
        <f>IF(N602="sníž. přenesená",J602,0)</f>
        <v>0</v>
      </c>
      <c r="BI602" s="163">
        <f>IF(N602="nulová",J602,0)</f>
        <v>0</v>
      </c>
      <c r="BJ602" s="17" t="s">
        <v>79</v>
      </c>
      <c r="BK602" s="163">
        <f>ROUND(I602*H602,2)</f>
        <v>0</v>
      </c>
      <c r="BL602" s="17" t="s">
        <v>151</v>
      </c>
      <c r="BM602" s="162" t="s">
        <v>951</v>
      </c>
    </row>
    <row r="603" spans="1:65" s="2" customFormat="1" ht="16.5" customHeight="1">
      <c r="A603" s="32"/>
      <c r="B603" s="149"/>
      <c r="C603" s="150" t="s">
        <v>952</v>
      </c>
      <c r="D603" s="150" t="s">
        <v>147</v>
      </c>
      <c r="E603" s="151" t="s">
        <v>953</v>
      </c>
      <c r="F603" s="152" t="s">
        <v>954</v>
      </c>
      <c r="G603" s="153" t="s">
        <v>150</v>
      </c>
      <c r="H603" s="154">
        <v>224.999</v>
      </c>
      <c r="I603" s="155"/>
      <c r="J603" s="156">
        <f>ROUND(I603*H603,2)</f>
        <v>0</v>
      </c>
      <c r="K603" s="157"/>
      <c r="L603" s="33"/>
      <c r="M603" s="158" t="s">
        <v>1</v>
      </c>
      <c r="N603" s="159" t="s">
        <v>37</v>
      </c>
      <c r="O603" s="58"/>
      <c r="P603" s="160">
        <f>O603*H603</f>
        <v>0</v>
      </c>
      <c r="Q603" s="160">
        <v>0</v>
      </c>
      <c r="R603" s="160">
        <f>Q603*H603</f>
        <v>0</v>
      </c>
      <c r="S603" s="160">
        <v>5.5E-2</v>
      </c>
      <c r="T603" s="161">
        <f>S603*H603</f>
        <v>12.374945</v>
      </c>
      <c r="U603" s="32"/>
      <c r="V603" s="32"/>
      <c r="W603" s="32"/>
      <c r="X603" s="32"/>
      <c r="Y603" s="32"/>
      <c r="Z603" s="32"/>
      <c r="AA603" s="32"/>
      <c r="AB603" s="32"/>
      <c r="AC603" s="32"/>
      <c r="AD603" s="32"/>
      <c r="AE603" s="32"/>
      <c r="AR603" s="162" t="s">
        <v>238</v>
      </c>
      <c r="AT603" s="162" t="s">
        <v>147</v>
      </c>
      <c r="AU603" s="162" t="s">
        <v>81</v>
      </c>
      <c r="AY603" s="17" t="s">
        <v>145</v>
      </c>
      <c r="BE603" s="163">
        <f>IF(N603="základní",J603,0)</f>
        <v>0</v>
      </c>
      <c r="BF603" s="163">
        <f>IF(N603="snížená",J603,0)</f>
        <v>0</v>
      </c>
      <c r="BG603" s="163">
        <f>IF(N603="zákl. přenesená",J603,0)</f>
        <v>0</v>
      </c>
      <c r="BH603" s="163">
        <f>IF(N603="sníž. přenesená",J603,0)</f>
        <v>0</v>
      </c>
      <c r="BI603" s="163">
        <f>IF(N603="nulová",J603,0)</f>
        <v>0</v>
      </c>
      <c r="BJ603" s="17" t="s">
        <v>79</v>
      </c>
      <c r="BK603" s="163">
        <f>ROUND(I603*H603,2)</f>
        <v>0</v>
      </c>
      <c r="BL603" s="17" t="s">
        <v>238</v>
      </c>
      <c r="BM603" s="162" t="s">
        <v>955</v>
      </c>
    </row>
    <row r="604" spans="1:65" s="15" customFormat="1">
      <c r="B604" s="181"/>
      <c r="D604" s="165" t="s">
        <v>153</v>
      </c>
      <c r="E604" s="182" t="s">
        <v>1</v>
      </c>
      <c r="F604" s="183" t="s">
        <v>610</v>
      </c>
      <c r="H604" s="182" t="s">
        <v>1</v>
      </c>
      <c r="I604" s="184"/>
      <c r="L604" s="181"/>
      <c r="M604" s="185"/>
      <c r="N604" s="186"/>
      <c r="O604" s="186"/>
      <c r="P604" s="186"/>
      <c r="Q604" s="186"/>
      <c r="R604" s="186"/>
      <c r="S604" s="186"/>
      <c r="T604" s="187"/>
      <c r="AT604" s="182" t="s">
        <v>153</v>
      </c>
      <c r="AU604" s="182" t="s">
        <v>81</v>
      </c>
      <c r="AV604" s="15" t="s">
        <v>79</v>
      </c>
      <c r="AW604" s="15" t="s">
        <v>29</v>
      </c>
      <c r="AX604" s="15" t="s">
        <v>72</v>
      </c>
      <c r="AY604" s="182" t="s">
        <v>145</v>
      </c>
    </row>
    <row r="605" spans="1:65" s="13" customFormat="1">
      <c r="B605" s="164"/>
      <c r="D605" s="165" t="s">
        <v>153</v>
      </c>
      <c r="E605" s="166" t="s">
        <v>1</v>
      </c>
      <c r="F605" s="167" t="s">
        <v>611</v>
      </c>
      <c r="H605" s="168">
        <v>224.999</v>
      </c>
      <c r="I605" s="169"/>
      <c r="L605" s="164"/>
      <c r="M605" s="170"/>
      <c r="N605" s="171"/>
      <c r="O605" s="171"/>
      <c r="P605" s="171"/>
      <c r="Q605" s="171"/>
      <c r="R605" s="171"/>
      <c r="S605" s="171"/>
      <c r="T605" s="172"/>
      <c r="AT605" s="166" t="s">
        <v>153</v>
      </c>
      <c r="AU605" s="166" t="s">
        <v>81</v>
      </c>
      <c r="AV605" s="13" t="s">
        <v>81</v>
      </c>
      <c r="AW605" s="13" t="s">
        <v>29</v>
      </c>
      <c r="AX605" s="13" t="s">
        <v>79</v>
      </c>
      <c r="AY605" s="166" t="s">
        <v>145</v>
      </c>
    </row>
    <row r="606" spans="1:65" s="2" customFormat="1" ht="16.5" customHeight="1">
      <c r="A606" s="32"/>
      <c r="B606" s="149"/>
      <c r="C606" s="150" t="s">
        <v>956</v>
      </c>
      <c r="D606" s="150" t="s">
        <v>147</v>
      </c>
      <c r="E606" s="151" t="s">
        <v>957</v>
      </c>
      <c r="F606" s="152" t="s">
        <v>958</v>
      </c>
      <c r="G606" s="153" t="s">
        <v>150</v>
      </c>
      <c r="H606" s="154">
        <v>224.999</v>
      </c>
      <c r="I606" s="155"/>
      <c r="J606" s="156">
        <f>ROUND(I606*H606,2)</f>
        <v>0</v>
      </c>
      <c r="K606" s="157"/>
      <c r="L606" s="33"/>
      <c r="M606" s="158" t="s">
        <v>1</v>
      </c>
      <c r="N606" s="159" t="s">
        <v>37</v>
      </c>
      <c r="O606" s="58"/>
      <c r="P606" s="160">
        <f>O606*H606</f>
        <v>0</v>
      </c>
      <c r="Q606" s="160">
        <v>0</v>
      </c>
      <c r="R606" s="160">
        <f>Q606*H606</f>
        <v>0</v>
      </c>
      <c r="S606" s="160">
        <v>2E-3</v>
      </c>
      <c r="T606" s="161">
        <f>S606*H606</f>
        <v>0.44999800000000001</v>
      </c>
      <c r="U606" s="32"/>
      <c r="V606" s="32"/>
      <c r="W606" s="32"/>
      <c r="X606" s="32"/>
      <c r="Y606" s="32"/>
      <c r="Z606" s="32"/>
      <c r="AA606" s="32"/>
      <c r="AB606" s="32"/>
      <c r="AC606" s="32"/>
      <c r="AD606" s="32"/>
      <c r="AE606" s="32"/>
      <c r="AR606" s="162" t="s">
        <v>238</v>
      </c>
      <c r="AT606" s="162" t="s">
        <v>147</v>
      </c>
      <c r="AU606" s="162" t="s">
        <v>81</v>
      </c>
      <c r="AY606" s="17" t="s">
        <v>145</v>
      </c>
      <c r="BE606" s="163">
        <f>IF(N606="základní",J606,0)</f>
        <v>0</v>
      </c>
      <c r="BF606" s="163">
        <f>IF(N606="snížená",J606,0)</f>
        <v>0</v>
      </c>
      <c r="BG606" s="163">
        <f>IF(N606="zákl. přenesená",J606,0)</f>
        <v>0</v>
      </c>
      <c r="BH606" s="163">
        <f>IF(N606="sníž. přenesená",J606,0)</f>
        <v>0</v>
      </c>
      <c r="BI606" s="163">
        <f>IF(N606="nulová",J606,0)</f>
        <v>0</v>
      </c>
      <c r="BJ606" s="17" t="s">
        <v>79</v>
      </c>
      <c r="BK606" s="163">
        <f>ROUND(I606*H606,2)</f>
        <v>0</v>
      </c>
      <c r="BL606" s="17" t="s">
        <v>238</v>
      </c>
      <c r="BM606" s="162" t="s">
        <v>959</v>
      </c>
    </row>
    <row r="607" spans="1:65" s="15" customFormat="1">
      <c r="B607" s="181"/>
      <c r="D607" s="165" t="s">
        <v>153</v>
      </c>
      <c r="E607" s="182" t="s">
        <v>1</v>
      </c>
      <c r="F607" s="183" t="s">
        <v>610</v>
      </c>
      <c r="H607" s="182" t="s">
        <v>1</v>
      </c>
      <c r="I607" s="184"/>
      <c r="L607" s="181"/>
      <c r="M607" s="185"/>
      <c r="N607" s="186"/>
      <c r="O607" s="186"/>
      <c r="P607" s="186"/>
      <c r="Q607" s="186"/>
      <c r="R607" s="186"/>
      <c r="S607" s="186"/>
      <c r="T607" s="187"/>
      <c r="AT607" s="182" t="s">
        <v>153</v>
      </c>
      <c r="AU607" s="182" t="s">
        <v>81</v>
      </c>
      <c r="AV607" s="15" t="s">
        <v>79</v>
      </c>
      <c r="AW607" s="15" t="s">
        <v>29</v>
      </c>
      <c r="AX607" s="15" t="s">
        <v>72</v>
      </c>
      <c r="AY607" s="182" t="s">
        <v>145</v>
      </c>
    </row>
    <row r="608" spans="1:65" s="13" customFormat="1">
      <c r="B608" s="164"/>
      <c r="D608" s="165" t="s">
        <v>153</v>
      </c>
      <c r="E608" s="166" t="s">
        <v>1</v>
      </c>
      <c r="F608" s="167" t="s">
        <v>611</v>
      </c>
      <c r="H608" s="168">
        <v>224.999</v>
      </c>
      <c r="I608" s="169"/>
      <c r="L608" s="164"/>
      <c r="M608" s="170"/>
      <c r="N608" s="171"/>
      <c r="O608" s="171"/>
      <c r="P608" s="171"/>
      <c r="Q608" s="171"/>
      <c r="R608" s="171"/>
      <c r="S608" s="171"/>
      <c r="T608" s="172"/>
      <c r="AT608" s="166" t="s">
        <v>153</v>
      </c>
      <c r="AU608" s="166" t="s">
        <v>81</v>
      </c>
      <c r="AV608" s="13" t="s">
        <v>81</v>
      </c>
      <c r="AW608" s="13" t="s">
        <v>29</v>
      </c>
      <c r="AX608" s="13" t="s">
        <v>79</v>
      </c>
      <c r="AY608" s="166" t="s">
        <v>145</v>
      </c>
    </row>
    <row r="609" spans="1:65" s="2" customFormat="1" ht="24.2" customHeight="1">
      <c r="A609" s="32"/>
      <c r="B609" s="149"/>
      <c r="C609" s="150" t="s">
        <v>960</v>
      </c>
      <c r="D609" s="150" t="s">
        <v>147</v>
      </c>
      <c r="E609" s="151" t="s">
        <v>961</v>
      </c>
      <c r="F609" s="152" t="s">
        <v>962</v>
      </c>
      <c r="G609" s="153" t="s">
        <v>150</v>
      </c>
      <c r="H609" s="154">
        <v>75</v>
      </c>
      <c r="I609" s="155"/>
      <c r="J609" s="156">
        <f>ROUND(I609*H609,2)</f>
        <v>0</v>
      </c>
      <c r="K609" s="157"/>
      <c r="L609" s="33"/>
      <c r="M609" s="158" t="s">
        <v>1</v>
      </c>
      <c r="N609" s="159" t="s">
        <v>37</v>
      </c>
      <c r="O609" s="58"/>
      <c r="P609" s="160">
        <f>O609*H609</f>
        <v>0</v>
      </c>
      <c r="Q609" s="160">
        <v>1E-4</v>
      </c>
      <c r="R609" s="160">
        <f>Q609*H609</f>
        <v>7.5000000000000006E-3</v>
      </c>
      <c r="S609" s="160">
        <v>0</v>
      </c>
      <c r="T609" s="161">
        <f>S609*H609</f>
        <v>0</v>
      </c>
      <c r="U609" s="32"/>
      <c r="V609" s="32"/>
      <c r="W609" s="32"/>
      <c r="X609" s="32"/>
      <c r="Y609" s="32"/>
      <c r="Z609" s="32"/>
      <c r="AA609" s="32"/>
      <c r="AB609" s="32"/>
      <c r="AC609" s="32"/>
      <c r="AD609" s="32"/>
      <c r="AE609" s="32"/>
      <c r="AR609" s="162" t="s">
        <v>238</v>
      </c>
      <c r="AT609" s="162" t="s">
        <v>147</v>
      </c>
      <c r="AU609" s="162" t="s">
        <v>81</v>
      </c>
      <c r="AY609" s="17" t="s">
        <v>145</v>
      </c>
      <c r="BE609" s="163">
        <f>IF(N609="základní",J609,0)</f>
        <v>0</v>
      </c>
      <c r="BF609" s="163">
        <f>IF(N609="snížená",J609,0)</f>
        <v>0</v>
      </c>
      <c r="BG609" s="163">
        <f>IF(N609="zákl. přenesená",J609,0)</f>
        <v>0</v>
      </c>
      <c r="BH609" s="163">
        <f>IF(N609="sníž. přenesená",J609,0)</f>
        <v>0</v>
      </c>
      <c r="BI609" s="163">
        <f>IF(N609="nulová",J609,0)</f>
        <v>0</v>
      </c>
      <c r="BJ609" s="17" t="s">
        <v>79</v>
      </c>
      <c r="BK609" s="163">
        <f>ROUND(I609*H609,2)</f>
        <v>0</v>
      </c>
      <c r="BL609" s="17" t="s">
        <v>238</v>
      </c>
      <c r="BM609" s="162" t="s">
        <v>963</v>
      </c>
    </row>
    <row r="610" spans="1:65" s="15" customFormat="1">
      <c r="B610" s="181"/>
      <c r="D610" s="165" t="s">
        <v>153</v>
      </c>
      <c r="E610" s="182" t="s">
        <v>1</v>
      </c>
      <c r="F610" s="183" t="s">
        <v>616</v>
      </c>
      <c r="H610" s="182" t="s">
        <v>1</v>
      </c>
      <c r="I610" s="184"/>
      <c r="L610" s="181"/>
      <c r="M610" s="185"/>
      <c r="N610" s="186"/>
      <c r="O610" s="186"/>
      <c r="P610" s="186"/>
      <c r="Q610" s="186"/>
      <c r="R610" s="186"/>
      <c r="S610" s="186"/>
      <c r="T610" s="187"/>
      <c r="AT610" s="182" t="s">
        <v>153</v>
      </c>
      <c r="AU610" s="182" t="s">
        <v>81</v>
      </c>
      <c r="AV610" s="15" t="s">
        <v>79</v>
      </c>
      <c r="AW610" s="15" t="s">
        <v>29</v>
      </c>
      <c r="AX610" s="15" t="s">
        <v>72</v>
      </c>
      <c r="AY610" s="182" t="s">
        <v>145</v>
      </c>
    </row>
    <row r="611" spans="1:65" s="13" customFormat="1">
      <c r="B611" s="164"/>
      <c r="D611" s="165" t="s">
        <v>153</v>
      </c>
      <c r="E611" s="166" t="s">
        <v>1</v>
      </c>
      <c r="F611" s="167" t="s">
        <v>964</v>
      </c>
      <c r="H611" s="168">
        <v>73.599999999999994</v>
      </c>
      <c r="I611" s="169"/>
      <c r="L611" s="164"/>
      <c r="M611" s="170"/>
      <c r="N611" s="171"/>
      <c r="O611" s="171"/>
      <c r="P611" s="171"/>
      <c r="Q611" s="171"/>
      <c r="R611" s="171"/>
      <c r="S611" s="171"/>
      <c r="T611" s="172"/>
      <c r="AT611" s="166" t="s">
        <v>153</v>
      </c>
      <c r="AU611" s="166" t="s">
        <v>81</v>
      </c>
      <c r="AV611" s="13" t="s">
        <v>81</v>
      </c>
      <c r="AW611" s="13" t="s">
        <v>29</v>
      </c>
      <c r="AX611" s="13" t="s">
        <v>72</v>
      </c>
      <c r="AY611" s="166" t="s">
        <v>145</v>
      </c>
    </row>
    <row r="612" spans="1:65" s="15" customFormat="1">
      <c r="B612" s="181"/>
      <c r="D612" s="165" t="s">
        <v>153</v>
      </c>
      <c r="E612" s="182" t="s">
        <v>1</v>
      </c>
      <c r="F612" s="183" t="s">
        <v>618</v>
      </c>
      <c r="H612" s="182" t="s">
        <v>1</v>
      </c>
      <c r="I612" s="184"/>
      <c r="L612" s="181"/>
      <c r="M612" s="185"/>
      <c r="N612" s="186"/>
      <c r="O612" s="186"/>
      <c r="P612" s="186"/>
      <c r="Q612" s="186"/>
      <c r="R612" s="186"/>
      <c r="S612" s="186"/>
      <c r="T612" s="187"/>
      <c r="AT612" s="182" t="s">
        <v>153</v>
      </c>
      <c r="AU612" s="182" t="s">
        <v>81</v>
      </c>
      <c r="AV612" s="15" t="s">
        <v>79</v>
      </c>
      <c r="AW612" s="15" t="s">
        <v>29</v>
      </c>
      <c r="AX612" s="15" t="s">
        <v>72</v>
      </c>
      <c r="AY612" s="182" t="s">
        <v>145</v>
      </c>
    </row>
    <row r="613" spans="1:65" s="13" customFormat="1">
      <c r="B613" s="164"/>
      <c r="D613" s="165" t="s">
        <v>153</v>
      </c>
      <c r="E613" s="166" t="s">
        <v>1</v>
      </c>
      <c r="F613" s="167" t="s">
        <v>965</v>
      </c>
      <c r="H613" s="168">
        <v>1.4</v>
      </c>
      <c r="I613" s="169"/>
      <c r="L613" s="164"/>
      <c r="M613" s="170"/>
      <c r="N613" s="171"/>
      <c r="O613" s="171"/>
      <c r="P613" s="171"/>
      <c r="Q613" s="171"/>
      <c r="R613" s="171"/>
      <c r="S613" s="171"/>
      <c r="T613" s="172"/>
      <c r="AT613" s="166" t="s">
        <v>153</v>
      </c>
      <c r="AU613" s="166" t="s">
        <v>81</v>
      </c>
      <c r="AV613" s="13" t="s">
        <v>81</v>
      </c>
      <c r="AW613" s="13" t="s">
        <v>29</v>
      </c>
      <c r="AX613" s="13" t="s">
        <v>72</v>
      </c>
      <c r="AY613" s="166" t="s">
        <v>145</v>
      </c>
    </row>
    <row r="614" spans="1:65" s="14" customFormat="1">
      <c r="B614" s="173"/>
      <c r="D614" s="165" t="s">
        <v>153</v>
      </c>
      <c r="E614" s="174" t="s">
        <v>1</v>
      </c>
      <c r="F614" s="175" t="s">
        <v>166</v>
      </c>
      <c r="H614" s="176">
        <v>75</v>
      </c>
      <c r="I614" s="177"/>
      <c r="L614" s="173"/>
      <c r="M614" s="178"/>
      <c r="N614" s="179"/>
      <c r="O614" s="179"/>
      <c r="P614" s="179"/>
      <c r="Q614" s="179"/>
      <c r="R614" s="179"/>
      <c r="S614" s="179"/>
      <c r="T614" s="180"/>
      <c r="AT614" s="174" t="s">
        <v>153</v>
      </c>
      <c r="AU614" s="174" t="s">
        <v>81</v>
      </c>
      <c r="AV614" s="14" t="s">
        <v>151</v>
      </c>
      <c r="AW614" s="14" t="s">
        <v>29</v>
      </c>
      <c r="AX614" s="14" t="s">
        <v>79</v>
      </c>
      <c r="AY614" s="174" t="s">
        <v>145</v>
      </c>
    </row>
    <row r="615" spans="1:65" s="2" customFormat="1" ht="16.5" customHeight="1">
      <c r="A615" s="32"/>
      <c r="B615" s="149"/>
      <c r="C615" s="188" t="s">
        <v>966</v>
      </c>
      <c r="D615" s="188" t="s">
        <v>208</v>
      </c>
      <c r="E615" s="189" t="s">
        <v>967</v>
      </c>
      <c r="F615" s="190" t="s">
        <v>968</v>
      </c>
      <c r="G615" s="191" t="s">
        <v>150</v>
      </c>
      <c r="H615" s="192">
        <v>82.5</v>
      </c>
      <c r="I615" s="193"/>
      <c r="J615" s="194">
        <f>ROUND(I615*H615,2)</f>
        <v>0</v>
      </c>
      <c r="K615" s="195"/>
      <c r="L615" s="196"/>
      <c r="M615" s="197" t="s">
        <v>1</v>
      </c>
      <c r="N615" s="198" t="s">
        <v>37</v>
      </c>
      <c r="O615" s="58"/>
      <c r="P615" s="160">
        <f>O615*H615</f>
        <v>0</v>
      </c>
      <c r="Q615" s="160">
        <v>0</v>
      </c>
      <c r="R615" s="160">
        <f>Q615*H615</f>
        <v>0</v>
      </c>
      <c r="S615" s="160">
        <v>0</v>
      </c>
      <c r="T615" s="161">
        <f>S615*H615</f>
        <v>0</v>
      </c>
      <c r="U615" s="32"/>
      <c r="V615" s="32"/>
      <c r="W615" s="32"/>
      <c r="X615" s="32"/>
      <c r="Y615" s="32"/>
      <c r="Z615" s="32"/>
      <c r="AA615" s="32"/>
      <c r="AB615" s="32"/>
      <c r="AC615" s="32"/>
      <c r="AD615" s="32"/>
      <c r="AE615" s="32"/>
      <c r="AR615" s="162" t="s">
        <v>330</v>
      </c>
      <c r="AT615" s="162" t="s">
        <v>208</v>
      </c>
      <c r="AU615" s="162" t="s">
        <v>81</v>
      </c>
      <c r="AY615" s="17" t="s">
        <v>145</v>
      </c>
      <c r="BE615" s="163">
        <f>IF(N615="základní",J615,0)</f>
        <v>0</v>
      </c>
      <c r="BF615" s="163">
        <f>IF(N615="snížená",J615,0)</f>
        <v>0</v>
      </c>
      <c r="BG615" s="163">
        <f>IF(N615="zákl. přenesená",J615,0)</f>
        <v>0</v>
      </c>
      <c r="BH615" s="163">
        <f>IF(N615="sníž. přenesená",J615,0)</f>
        <v>0</v>
      </c>
      <c r="BI615" s="163">
        <f>IF(N615="nulová",J615,0)</f>
        <v>0</v>
      </c>
      <c r="BJ615" s="17" t="s">
        <v>79</v>
      </c>
      <c r="BK615" s="163">
        <f>ROUND(I615*H615,2)</f>
        <v>0</v>
      </c>
      <c r="BL615" s="17" t="s">
        <v>238</v>
      </c>
      <c r="BM615" s="162" t="s">
        <v>969</v>
      </c>
    </row>
    <row r="616" spans="1:65" s="13" customFormat="1">
      <c r="B616" s="164"/>
      <c r="D616" s="165" t="s">
        <v>153</v>
      </c>
      <c r="E616" s="166" t="s">
        <v>1</v>
      </c>
      <c r="F616" s="167" t="s">
        <v>970</v>
      </c>
      <c r="H616" s="168">
        <v>82.5</v>
      </c>
      <c r="I616" s="169"/>
      <c r="L616" s="164"/>
      <c r="M616" s="170"/>
      <c r="N616" s="171"/>
      <c r="O616" s="171"/>
      <c r="P616" s="171"/>
      <c r="Q616" s="171"/>
      <c r="R616" s="171"/>
      <c r="S616" s="171"/>
      <c r="T616" s="172"/>
      <c r="AT616" s="166" t="s">
        <v>153</v>
      </c>
      <c r="AU616" s="166" t="s">
        <v>81</v>
      </c>
      <c r="AV616" s="13" t="s">
        <v>81</v>
      </c>
      <c r="AW616" s="13" t="s">
        <v>29</v>
      </c>
      <c r="AX616" s="13" t="s">
        <v>79</v>
      </c>
      <c r="AY616" s="166" t="s">
        <v>145</v>
      </c>
    </row>
    <row r="617" spans="1:65" s="2" customFormat="1" ht="24.2" customHeight="1">
      <c r="A617" s="32"/>
      <c r="B617" s="149"/>
      <c r="C617" s="150" t="s">
        <v>971</v>
      </c>
      <c r="D617" s="150" t="s">
        <v>147</v>
      </c>
      <c r="E617" s="151" t="s">
        <v>972</v>
      </c>
      <c r="F617" s="152" t="s">
        <v>973</v>
      </c>
      <c r="G617" s="153" t="s">
        <v>150</v>
      </c>
      <c r="H617" s="154">
        <v>36.799999999999997</v>
      </c>
      <c r="I617" s="155"/>
      <c r="J617" s="156">
        <f>ROUND(I617*H617,2)</f>
        <v>0</v>
      </c>
      <c r="K617" s="157"/>
      <c r="L617" s="33"/>
      <c r="M617" s="158" t="s">
        <v>1</v>
      </c>
      <c r="N617" s="159" t="s">
        <v>37</v>
      </c>
      <c r="O617" s="58"/>
      <c r="P617" s="160">
        <f>O617*H617</f>
        <v>0</v>
      </c>
      <c r="Q617" s="160">
        <v>2.5000000000000001E-4</v>
      </c>
      <c r="R617" s="160">
        <f>Q617*H617</f>
        <v>9.1999999999999998E-3</v>
      </c>
      <c r="S617" s="160">
        <v>0</v>
      </c>
      <c r="T617" s="161">
        <f>S617*H617</f>
        <v>0</v>
      </c>
      <c r="U617" s="32"/>
      <c r="V617" s="32"/>
      <c r="W617" s="32"/>
      <c r="X617" s="32"/>
      <c r="Y617" s="32"/>
      <c r="Z617" s="32"/>
      <c r="AA617" s="32"/>
      <c r="AB617" s="32"/>
      <c r="AC617" s="32"/>
      <c r="AD617" s="32"/>
      <c r="AE617" s="32"/>
      <c r="AR617" s="162" t="s">
        <v>238</v>
      </c>
      <c r="AT617" s="162" t="s">
        <v>147</v>
      </c>
      <c r="AU617" s="162" t="s">
        <v>81</v>
      </c>
      <c r="AY617" s="17" t="s">
        <v>145</v>
      </c>
      <c r="BE617" s="163">
        <f>IF(N617="základní",J617,0)</f>
        <v>0</v>
      </c>
      <c r="BF617" s="163">
        <f>IF(N617="snížená",J617,0)</f>
        <v>0</v>
      </c>
      <c r="BG617" s="163">
        <f>IF(N617="zákl. přenesená",J617,0)</f>
        <v>0</v>
      </c>
      <c r="BH617" s="163">
        <f>IF(N617="sníž. přenesená",J617,0)</f>
        <v>0</v>
      </c>
      <c r="BI617" s="163">
        <f>IF(N617="nulová",J617,0)</f>
        <v>0</v>
      </c>
      <c r="BJ617" s="17" t="s">
        <v>79</v>
      </c>
      <c r="BK617" s="163">
        <f>ROUND(I617*H617,2)</f>
        <v>0</v>
      </c>
      <c r="BL617" s="17" t="s">
        <v>238</v>
      </c>
      <c r="BM617" s="162" t="s">
        <v>974</v>
      </c>
    </row>
    <row r="618" spans="1:65" s="15" customFormat="1">
      <c r="B618" s="181"/>
      <c r="D618" s="165" t="s">
        <v>153</v>
      </c>
      <c r="E618" s="182" t="s">
        <v>1</v>
      </c>
      <c r="F618" s="183" t="s">
        <v>616</v>
      </c>
      <c r="H618" s="182" t="s">
        <v>1</v>
      </c>
      <c r="I618" s="184"/>
      <c r="L618" s="181"/>
      <c r="M618" s="185"/>
      <c r="N618" s="186"/>
      <c r="O618" s="186"/>
      <c r="P618" s="186"/>
      <c r="Q618" s="186"/>
      <c r="R618" s="186"/>
      <c r="S618" s="186"/>
      <c r="T618" s="187"/>
      <c r="AT618" s="182" t="s">
        <v>153</v>
      </c>
      <c r="AU618" s="182" t="s">
        <v>81</v>
      </c>
      <c r="AV618" s="15" t="s">
        <v>79</v>
      </c>
      <c r="AW618" s="15" t="s">
        <v>29</v>
      </c>
      <c r="AX618" s="15" t="s">
        <v>72</v>
      </c>
      <c r="AY618" s="182" t="s">
        <v>145</v>
      </c>
    </row>
    <row r="619" spans="1:65" s="13" customFormat="1">
      <c r="B619" s="164"/>
      <c r="D619" s="165" t="s">
        <v>153</v>
      </c>
      <c r="E619" s="166" t="s">
        <v>1</v>
      </c>
      <c r="F619" s="167" t="s">
        <v>906</v>
      </c>
      <c r="H619" s="168">
        <v>36.799999999999997</v>
      </c>
      <c r="I619" s="169"/>
      <c r="L619" s="164"/>
      <c r="M619" s="170"/>
      <c r="N619" s="171"/>
      <c r="O619" s="171"/>
      <c r="P619" s="171"/>
      <c r="Q619" s="171"/>
      <c r="R619" s="171"/>
      <c r="S619" s="171"/>
      <c r="T619" s="172"/>
      <c r="AT619" s="166" t="s">
        <v>153</v>
      </c>
      <c r="AU619" s="166" t="s">
        <v>81</v>
      </c>
      <c r="AV619" s="13" t="s">
        <v>81</v>
      </c>
      <c r="AW619" s="13" t="s">
        <v>29</v>
      </c>
      <c r="AX619" s="13" t="s">
        <v>79</v>
      </c>
      <c r="AY619" s="166" t="s">
        <v>145</v>
      </c>
    </row>
    <row r="620" spans="1:65" s="2" customFormat="1" ht="24.2" customHeight="1">
      <c r="A620" s="32"/>
      <c r="B620" s="149"/>
      <c r="C620" s="188" t="s">
        <v>975</v>
      </c>
      <c r="D620" s="188" t="s">
        <v>208</v>
      </c>
      <c r="E620" s="189" t="s">
        <v>976</v>
      </c>
      <c r="F620" s="190" t="s">
        <v>977</v>
      </c>
      <c r="G620" s="191" t="s">
        <v>150</v>
      </c>
      <c r="H620" s="192">
        <v>40.479999999999997</v>
      </c>
      <c r="I620" s="193"/>
      <c r="J620" s="194">
        <f>ROUND(I620*H620,2)</f>
        <v>0</v>
      </c>
      <c r="K620" s="195"/>
      <c r="L620" s="196"/>
      <c r="M620" s="197" t="s">
        <v>1</v>
      </c>
      <c r="N620" s="198" t="s">
        <v>37</v>
      </c>
      <c r="O620" s="58"/>
      <c r="P620" s="160">
        <f>O620*H620</f>
        <v>0</v>
      </c>
      <c r="Q620" s="160">
        <v>1.1999999999999999E-3</v>
      </c>
      <c r="R620" s="160">
        <f>Q620*H620</f>
        <v>4.8575999999999994E-2</v>
      </c>
      <c r="S620" s="160">
        <v>0</v>
      </c>
      <c r="T620" s="161">
        <f>S620*H620</f>
        <v>0</v>
      </c>
      <c r="U620" s="32"/>
      <c r="V620" s="32"/>
      <c r="W620" s="32"/>
      <c r="X620" s="32"/>
      <c r="Y620" s="32"/>
      <c r="Z620" s="32"/>
      <c r="AA620" s="32"/>
      <c r="AB620" s="32"/>
      <c r="AC620" s="32"/>
      <c r="AD620" s="32"/>
      <c r="AE620" s="32"/>
      <c r="AR620" s="162" t="s">
        <v>330</v>
      </c>
      <c r="AT620" s="162" t="s">
        <v>208</v>
      </c>
      <c r="AU620" s="162" t="s">
        <v>81</v>
      </c>
      <c r="AY620" s="17" t="s">
        <v>145</v>
      </c>
      <c r="BE620" s="163">
        <f>IF(N620="základní",J620,0)</f>
        <v>0</v>
      </c>
      <c r="BF620" s="163">
        <f>IF(N620="snížená",J620,0)</f>
        <v>0</v>
      </c>
      <c r="BG620" s="163">
        <f>IF(N620="zákl. přenesená",J620,0)</f>
        <v>0</v>
      </c>
      <c r="BH620" s="163">
        <f>IF(N620="sníž. přenesená",J620,0)</f>
        <v>0</v>
      </c>
      <c r="BI620" s="163">
        <f>IF(N620="nulová",J620,0)</f>
        <v>0</v>
      </c>
      <c r="BJ620" s="17" t="s">
        <v>79</v>
      </c>
      <c r="BK620" s="163">
        <f>ROUND(I620*H620,2)</f>
        <v>0</v>
      </c>
      <c r="BL620" s="17" t="s">
        <v>238</v>
      </c>
      <c r="BM620" s="162" t="s">
        <v>978</v>
      </c>
    </row>
    <row r="621" spans="1:65" s="15" customFormat="1">
      <c r="B621" s="181"/>
      <c r="D621" s="165" t="s">
        <v>153</v>
      </c>
      <c r="E621" s="182" t="s">
        <v>1</v>
      </c>
      <c r="F621" s="183" t="s">
        <v>616</v>
      </c>
      <c r="H621" s="182" t="s">
        <v>1</v>
      </c>
      <c r="I621" s="184"/>
      <c r="L621" s="181"/>
      <c r="M621" s="185"/>
      <c r="N621" s="186"/>
      <c r="O621" s="186"/>
      <c r="P621" s="186"/>
      <c r="Q621" s="186"/>
      <c r="R621" s="186"/>
      <c r="S621" s="186"/>
      <c r="T621" s="187"/>
      <c r="AT621" s="182" t="s">
        <v>153</v>
      </c>
      <c r="AU621" s="182" t="s">
        <v>81</v>
      </c>
      <c r="AV621" s="15" t="s">
        <v>79</v>
      </c>
      <c r="AW621" s="15" t="s">
        <v>29</v>
      </c>
      <c r="AX621" s="15" t="s">
        <v>72</v>
      </c>
      <c r="AY621" s="182" t="s">
        <v>145</v>
      </c>
    </row>
    <row r="622" spans="1:65" s="13" customFormat="1">
      <c r="B622" s="164"/>
      <c r="D622" s="165" t="s">
        <v>153</v>
      </c>
      <c r="E622" s="166" t="s">
        <v>1</v>
      </c>
      <c r="F622" s="167" t="s">
        <v>979</v>
      </c>
      <c r="H622" s="168">
        <v>40.479999999999997</v>
      </c>
      <c r="I622" s="169"/>
      <c r="L622" s="164"/>
      <c r="M622" s="170"/>
      <c r="N622" s="171"/>
      <c r="O622" s="171"/>
      <c r="P622" s="171"/>
      <c r="Q622" s="171"/>
      <c r="R622" s="171"/>
      <c r="S622" s="171"/>
      <c r="T622" s="172"/>
      <c r="AT622" s="166" t="s">
        <v>153</v>
      </c>
      <c r="AU622" s="166" t="s">
        <v>81</v>
      </c>
      <c r="AV622" s="13" t="s">
        <v>81</v>
      </c>
      <c r="AW622" s="13" t="s">
        <v>29</v>
      </c>
      <c r="AX622" s="13" t="s">
        <v>79</v>
      </c>
      <c r="AY622" s="166" t="s">
        <v>145</v>
      </c>
    </row>
    <row r="623" spans="1:65" s="2" customFormat="1" ht="16.5" customHeight="1">
      <c r="A623" s="32"/>
      <c r="B623" s="149"/>
      <c r="C623" s="150" t="s">
        <v>980</v>
      </c>
      <c r="D623" s="150" t="s">
        <v>147</v>
      </c>
      <c r="E623" s="151" t="s">
        <v>981</v>
      </c>
      <c r="F623" s="152" t="s">
        <v>982</v>
      </c>
      <c r="G623" s="153" t="s">
        <v>150</v>
      </c>
      <c r="H623" s="154">
        <v>32.450000000000003</v>
      </c>
      <c r="I623" s="155"/>
      <c r="J623" s="156">
        <f>ROUND(I623*H623,2)</f>
        <v>0</v>
      </c>
      <c r="K623" s="157"/>
      <c r="L623" s="33"/>
      <c r="M623" s="158" t="s">
        <v>1</v>
      </c>
      <c r="N623" s="159" t="s">
        <v>37</v>
      </c>
      <c r="O623" s="58"/>
      <c r="P623" s="160">
        <f>O623*H623</f>
        <v>0</v>
      </c>
      <c r="Q623" s="160">
        <v>0</v>
      </c>
      <c r="R623" s="160">
        <f>Q623*H623</f>
        <v>0</v>
      </c>
      <c r="S623" s="160">
        <v>1.7999999999999999E-2</v>
      </c>
      <c r="T623" s="161">
        <f>S623*H623</f>
        <v>0.58409999999999995</v>
      </c>
      <c r="U623" s="32"/>
      <c r="V623" s="32"/>
      <c r="W623" s="32"/>
      <c r="X623" s="32"/>
      <c r="Y623" s="32"/>
      <c r="Z623" s="32"/>
      <c r="AA623" s="32"/>
      <c r="AB623" s="32"/>
      <c r="AC623" s="32"/>
      <c r="AD623" s="32"/>
      <c r="AE623" s="32"/>
      <c r="AR623" s="162" t="s">
        <v>238</v>
      </c>
      <c r="AT623" s="162" t="s">
        <v>147</v>
      </c>
      <c r="AU623" s="162" t="s">
        <v>81</v>
      </c>
      <c r="AY623" s="17" t="s">
        <v>145</v>
      </c>
      <c r="BE623" s="163">
        <f>IF(N623="základní",J623,0)</f>
        <v>0</v>
      </c>
      <c r="BF623" s="163">
        <f>IF(N623="snížená",J623,0)</f>
        <v>0</v>
      </c>
      <c r="BG623" s="163">
        <f>IF(N623="zákl. přenesená",J623,0)</f>
        <v>0</v>
      </c>
      <c r="BH623" s="163">
        <f>IF(N623="sníž. přenesená",J623,0)</f>
        <v>0</v>
      </c>
      <c r="BI623" s="163">
        <f>IF(N623="nulová",J623,0)</f>
        <v>0</v>
      </c>
      <c r="BJ623" s="17" t="s">
        <v>79</v>
      </c>
      <c r="BK623" s="163">
        <f>ROUND(I623*H623,2)</f>
        <v>0</v>
      </c>
      <c r="BL623" s="17" t="s">
        <v>238</v>
      </c>
      <c r="BM623" s="162" t="s">
        <v>983</v>
      </c>
    </row>
    <row r="624" spans="1:65" s="15" customFormat="1">
      <c r="B624" s="181"/>
      <c r="D624" s="165" t="s">
        <v>153</v>
      </c>
      <c r="E624" s="182" t="s">
        <v>1</v>
      </c>
      <c r="F624" s="183" t="s">
        <v>984</v>
      </c>
      <c r="H624" s="182" t="s">
        <v>1</v>
      </c>
      <c r="I624" s="184"/>
      <c r="L624" s="181"/>
      <c r="M624" s="185"/>
      <c r="N624" s="186"/>
      <c r="O624" s="186"/>
      <c r="P624" s="186"/>
      <c r="Q624" s="186"/>
      <c r="R624" s="186"/>
      <c r="S624" s="186"/>
      <c r="T624" s="187"/>
      <c r="AT624" s="182" t="s">
        <v>153</v>
      </c>
      <c r="AU624" s="182" t="s">
        <v>81</v>
      </c>
      <c r="AV624" s="15" t="s">
        <v>79</v>
      </c>
      <c r="AW624" s="15" t="s">
        <v>29</v>
      </c>
      <c r="AX624" s="15" t="s">
        <v>72</v>
      </c>
      <c r="AY624" s="182" t="s">
        <v>145</v>
      </c>
    </row>
    <row r="625" spans="1:65" s="13" customFormat="1">
      <c r="B625" s="164"/>
      <c r="D625" s="165" t="s">
        <v>153</v>
      </c>
      <c r="E625" s="166" t="s">
        <v>1</v>
      </c>
      <c r="F625" s="167" t="s">
        <v>985</v>
      </c>
      <c r="H625" s="168">
        <v>32.450000000000003</v>
      </c>
      <c r="I625" s="169"/>
      <c r="L625" s="164"/>
      <c r="M625" s="170"/>
      <c r="N625" s="171"/>
      <c r="O625" s="171"/>
      <c r="P625" s="171"/>
      <c r="Q625" s="171"/>
      <c r="R625" s="171"/>
      <c r="S625" s="171"/>
      <c r="T625" s="172"/>
      <c r="AT625" s="166" t="s">
        <v>153</v>
      </c>
      <c r="AU625" s="166" t="s">
        <v>81</v>
      </c>
      <c r="AV625" s="13" t="s">
        <v>81</v>
      </c>
      <c r="AW625" s="13" t="s">
        <v>29</v>
      </c>
      <c r="AX625" s="13" t="s">
        <v>79</v>
      </c>
      <c r="AY625" s="166" t="s">
        <v>145</v>
      </c>
    </row>
    <row r="626" spans="1:65" s="2" customFormat="1" ht="49.15" customHeight="1">
      <c r="A626" s="32"/>
      <c r="B626" s="149"/>
      <c r="C626" s="150" t="s">
        <v>986</v>
      </c>
      <c r="D626" s="150" t="s">
        <v>147</v>
      </c>
      <c r="E626" s="151" t="s">
        <v>987</v>
      </c>
      <c r="F626" s="152" t="s">
        <v>988</v>
      </c>
      <c r="G626" s="153" t="s">
        <v>182</v>
      </c>
      <c r="H626" s="154">
        <v>1.03</v>
      </c>
      <c r="I626" s="155"/>
      <c r="J626" s="156">
        <f>ROUND(I626*H626,2)</f>
        <v>0</v>
      </c>
      <c r="K626" s="157"/>
      <c r="L626" s="33"/>
      <c r="M626" s="158" t="s">
        <v>1</v>
      </c>
      <c r="N626" s="159" t="s">
        <v>37</v>
      </c>
      <c r="O626" s="58"/>
      <c r="P626" s="160">
        <f>O626*H626</f>
        <v>0</v>
      </c>
      <c r="Q626" s="160">
        <v>0</v>
      </c>
      <c r="R626" s="160">
        <f>Q626*H626</f>
        <v>0</v>
      </c>
      <c r="S626" s="160">
        <v>0</v>
      </c>
      <c r="T626" s="161">
        <f>S626*H626</f>
        <v>0</v>
      </c>
      <c r="U626" s="32"/>
      <c r="V626" s="32"/>
      <c r="W626" s="32"/>
      <c r="X626" s="32"/>
      <c r="Y626" s="32"/>
      <c r="Z626" s="32"/>
      <c r="AA626" s="32"/>
      <c r="AB626" s="32"/>
      <c r="AC626" s="32"/>
      <c r="AD626" s="32"/>
      <c r="AE626" s="32"/>
      <c r="AR626" s="162" t="s">
        <v>238</v>
      </c>
      <c r="AT626" s="162" t="s">
        <v>147</v>
      </c>
      <c r="AU626" s="162" t="s">
        <v>81</v>
      </c>
      <c r="AY626" s="17" t="s">
        <v>145</v>
      </c>
      <c r="BE626" s="163">
        <f>IF(N626="základní",J626,0)</f>
        <v>0</v>
      </c>
      <c r="BF626" s="163">
        <f>IF(N626="snížená",J626,0)</f>
        <v>0</v>
      </c>
      <c r="BG626" s="163">
        <f>IF(N626="zákl. přenesená",J626,0)</f>
        <v>0</v>
      </c>
      <c r="BH626" s="163">
        <f>IF(N626="sníž. přenesená",J626,0)</f>
        <v>0</v>
      </c>
      <c r="BI626" s="163">
        <f>IF(N626="nulová",J626,0)</f>
        <v>0</v>
      </c>
      <c r="BJ626" s="17" t="s">
        <v>79</v>
      </c>
      <c r="BK626" s="163">
        <f>ROUND(I626*H626,2)</f>
        <v>0</v>
      </c>
      <c r="BL626" s="17" t="s">
        <v>238</v>
      </c>
      <c r="BM626" s="162" t="s">
        <v>989</v>
      </c>
    </row>
    <row r="627" spans="1:65" s="12" customFormat="1" ht="22.9" customHeight="1">
      <c r="B627" s="136"/>
      <c r="D627" s="137" t="s">
        <v>71</v>
      </c>
      <c r="E627" s="147" t="s">
        <v>990</v>
      </c>
      <c r="F627" s="147" t="s">
        <v>991</v>
      </c>
      <c r="I627" s="139"/>
      <c r="J627" s="148">
        <f>BK627</f>
        <v>0</v>
      </c>
      <c r="L627" s="136"/>
      <c r="M627" s="141"/>
      <c r="N627" s="142"/>
      <c r="O627" s="142"/>
      <c r="P627" s="143">
        <f>SUM(P628:P637)</f>
        <v>0</v>
      </c>
      <c r="Q627" s="142"/>
      <c r="R627" s="143">
        <f>SUM(R628:R637)</f>
        <v>0</v>
      </c>
      <c r="S627" s="142"/>
      <c r="T627" s="144">
        <f>SUM(T628:T637)</f>
        <v>0</v>
      </c>
      <c r="AR627" s="137" t="s">
        <v>81</v>
      </c>
      <c r="AT627" s="145" t="s">
        <v>71</v>
      </c>
      <c r="AU627" s="145" t="s">
        <v>79</v>
      </c>
      <c r="AY627" s="137" t="s">
        <v>145</v>
      </c>
      <c r="BK627" s="146">
        <f>SUM(BK628:BK637)</f>
        <v>0</v>
      </c>
    </row>
    <row r="628" spans="1:65" s="2" customFormat="1" ht="66.75" customHeight="1">
      <c r="A628" s="32"/>
      <c r="B628" s="149"/>
      <c r="C628" s="150" t="s">
        <v>992</v>
      </c>
      <c r="D628" s="150" t="s">
        <v>147</v>
      </c>
      <c r="E628" s="151" t="s">
        <v>993</v>
      </c>
      <c r="F628" s="152" t="s">
        <v>994</v>
      </c>
      <c r="G628" s="153" t="s">
        <v>259</v>
      </c>
      <c r="H628" s="154">
        <v>1</v>
      </c>
      <c r="I628" s="155"/>
      <c r="J628" s="156">
        <f t="shared" ref="J628:J637" si="10">ROUND(I628*H628,2)</f>
        <v>0</v>
      </c>
      <c r="K628" s="157"/>
      <c r="L628" s="33"/>
      <c r="M628" s="158" t="s">
        <v>1</v>
      </c>
      <c r="N628" s="159" t="s">
        <v>37</v>
      </c>
      <c r="O628" s="58"/>
      <c r="P628" s="160">
        <f t="shared" ref="P628:P637" si="11">O628*H628</f>
        <v>0</v>
      </c>
      <c r="Q628" s="160">
        <v>0</v>
      </c>
      <c r="R628" s="160">
        <f t="shared" ref="R628:R637" si="12">Q628*H628</f>
        <v>0</v>
      </c>
      <c r="S628" s="160">
        <v>0</v>
      </c>
      <c r="T628" s="161">
        <f t="shared" ref="T628:T637" si="13">S628*H628</f>
        <v>0</v>
      </c>
      <c r="U628" s="32"/>
      <c r="V628" s="32"/>
      <c r="W628" s="32"/>
      <c r="X628" s="32"/>
      <c r="Y628" s="32"/>
      <c r="Z628" s="32"/>
      <c r="AA628" s="32"/>
      <c r="AB628" s="32"/>
      <c r="AC628" s="32"/>
      <c r="AD628" s="32"/>
      <c r="AE628" s="32"/>
      <c r="AR628" s="162" t="s">
        <v>238</v>
      </c>
      <c r="AT628" s="162" t="s">
        <v>147</v>
      </c>
      <c r="AU628" s="162" t="s">
        <v>81</v>
      </c>
      <c r="AY628" s="17" t="s">
        <v>145</v>
      </c>
      <c r="BE628" s="163">
        <f t="shared" ref="BE628:BE637" si="14">IF(N628="základní",J628,0)</f>
        <v>0</v>
      </c>
      <c r="BF628" s="163">
        <f t="shared" ref="BF628:BF637" si="15">IF(N628="snížená",J628,0)</f>
        <v>0</v>
      </c>
      <c r="BG628" s="163">
        <f t="shared" ref="BG628:BG637" si="16">IF(N628="zákl. přenesená",J628,0)</f>
        <v>0</v>
      </c>
      <c r="BH628" s="163">
        <f t="shared" ref="BH628:BH637" si="17">IF(N628="sníž. přenesená",J628,0)</f>
        <v>0</v>
      </c>
      <c r="BI628" s="163">
        <f t="shared" ref="BI628:BI637" si="18">IF(N628="nulová",J628,0)</f>
        <v>0</v>
      </c>
      <c r="BJ628" s="17" t="s">
        <v>79</v>
      </c>
      <c r="BK628" s="163">
        <f t="shared" ref="BK628:BK637" si="19">ROUND(I628*H628,2)</f>
        <v>0</v>
      </c>
      <c r="BL628" s="17" t="s">
        <v>238</v>
      </c>
      <c r="BM628" s="162" t="s">
        <v>995</v>
      </c>
    </row>
    <row r="629" spans="1:65" s="2" customFormat="1" ht="49.15" customHeight="1">
      <c r="A629" s="32"/>
      <c r="B629" s="149"/>
      <c r="C629" s="150" t="s">
        <v>996</v>
      </c>
      <c r="D629" s="150" t="s">
        <v>147</v>
      </c>
      <c r="E629" s="151" t="s">
        <v>997</v>
      </c>
      <c r="F629" s="152" t="s">
        <v>998</v>
      </c>
      <c r="G629" s="153" t="s">
        <v>259</v>
      </c>
      <c r="H629" s="154">
        <v>1</v>
      </c>
      <c r="I629" s="155"/>
      <c r="J629" s="156">
        <f t="shared" si="10"/>
        <v>0</v>
      </c>
      <c r="K629" s="157"/>
      <c r="L629" s="33"/>
      <c r="M629" s="158" t="s">
        <v>1</v>
      </c>
      <c r="N629" s="159" t="s">
        <v>37</v>
      </c>
      <c r="O629" s="58"/>
      <c r="P629" s="160">
        <f t="shared" si="11"/>
        <v>0</v>
      </c>
      <c r="Q629" s="160">
        <v>0</v>
      </c>
      <c r="R629" s="160">
        <f t="shared" si="12"/>
        <v>0</v>
      </c>
      <c r="S629" s="160">
        <v>0</v>
      </c>
      <c r="T629" s="161">
        <f t="shared" si="13"/>
        <v>0</v>
      </c>
      <c r="U629" s="32"/>
      <c r="V629" s="32"/>
      <c r="W629" s="32"/>
      <c r="X629" s="32"/>
      <c r="Y629" s="32"/>
      <c r="Z629" s="32"/>
      <c r="AA629" s="32"/>
      <c r="AB629" s="32"/>
      <c r="AC629" s="32"/>
      <c r="AD629" s="32"/>
      <c r="AE629" s="32"/>
      <c r="AR629" s="162" t="s">
        <v>238</v>
      </c>
      <c r="AT629" s="162" t="s">
        <v>147</v>
      </c>
      <c r="AU629" s="162" t="s">
        <v>81</v>
      </c>
      <c r="AY629" s="17" t="s">
        <v>145</v>
      </c>
      <c r="BE629" s="163">
        <f t="shared" si="14"/>
        <v>0</v>
      </c>
      <c r="BF629" s="163">
        <f t="shared" si="15"/>
        <v>0</v>
      </c>
      <c r="BG629" s="163">
        <f t="shared" si="16"/>
        <v>0</v>
      </c>
      <c r="BH629" s="163">
        <f t="shared" si="17"/>
        <v>0</v>
      </c>
      <c r="BI629" s="163">
        <f t="shared" si="18"/>
        <v>0</v>
      </c>
      <c r="BJ629" s="17" t="s">
        <v>79</v>
      </c>
      <c r="BK629" s="163">
        <f t="shared" si="19"/>
        <v>0</v>
      </c>
      <c r="BL629" s="17" t="s">
        <v>238</v>
      </c>
      <c r="BM629" s="162" t="s">
        <v>999</v>
      </c>
    </row>
    <row r="630" spans="1:65" s="2" customFormat="1" ht="49.15" customHeight="1">
      <c r="A630" s="32"/>
      <c r="B630" s="149"/>
      <c r="C630" s="150" t="s">
        <v>1000</v>
      </c>
      <c r="D630" s="150" t="s">
        <v>147</v>
      </c>
      <c r="E630" s="151" t="s">
        <v>1001</v>
      </c>
      <c r="F630" s="152" t="s">
        <v>1002</v>
      </c>
      <c r="G630" s="153" t="s">
        <v>259</v>
      </c>
      <c r="H630" s="154">
        <v>1</v>
      </c>
      <c r="I630" s="155"/>
      <c r="J630" s="156">
        <f t="shared" si="10"/>
        <v>0</v>
      </c>
      <c r="K630" s="157"/>
      <c r="L630" s="33"/>
      <c r="M630" s="158" t="s">
        <v>1</v>
      </c>
      <c r="N630" s="159" t="s">
        <v>37</v>
      </c>
      <c r="O630" s="58"/>
      <c r="P630" s="160">
        <f t="shared" si="11"/>
        <v>0</v>
      </c>
      <c r="Q630" s="160">
        <v>0</v>
      </c>
      <c r="R630" s="160">
        <f t="shared" si="12"/>
        <v>0</v>
      </c>
      <c r="S630" s="160">
        <v>0</v>
      </c>
      <c r="T630" s="161">
        <f t="shared" si="13"/>
        <v>0</v>
      </c>
      <c r="U630" s="32"/>
      <c r="V630" s="32"/>
      <c r="W630" s="32"/>
      <c r="X630" s="32"/>
      <c r="Y630" s="32"/>
      <c r="Z630" s="32"/>
      <c r="AA630" s="32"/>
      <c r="AB630" s="32"/>
      <c r="AC630" s="32"/>
      <c r="AD630" s="32"/>
      <c r="AE630" s="32"/>
      <c r="AR630" s="162" t="s">
        <v>238</v>
      </c>
      <c r="AT630" s="162" t="s">
        <v>147</v>
      </c>
      <c r="AU630" s="162" t="s">
        <v>81</v>
      </c>
      <c r="AY630" s="17" t="s">
        <v>145</v>
      </c>
      <c r="BE630" s="163">
        <f t="shared" si="14"/>
        <v>0</v>
      </c>
      <c r="BF630" s="163">
        <f t="shared" si="15"/>
        <v>0</v>
      </c>
      <c r="BG630" s="163">
        <f t="shared" si="16"/>
        <v>0</v>
      </c>
      <c r="BH630" s="163">
        <f t="shared" si="17"/>
        <v>0</v>
      </c>
      <c r="BI630" s="163">
        <f t="shared" si="18"/>
        <v>0</v>
      </c>
      <c r="BJ630" s="17" t="s">
        <v>79</v>
      </c>
      <c r="BK630" s="163">
        <f t="shared" si="19"/>
        <v>0</v>
      </c>
      <c r="BL630" s="17" t="s">
        <v>238</v>
      </c>
      <c r="BM630" s="162" t="s">
        <v>1003</v>
      </c>
    </row>
    <row r="631" spans="1:65" s="2" customFormat="1" ht="49.15" customHeight="1">
      <c r="A631" s="32"/>
      <c r="B631" s="149"/>
      <c r="C631" s="150" t="s">
        <v>1004</v>
      </c>
      <c r="D631" s="150" t="s">
        <v>147</v>
      </c>
      <c r="E631" s="151" t="s">
        <v>1005</v>
      </c>
      <c r="F631" s="152" t="s">
        <v>1006</v>
      </c>
      <c r="G631" s="153" t="s">
        <v>259</v>
      </c>
      <c r="H631" s="154">
        <v>1</v>
      </c>
      <c r="I631" s="155"/>
      <c r="J631" s="156">
        <f t="shared" si="10"/>
        <v>0</v>
      </c>
      <c r="K631" s="157"/>
      <c r="L631" s="33"/>
      <c r="M631" s="158" t="s">
        <v>1</v>
      </c>
      <c r="N631" s="159" t="s">
        <v>37</v>
      </c>
      <c r="O631" s="58"/>
      <c r="P631" s="160">
        <f t="shared" si="11"/>
        <v>0</v>
      </c>
      <c r="Q631" s="160">
        <v>0</v>
      </c>
      <c r="R631" s="160">
        <f t="shared" si="12"/>
        <v>0</v>
      </c>
      <c r="S631" s="160">
        <v>0</v>
      </c>
      <c r="T631" s="161">
        <f t="shared" si="13"/>
        <v>0</v>
      </c>
      <c r="U631" s="32"/>
      <c r="V631" s="32"/>
      <c r="W631" s="32"/>
      <c r="X631" s="32"/>
      <c r="Y631" s="32"/>
      <c r="Z631" s="32"/>
      <c r="AA631" s="32"/>
      <c r="AB631" s="32"/>
      <c r="AC631" s="32"/>
      <c r="AD631" s="32"/>
      <c r="AE631" s="32"/>
      <c r="AR631" s="162" t="s">
        <v>238</v>
      </c>
      <c r="AT631" s="162" t="s">
        <v>147</v>
      </c>
      <c r="AU631" s="162" t="s">
        <v>81</v>
      </c>
      <c r="AY631" s="17" t="s">
        <v>145</v>
      </c>
      <c r="BE631" s="163">
        <f t="shared" si="14"/>
        <v>0</v>
      </c>
      <c r="BF631" s="163">
        <f t="shared" si="15"/>
        <v>0</v>
      </c>
      <c r="BG631" s="163">
        <f t="shared" si="16"/>
        <v>0</v>
      </c>
      <c r="BH631" s="163">
        <f t="shared" si="17"/>
        <v>0</v>
      </c>
      <c r="BI631" s="163">
        <f t="shared" si="18"/>
        <v>0</v>
      </c>
      <c r="BJ631" s="17" t="s">
        <v>79</v>
      </c>
      <c r="BK631" s="163">
        <f t="shared" si="19"/>
        <v>0</v>
      </c>
      <c r="BL631" s="17" t="s">
        <v>238</v>
      </c>
      <c r="BM631" s="162" t="s">
        <v>1007</v>
      </c>
    </row>
    <row r="632" spans="1:65" s="2" customFormat="1" ht="49.15" customHeight="1">
      <c r="A632" s="32"/>
      <c r="B632" s="149"/>
      <c r="C632" s="150" t="s">
        <v>1008</v>
      </c>
      <c r="D632" s="150" t="s">
        <v>147</v>
      </c>
      <c r="E632" s="151" t="s">
        <v>1009</v>
      </c>
      <c r="F632" s="152" t="s">
        <v>1010</v>
      </c>
      <c r="G632" s="153" t="s">
        <v>259</v>
      </c>
      <c r="H632" s="154">
        <v>1</v>
      </c>
      <c r="I632" s="155"/>
      <c r="J632" s="156">
        <f t="shared" si="10"/>
        <v>0</v>
      </c>
      <c r="K632" s="157"/>
      <c r="L632" s="33"/>
      <c r="M632" s="158" t="s">
        <v>1</v>
      </c>
      <c r="N632" s="159" t="s">
        <v>37</v>
      </c>
      <c r="O632" s="58"/>
      <c r="P632" s="160">
        <f t="shared" si="11"/>
        <v>0</v>
      </c>
      <c r="Q632" s="160">
        <v>0</v>
      </c>
      <c r="R632" s="160">
        <f t="shared" si="12"/>
        <v>0</v>
      </c>
      <c r="S632" s="160">
        <v>0</v>
      </c>
      <c r="T632" s="161">
        <f t="shared" si="13"/>
        <v>0</v>
      </c>
      <c r="U632" s="32"/>
      <c r="V632" s="32"/>
      <c r="W632" s="32"/>
      <c r="X632" s="32"/>
      <c r="Y632" s="32"/>
      <c r="Z632" s="32"/>
      <c r="AA632" s="32"/>
      <c r="AB632" s="32"/>
      <c r="AC632" s="32"/>
      <c r="AD632" s="32"/>
      <c r="AE632" s="32"/>
      <c r="AR632" s="162" t="s">
        <v>238</v>
      </c>
      <c r="AT632" s="162" t="s">
        <v>147</v>
      </c>
      <c r="AU632" s="162" t="s">
        <v>81</v>
      </c>
      <c r="AY632" s="17" t="s">
        <v>145</v>
      </c>
      <c r="BE632" s="163">
        <f t="shared" si="14"/>
        <v>0</v>
      </c>
      <c r="BF632" s="163">
        <f t="shared" si="15"/>
        <v>0</v>
      </c>
      <c r="BG632" s="163">
        <f t="shared" si="16"/>
        <v>0</v>
      </c>
      <c r="BH632" s="163">
        <f t="shared" si="17"/>
        <v>0</v>
      </c>
      <c r="BI632" s="163">
        <f t="shared" si="18"/>
        <v>0</v>
      </c>
      <c r="BJ632" s="17" t="s">
        <v>79</v>
      </c>
      <c r="BK632" s="163">
        <f t="shared" si="19"/>
        <v>0</v>
      </c>
      <c r="BL632" s="17" t="s">
        <v>238</v>
      </c>
      <c r="BM632" s="162" t="s">
        <v>1011</v>
      </c>
    </row>
    <row r="633" spans="1:65" s="2" customFormat="1" ht="49.15" customHeight="1">
      <c r="A633" s="32"/>
      <c r="B633" s="149"/>
      <c r="C633" s="150" t="s">
        <v>1012</v>
      </c>
      <c r="D633" s="150" t="s">
        <v>147</v>
      </c>
      <c r="E633" s="151" t="s">
        <v>1013</v>
      </c>
      <c r="F633" s="152" t="s">
        <v>1014</v>
      </c>
      <c r="G633" s="153" t="s">
        <v>259</v>
      </c>
      <c r="H633" s="154">
        <v>1</v>
      </c>
      <c r="I633" s="155"/>
      <c r="J633" s="156">
        <f t="shared" si="10"/>
        <v>0</v>
      </c>
      <c r="K633" s="157"/>
      <c r="L633" s="33"/>
      <c r="M633" s="158" t="s">
        <v>1</v>
      </c>
      <c r="N633" s="159" t="s">
        <v>37</v>
      </c>
      <c r="O633" s="58"/>
      <c r="P633" s="160">
        <f t="shared" si="11"/>
        <v>0</v>
      </c>
      <c r="Q633" s="160">
        <v>0</v>
      </c>
      <c r="R633" s="160">
        <f t="shared" si="12"/>
        <v>0</v>
      </c>
      <c r="S633" s="160">
        <v>0</v>
      </c>
      <c r="T633" s="161">
        <f t="shared" si="13"/>
        <v>0</v>
      </c>
      <c r="U633" s="32"/>
      <c r="V633" s="32"/>
      <c r="W633" s="32"/>
      <c r="X633" s="32"/>
      <c r="Y633" s="32"/>
      <c r="Z633" s="32"/>
      <c r="AA633" s="32"/>
      <c r="AB633" s="32"/>
      <c r="AC633" s="32"/>
      <c r="AD633" s="32"/>
      <c r="AE633" s="32"/>
      <c r="AR633" s="162" t="s">
        <v>238</v>
      </c>
      <c r="AT633" s="162" t="s">
        <v>147</v>
      </c>
      <c r="AU633" s="162" t="s">
        <v>81</v>
      </c>
      <c r="AY633" s="17" t="s">
        <v>145</v>
      </c>
      <c r="BE633" s="163">
        <f t="shared" si="14"/>
        <v>0</v>
      </c>
      <c r="BF633" s="163">
        <f t="shared" si="15"/>
        <v>0</v>
      </c>
      <c r="BG633" s="163">
        <f t="shared" si="16"/>
        <v>0</v>
      </c>
      <c r="BH633" s="163">
        <f t="shared" si="17"/>
        <v>0</v>
      </c>
      <c r="BI633" s="163">
        <f t="shared" si="18"/>
        <v>0</v>
      </c>
      <c r="BJ633" s="17" t="s">
        <v>79</v>
      </c>
      <c r="BK633" s="163">
        <f t="shared" si="19"/>
        <v>0</v>
      </c>
      <c r="BL633" s="17" t="s">
        <v>238</v>
      </c>
      <c r="BM633" s="162" t="s">
        <v>1015</v>
      </c>
    </row>
    <row r="634" spans="1:65" s="2" customFormat="1" ht="49.15" customHeight="1">
      <c r="A634" s="32"/>
      <c r="B634" s="149"/>
      <c r="C634" s="150" t="s">
        <v>1016</v>
      </c>
      <c r="D634" s="150" t="s">
        <v>147</v>
      </c>
      <c r="E634" s="151" t="s">
        <v>1017</v>
      </c>
      <c r="F634" s="152" t="s">
        <v>1018</v>
      </c>
      <c r="G634" s="153" t="s">
        <v>259</v>
      </c>
      <c r="H634" s="154">
        <v>1</v>
      </c>
      <c r="I634" s="155"/>
      <c r="J634" s="156">
        <f t="shared" si="10"/>
        <v>0</v>
      </c>
      <c r="K634" s="157"/>
      <c r="L634" s="33"/>
      <c r="M634" s="158" t="s">
        <v>1</v>
      </c>
      <c r="N634" s="159" t="s">
        <v>37</v>
      </c>
      <c r="O634" s="58"/>
      <c r="P634" s="160">
        <f t="shared" si="11"/>
        <v>0</v>
      </c>
      <c r="Q634" s="160">
        <v>0</v>
      </c>
      <c r="R634" s="160">
        <f t="shared" si="12"/>
        <v>0</v>
      </c>
      <c r="S634" s="160">
        <v>0</v>
      </c>
      <c r="T634" s="161">
        <f t="shared" si="13"/>
        <v>0</v>
      </c>
      <c r="U634" s="32"/>
      <c r="V634" s="32"/>
      <c r="W634" s="32"/>
      <c r="X634" s="32"/>
      <c r="Y634" s="32"/>
      <c r="Z634" s="32"/>
      <c r="AA634" s="32"/>
      <c r="AB634" s="32"/>
      <c r="AC634" s="32"/>
      <c r="AD634" s="32"/>
      <c r="AE634" s="32"/>
      <c r="AR634" s="162" t="s">
        <v>238</v>
      </c>
      <c r="AT634" s="162" t="s">
        <v>147</v>
      </c>
      <c r="AU634" s="162" t="s">
        <v>81</v>
      </c>
      <c r="AY634" s="17" t="s">
        <v>145</v>
      </c>
      <c r="BE634" s="163">
        <f t="shared" si="14"/>
        <v>0</v>
      </c>
      <c r="BF634" s="163">
        <f t="shared" si="15"/>
        <v>0</v>
      </c>
      <c r="BG634" s="163">
        <f t="shared" si="16"/>
        <v>0</v>
      </c>
      <c r="BH634" s="163">
        <f t="shared" si="17"/>
        <v>0</v>
      </c>
      <c r="BI634" s="163">
        <f t="shared" si="18"/>
        <v>0</v>
      </c>
      <c r="BJ634" s="17" t="s">
        <v>79</v>
      </c>
      <c r="BK634" s="163">
        <f t="shared" si="19"/>
        <v>0</v>
      </c>
      <c r="BL634" s="17" t="s">
        <v>238</v>
      </c>
      <c r="BM634" s="162" t="s">
        <v>1019</v>
      </c>
    </row>
    <row r="635" spans="1:65" s="2" customFormat="1" ht="49.15" customHeight="1">
      <c r="A635" s="32"/>
      <c r="B635" s="149"/>
      <c r="C635" s="150" t="s">
        <v>1020</v>
      </c>
      <c r="D635" s="150" t="s">
        <v>147</v>
      </c>
      <c r="E635" s="151" t="s">
        <v>1021</v>
      </c>
      <c r="F635" s="152" t="s">
        <v>1022</v>
      </c>
      <c r="G635" s="153" t="s">
        <v>259</v>
      </c>
      <c r="H635" s="154">
        <v>1</v>
      </c>
      <c r="I635" s="155"/>
      <c r="J635" s="156">
        <f t="shared" si="10"/>
        <v>0</v>
      </c>
      <c r="K635" s="157"/>
      <c r="L635" s="33"/>
      <c r="M635" s="158" t="s">
        <v>1</v>
      </c>
      <c r="N635" s="159" t="s">
        <v>37</v>
      </c>
      <c r="O635" s="58"/>
      <c r="P635" s="160">
        <f t="shared" si="11"/>
        <v>0</v>
      </c>
      <c r="Q635" s="160">
        <v>0</v>
      </c>
      <c r="R635" s="160">
        <f t="shared" si="12"/>
        <v>0</v>
      </c>
      <c r="S635" s="160">
        <v>0</v>
      </c>
      <c r="T635" s="161">
        <f t="shared" si="13"/>
        <v>0</v>
      </c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  <c r="AE635" s="32"/>
      <c r="AR635" s="162" t="s">
        <v>238</v>
      </c>
      <c r="AT635" s="162" t="s">
        <v>147</v>
      </c>
      <c r="AU635" s="162" t="s">
        <v>81</v>
      </c>
      <c r="AY635" s="17" t="s">
        <v>145</v>
      </c>
      <c r="BE635" s="163">
        <f t="shared" si="14"/>
        <v>0</v>
      </c>
      <c r="BF635" s="163">
        <f t="shared" si="15"/>
        <v>0</v>
      </c>
      <c r="BG635" s="163">
        <f t="shared" si="16"/>
        <v>0</v>
      </c>
      <c r="BH635" s="163">
        <f t="shared" si="17"/>
        <v>0</v>
      </c>
      <c r="BI635" s="163">
        <f t="shared" si="18"/>
        <v>0</v>
      </c>
      <c r="BJ635" s="17" t="s">
        <v>79</v>
      </c>
      <c r="BK635" s="163">
        <f t="shared" si="19"/>
        <v>0</v>
      </c>
      <c r="BL635" s="17" t="s">
        <v>238</v>
      </c>
      <c r="BM635" s="162" t="s">
        <v>1023</v>
      </c>
    </row>
    <row r="636" spans="1:65" s="2" customFormat="1" ht="49.15" customHeight="1">
      <c r="A636" s="32"/>
      <c r="B636" s="149"/>
      <c r="C636" s="150" t="s">
        <v>1024</v>
      </c>
      <c r="D636" s="150" t="s">
        <v>147</v>
      </c>
      <c r="E636" s="151" t="s">
        <v>1025</v>
      </c>
      <c r="F636" s="152" t="s">
        <v>1026</v>
      </c>
      <c r="G636" s="153" t="s">
        <v>259</v>
      </c>
      <c r="H636" s="154">
        <v>1</v>
      </c>
      <c r="I636" s="155"/>
      <c r="J636" s="156">
        <f t="shared" si="10"/>
        <v>0</v>
      </c>
      <c r="K636" s="157"/>
      <c r="L636" s="33"/>
      <c r="M636" s="158" t="s">
        <v>1</v>
      </c>
      <c r="N636" s="159" t="s">
        <v>37</v>
      </c>
      <c r="O636" s="58"/>
      <c r="P636" s="160">
        <f t="shared" si="11"/>
        <v>0</v>
      </c>
      <c r="Q636" s="160">
        <v>0</v>
      </c>
      <c r="R636" s="160">
        <f t="shared" si="12"/>
        <v>0</v>
      </c>
      <c r="S636" s="160">
        <v>0</v>
      </c>
      <c r="T636" s="161">
        <f t="shared" si="13"/>
        <v>0</v>
      </c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  <c r="AE636" s="32"/>
      <c r="AR636" s="162" t="s">
        <v>238</v>
      </c>
      <c r="AT636" s="162" t="s">
        <v>147</v>
      </c>
      <c r="AU636" s="162" t="s">
        <v>81</v>
      </c>
      <c r="AY636" s="17" t="s">
        <v>145</v>
      </c>
      <c r="BE636" s="163">
        <f t="shared" si="14"/>
        <v>0</v>
      </c>
      <c r="BF636" s="163">
        <f t="shared" si="15"/>
        <v>0</v>
      </c>
      <c r="BG636" s="163">
        <f t="shared" si="16"/>
        <v>0</v>
      </c>
      <c r="BH636" s="163">
        <f t="shared" si="17"/>
        <v>0</v>
      </c>
      <c r="BI636" s="163">
        <f t="shared" si="18"/>
        <v>0</v>
      </c>
      <c r="BJ636" s="17" t="s">
        <v>79</v>
      </c>
      <c r="BK636" s="163">
        <f t="shared" si="19"/>
        <v>0</v>
      </c>
      <c r="BL636" s="17" t="s">
        <v>238</v>
      </c>
      <c r="BM636" s="162" t="s">
        <v>1027</v>
      </c>
    </row>
    <row r="637" spans="1:65" s="2" customFormat="1" ht="62.65" customHeight="1">
      <c r="A637" s="32"/>
      <c r="B637" s="149"/>
      <c r="C637" s="150" t="s">
        <v>1028</v>
      </c>
      <c r="D637" s="150" t="s">
        <v>147</v>
      </c>
      <c r="E637" s="151" t="s">
        <v>1029</v>
      </c>
      <c r="F637" s="152" t="s">
        <v>1030</v>
      </c>
      <c r="G637" s="153" t="s">
        <v>259</v>
      </c>
      <c r="H637" s="154">
        <v>1</v>
      </c>
      <c r="I637" s="155"/>
      <c r="J637" s="156">
        <f t="shared" si="10"/>
        <v>0</v>
      </c>
      <c r="K637" s="157"/>
      <c r="L637" s="33"/>
      <c r="M637" s="158" t="s">
        <v>1</v>
      </c>
      <c r="N637" s="159" t="s">
        <v>37</v>
      </c>
      <c r="O637" s="58"/>
      <c r="P637" s="160">
        <f t="shared" si="11"/>
        <v>0</v>
      </c>
      <c r="Q637" s="160">
        <v>0</v>
      </c>
      <c r="R637" s="160">
        <f t="shared" si="12"/>
        <v>0</v>
      </c>
      <c r="S637" s="160">
        <v>0</v>
      </c>
      <c r="T637" s="161">
        <f t="shared" si="13"/>
        <v>0</v>
      </c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  <c r="AE637" s="32"/>
      <c r="AR637" s="162" t="s">
        <v>238</v>
      </c>
      <c r="AT637" s="162" t="s">
        <v>147</v>
      </c>
      <c r="AU637" s="162" t="s">
        <v>81</v>
      </c>
      <c r="AY637" s="17" t="s">
        <v>145</v>
      </c>
      <c r="BE637" s="163">
        <f t="shared" si="14"/>
        <v>0</v>
      </c>
      <c r="BF637" s="163">
        <f t="shared" si="15"/>
        <v>0</v>
      </c>
      <c r="BG637" s="163">
        <f t="shared" si="16"/>
        <v>0</v>
      </c>
      <c r="BH637" s="163">
        <f t="shared" si="17"/>
        <v>0</v>
      </c>
      <c r="BI637" s="163">
        <f t="shared" si="18"/>
        <v>0</v>
      </c>
      <c r="BJ637" s="17" t="s">
        <v>79</v>
      </c>
      <c r="BK637" s="163">
        <f t="shared" si="19"/>
        <v>0</v>
      </c>
      <c r="BL637" s="17" t="s">
        <v>238</v>
      </c>
      <c r="BM637" s="162" t="s">
        <v>1031</v>
      </c>
    </row>
    <row r="638" spans="1:65" s="12" customFormat="1" ht="22.9" customHeight="1">
      <c r="B638" s="136"/>
      <c r="D638" s="137" t="s">
        <v>71</v>
      </c>
      <c r="E638" s="147" t="s">
        <v>1032</v>
      </c>
      <c r="F638" s="147" t="s">
        <v>1033</v>
      </c>
      <c r="I638" s="139"/>
      <c r="J638" s="148">
        <f>BK638</f>
        <v>0</v>
      </c>
      <c r="L638" s="136"/>
      <c r="M638" s="141"/>
      <c r="N638" s="142"/>
      <c r="O638" s="142"/>
      <c r="P638" s="143">
        <f>SUM(P639:P644)</f>
        <v>0</v>
      </c>
      <c r="Q638" s="142"/>
      <c r="R638" s="143">
        <f>SUM(R639:R644)</f>
        <v>0</v>
      </c>
      <c r="S638" s="142"/>
      <c r="T638" s="144">
        <f>SUM(T639:T644)</f>
        <v>0</v>
      </c>
      <c r="AR638" s="137" t="s">
        <v>81</v>
      </c>
      <c r="AT638" s="145" t="s">
        <v>71</v>
      </c>
      <c r="AU638" s="145" t="s">
        <v>79</v>
      </c>
      <c r="AY638" s="137" t="s">
        <v>145</v>
      </c>
      <c r="BK638" s="146">
        <f>SUM(BK639:BK644)</f>
        <v>0</v>
      </c>
    </row>
    <row r="639" spans="1:65" s="2" customFormat="1" ht="44.25" customHeight="1">
      <c r="A639" s="32"/>
      <c r="B639" s="149"/>
      <c r="C639" s="150" t="s">
        <v>1034</v>
      </c>
      <c r="D639" s="150" t="s">
        <v>147</v>
      </c>
      <c r="E639" s="151" t="s">
        <v>1035</v>
      </c>
      <c r="F639" s="152" t="s">
        <v>1036</v>
      </c>
      <c r="G639" s="153" t="s">
        <v>259</v>
      </c>
      <c r="H639" s="154">
        <v>1</v>
      </c>
      <c r="I639" s="155"/>
      <c r="J639" s="156">
        <f t="shared" ref="J639:J644" si="20">ROUND(I639*H639,2)</f>
        <v>0</v>
      </c>
      <c r="K639" s="157"/>
      <c r="L639" s="33"/>
      <c r="M639" s="158" t="s">
        <v>1</v>
      </c>
      <c r="N639" s="159" t="s">
        <v>37</v>
      </c>
      <c r="O639" s="58"/>
      <c r="P639" s="160">
        <f t="shared" ref="P639:P644" si="21">O639*H639</f>
        <v>0</v>
      </c>
      <c r="Q639" s="160">
        <v>0</v>
      </c>
      <c r="R639" s="160">
        <f t="shared" ref="R639:R644" si="22">Q639*H639</f>
        <v>0</v>
      </c>
      <c r="S639" s="160">
        <v>0</v>
      </c>
      <c r="T639" s="161">
        <f t="shared" ref="T639:T644" si="23">S639*H639</f>
        <v>0</v>
      </c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  <c r="AE639" s="32"/>
      <c r="AR639" s="162" t="s">
        <v>238</v>
      </c>
      <c r="AT639" s="162" t="s">
        <v>147</v>
      </c>
      <c r="AU639" s="162" t="s">
        <v>81</v>
      </c>
      <c r="AY639" s="17" t="s">
        <v>145</v>
      </c>
      <c r="BE639" s="163">
        <f t="shared" ref="BE639:BE644" si="24">IF(N639="základní",J639,0)</f>
        <v>0</v>
      </c>
      <c r="BF639" s="163">
        <f t="shared" ref="BF639:BF644" si="25">IF(N639="snížená",J639,0)</f>
        <v>0</v>
      </c>
      <c r="BG639" s="163">
        <f t="shared" ref="BG639:BG644" si="26">IF(N639="zákl. přenesená",J639,0)</f>
        <v>0</v>
      </c>
      <c r="BH639" s="163">
        <f t="shared" ref="BH639:BH644" si="27">IF(N639="sníž. přenesená",J639,0)</f>
        <v>0</v>
      </c>
      <c r="BI639" s="163">
        <f t="shared" ref="BI639:BI644" si="28">IF(N639="nulová",J639,0)</f>
        <v>0</v>
      </c>
      <c r="BJ639" s="17" t="s">
        <v>79</v>
      </c>
      <c r="BK639" s="163">
        <f t="shared" ref="BK639:BK644" si="29">ROUND(I639*H639,2)</f>
        <v>0</v>
      </c>
      <c r="BL639" s="17" t="s">
        <v>238</v>
      </c>
      <c r="BM639" s="162" t="s">
        <v>1037</v>
      </c>
    </row>
    <row r="640" spans="1:65" s="2" customFormat="1" ht="44.25" customHeight="1">
      <c r="A640" s="32"/>
      <c r="B640" s="149"/>
      <c r="C640" s="150" t="s">
        <v>1038</v>
      </c>
      <c r="D640" s="150" t="s">
        <v>147</v>
      </c>
      <c r="E640" s="151" t="s">
        <v>1039</v>
      </c>
      <c r="F640" s="152" t="s">
        <v>1040</v>
      </c>
      <c r="G640" s="153" t="s">
        <v>259</v>
      </c>
      <c r="H640" s="154">
        <v>1</v>
      </c>
      <c r="I640" s="155"/>
      <c r="J640" s="156">
        <f t="shared" si="20"/>
        <v>0</v>
      </c>
      <c r="K640" s="157"/>
      <c r="L640" s="33"/>
      <c r="M640" s="158" t="s">
        <v>1</v>
      </c>
      <c r="N640" s="159" t="s">
        <v>37</v>
      </c>
      <c r="O640" s="58"/>
      <c r="P640" s="160">
        <f t="shared" si="21"/>
        <v>0</v>
      </c>
      <c r="Q640" s="160">
        <v>0</v>
      </c>
      <c r="R640" s="160">
        <f t="shared" si="22"/>
        <v>0</v>
      </c>
      <c r="S640" s="160">
        <v>0</v>
      </c>
      <c r="T640" s="161">
        <f t="shared" si="23"/>
        <v>0</v>
      </c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  <c r="AE640" s="32"/>
      <c r="AR640" s="162" t="s">
        <v>238</v>
      </c>
      <c r="AT640" s="162" t="s">
        <v>147</v>
      </c>
      <c r="AU640" s="162" t="s">
        <v>81</v>
      </c>
      <c r="AY640" s="17" t="s">
        <v>145</v>
      </c>
      <c r="BE640" s="163">
        <f t="shared" si="24"/>
        <v>0</v>
      </c>
      <c r="BF640" s="163">
        <f t="shared" si="25"/>
        <v>0</v>
      </c>
      <c r="BG640" s="163">
        <f t="shared" si="26"/>
        <v>0</v>
      </c>
      <c r="BH640" s="163">
        <f t="shared" si="27"/>
        <v>0</v>
      </c>
      <c r="BI640" s="163">
        <f t="shared" si="28"/>
        <v>0</v>
      </c>
      <c r="BJ640" s="17" t="s">
        <v>79</v>
      </c>
      <c r="BK640" s="163">
        <f t="shared" si="29"/>
        <v>0</v>
      </c>
      <c r="BL640" s="17" t="s">
        <v>238</v>
      </c>
      <c r="BM640" s="162" t="s">
        <v>1041</v>
      </c>
    </row>
    <row r="641" spans="1:65" s="2" customFormat="1" ht="44.25" customHeight="1">
      <c r="A641" s="32"/>
      <c r="B641" s="149"/>
      <c r="C641" s="150" t="s">
        <v>1042</v>
      </c>
      <c r="D641" s="150" t="s">
        <v>147</v>
      </c>
      <c r="E641" s="151" t="s">
        <v>1043</v>
      </c>
      <c r="F641" s="152" t="s">
        <v>1044</v>
      </c>
      <c r="G641" s="153" t="s">
        <v>259</v>
      </c>
      <c r="H641" s="154">
        <v>1</v>
      </c>
      <c r="I641" s="155"/>
      <c r="J641" s="156">
        <f t="shared" si="20"/>
        <v>0</v>
      </c>
      <c r="K641" s="157"/>
      <c r="L641" s="33"/>
      <c r="M641" s="158" t="s">
        <v>1</v>
      </c>
      <c r="N641" s="159" t="s">
        <v>37</v>
      </c>
      <c r="O641" s="58"/>
      <c r="P641" s="160">
        <f t="shared" si="21"/>
        <v>0</v>
      </c>
      <c r="Q641" s="160">
        <v>0</v>
      </c>
      <c r="R641" s="160">
        <f t="shared" si="22"/>
        <v>0</v>
      </c>
      <c r="S641" s="160">
        <v>0</v>
      </c>
      <c r="T641" s="161">
        <f t="shared" si="23"/>
        <v>0</v>
      </c>
      <c r="U641" s="32"/>
      <c r="V641" s="32"/>
      <c r="W641" s="32"/>
      <c r="X641" s="32"/>
      <c r="Y641" s="32"/>
      <c r="Z641" s="32"/>
      <c r="AA641" s="32"/>
      <c r="AB641" s="32"/>
      <c r="AC641" s="32"/>
      <c r="AD641" s="32"/>
      <c r="AE641" s="32"/>
      <c r="AR641" s="162" t="s">
        <v>238</v>
      </c>
      <c r="AT641" s="162" t="s">
        <v>147</v>
      </c>
      <c r="AU641" s="162" t="s">
        <v>81</v>
      </c>
      <c r="AY641" s="17" t="s">
        <v>145</v>
      </c>
      <c r="BE641" s="163">
        <f t="shared" si="24"/>
        <v>0</v>
      </c>
      <c r="BF641" s="163">
        <f t="shared" si="25"/>
        <v>0</v>
      </c>
      <c r="BG641" s="163">
        <f t="shared" si="26"/>
        <v>0</v>
      </c>
      <c r="BH641" s="163">
        <f t="shared" si="27"/>
        <v>0</v>
      </c>
      <c r="BI641" s="163">
        <f t="shared" si="28"/>
        <v>0</v>
      </c>
      <c r="BJ641" s="17" t="s">
        <v>79</v>
      </c>
      <c r="BK641" s="163">
        <f t="shared" si="29"/>
        <v>0</v>
      </c>
      <c r="BL641" s="17" t="s">
        <v>238</v>
      </c>
      <c r="BM641" s="162" t="s">
        <v>1045</v>
      </c>
    </row>
    <row r="642" spans="1:65" s="2" customFormat="1" ht="44.25" customHeight="1">
      <c r="A642" s="32"/>
      <c r="B642" s="149"/>
      <c r="C642" s="150" t="s">
        <v>1046</v>
      </c>
      <c r="D642" s="150" t="s">
        <v>147</v>
      </c>
      <c r="E642" s="151" t="s">
        <v>1047</v>
      </c>
      <c r="F642" s="152" t="s">
        <v>1048</v>
      </c>
      <c r="G642" s="153" t="s">
        <v>259</v>
      </c>
      <c r="H642" s="154">
        <v>2</v>
      </c>
      <c r="I642" s="155"/>
      <c r="J642" s="156">
        <f t="shared" si="20"/>
        <v>0</v>
      </c>
      <c r="K642" s="157"/>
      <c r="L642" s="33"/>
      <c r="M642" s="158" t="s">
        <v>1</v>
      </c>
      <c r="N642" s="159" t="s">
        <v>37</v>
      </c>
      <c r="O642" s="58"/>
      <c r="P642" s="160">
        <f t="shared" si="21"/>
        <v>0</v>
      </c>
      <c r="Q642" s="160">
        <v>0</v>
      </c>
      <c r="R642" s="160">
        <f t="shared" si="22"/>
        <v>0</v>
      </c>
      <c r="S642" s="160">
        <v>0</v>
      </c>
      <c r="T642" s="161">
        <f t="shared" si="23"/>
        <v>0</v>
      </c>
      <c r="U642" s="32"/>
      <c r="V642" s="32"/>
      <c r="W642" s="32"/>
      <c r="X642" s="32"/>
      <c r="Y642" s="32"/>
      <c r="Z642" s="32"/>
      <c r="AA642" s="32"/>
      <c r="AB642" s="32"/>
      <c r="AC642" s="32"/>
      <c r="AD642" s="32"/>
      <c r="AE642" s="32"/>
      <c r="AR642" s="162" t="s">
        <v>238</v>
      </c>
      <c r="AT642" s="162" t="s">
        <v>147</v>
      </c>
      <c r="AU642" s="162" t="s">
        <v>81</v>
      </c>
      <c r="AY642" s="17" t="s">
        <v>145</v>
      </c>
      <c r="BE642" s="163">
        <f t="shared" si="24"/>
        <v>0</v>
      </c>
      <c r="BF642" s="163">
        <f t="shared" si="25"/>
        <v>0</v>
      </c>
      <c r="BG642" s="163">
        <f t="shared" si="26"/>
        <v>0</v>
      </c>
      <c r="BH642" s="163">
        <f t="shared" si="27"/>
        <v>0</v>
      </c>
      <c r="BI642" s="163">
        <f t="shared" si="28"/>
        <v>0</v>
      </c>
      <c r="BJ642" s="17" t="s">
        <v>79</v>
      </c>
      <c r="BK642" s="163">
        <f t="shared" si="29"/>
        <v>0</v>
      </c>
      <c r="BL642" s="17" t="s">
        <v>238</v>
      </c>
      <c r="BM642" s="162" t="s">
        <v>1049</v>
      </c>
    </row>
    <row r="643" spans="1:65" s="2" customFormat="1" ht="44.25" customHeight="1">
      <c r="A643" s="32"/>
      <c r="B643" s="149"/>
      <c r="C643" s="150" t="s">
        <v>1050</v>
      </c>
      <c r="D643" s="150" t="s">
        <v>147</v>
      </c>
      <c r="E643" s="151" t="s">
        <v>1051</v>
      </c>
      <c r="F643" s="152" t="s">
        <v>1052</v>
      </c>
      <c r="G643" s="153" t="s">
        <v>259</v>
      </c>
      <c r="H643" s="154">
        <v>3</v>
      </c>
      <c r="I643" s="155"/>
      <c r="J643" s="156">
        <f t="shared" si="20"/>
        <v>0</v>
      </c>
      <c r="K643" s="157"/>
      <c r="L643" s="33"/>
      <c r="M643" s="158" t="s">
        <v>1</v>
      </c>
      <c r="N643" s="159" t="s">
        <v>37</v>
      </c>
      <c r="O643" s="58"/>
      <c r="P643" s="160">
        <f t="shared" si="21"/>
        <v>0</v>
      </c>
      <c r="Q643" s="160">
        <v>0</v>
      </c>
      <c r="R643" s="160">
        <f t="shared" si="22"/>
        <v>0</v>
      </c>
      <c r="S643" s="160">
        <v>0</v>
      </c>
      <c r="T643" s="161">
        <f t="shared" si="23"/>
        <v>0</v>
      </c>
      <c r="U643" s="32"/>
      <c r="V643" s="32"/>
      <c r="W643" s="32"/>
      <c r="X643" s="32"/>
      <c r="Y643" s="32"/>
      <c r="Z643" s="32"/>
      <c r="AA643" s="32"/>
      <c r="AB643" s="32"/>
      <c r="AC643" s="32"/>
      <c r="AD643" s="32"/>
      <c r="AE643" s="32"/>
      <c r="AR643" s="162" t="s">
        <v>238</v>
      </c>
      <c r="AT643" s="162" t="s">
        <v>147</v>
      </c>
      <c r="AU643" s="162" t="s">
        <v>81</v>
      </c>
      <c r="AY643" s="17" t="s">
        <v>145</v>
      </c>
      <c r="BE643" s="163">
        <f t="shared" si="24"/>
        <v>0</v>
      </c>
      <c r="BF643" s="163">
        <f t="shared" si="25"/>
        <v>0</v>
      </c>
      <c r="BG643" s="163">
        <f t="shared" si="26"/>
        <v>0</v>
      </c>
      <c r="BH643" s="163">
        <f t="shared" si="27"/>
        <v>0</v>
      </c>
      <c r="BI643" s="163">
        <f t="shared" si="28"/>
        <v>0</v>
      </c>
      <c r="BJ643" s="17" t="s">
        <v>79</v>
      </c>
      <c r="BK643" s="163">
        <f t="shared" si="29"/>
        <v>0</v>
      </c>
      <c r="BL643" s="17" t="s">
        <v>238</v>
      </c>
      <c r="BM643" s="162" t="s">
        <v>1053</v>
      </c>
    </row>
    <row r="644" spans="1:65" s="2" customFormat="1" ht="44.25" customHeight="1">
      <c r="A644" s="32"/>
      <c r="B644" s="149"/>
      <c r="C644" s="150" t="s">
        <v>1054</v>
      </c>
      <c r="D644" s="150" t="s">
        <v>147</v>
      </c>
      <c r="E644" s="151" t="s">
        <v>1055</v>
      </c>
      <c r="F644" s="152" t="s">
        <v>1056</v>
      </c>
      <c r="G644" s="153" t="s">
        <v>259</v>
      </c>
      <c r="H644" s="154">
        <v>1</v>
      </c>
      <c r="I644" s="155"/>
      <c r="J644" s="156">
        <f t="shared" si="20"/>
        <v>0</v>
      </c>
      <c r="K644" s="157"/>
      <c r="L644" s="33"/>
      <c r="M644" s="158" t="s">
        <v>1</v>
      </c>
      <c r="N644" s="159" t="s">
        <v>37</v>
      </c>
      <c r="O644" s="58"/>
      <c r="P644" s="160">
        <f t="shared" si="21"/>
        <v>0</v>
      </c>
      <c r="Q644" s="160">
        <v>0</v>
      </c>
      <c r="R644" s="160">
        <f t="shared" si="22"/>
        <v>0</v>
      </c>
      <c r="S644" s="160">
        <v>0</v>
      </c>
      <c r="T644" s="161">
        <f t="shared" si="23"/>
        <v>0</v>
      </c>
      <c r="U644" s="32"/>
      <c r="V644" s="32"/>
      <c r="W644" s="32"/>
      <c r="X644" s="32"/>
      <c r="Y644" s="32"/>
      <c r="Z644" s="32"/>
      <c r="AA644" s="32"/>
      <c r="AB644" s="32"/>
      <c r="AC644" s="32"/>
      <c r="AD644" s="32"/>
      <c r="AE644" s="32"/>
      <c r="AR644" s="162" t="s">
        <v>238</v>
      </c>
      <c r="AT644" s="162" t="s">
        <v>147</v>
      </c>
      <c r="AU644" s="162" t="s">
        <v>81</v>
      </c>
      <c r="AY644" s="17" t="s">
        <v>145</v>
      </c>
      <c r="BE644" s="163">
        <f t="shared" si="24"/>
        <v>0</v>
      </c>
      <c r="BF644" s="163">
        <f t="shared" si="25"/>
        <v>0</v>
      </c>
      <c r="BG644" s="163">
        <f t="shared" si="26"/>
        <v>0</v>
      </c>
      <c r="BH644" s="163">
        <f t="shared" si="27"/>
        <v>0</v>
      </c>
      <c r="BI644" s="163">
        <f t="shared" si="28"/>
        <v>0</v>
      </c>
      <c r="BJ644" s="17" t="s">
        <v>79</v>
      </c>
      <c r="BK644" s="163">
        <f t="shared" si="29"/>
        <v>0</v>
      </c>
      <c r="BL644" s="17" t="s">
        <v>238</v>
      </c>
      <c r="BM644" s="162" t="s">
        <v>1057</v>
      </c>
    </row>
    <row r="645" spans="1:65" s="12" customFormat="1" ht="22.9" customHeight="1">
      <c r="B645" s="136"/>
      <c r="D645" s="137" t="s">
        <v>71</v>
      </c>
      <c r="E645" s="147" t="s">
        <v>1058</v>
      </c>
      <c r="F645" s="147" t="s">
        <v>1059</v>
      </c>
      <c r="I645" s="139"/>
      <c r="J645" s="148">
        <f>BK645</f>
        <v>0</v>
      </c>
      <c r="L645" s="136"/>
      <c r="M645" s="141"/>
      <c r="N645" s="142"/>
      <c r="O645" s="142"/>
      <c r="P645" s="143">
        <f>SUM(P646:P731)</f>
        <v>0</v>
      </c>
      <c r="Q645" s="142"/>
      <c r="R645" s="143">
        <f>SUM(R646:R731)</f>
        <v>2.1180244900000007</v>
      </c>
      <c r="S645" s="142"/>
      <c r="T645" s="144">
        <f>SUM(T646:T731)</f>
        <v>0.32878500000000005</v>
      </c>
      <c r="AR645" s="137" t="s">
        <v>81</v>
      </c>
      <c r="AT645" s="145" t="s">
        <v>71</v>
      </c>
      <c r="AU645" s="145" t="s">
        <v>79</v>
      </c>
      <c r="AY645" s="137" t="s">
        <v>145</v>
      </c>
      <c r="BK645" s="146">
        <f>SUM(BK646:BK731)</f>
        <v>0</v>
      </c>
    </row>
    <row r="646" spans="1:65" s="2" customFormat="1" ht="24.2" customHeight="1">
      <c r="A646" s="32"/>
      <c r="B646" s="149"/>
      <c r="C646" s="150" t="s">
        <v>1060</v>
      </c>
      <c r="D646" s="150" t="s">
        <v>147</v>
      </c>
      <c r="E646" s="151" t="s">
        <v>1061</v>
      </c>
      <c r="F646" s="152" t="s">
        <v>1062</v>
      </c>
      <c r="G646" s="153" t="s">
        <v>150</v>
      </c>
      <c r="H646" s="154">
        <v>291.89999999999998</v>
      </c>
      <c r="I646" s="155"/>
      <c r="J646" s="156">
        <f>ROUND(I646*H646,2)</f>
        <v>0</v>
      </c>
      <c r="K646" s="157"/>
      <c r="L646" s="33"/>
      <c r="M646" s="158" t="s">
        <v>1</v>
      </c>
      <c r="N646" s="159" t="s">
        <v>37</v>
      </c>
      <c r="O646" s="58"/>
      <c r="P646" s="160">
        <f>O646*H646</f>
        <v>0</v>
      </c>
      <c r="Q646" s="160">
        <v>0</v>
      </c>
      <c r="R646" s="160">
        <f>Q646*H646</f>
        <v>0</v>
      </c>
      <c r="S646" s="160">
        <v>0</v>
      </c>
      <c r="T646" s="161">
        <f>S646*H646</f>
        <v>0</v>
      </c>
      <c r="U646" s="32"/>
      <c r="V646" s="32"/>
      <c r="W646" s="32"/>
      <c r="X646" s="32"/>
      <c r="Y646" s="32"/>
      <c r="Z646" s="32"/>
      <c r="AA646" s="32"/>
      <c r="AB646" s="32"/>
      <c r="AC646" s="32"/>
      <c r="AD646" s="32"/>
      <c r="AE646" s="32"/>
      <c r="AR646" s="162" t="s">
        <v>238</v>
      </c>
      <c r="AT646" s="162" t="s">
        <v>147</v>
      </c>
      <c r="AU646" s="162" t="s">
        <v>81</v>
      </c>
      <c r="AY646" s="17" t="s">
        <v>145</v>
      </c>
      <c r="BE646" s="163">
        <f>IF(N646="základní",J646,0)</f>
        <v>0</v>
      </c>
      <c r="BF646" s="163">
        <f>IF(N646="snížená",J646,0)</f>
        <v>0</v>
      </c>
      <c r="BG646" s="163">
        <f>IF(N646="zákl. přenesená",J646,0)</f>
        <v>0</v>
      </c>
      <c r="BH646" s="163">
        <f>IF(N646="sníž. přenesená",J646,0)</f>
        <v>0</v>
      </c>
      <c r="BI646" s="163">
        <f>IF(N646="nulová",J646,0)</f>
        <v>0</v>
      </c>
      <c r="BJ646" s="17" t="s">
        <v>79</v>
      </c>
      <c r="BK646" s="163">
        <f>ROUND(I646*H646,2)</f>
        <v>0</v>
      </c>
      <c r="BL646" s="17" t="s">
        <v>238</v>
      </c>
      <c r="BM646" s="162" t="s">
        <v>1063</v>
      </c>
    </row>
    <row r="647" spans="1:65" s="15" customFormat="1">
      <c r="B647" s="181"/>
      <c r="D647" s="165" t="s">
        <v>153</v>
      </c>
      <c r="E647" s="182" t="s">
        <v>1</v>
      </c>
      <c r="F647" s="183" t="s">
        <v>277</v>
      </c>
      <c r="H647" s="182" t="s">
        <v>1</v>
      </c>
      <c r="I647" s="184"/>
      <c r="L647" s="181"/>
      <c r="M647" s="185"/>
      <c r="N647" s="186"/>
      <c r="O647" s="186"/>
      <c r="P647" s="186"/>
      <c r="Q647" s="186"/>
      <c r="R647" s="186"/>
      <c r="S647" s="186"/>
      <c r="T647" s="187"/>
      <c r="AT647" s="182" t="s">
        <v>153</v>
      </c>
      <c r="AU647" s="182" t="s">
        <v>81</v>
      </c>
      <c r="AV647" s="15" t="s">
        <v>79</v>
      </c>
      <c r="AW647" s="15" t="s">
        <v>29</v>
      </c>
      <c r="AX647" s="15" t="s">
        <v>72</v>
      </c>
      <c r="AY647" s="182" t="s">
        <v>145</v>
      </c>
    </row>
    <row r="648" spans="1:65" s="13" customFormat="1">
      <c r="B648" s="164"/>
      <c r="D648" s="165" t="s">
        <v>153</v>
      </c>
      <c r="E648" s="166" t="s">
        <v>1</v>
      </c>
      <c r="F648" s="167" t="s">
        <v>285</v>
      </c>
      <c r="H648" s="168">
        <v>102.5</v>
      </c>
      <c r="I648" s="169"/>
      <c r="L648" s="164"/>
      <c r="M648" s="170"/>
      <c r="N648" s="171"/>
      <c r="O648" s="171"/>
      <c r="P648" s="171"/>
      <c r="Q648" s="171"/>
      <c r="R648" s="171"/>
      <c r="S648" s="171"/>
      <c r="T648" s="172"/>
      <c r="AT648" s="166" t="s">
        <v>153</v>
      </c>
      <c r="AU648" s="166" t="s">
        <v>81</v>
      </c>
      <c r="AV648" s="13" t="s">
        <v>81</v>
      </c>
      <c r="AW648" s="13" t="s">
        <v>29</v>
      </c>
      <c r="AX648" s="13" t="s">
        <v>72</v>
      </c>
      <c r="AY648" s="166" t="s">
        <v>145</v>
      </c>
    </row>
    <row r="649" spans="1:65" s="15" customFormat="1">
      <c r="B649" s="181"/>
      <c r="D649" s="165" t="s">
        <v>153</v>
      </c>
      <c r="E649" s="182" t="s">
        <v>1</v>
      </c>
      <c r="F649" s="183" t="s">
        <v>286</v>
      </c>
      <c r="H649" s="182" t="s">
        <v>1</v>
      </c>
      <c r="I649" s="184"/>
      <c r="L649" s="181"/>
      <c r="M649" s="185"/>
      <c r="N649" s="186"/>
      <c r="O649" s="186"/>
      <c r="P649" s="186"/>
      <c r="Q649" s="186"/>
      <c r="R649" s="186"/>
      <c r="S649" s="186"/>
      <c r="T649" s="187"/>
      <c r="AT649" s="182" t="s">
        <v>153</v>
      </c>
      <c r="AU649" s="182" t="s">
        <v>81</v>
      </c>
      <c r="AV649" s="15" t="s">
        <v>79</v>
      </c>
      <c r="AW649" s="15" t="s">
        <v>29</v>
      </c>
      <c r="AX649" s="15" t="s">
        <v>72</v>
      </c>
      <c r="AY649" s="182" t="s">
        <v>145</v>
      </c>
    </row>
    <row r="650" spans="1:65" s="13" customFormat="1">
      <c r="B650" s="164"/>
      <c r="D650" s="165" t="s">
        <v>153</v>
      </c>
      <c r="E650" s="166" t="s">
        <v>1</v>
      </c>
      <c r="F650" s="167" t="s">
        <v>287</v>
      </c>
      <c r="H650" s="168">
        <v>135.4</v>
      </c>
      <c r="I650" s="169"/>
      <c r="L650" s="164"/>
      <c r="M650" s="170"/>
      <c r="N650" s="171"/>
      <c r="O650" s="171"/>
      <c r="P650" s="171"/>
      <c r="Q650" s="171"/>
      <c r="R650" s="171"/>
      <c r="S650" s="171"/>
      <c r="T650" s="172"/>
      <c r="AT650" s="166" t="s">
        <v>153</v>
      </c>
      <c r="AU650" s="166" t="s">
        <v>81</v>
      </c>
      <c r="AV650" s="13" t="s">
        <v>81</v>
      </c>
      <c r="AW650" s="13" t="s">
        <v>29</v>
      </c>
      <c r="AX650" s="13" t="s">
        <v>72</v>
      </c>
      <c r="AY650" s="166" t="s">
        <v>145</v>
      </c>
    </row>
    <row r="651" spans="1:65" s="15" customFormat="1">
      <c r="B651" s="181"/>
      <c r="D651" s="165" t="s">
        <v>153</v>
      </c>
      <c r="E651" s="182" t="s">
        <v>1</v>
      </c>
      <c r="F651" s="183" t="s">
        <v>279</v>
      </c>
      <c r="H651" s="182" t="s">
        <v>1</v>
      </c>
      <c r="I651" s="184"/>
      <c r="L651" s="181"/>
      <c r="M651" s="185"/>
      <c r="N651" s="186"/>
      <c r="O651" s="186"/>
      <c r="P651" s="186"/>
      <c r="Q651" s="186"/>
      <c r="R651" s="186"/>
      <c r="S651" s="186"/>
      <c r="T651" s="187"/>
      <c r="AT651" s="182" t="s">
        <v>153</v>
      </c>
      <c r="AU651" s="182" t="s">
        <v>81</v>
      </c>
      <c r="AV651" s="15" t="s">
        <v>79</v>
      </c>
      <c r="AW651" s="15" t="s">
        <v>29</v>
      </c>
      <c r="AX651" s="15" t="s">
        <v>72</v>
      </c>
      <c r="AY651" s="182" t="s">
        <v>145</v>
      </c>
    </row>
    <row r="652" spans="1:65" s="13" customFormat="1">
      <c r="B652" s="164"/>
      <c r="D652" s="165" t="s">
        <v>153</v>
      </c>
      <c r="E652" s="166" t="s">
        <v>1</v>
      </c>
      <c r="F652" s="167" t="s">
        <v>288</v>
      </c>
      <c r="H652" s="168">
        <v>21.8</v>
      </c>
      <c r="I652" s="169"/>
      <c r="L652" s="164"/>
      <c r="M652" s="170"/>
      <c r="N652" s="171"/>
      <c r="O652" s="171"/>
      <c r="P652" s="171"/>
      <c r="Q652" s="171"/>
      <c r="R652" s="171"/>
      <c r="S652" s="171"/>
      <c r="T652" s="172"/>
      <c r="AT652" s="166" t="s">
        <v>153</v>
      </c>
      <c r="AU652" s="166" t="s">
        <v>81</v>
      </c>
      <c r="AV652" s="13" t="s">
        <v>81</v>
      </c>
      <c r="AW652" s="13" t="s">
        <v>29</v>
      </c>
      <c r="AX652" s="13" t="s">
        <v>72</v>
      </c>
      <c r="AY652" s="166" t="s">
        <v>145</v>
      </c>
    </row>
    <row r="653" spans="1:65" s="15" customFormat="1">
      <c r="B653" s="181"/>
      <c r="D653" s="165" t="s">
        <v>153</v>
      </c>
      <c r="E653" s="182" t="s">
        <v>1</v>
      </c>
      <c r="F653" s="183" t="s">
        <v>289</v>
      </c>
      <c r="H653" s="182" t="s">
        <v>1</v>
      </c>
      <c r="I653" s="184"/>
      <c r="L653" s="181"/>
      <c r="M653" s="185"/>
      <c r="N653" s="186"/>
      <c r="O653" s="186"/>
      <c r="P653" s="186"/>
      <c r="Q653" s="186"/>
      <c r="R653" s="186"/>
      <c r="S653" s="186"/>
      <c r="T653" s="187"/>
      <c r="AT653" s="182" t="s">
        <v>153</v>
      </c>
      <c r="AU653" s="182" t="s">
        <v>81</v>
      </c>
      <c r="AV653" s="15" t="s">
        <v>79</v>
      </c>
      <c r="AW653" s="15" t="s">
        <v>29</v>
      </c>
      <c r="AX653" s="15" t="s">
        <v>72</v>
      </c>
      <c r="AY653" s="182" t="s">
        <v>145</v>
      </c>
    </row>
    <row r="654" spans="1:65" s="13" customFormat="1">
      <c r="B654" s="164"/>
      <c r="D654" s="165" t="s">
        <v>153</v>
      </c>
      <c r="E654" s="166" t="s">
        <v>1</v>
      </c>
      <c r="F654" s="167" t="s">
        <v>290</v>
      </c>
      <c r="H654" s="168">
        <v>32.200000000000003</v>
      </c>
      <c r="I654" s="169"/>
      <c r="L654" s="164"/>
      <c r="M654" s="170"/>
      <c r="N654" s="171"/>
      <c r="O654" s="171"/>
      <c r="P654" s="171"/>
      <c r="Q654" s="171"/>
      <c r="R654" s="171"/>
      <c r="S654" s="171"/>
      <c r="T654" s="172"/>
      <c r="AT654" s="166" t="s">
        <v>153</v>
      </c>
      <c r="AU654" s="166" t="s">
        <v>81</v>
      </c>
      <c r="AV654" s="13" t="s">
        <v>81</v>
      </c>
      <c r="AW654" s="13" t="s">
        <v>29</v>
      </c>
      <c r="AX654" s="13" t="s">
        <v>72</v>
      </c>
      <c r="AY654" s="166" t="s">
        <v>145</v>
      </c>
    </row>
    <row r="655" spans="1:65" s="14" customFormat="1">
      <c r="B655" s="173"/>
      <c r="D655" s="165" t="s">
        <v>153</v>
      </c>
      <c r="E655" s="174" t="s">
        <v>1</v>
      </c>
      <c r="F655" s="175" t="s">
        <v>166</v>
      </c>
      <c r="H655" s="176">
        <v>291.89999999999998</v>
      </c>
      <c r="I655" s="177"/>
      <c r="L655" s="173"/>
      <c r="M655" s="178"/>
      <c r="N655" s="179"/>
      <c r="O655" s="179"/>
      <c r="P655" s="179"/>
      <c r="Q655" s="179"/>
      <c r="R655" s="179"/>
      <c r="S655" s="179"/>
      <c r="T655" s="180"/>
      <c r="AT655" s="174" t="s">
        <v>153</v>
      </c>
      <c r="AU655" s="174" t="s">
        <v>81</v>
      </c>
      <c r="AV655" s="14" t="s">
        <v>151</v>
      </c>
      <c r="AW655" s="14" t="s">
        <v>29</v>
      </c>
      <c r="AX655" s="14" t="s">
        <v>79</v>
      </c>
      <c r="AY655" s="174" t="s">
        <v>145</v>
      </c>
    </row>
    <row r="656" spans="1:65" s="2" customFormat="1" ht="16.5" customHeight="1">
      <c r="A656" s="32"/>
      <c r="B656" s="149"/>
      <c r="C656" s="150" t="s">
        <v>1064</v>
      </c>
      <c r="D656" s="150" t="s">
        <v>147</v>
      </c>
      <c r="E656" s="151" t="s">
        <v>1065</v>
      </c>
      <c r="F656" s="152" t="s">
        <v>1066</v>
      </c>
      <c r="G656" s="153" t="s">
        <v>150</v>
      </c>
      <c r="H656" s="154">
        <v>291.89999999999998</v>
      </c>
      <c r="I656" s="155"/>
      <c r="J656" s="156">
        <f>ROUND(I656*H656,2)</f>
        <v>0</v>
      </c>
      <c r="K656" s="157"/>
      <c r="L656" s="33"/>
      <c r="M656" s="158" t="s">
        <v>1</v>
      </c>
      <c r="N656" s="159" t="s">
        <v>37</v>
      </c>
      <c r="O656" s="58"/>
      <c r="P656" s="160">
        <f>O656*H656</f>
        <v>0</v>
      </c>
      <c r="Q656" s="160">
        <v>0</v>
      </c>
      <c r="R656" s="160">
        <f>Q656*H656</f>
        <v>0</v>
      </c>
      <c r="S656" s="160">
        <v>0</v>
      </c>
      <c r="T656" s="161">
        <f>S656*H656</f>
        <v>0</v>
      </c>
      <c r="U656" s="32"/>
      <c r="V656" s="32"/>
      <c r="W656" s="32"/>
      <c r="X656" s="32"/>
      <c r="Y656" s="32"/>
      <c r="Z656" s="32"/>
      <c r="AA656" s="32"/>
      <c r="AB656" s="32"/>
      <c r="AC656" s="32"/>
      <c r="AD656" s="32"/>
      <c r="AE656" s="32"/>
      <c r="AR656" s="162" t="s">
        <v>238</v>
      </c>
      <c r="AT656" s="162" t="s">
        <v>147</v>
      </c>
      <c r="AU656" s="162" t="s">
        <v>81</v>
      </c>
      <c r="AY656" s="17" t="s">
        <v>145</v>
      </c>
      <c r="BE656" s="163">
        <f>IF(N656="základní",J656,0)</f>
        <v>0</v>
      </c>
      <c r="BF656" s="163">
        <f>IF(N656="snížená",J656,0)</f>
        <v>0</v>
      </c>
      <c r="BG656" s="163">
        <f>IF(N656="zákl. přenesená",J656,0)</f>
        <v>0</v>
      </c>
      <c r="BH656" s="163">
        <f>IF(N656="sníž. přenesená",J656,0)</f>
        <v>0</v>
      </c>
      <c r="BI656" s="163">
        <f>IF(N656="nulová",J656,0)</f>
        <v>0</v>
      </c>
      <c r="BJ656" s="17" t="s">
        <v>79</v>
      </c>
      <c r="BK656" s="163">
        <f>ROUND(I656*H656,2)</f>
        <v>0</v>
      </c>
      <c r="BL656" s="17" t="s">
        <v>238</v>
      </c>
      <c r="BM656" s="162" t="s">
        <v>1067</v>
      </c>
    </row>
    <row r="657" spans="1:65" s="15" customFormat="1">
      <c r="B657" s="181"/>
      <c r="D657" s="165" t="s">
        <v>153</v>
      </c>
      <c r="E657" s="182" t="s">
        <v>1</v>
      </c>
      <c r="F657" s="183" t="s">
        <v>277</v>
      </c>
      <c r="H657" s="182" t="s">
        <v>1</v>
      </c>
      <c r="I657" s="184"/>
      <c r="L657" s="181"/>
      <c r="M657" s="185"/>
      <c r="N657" s="186"/>
      <c r="O657" s="186"/>
      <c r="P657" s="186"/>
      <c r="Q657" s="186"/>
      <c r="R657" s="186"/>
      <c r="S657" s="186"/>
      <c r="T657" s="187"/>
      <c r="AT657" s="182" t="s">
        <v>153</v>
      </c>
      <c r="AU657" s="182" t="s">
        <v>81</v>
      </c>
      <c r="AV657" s="15" t="s">
        <v>79</v>
      </c>
      <c r="AW657" s="15" t="s">
        <v>29</v>
      </c>
      <c r="AX657" s="15" t="s">
        <v>72</v>
      </c>
      <c r="AY657" s="182" t="s">
        <v>145</v>
      </c>
    </row>
    <row r="658" spans="1:65" s="13" customFormat="1">
      <c r="B658" s="164"/>
      <c r="D658" s="165" t="s">
        <v>153</v>
      </c>
      <c r="E658" s="166" t="s">
        <v>1</v>
      </c>
      <c r="F658" s="167" t="s">
        <v>285</v>
      </c>
      <c r="H658" s="168">
        <v>102.5</v>
      </c>
      <c r="I658" s="169"/>
      <c r="L658" s="164"/>
      <c r="M658" s="170"/>
      <c r="N658" s="171"/>
      <c r="O658" s="171"/>
      <c r="P658" s="171"/>
      <c r="Q658" s="171"/>
      <c r="R658" s="171"/>
      <c r="S658" s="171"/>
      <c r="T658" s="172"/>
      <c r="AT658" s="166" t="s">
        <v>153</v>
      </c>
      <c r="AU658" s="166" t="s">
        <v>81</v>
      </c>
      <c r="AV658" s="13" t="s">
        <v>81</v>
      </c>
      <c r="AW658" s="13" t="s">
        <v>29</v>
      </c>
      <c r="AX658" s="13" t="s">
        <v>72</v>
      </c>
      <c r="AY658" s="166" t="s">
        <v>145</v>
      </c>
    </row>
    <row r="659" spans="1:65" s="15" customFormat="1">
      <c r="B659" s="181"/>
      <c r="D659" s="165" t="s">
        <v>153</v>
      </c>
      <c r="E659" s="182" t="s">
        <v>1</v>
      </c>
      <c r="F659" s="183" t="s">
        <v>286</v>
      </c>
      <c r="H659" s="182" t="s">
        <v>1</v>
      </c>
      <c r="I659" s="184"/>
      <c r="L659" s="181"/>
      <c r="M659" s="185"/>
      <c r="N659" s="186"/>
      <c r="O659" s="186"/>
      <c r="P659" s="186"/>
      <c r="Q659" s="186"/>
      <c r="R659" s="186"/>
      <c r="S659" s="186"/>
      <c r="T659" s="187"/>
      <c r="AT659" s="182" t="s">
        <v>153</v>
      </c>
      <c r="AU659" s="182" t="s">
        <v>81</v>
      </c>
      <c r="AV659" s="15" t="s">
        <v>79</v>
      </c>
      <c r="AW659" s="15" t="s">
        <v>29</v>
      </c>
      <c r="AX659" s="15" t="s">
        <v>72</v>
      </c>
      <c r="AY659" s="182" t="s">
        <v>145</v>
      </c>
    </row>
    <row r="660" spans="1:65" s="13" customFormat="1">
      <c r="B660" s="164"/>
      <c r="D660" s="165" t="s">
        <v>153</v>
      </c>
      <c r="E660" s="166" t="s">
        <v>1</v>
      </c>
      <c r="F660" s="167" t="s">
        <v>287</v>
      </c>
      <c r="H660" s="168">
        <v>135.4</v>
      </c>
      <c r="I660" s="169"/>
      <c r="L660" s="164"/>
      <c r="M660" s="170"/>
      <c r="N660" s="171"/>
      <c r="O660" s="171"/>
      <c r="P660" s="171"/>
      <c r="Q660" s="171"/>
      <c r="R660" s="171"/>
      <c r="S660" s="171"/>
      <c r="T660" s="172"/>
      <c r="AT660" s="166" t="s">
        <v>153</v>
      </c>
      <c r="AU660" s="166" t="s">
        <v>81</v>
      </c>
      <c r="AV660" s="13" t="s">
        <v>81</v>
      </c>
      <c r="AW660" s="13" t="s">
        <v>29</v>
      </c>
      <c r="AX660" s="13" t="s">
        <v>72</v>
      </c>
      <c r="AY660" s="166" t="s">
        <v>145</v>
      </c>
    </row>
    <row r="661" spans="1:65" s="15" customFormat="1">
      <c r="B661" s="181"/>
      <c r="D661" s="165" t="s">
        <v>153</v>
      </c>
      <c r="E661" s="182" t="s">
        <v>1</v>
      </c>
      <c r="F661" s="183" t="s">
        <v>279</v>
      </c>
      <c r="H661" s="182" t="s">
        <v>1</v>
      </c>
      <c r="I661" s="184"/>
      <c r="L661" s="181"/>
      <c r="M661" s="185"/>
      <c r="N661" s="186"/>
      <c r="O661" s="186"/>
      <c r="P661" s="186"/>
      <c r="Q661" s="186"/>
      <c r="R661" s="186"/>
      <c r="S661" s="186"/>
      <c r="T661" s="187"/>
      <c r="AT661" s="182" t="s">
        <v>153</v>
      </c>
      <c r="AU661" s="182" t="s">
        <v>81</v>
      </c>
      <c r="AV661" s="15" t="s">
        <v>79</v>
      </c>
      <c r="AW661" s="15" t="s">
        <v>29</v>
      </c>
      <c r="AX661" s="15" t="s">
        <v>72</v>
      </c>
      <c r="AY661" s="182" t="s">
        <v>145</v>
      </c>
    </row>
    <row r="662" spans="1:65" s="13" customFormat="1">
      <c r="B662" s="164"/>
      <c r="D662" s="165" t="s">
        <v>153</v>
      </c>
      <c r="E662" s="166" t="s">
        <v>1</v>
      </c>
      <c r="F662" s="167" t="s">
        <v>288</v>
      </c>
      <c r="H662" s="168">
        <v>21.8</v>
      </c>
      <c r="I662" s="169"/>
      <c r="L662" s="164"/>
      <c r="M662" s="170"/>
      <c r="N662" s="171"/>
      <c r="O662" s="171"/>
      <c r="P662" s="171"/>
      <c r="Q662" s="171"/>
      <c r="R662" s="171"/>
      <c r="S662" s="171"/>
      <c r="T662" s="172"/>
      <c r="AT662" s="166" t="s">
        <v>153</v>
      </c>
      <c r="AU662" s="166" t="s">
        <v>81</v>
      </c>
      <c r="AV662" s="13" t="s">
        <v>81</v>
      </c>
      <c r="AW662" s="13" t="s">
        <v>29</v>
      </c>
      <c r="AX662" s="13" t="s">
        <v>72</v>
      </c>
      <c r="AY662" s="166" t="s">
        <v>145</v>
      </c>
    </row>
    <row r="663" spans="1:65" s="15" customFormat="1">
      <c r="B663" s="181"/>
      <c r="D663" s="165" t="s">
        <v>153</v>
      </c>
      <c r="E663" s="182" t="s">
        <v>1</v>
      </c>
      <c r="F663" s="183" t="s">
        <v>289</v>
      </c>
      <c r="H663" s="182" t="s">
        <v>1</v>
      </c>
      <c r="I663" s="184"/>
      <c r="L663" s="181"/>
      <c r="M663" s="185"/>
      <c r="N663" s="186"/>
      <c r="O663" s="186"/>
      <c r="P663" s="186"/>
      <c r="Q663" s="186"/>
      <c r="R663" s="186"/>
      <c r="S663" s="186"/>
      <c r="T663" s="187"/>
      <c r="AT663" s="182" t="s">
        <v>153</v>
      </c>
      <c r="AU663" s="182" t="s">
        <v>81</v>
      </c>
      <c r="AV663" s="15" t="s">
        <v>79</v>
      </c>
      <c r="AW663" s="15" t="s">
        <v>29</v>
      </c>
      <c r="AX663" s="15" t="s">
        <v>72</v>
      </c>
      <c r="AY663" s="182" t="s">
        <v>145</v>
      </c>
    </row>
    <row r="664" spans="1:65" s="13" customFormat="1">
      <c r="B664" s="164"/>
      <c r="D664" s="165" t="s">
        <v>153</v>
      </c>
      <c r="E664" s="166" t="s">
        <v>1</v>
      </c>
      <c r="F664" s="167" t="s">
        <v>290</v>
      </c>
      <c r="H664" s="168">
        <v>32.200000000000003</v>
      </c>
      <c r="I664" s="169"/>
      <c r="L664" s="164"/>
      <c r="M664" s="170"/>
      <c r="N664" s="171"/>
      <c r="O664" s="171"/>
      <c r="P664" s="171"/>
      <c r="Q664" s="171"/>
      <c r="R664" s="171"/>
      <c r="S664" s="171"/>
      <c r="T664" s="172"/>
      <c r="AT664" s="166" t="s">
        <v>153</v>
      </c>
      <c r="AU664" s="166" t="s">
        <v>81</v>
      </c>
      <c r="AV664" s="13" t="s">
        <v>81</v>
      </c>
      <c r="AW664" s="13" t="s">
        <v>29</v>
      </c>
      <c r="AX664" s="13" t="s">
        <v>72</v>
      </c>
      <c r="AY664" s="166" t="s">
        <v>145</v>
      </c>
    </row>
    <row r="665" spans="1:65" s="14" customFormat="1">
      <c r="B665" s="173"/>
      <c r="D665" s="165" t="s">
        <v>153</v>
      </c>
      <c r="E665" s="174" t="s">
        <v>1</v>
      </c>
      <c r="F665" s="175" t="s">
        <v>166</v>
      </c>
      <c r="H665" s="176">
        <v>291.89999999999998</v>
      </c>
      <c r="I665" s="177"/>
      <c r="L665" s="173"/>
      <c r="M665" s="178"/>
      <c r="N665" s="179"/>
      <c r="O665" s="179"/>
      <c r="P665" s="179"/>
      <c r="Q665" s="179"/>
      <c r="R665" s="179"/>
      <c r="S665" s="179"/>
      <c r="T665" s="180"/>
      <c r="AT665" s="174" t="s">
        <v>153</v>
      </c>
      <c r="AU665" s="174" t="s">
        <v>81</v>
      </c>
      <c r="AV665" s="14" t="s">
        <v>151</v>
      </c>
      <c r="AW665" s="14" t="s">
        <v>29</v>
      </c>
      <c r="AX665" s="14" t="s">
        <v>79</v>
      </c>
      <c r="AY665" s="174" t="s">
        <v>145</v>
      </c>
    </row>
    <row r="666" spans="1:65" s="2" customFormat="1" ht="16.5" customHeight="1">
      <c r="A666" s="32"/>
      <c r="B666" s="149"/>
      <c r="C666" s="150" t="s">
        <v>1068</v>
      </c>
      <c r="D666" s="150" t="s">
        <v>147</v>
      </c>
      <c r="E666" s="151" t="s">
        <v>1069</v>
      </c>
      <c r="F666" s="152" t="s">
        <v>1070</v>
      </c>
      <c r="G666" s="153" t="s">
        <v>150</v>
      </c>
      <c r="H666" s="154">
        <v>291.89999999999998</v>
      </c>
      <c r="I666" s="155"/>
      <c r="J666" s="156">
        <f>ROUND(I666*H666,2)</f>
        <v>0</v>
      </c>
      <c r="K666" s="157"/>
      <c r="L666" s="33"/>
      <c r="M666" s="158" t="s">
        <v>1</v>
      </c>
      <c r="N666" s="159" t="s">
        <v>37</v>
      </c>
      <c r="O666" s="58"/>
      <c r="P666" s="160">
        <f>O666*H666</f>
        <v>0</v>
      </c>
      <c r="Q666" s="160">
        <v>2.0000000000000001E-4</v>
      </c>
      <c r="R666" s="160">
        <f>Q666*H666</f>
        <v>5.8380000000000001E-2</v>
      </c>
      <c r="S666" s="160">
        <v>0</v>
      </c>
      <c r="T666" s="161">
        <f>S666*H666</f>
        <v>0</v>
      </c>
      <c r="U666" s="32"/>
      <c r="V666" s="32"/>
      <c r="W666" s="32"/>
      <c r="X666" s="32"/>
      <c r="Y666" s="32"/>
      <c r="Z666" s="32"/>
      <c r="AA666" s="32"/>
      <c r="AB666" s="32"/>
      <c r="AC666" s="32"/>
      <c r="AD666" s="32"/>
      <c r="AE666" s="32"/>
      <c r="AR666" s="162" t="s">
        <v>238</v>
      </c>
      <c r="AT666" s="162" t="s">
        <v>147</v>
      </c>
      <c r="AU666" s="162" t="s">
        <v>81</v>
      </c>
      <c r="AY666" s="17" t="s">
        <v>145</v>
      </c>
      <c r="BE666" s="163">
        <f>IF(N666="základní",J666,0)</f>
        <v>0</v>
      </c>
      <c r="BF666" s="163">
        <f>IF(N666="snížená",J666,0)</f>
        <v>0</v>
      </c>
      <c r="BG666" s="163">
        <f>IF(N666="zákl. přenesená",J666,0)</f>
        <v>0</v>
      </c>
      <c r="BH666" s="163">
        <f>IF(N666="sníž. přenesená",J666,0)</f>
        <v>0</v>
      </c>
      <c r="BI666" s="163">
        <f>IF(N666="nulová",J666,0)</f>
        <v>0</v>
      </c>
      <c r="BJ666" s="17" t="s">
        <v>79</v>
      </c>
      <c r="BK666" s="163">
        <f>ROUND(I666*H666,2)</f>
        <v>0</v>
      </c>
      <c r="BL666" s="17" t="s">
        <v>238</v>
      </c>
      <c r="BM666" s="162" t="s">
        <v>1071</v>
      </c>
    </row>
    <row r="667" spans="1:65" s="15" customFormat="1">
      <c r="B667" s="181"/>
      <c r="D667" s="165" t="s">
        <v>153</v>
      </c>
      <c r="E667" s="182" t="s">
        <v>1</v>
      </c>
      <c r="F667" s="183" t="s">
        <v>277</v>
      </c>
      <c r="H667" s="182" t="s">
        <v>1</v>
      </c>
      <c r="I667" s="184"/>
      <c r="L667" s="181"/>
      <c r="M667" s="185"/>
      <c r="N667" s="186"/>
      <c r="O667" s="186"/>
      <c r="P667" s="186"/>
      <c r="Q667" s="186"/>
      <c r="R667" s="186"/>
      <c r="S667" s="186"/>
      <c r="T667" s="187"/>
      <c r="AT667" s="182" t="s">
        <v>153</v>
      </c>
      <c r="AU667" s="182" t="s">
        <v>81</v>
      </c>
      <c r="AV667" s="15" t="s">
        <v>79</v>
      </c>
      <c r="AW667" s="15" t="s">
        <v>29</v>
      </c>
      <c r="AX667" s="15" t="s">
        <v>72</v>
      </c>
      <c r="AY667" s="182" t="s">
        <v>145</v>
      </c>
    </row>
    <row r="668" spans="1:65" s="13" customFormat="1">
      <c r="B668" s="164"/>
      <c r="D668" s="165" t="s">
        <v>153</v>
      </c>
      <c r="E668" s="166" t="s">
        <v>1</v>
      </c>
      <c r="F668" s="167" t="s">
        <v>285</v>
      </c>
      <c r="H668" s="168">
        <v>102.5</v>
      </c>
      <c r="I668" s="169"/>
      <c r="L668" s="164"/>
      <c r="M668" s="170"/>
      <c r="N668" s="171"/>
      <c r="O668" s="171"/>
      <c r="P668" s="171"/>
      <c r="Q668" s="171"/>
      <c r="R668" s="171"/>
      <c r="S668" s="171"/>
      <c r="T668" s="172"/>
      <c r="AT668" s="166" t="s">
        <v>153</v>
      </c>
      <c r="AU668" s="166" t="s">
        <v>81</v>
      </c>
      <c r="AV668" s="13" t="s">
        <v>81</v>
      </c>
      <c r="AW668" s="13" t="s">
        <v>29</v>
      </c>
      <c r="AX668" s="13" t="s">
        <v>72</v>
      </c>
      <c r="AY668" s="166" t="s">
        <v>145</v>
      </c>
    </row>
    <row r="669" spans="1:65" s="15" customFormat="1">
      <c r="B669" s="181"/>
      <c r="D669" s="165" t="s">
        <v>153</v>
      </c>
      <c r="E669" s="182" t="s">
        <v>1</v>
      </c>
      <c r="F669" s="183" t="s">
        <v>286</v>
      </c>
      <c r="H669" s="182" t="s">
        <v>1</v>
      </c>
      <c r="I669" s="184"/>
      <c r="L669" s="181"/>
      <c r="M669" s="185"/>
      <c r="N669" s="186"/>
      <c r="O669" s="186"/>
      <c r="P669" s="186"/>
      <c r="Q669" s="186"/>
      <c r="R669" s="186"/>
      <c r="S669" s="186"/>
      <c r="T669" s="187"/>
      <c r="AT669" s="182" t="s">
        <v>153</v>
      </c>
      <c r="AU669" s="182" t="s">
        <v>81</v>
      </c>
      <c r="AV669" s="15" t="s">
        <v>79</v>
      </c>
      <c r="AW669" s="15" t="s">
        <v>29</v>
      </c>
      <c r="AX669" s="15" t="s">
        <v>72</v>
      </c>
      <c r="AY669" s="182" t="s">
        <v>145</v>
      </c>
    </row>
    <row r="670" spans="1:65" s="13" customFormat="1">
      <c r="B670" s="164"/>
      <c r="D670" s="165" t="s">
        <v>153</v>
      </c>
      <c r="E670" s="166" t="s">
        <v>1</v>
      </c>
      <c r="F670" s="167" t="s">
        <v>287</v>
      </c>
      <c r="H670" s="168">
        <v>135.4</v>
      </c>
      <c r="I670" s="169"/>
      <c r="L670" s="164"/>
      <c r="M670" s="170"/>
      <c r="N670" s="171"/>
      <c r="O670" s="171"/>
      <c r="P670" s="171"/>
      <c r="Q670" s="171"/>
      <c r="R670" s="171"/>
      <c r="S670" s="171"/>
      <c r="T670" s="172"/>
      <c r="AT670" s="166" t="s">
        <v>153</v>
      </c>
      <c r="AU670" s="166" t="s">
        <v>81</v>
      </c>
      <c r="AV670" s="13" t="s">
        <v>81</v>
      </c>
      <c r="AW670" s="13" t="s">
        <v>29</v>
      </c>
      <c r="AX670" s="13" t="s">
        <v>72</v>
      </c>
      <c r="AY670" s="166" t="s">
        <v>145</v>
      </c>
    </row>
    <row r="671" spans="1:65" s="15" customFormat="1">
      <c r="B671" s="181"/>
      <c r="D671" s="165" t="s">
        <v>153</v>
      </c>
      <c r="E671" s="182" t="s">
        <v>1</v>
      </c>
      <c r="F671" s="183" t="s">
        <v>279</v>
      </c>
      <c r="H671" s="182" t="s">
        <v>1</v>
      </c>
      <c r="I671" s="184"/>
      <c r="L671" s="181"/>
      <c r="M671" s="185"/>
      <c r="N671" s="186"/>
      <c r="O671" s="186"/>
      <c r="P671" s="186"/>
      <c r="Q671" s="186"/>
      <c r="R671" s="186"/>
      <c r="S671" s="186"/>
      <c r="T671" s="187"/>
      <c r="AT671" s="182" t="s">
        <v>153</v>
      </c>
      <c r="AU671" s="182" t="s">
        <v>81</v>
      </c>
      <c r="AV671" s="15" t="s">
        <v>79</v>
      </c>
      <c r="AW671" s="15" t="s">
        <v>29</v>
      </c>
      <c r="AX671" s="15" t="s">
        <v>72</v>
      </c>
      <c r="AY671" s="182" t="s">
        <v>145</v>
      </c>
    </row>
    <row r="672" spans="1:65" s="13" customFormat="1">
      <c r="B672" s="164"/>
      <c r="D672" s="165" t="s">
        <v>153</v>
      </c>
      <c r="E672" s="166" t="s">
        <v>1</v>
      </c>
      <c r="F672" s="167" t="s">
        <v>288</v>
      </c>
      <c r="H672" s="168">
        <v>21.8</v>
      </c>
      <c r="I672" s="169"/>
      <c r="L672" s="164"/>
      <c r="M672" s="170"/>
      <c r="N672" s="171"/>
      <c r="O672" s="171"/>
      <c r="P672" s="171"/>
      <c r="Q672" s="171"/>
      <c r="R672" s="171"/>
      <c r="S672" s="171"/>
      <c r="T672" s="172"/>
      <c r="AT672" s="166" t="s">
        <v>153</v>
      </c>
      <c r="AU672" s="166" t="s">
        <v>81</v>
      </c>
      <c r="AV672" s="13" t="s">
        <v>81</v>
      </c>
      <c r="AW672" s="13" t="s">
        <v>29</v>
      </c>
      <c r="AX672" s="13" t="s">
        <v>72</v>
      </c>
      <c r="AY672" s="166" t="s">
        <v>145</v>
      </c>
    </row>
    <row r="673" spans="1:65" s="15" customFormat="1">
      <c r="B673" s="181"/>
      <c r="D673" s="165" t="s">
        <v>153</v>
      </c>
      <c r="E673" s="182" t="s">
        <v>1</v>
      </c>
      <c r="F673" s="183" t="s">
        <v>289</v>
      </c>
      <c r="H673" s="182" t="s">
        <v>1</v>
      </c>
      <c r="I673" s="184"/>
      <c r="L673" s="181"/>
      <c r="M673" s="185"/>
      <c r="N673" s="186"/>
      <c r="O673" s="186"/>
      <c r="P673" s="186"/>
      <c r="Q673" s="186"/>
      <c r="R673" s="186"/>
      <c r="S673" s="186"/>
      <c r="T673" s="187"/>
      <c r="AT673" s="182" t="s">
        <v>153</v>
      </c>
      <c r="AU673" s="182" t="s">
        <v>81</v>
      </c>
      <c r="AV673" s="15" t="s">
        <v>79</v>
      </c>
      <c r="AW673" s="15" t="s">
        <v>29</v>
      </c>
      <c r="AX673" s="15" t="s">
        <v>72</v>
      </c>
      <c r="AY673" s="182" t="s">
        <v>145</v>
      </c>
    </row>
    <row r="674" spans="1:65" s="13" customFormat="1">
      <c r="B674" s="164"/>
      <c r="D674" s="165" t="s">
        <v>153</v>
      </c>
      <c r="E674" s="166" t="s">
        <v>1</v>
      </c>
      <c r="F674" s="167" t="s">
        <v>290</v>
      </c>
      <c r="H674" s="168">
        <v>32.200000000000003</v>
      </c>
      <c r="I674" s="169"/>
      <c r="L674" s="164"/>
      <c r="M674" s="170"/>
      <c r="N674" s="171"/>
      <c r="O674" s="171"/>
      <c r="P674" s="171"/>
      <c r="Q674" s="171"/>
      <c r="R674" s="171"/>
      <c r="S674" s="171"/>
      <c r="T674" s="172"/>
      <c r="AT674" s="166" t="s">
        <v>153</v>
      </c>
      <c r="AU674" s="166" t="s">
        <v>81</v>
      </c>
      <c r="AV674" s="13" t="s">
        <v>81</v>
      </c>
      <c r="AW674" s="13" t="s">
        <v>29</v>
      </c>
      <c r="AX674" s="13" t="s">
        <v>72</v>
      </c>
      <c r="AY674" s="166" t="s">
        <v>145</v>
      </c>
    </row>
    <row r="675" spans="1:65" s="14" customFormat="1">
      <c r="B675" s="173"/>
      <c r="D675" s="165" t="s">
        <v>153</v>
      </c>
      <c r="E675" s="174" t="s">
        <v>1</v>
      </c>
      <c r="F675" s="175" t="s">
        <v>166</v>
      </c>
      <c r="H675" s="176">
        <v>291.89999999999998</v>
      </c>
      <c r="I675" s="177"/>
      <c r="L675" s="173"/>
      <c r="M675" s="178"/>
      <c r="N675" s="179"/>
      <c r="O675" s="179"/>
      <c r="P675" s="179"/>
      <c r="Q675" s="179"/>
      <c r="R675" s="179"/>
      <c r="S675" s="179"/>
      <c r="T675" s="180"/>
      <c r="AT675" s="174" t="s">
        <v>153</v>
      </c>
      <c r="AU675" s="174" t="s">
        <v>81</v>
      </c>
      <c r="AV675" s="14" t="s">
        <v>151</v>
      </c>
      <c r="AW675" s="14" t="s">
        <v>29</v>
      </c>
      <c r="AX675" s="14" t="s">
        <v>79</v>
      </c>
      <c r="AY675" s="174" t="s">
        <v>145</v>
      </c>
    </row>
    <row r="676" spans="1:65" s="2" customFormat="1" ht="33" customHeight="1">
      <c r="A676" s="32"/>
      <c r="B676" s="149"/>
      <c r="C676" s="150" t="s">
        <v>1072</v>
      </c>
      <c r="D676" s="150" t="s">
        <v>147</v>
      </c>
      <c r="E676" s="151" t="s">
        <v>1073</v>
      </c>
      <c r="F676" s="152" t="s">
        <v>1074</v>
      </c>
      <c r="G676" s="153" t="s">
        <v>150</v>
      </c>
      <c r="H676" s="154">
        <v>291.89999999999998</v>
      </c>
      <c r="I676" s="155"/>
      <c r="J676" s="156">
        <f>ROUND(I676*H676,2)</f>
        <v>0</v>
      </c>
      <c r="K676" s="157"/>
      <c r="L676" s="33"/>
      <c r="M676" s="158" t="s">
        <v>1</v>
      </c>
      <c r="N676" s="159" t="s">
        <v>37</v>
      </c>
      <c r="O676" s="58"/>
      <c r="P676" s="160">
        <f>O676*H676</f>
        <v>0</v>
      </c>
      <c r="Q676" s="160">
        <v>4.5500000000000002E-3</v>
      </c>
      <c r="R676" s="160">
        <f>Q676*H676</f>
        <v>1.3281449999999999</v>
      </c>
      <c r="S676" s="160">
        <v>0</v>
      </c>
      <c r="T676" s="161">
        <f>S676*H676</f>
        <v>0</v>
      </c>
      <c r="U676" s="32"/>
      <c r="V676" s="32"/>
      <c r="W676" s="32"/>
      <c r="X676" s="32"/>
      <c r="Y676" s="32"/>
      <c r="Z676" s="32"/>
      <c r="AA676" s="32"/>
      <c r="AB676" s="32"/>
      <c r="AC676" s="32"/>
      <c r="AD676" s="32"/>
      <c r="AE676" s="32"/>
      <c r="AR676" s="162" t="s">
        <v>238</v>
      </c>
      <c r="AT676" s="162" t="s">
        <v>147</v>
      </c>
      <c r="AU676" s="162" t="s">
        <v>81</v>
      </c>
      <c r="AY676" s="17" t="s">
        <v>145</v>
      </c>
      <c r="BE676" s="163">
        <f>IF(N676="základní",J676,0)</f>
        <v>0</v>
      </c>
      <c r="BF676" s="163">
        <f>IF(N676="snížená",J676,0)</f>
        <v>0</v>
      </c>
      <c r="BG676" s="163">
        <f>IF(N676="zákl. přenesená",J676,0)</f>
        <v>0</v>
      </c>
      <c r="BH676" s="163">
        <f>IF(N676="sníž. přenesená",J676,0)</f>
        <v>0</v>
      </c>
      <c r="BI676" s="163">
        <f>IF(N676="nulová",J676,0)</f>
        <v>0</v>
      </c>
      <c r="BJ676" s="17" t="s">
        <v>79</v>
      </c>
      <c r="BK676" s="163">
        <f>ROUND(I676*H676,2)</f>
        <v>0</v>
      </c>
      <c r="BL676" s="17" t="s">
        <v>238</v>
      </c>
      <c r="BM676" s="162" t="s">
        <v>1075</v>
      </c>
    </row>
    <row r="677" spans="1:65" s="15" customFormat="1">
      <c r="B677" s="181"/>
      <c r="D677" s="165" t="s">
        <v>153</v>
      </c>
      <c r="E677" s="182" t="s">
        <v>1</v>
      </c>
      <c r="F677" s="183" t="s">
        <v>277</v>
      </c>
      <c r="H677" s="182" t="s">
        <v>1</v>
      </c>
      <c r="I677" s="184"/>
      <c r="L677" s="181"/>
      <c r="M677" s="185"/>
      <c r="N677" s="186"/>
      <c r="O677" s="186"/>
      <c r="P677" s="186"/>
      <c r="Q677" s="186"/>
      <c r="R677" s="186"/>
      <c r="S677" s="186"/>
      <c r="T677" s="187"/>
      <c r="AT677" s="182" t="s">
        <v>153</v>
      </c>
      <c r="AU677" s="182" t="s">
        <v>81</v>
      </c>
      <c r="AV677" s="15" t="s">
        <v>79</v>
      </c>
      <c r="AW677" s="15" t="s">
        <v>29</v>
      </c>
      <c r="AX677" s="15" t="s">
        <v>72</v>
      </c>
      <c r="AY677" s="182" t="s">
        <v>145</v>
      </c>
    </row>
    <row r="678" spans="1:65" s="13" customFormat="1">
      <c r="B678" s="164"/>
      <c r="D678" s="165" t="s">
        <v>153</v>
      </c>
      <c r="E678" s="166" t="s">
        <v>1</v>
      </c>
      <c r="F678" s="167" t="s">
        <v>285</v>
      </c>
      <c r="H678" s="168">
        <v>102.5</v>
      </c>
      <c r="I678" s="169"/>
      <c r="L678" s="164"/>
      <c r="M678" s="170"/>
      <c r="N678" s="171"/>
      <c r="O678" s="171"/>
      <c r="P678" s="171"/>
      <c r="Q678" s="171"/>
      <c r="R678" s="171"/>
      <c r="S678" s="171"/>
      <c r="T678" s="172"/>
      <c r="AT678" s="166" t="s">
        <v>153</v>
      </c>
      <c r="AU678" s="166" t="s">
        <v>81</v>
      </c>
      <c r="AV678" s="13" t="s">
        <v>81</v>
      </c>
      <c r="AW678" s="13" t="s">
        <v>29</v>
      </c>
      <c r="AX678" s="13" t="s">
        <v>72</v>
      </c>
      <c r="AY678" s="166" t="s">
        <v>145</v>
      </c>
    </row>
    <row r="679" spans="1:65" s="15" customFormat="1">
      <c r="B679" s="181"/>
      <c r="D679" s="165" t="s">
        <v>153</v>
      </c>
      <c r="E679" s="182" t="s">
        <v>1</v>
      </c>
      <c r="F679" s="183" t="s">
        <v>286</v>
      </c>
      <c r="H679" s="182" t="s">
        <v>1</v>
      </c>
      <c r="I679" s="184"/>
      <c r="L679" s="181"/>
      <c r="M679" s="185"/>
      <c r="N679" s="186"/>
      <c r="O679" s="186"/>
      <c r="P679" s="186"/>
      <c r="Q679" s="186"/>
      <c r="R679" s="186"/>
      <c r="S679" s="186"/>
      <c r="T679" s="187"/>
      <c r="AT679" s="182" t="s">
        <v>153</v>
      </c>
      <c r="AU679" s="182" t="s">
        <v>81</v>
      </c>
      <c r="AV679" s="15" t="s">
        <v>79</v>
      </c>
      <c r="AW679" s="15" t="s">
        <v>29</v>
      </c>
      <c r="AX679" s="15" t="s">
        <v>72</v>
      </c>
      <c r="AY679" s="182" t="s">
        <v>145</v>
      </c>
    </row>
    <row r="680" spans="1:65" s="13" customFormat="1">
      <c r="B680" s="164"/>
      <c r="D680" s="165" t="s">
        <v>153</v>
      </c>
      <c r="E680" s="166" t="s">
        <v>1</v>
      </c>
      <c r="F680" s="167" t="s">
        <v>287</v>
      </c>
      <c r="H680" s="168">
        <v>135.4</v>
      </c>
      <c r="I680" s="169"/>
      <c r="L680" s="164"/>
      <c r="M680" s="170"/>
      <c r="N680" s="171"/>
      <c r="O680" s="171"/>
      <c r="P680" s="171"/>
      <c r="Q680" s="171"/>
      <c r="R680" s="171"/>
      <c r="S680" s="171"/>
      <c r="T680" s="172"/>
      <c r="AT680" s="166" t="s">
        <v>153</v>
      </c>
      <c r="AU680" s="166" t="s">
        <v>81</v>
      </c>
      <c r="AV680" s="13" t="s">
        <v>81</v>
      </c>
      <c r="AW680" s="13" t="s">
        <v>29</v>
      </c>
      <c r="AX680" s="13" t="s">
        <v>72</v>
      </c>
      <c r="AY680" s="166" t="s">
        <v>145</v>
      </c>
    </row>
    <row r="681" spans="1:65" s="15" customFormat="1">
      <c r="B681" s="181"/>
      <c r="D681" s="165" t="s">
        <v>153</v>
      </c>
      <c r="E681" s="182" t="s">
        <v>1</v>
      </c>
      <c r="F681" s="183" t="s">
        <v>279</v>
      </c>
      <c r="H681" s="182" t="s">
        <v>1</v>
      </c>
      <c r="I681" s="184"/>
      <c r="L681" s="181"/>
      <c r="M681" s="185"/>
      <c r="N681" s="186"/>
      <c r="O681" s="186"/>
      <c r="P681" s="186"/>
      <c r="Q681" s="186"/>
      <c r="R681" s="186"/>
      <c r="S681" s="186"/>
      <c r="T681" s="187"/>
      <c r="AT681" s="182" t="s">
        <v>153</v>
      </c>
      <c r="AU681" s="182" t="s">
        <v>81</v>
      </c>
      <c r="AV681" s="15" t="s">
        <v>79</v>
      </c>
      <c r="AW681" s="15" t="s">
        <v>29</v>
      </c>
      <c r="AX681" s="15" t="s">
        <v>72</v>
      </c>
      <c r="AY681" s="182" t="s">
        <v>145</v>
      </c>
    </row>
    <row r="682" spans="1:65" s="13" customFormat="1">
      <c r="B682" s="164"/>
      <c r="D682" s="165" t="s">
        <v>153</v>
      </c>
      <c r="E682" s="166" t="s">
        <v>1</v>
      </c>
      <c r="F682" s="167" t="s">
        <v>288</v>
      </c>
      <c r="H682" s="168">
        <v>21.8</v>
      </c>
      <c r="I682" s="169"/>
      <c r="L682" s="164"/>
      <c r="M682" s="170"/>
      <c r="N682" s="171"/>
      <c r="O682" s="171"/>
      <c r="P682" s="171"/>
      <c r="Q682" s="171"/>
      <c r="R682" s="171"/>
      <c r="S682" s="171"/>
      <c r="T682" s="172"/>
      <c r="AT682" s="166" t="s">
        <v>153</v>
      </c>
      <c r="AU682" s="166" t="s">
        <v>81</v>
      </c>
      <c r="AV682" s="13" t="s">
        <v>81</v>
      </c>
      <c r="AW682" s="13" t="s">
        <v>29</v>
      </c>
      <c r="AX682" s="13" t="s">
        <v>72</v>
      </c>
      <c r="AY682" s="166" t="s">
        <v>145</v>
      </c>
    </row>
    <row r="683" spans="1:65" s="15" customFormat="1">
      <c r="B683" s="181"/>
      <c r="D683" s="165" t="s">
        <v>153</v>
      </c>
      <c r="E683" s="182" t="s">
        <v>1</v>
      </c>
      <c r="F683" s="183" t="s">
        <v>289</v>
      </c>
      <c r="H683" s="182" t="s">
        <v>1</v>
      </c>
      <c r="I683" s="184"/>
      <c r="L683" s="181"/>
      <c r="M683" s="185"/>
      <c r="N683" s="186"/>
      <c r="O683" s="186"/>
      <c r="P683" s="186"/>
      <c r="Q683" s="186"/>
      <c r="R683" s="186"/>
      <c r="S683" s="186"/>
      <c r="T683" s="187"/>
      <c r="AT683" s="182" t="s">
        <v>153</v>
      </c>
      <c r="AU683" s="182" t="s">
        <v>81</v>
      </c>
      <c r="AV683" s="15" t="s">
        <v>79</v>
      </c>
      <c r="AW683" s="15" t="s">
        <v>29</v>
      </c>
      <c r="AX683" s="15" t="s">
        <v>72</v>
      </c>
      <c r="AY683" s="182" t="s">
        <v>145</v>
      </c>
    </row>
    <row r="684" spans="1:65" s="13" customFormat="1">
      <c r="B684" s="164"/>
      <c r="D684" s="165" t="s">
        <v>153</v>
      </c>
      <c r="E684" s="166" t="s">
        <v>1</v>
      </c>
      <c r="F684" s="167" t="s">
        <v>290</v>
      </c>
      <c r="H684" s="168">
        <v>32.200000000000003</v>
      </c>
      <c r="I684" s="169"/>
      <c r="L684" s="164"/>
      <c r="M684" s="170"/>
      <c r="N684" s="171"/>
      <c r="O684" s="171"/>
      <c r="P684" s="171"/>
      <c r="Q684" s="171"/>
      <c r="R684" s="171"/>
      <c r="S684" s="171"/>
      <c r="T684" s="172"/>
      <c r="AT684" s="166" t="s">
        <v>153</v>
      </c>
      <c r="AU684" s="166" t="s">
        <v>81</v>
      </c>
      <c r="AV684" s="13" t="s">
        <v>81</v>
      </c>
      <c r="AW684" s="13" t="s">
        <v>29</v>
      </c>
      <c r="AX684" s="13" t="s">
        <v>72</v>
      </c>
      <c r="AY684" s="166" t="s">
        <v>145</v>
      </c>
    </row>
    <row r="685" spans="1:65" s="14" customFormat="1">
      <c r="B685" s="173"/>
      <c r="D685" s="165" t="s">
        <v>153</v>
      </c>
      <c r="E685" s="174" t="s">
        <v>1</v>
      </c>
      <c r="F685" s="175" t="s">
        <v>166</v>
      </c>
      <c r="H685" s="176">
        <v>291.89999999999998</v>
      </c>
      <c r="I685" s="177"/>
      <c r="L685" s="173"/>
      <c r="M685" s="178"/>
      <c r="N685" s="179"/>
      <c r="O685" s="179"/>
      <c r="P685" s="179"/>
      <c r="Q685" s="179"/>
      <c r="R685" s="179"/>
      <c r="S685" s="179"/>
      <c r="T685" s="180"/>
      <c r="AT685" s="174" t="s">
        <v>153</v>
      </c>
      <c r="AU685" s="174" t="s">
        <v>81</v>
      </c>
      <c r="AV685" s="14" t="s">
        <v>151</v>
      </c>
      <c r="AW685" s="14" t="s">
        <v>29</v>
      </c>
      <c r="AX685" s="14" t="s">
        <v>79</v>
      </c>
      <c r="AY685" s="174" t="s">
        <v>145</v>
      </c>
    </row>
    <row r="686" spans="1:65" s="2" customFormat="1" ht="24.2" customHeight="1">
      <c r="A686" s="32"/>
      <c r="B686" s="149"/>
      <c r="C686" s="150" t="s">
        <v>1076</v>
      </c>
      <c r="D686" s="150" t="s">
        <v>147</v>
      </c>
      <c r="E686" s="151" t="s">
        <v>1077</v>
      </c>
      <c r="F686" s="152" t="s">
        <v>1078</v>
      </c>
      <c r="G686" s="153" t="s">
        <v>150</v>
      </c>
      <c r="H686" s="154">
        <v>131.51400000000001</v>
      </c>
      <c r="I686" s="155"/>
      <c r="J686" s="156">
        <f>ROUND(I686*H686,2)</f>
        <v>0</v>
      </c>
      <c r="K686" s="157"/>
      <c r="L686" s="33"/>
      <c r="M686" s="158" t="s">
        <v>1</v>
      </c>
      <c r="N686" s="159" t="s">
        <v>37</v>
      </c>
      <c r="O686" s="58"/>
      <c r="P686" s="160">
        <f>O686*H686</f>
        <v>0</v>
      </c>
      <c r="Q686" s="160">
        <v>0</v>
      </c>
      <c r="R686" s="160">
        <f>Q686*H686</f>
        <v>0</v>
      </c>
      <c r="S686" s="160">
        <v>2.5000000000000001E-3</v>
      </c>
      <c r="T686" s="161">
        <f>S686*H686</f>
        <v>0.32878500000000005</v>
      </c>
      <c r="U686" s="32"/>
      <c r="V686" s="32"/>
      <c r="W686" s="32"/>
      <c r="X686" s="32"/>
      <c r="Y686" s="32"/>
      <c r="Z686" s="32"/>
      <c r="AA686" s="32"/>
      <c r="AB686" s="32"/>
      <c r="AC686" s="32"/>
      <c r="AD686" s="32"/>
      <c r="AE686" s="32"/>
      <c r="AR686" s="162" t="s">
        <v>238</v>
      </c>
      <c r="AT686" s="162" t="s">
        <v>147</v>
      </c>
      <c r="AU686" s="162" t="s">
        <v>81</v>
      </c>
      <c r="AY686" s="17" t="s">
        <v>145</v>
      </c>
      <c r="BE686" s="163">
        <f>IF(N686="základní",J686,0)</f>
        <v>0</v>
      </c>
      <c r="BF686" s="163">
        <f>IF(N686="snížená",J686,0)</f>
        <v>0</v>
      </c>
      <c r="BG686" s="163">
        <f>IF(N686="zákl. přenesená",J686,0)</f>
        <v>0</v>
      </c>
      <c r="BH686" s="163">
        <f>IF(N686="sníž. přenesená",J686,0)</f>
        <v>0</v>
      </c>
      <c r="BI686" s="163">
        <f>IF(N686="nulová",J686,0)</f>
        <v>0</v>
      </c>
      <c r="BJ686" s="17" t="s">
        <v>79</v>
      </c>
      <c r="BK686" s="163">
        <f>ROUND(I686*H686,2)</f>
        <v>0</v>
      </c>
      <c r="BL686" s="17" t="s">
        <v>238</v>
      </c>
      <c r="BM686" s="162" t="s">
        <v>1079</v>
      </c>
    </row>
    <row r="687" spans="1:65" s="15" customFormat="1">
      <c r="B687" s="181"/>
      <c r="D687" s="165" t="s">
        <v>153</v>
      </c>
      <c r="E687" s="182" t="s">
        <v>1</v>
      </c>
      <c r="F687" s="183" t="s">
        <v>1080</v>
      </c>
      <c r="H687" s="182" t="s">
        <v>1</v>
      </c>
      <c r="I687" s="184"/>
      <c r="L687" s="181"/>
      <c r="M687" s="185"/>
      <c r="N687" s="186"/>
      <c r="O687" s="186"/>
      <c r="P687" s="186"/>
      <c r="Q687" s="186"/>
      <c r="R687" s="186"/>
      <c r="S687" s="186"/>
      <c r="T687" s="187"/>
      <c r="AT687" s="182" t="s">
        <v>153</v>
      </c>
      <c r="AU687" s="182" t="s">
        <v>81</v>
      </c>
      <c r="AV687" s="15" t="s">
        <v>79</v>
      </c>
      <c r="AW687" s="15" t="s">
        <v>29</v>
      </c>
      <c r="AX687" s="15" t="s">
        <v>72</v>
      </c>
      <c r="AY687" s="182" t="s">
        <v>145</v>
      </c>
    </row>
    <row r="688" spans="1:65" s="13" customFormat="1">
      <c r="B688" s="164"/>
      <c r="D688" s="165" t="s">
        <v>153</v>
      </c>
      <c r="E688" s="166" t="s">
        <v>1</v>
      </c>
      <c r="F688" s="167" t="s">
        <v>1081</v>
      </c>
      <c r="H688" s="168">
        <v>122.298</v>
      </c>
      <c r="I688" s="169"/>
      <c r="L688" s="164"/>
      <c r="M688" s="170"/>
      <c r="N688" s="171"/>
      <c r="O688" s="171"/>
      <c r="P688" s="171"/>
      <c r="Q688" s="171"/>
      <c r="R688" s="171"/>
      <c r="S688" s="171"/>
      <c r="T688" s="172"/>
      <c r="AT688" s="166" t="s">
        <v>153</v>
      </c>
      <c r="AU688" s="166" t="s">
        <v>81</v>
      </c>
      <c r="AV688" s="13" t="s">
        <v>81</v>
      </c>
      <c r="AW688" s="13" t="s">
        <v>29</v>
      </c>
      <c r="AX688" s="13" t="s">
        <v>72</v>
      </c>
      <c r="AY688" s="166" t="s">
        <v>145</v>
      </c>
    </row>
    <row r="689" spans="1:65" s="15" customFormat="1">
      <c r="B689" s="181"/>
      <c r="D689" s="165" t="s">
        <v>153</v>
      </c>
      <c r="E689" s="182" t="s">
        <v>1</v>
      </c>
      <c r="F689" s="183" t="s">
        <v>1082</v>
      </c>
      <c r="H689" s="182" t="s">
        <v>1</v>
      </c>
      <c r="I689" s="184"/>
      <c r="L689" s="181"/>
      <c r="M689" s="185"/>
      <c r="N689" s="186"/>
      <c r="O689" s="186"/>
      <c r="P689" s="186"/>
      <c r="Q689" s="186"/>
      <c r="R689" s="186"/>
      <c r="S689" s="186"/>
      <c r="T689" s="187"/>
      <c r="AT689" s="182" t="s">
        <v>153</v>
      </c>
      <c r="AU689" s="182" t="s">
        <v>81</v>
      </c>
      <c r="AV689" s="15" t="s">
        <v>79</v>
      </c>
      <c r="AW689" s="15" t="s">
        <v>29</v>
      </c>
      <c r="AX689" s="15" t="s">
        <v>72</v>
      </c>
      <c r="AY689" s="182" t="s">
        <v>145</v>
      </c>
    </row>
    <row r="690" spans="1:65" s="13" customFormat="1" ht="22.5">
      <c r="B690" s="164"/>
      <c r="D690" s="165" t="s">
        <v>153</v>
      </c>
      <c r="E690" s="166" t="s">
        <v>1</v>
      </c>
      <c r="F690" s="167" t="s">
        <v>1083</v>
      </c>
      <c r="H690" s="168">
        <v>9.2159999999999993</v>
      </c>
      <c r="I690" s="169"/>
      <c r="L690" s="164"/>
      <c r="M690" s="170"/>
      <c r="N690" s="171"/>
      <c r="O690" s="171"/>
      <c r="P690" s="171"/>
      <c r="Q690" s="171"/>
      <c r="R690" s="171"/>
      <c r="S690" s="171"/>
      <c r="T690" s="172"/>
      <c r="AT690" s="166" t="s">
        <v>153</v>
      </c>
      <c r="AU690" s="166" t="s">
        <v>81</v>
      </c>
      <c r="AV690" s="13" t="s">
        <v>81</v>
      </c>
      <c r="AW690" s="13" t="s">
        <v>29</v>
      </c>
      <c r="AX690" s="13" t="s">
        <v>72</v>
      </c>
      <c r="AY690" s="166" t="s">
        <v>145</v>
      </c>
    </row>
    <row r="691" spans="1:65" s="14" customFormat="1">
      <c r="B691" s="173"/>
      <c r="D691" s="165" t="s">
        <v>153</v>
      </c>
      <c r="E691" s="174" t="s">
        <v>1</v>
      </c>
      <c r="F691" s="175" t="s">
        <v>166</v>
      </c>
      <c r="H691" s="176">
        <v>131.51400000000001</v>
      </c>
      <c r="I691" s="177"/>
      <c r="L691" s="173"/>
      <c r="M691" s="178"/>
      <c r="N691" s="179"/>
      <c r="O691" s="179"/>
      <c r="P691" s="179"/>
      <c r="Q691" s="179"/>
      <c r="R691" s="179"/>
      <c r="S691" s="179"/>
      <c r="T691" s="180"/>
      <c r="AT691" s="174" t="s">
        <v>153</v>
      </c>
      <c r="AU691" s="174" t="s">
        <v>81</v>
      </c>
      <c r="AV691" s="14" t="s">
        <v>151</v>
      </c>
      <c r="AW691" s="14" t="s">
        <v>29</v>
      </c>
      <c r="AX691" s="14" t="s">
        <v>79</v>
      </c>
      <c r="AY691" s="174" t="s">
        <v>145</v>
      </c>
    </row>
    <row r="692" spans="1:65" s="2" customFormat="1" ht="24.2" customHeight="1">
      <c r="A692" s="32"/>
      <c r="B692" s="149"/>
      <c r="C692" s="150" t="s">
        <v>1084</v>
      </c>
      <c r="D692" s="150" t="s">
        <v>147</v>
      </c>
      <c r="E692" s="151" t="s">
        <v>1085</v>
      </c>
      <c r="F692" s="152" t="s">
        <v>1086</v>
      </c>
      <c r="G692" s="153" t="s">
        <v>150</v>
      </c>
      <c r="H692" s="154">
        <v>237.9</v>
      </c>
      <c r="I692" s="155"/>
      <c r="J692" s="156">
        <f>ROUND(I692*H692,2)</f>
        <v>0</v>
      </c>
      <c r="K692" s="157"/>
      <c r="L692" s="33"/>
      <c r="M692" s="158" t="s">
        <v>1</v>
      </c>
      <c r="N692" s="159" t="s">
        <v>37</v>
      </c>
      <c r="O692" s="58"/>
      <c r="P692" s="160">
        <f>O692*H692</f>
        <v>0</v>
      </c>
      <c r="Q692" s="160">
        <v>5.0000000000000001E-4</v>
      </c>
      <c r="R692" s="160">
        <f>Q692*H692</f>
        <v>0.11895</v>
      </c>
      <c r="S692" s="160">
        <v>0</v>
      </c>
      <c r="T692" s="161">
        <f>S692*H692</f>
        <v>0</v>
      </c>
      <c r="U692" s="32"/>
      <c r="V692" s="32"/>
      <c r="W692" s="32"/>
      <c r="X692" s="32"/>
      <c r="Y692" s="32"/>
      <c r="Z692" s="32"/>
      <c r="AA692" s="32"/>
      <c r="AB692" s="32"/>
      <c r="AC692" s="32"/>
      <c r="AD692" s="32"/>
      <c r="AE692" s="32"/>
      <c r="AR692" s="162" t="s">
        <v>238</v>
      </c>
      <c r="AT692" s="162" t="s">
        <v>147</v>
      </c>
      <c r="AU692" s="162" t="s">
        <v>81</v>
      </c>
      <c r="AY692" s="17" t="s">
        <v>145</v>
      </c>
      <c r="BE692" s="163">
        <f>IF(N692="základní",J692,0)</f>
        <v>0</v>
      </c>
      <c r="BF692" s="163">
        <f>IF(N692="snížená",J692,0)</f>
        <v>0</v>
      </c>
      <c r="BG692" s="163">
        <f>IF(N692="zákl. přenesená",J692,0)</f>
        <v>0</v>
      </c>
      <c r="BH692" s="163">
        <f>IF(N692="sníž. přenesená",J692,0)</f>
        <v>0</v>
      </c>
      <c r="BI692" s="163">
        <f>IF(N692="nulová",J692,0)</f>
        <v>0</v>
      </c>
      <c r="BJ692" s="17" t="s">
        <v>79</v>
      </c>
      <c r="BK692" s="163">
        <f>ROUND(I692*H692,2)</f>
        <v>0</v>
      </c>
      <c r="BL692" s="17" t="s">
        <v>238</v>
      </c>
      <c r="BM692" s="162" t="s">
        <v>1087</v>
      </c>
    </row>
    <row r="693" spans="1:65" s="15" customFormat="1">
      <c r="B693" s="181"/>
      <c r="D693" s="165" t="s">
        <v>153</v>
      </c>
      <c r="E693" s="182" t="s">
        <v>1</v>
      </c>
      <c r="F693" s="183" t="s">
        <v>277</v>
      </c>
      <c r="H693" s="182" t="s">
        <v>1</v>
      </c>
      <c r="I693" s="184"/>
      <c r="L693" s="181"/>
      <c r="M693" s="185"/>
      <c r="N693" s="186"/>
      <c r="O693" s="186"/>
      <c r="P693" s="186"/>
      <c r="Q693" s="186"/>
      <c r="R693" s="186"/>
      <c r="S693" s="186"/>
      <c r="T693" s="187"/>
      <c r="AT693" s="182" t="s">
        <v>153</v>
      </c>
      <c r="AU693" s="182" t="s">
        <v>81</v>
      </c>
      <c r="AV693" s="15" t="s">
        <v>79</v>
      </c>
      <c r="AW693" s="15" t="s">
        <v>29</v>
      </c>
      <c r="AX693" s="15" t="s">
        <v>72</v>
      </c>
      <c r="AY693" s="182" t="s">
        <v>145</v>
      </c>
    </row>
    <row r="694" spans="1:65" s="13" customFormat="1">
      <c r="B694" s="164"/>
      <c r="D694" s="165" t="s">
        <v>153</v>
      </c>
      <c r="E694" s="166" t="s">
        <v>1</v>
      </c>
      <c r="F694" s="167" t="s">
        <v>285</v>
      </c>
      <c r="H694" s="168">
        <v>102.5</v>
      </c>
      <c r="I694" s="169"/>
      <c r="L694" s="164"/>
      <c r="M694" s="170"/>
      <c r="N694" s="171"/>
      <c r="O694" s="171"/>
      <c r="P694" s="171"/>
      <c r="Q694" s="171"/>
      <c r="R694" s="171"/>
      <c r="S694" s="171"/>
      <c r="T694" s="172"/>
      <c r="AT694" s="166" t="s">
        <v>153</v>
      </c>
      <c r="AU694" s="166" t="s">
        <v>81</v>
      </c>
      <c r="AV694" s="13" t="s">
        <v>81</v>
      </c>
      <c r="AW694" s="13" t="s">
        <v>29</v>
      </c>
      <c r="AX694" s="13" t="s">
        <v>72</v>
      </c>
      <c r="AY694" s="166" t="s">
        <v>145</v>
      </c>
    </row>
    <row r="695" spans="1:65" s="15" customFormat="1">
      <c r="B695" s="181"/>
      <c r="D695" s="165" t="s">
        <v>153</v>
      </c>
      <c r="E695" s="182" t="s">
        <v>1</v>
      </c>
      <c r="F695" s="183" t="s">
        <v>286</v>
      </c>
      <c r="H695" s="182" t="s">
        <v>1</v>
      </c>
      <c r="I695" s="184"/>
      <c r="L695" s="181"/>
      <c r="M695" s="185"/>
      <c r="N695" s="186"/>
      <c r="O695" s="186"/>
      <c r="P695" s="186"/>
      <c r="Q695" s="186"/>
      <c r="R695" s="186"/>
      <c r="S695" s="186"/>
      <c r="T695" s="187"/>
      <c r="AT695" s="182" t="s">
        <v>153</v>
      </c>
      <c r="AU695" s="182" t="s">
        <v>81</v>
      </c>
      <c r="AV695" s="15" t="s">
        <v>79</v>
      </c>
      <c r="AW695" s="15" t="s">
        <v>29</v>
      </c>
      <c r="AX695" s="15" t="s">
        <v>72</v>
      </c>
      <c r="AY695" s="182" t="s">
        <v>145</v>
      </c>
    </row>
    <row r="696" spans="1:65" s="13" customFormat="1">
      <c r="B696" s="164"/>
      <c r="D696" s="165" t="s">
        <v>153</v>
      </c>
      <c r="E696" s="166" t="s">
        <v>1</v>
      </c>
      <c r="F696" s="167" t="s">
        <v>287</v>
      </c>
      <c r="H696" s="168">
        <v>135.4</v>
      </c>
      <c r="I696" s="169"/>
      <c r="L696" s="164"/>
      <c r="M696" s="170"/>
      <c r="N696" s="171"/>
      <c r="O696" s="171"/>
      <c r="P696" s="171"/>
      <c r="Q696" s="171"/>
      <c r="R696" s="171"/>
      <c r="S696" s="171"/>
      <c r="T696" s="172"/>
      <c r="AT696" s="166" t="s">
        <v>153</v>
      </c>
      <c r="AU696" s="166" t="s">
        <v>81</v>
      </c>
      <c r="AV696" s="13" t="s">
        <v>81</v>
      </c>
      <c r="AW696" s="13" t="s">
        <v>29</v>
      </c>
      <c r="AX696" s="13" t="s">
        <v>72</v>
      </c>
      <c r="AY696" s="166" t="s">
        <v>145</v>
      </c>
    </row>
    <row r="697" spans="1:65" s="14" customFormat="1">
      <c r="B697" s="173"/>
      <c r="D697" s="165" t="s">
        <v>153</v>
      </c>
      <c r="E697" s="174" t="s">
        <v>1</v>
      </c>
      <c r="F697" s="175" t="s">
        <v>166</v>
      </c>
      <c r="H697" s="176">
        <v>237.9</v>
      </c>
      <c r="I697" s="177"/>
      <c r="L697" s="173"/>
      <c r="M697" s="178"/>
      <c r="N697" s="179"/>
      <c r="O697" s="179"/>
      <c r="P697" s="179"/>
      <c r="Q697" s="179"/>
      <c r="R697" s="179"/>
      <c r="S697" s="179"/>
      <c r="T697" s="180"/>
      <c r="AT697" s="174" t="s">
        <v>153</v>
      </c>
      <c r="AU697" s="174" t="s">
        <v>81</v>
      </c>
      <c r="AV697" s="14" t="s">
        <v>151</v>
      </c>
      <c r="AW697" s="14" t="s">
        <v>29</v>
      </c>
      <c r="AX697" s="14" t="s">
        <v>79</v>
      </c>
      <c r="AY697" s="174" t="s">
        <v>145</v>
      </c>
    </row>
    <row r="698" spans="1:65" s="2" customFormat="1" ht="16.5" customHeight="1">
      <c r="A698" s="32"/>
      <c r="B698" s="149"/>
      <c r="C698" s="188" t="s">
        <v>1088</v>
      </c>
      <c r="D698" s="188" t="s">
        <v>208</v>
      </c>
      <c r="E698" s="189" t="s">
        <v>1089</v>
      </c>
      <c r="F698" s="190" t="s">
        <v>1090</v>
      </c>
      <c r="G698" s="191" t="s">
        <v>150</v>
      </c>
      <c r="H698" s="192">
        <v>261.69</v>
      </c>
      <c r="I698" s="193"/>
      <c r="J698" s="194">
        <f>ROUND(I698*H698,2)</f>
        <v>0</v>
      </c>
      <c r="K698" s="195"/>
      <c r="L698" s="196"/>
      <c r="M698" s="197" t="s">
        <v>1</v>
      </c>
      <c r="N698" s="198" t="s">
        <v>37</v>
      </c>
      <c r="O698" s="58"/>
      <c r="P698" s="160">
        <f>O698*H698</f>
        <v>0</v>
      </c>
      <c r="Q698" s="160">
        <v>1.5499999999999999E-3</v>
      </c>
      <c r="R698" s="160">
        <f>Q698*H698</f>
        <v>0.40561949999999997</v>
      </c>
      <c r="S698" s="160">
        <v>0</v>
      </c>
      <c r="T698" s="161">
        <f>S698*H698</f>
        <v>0</v>
      </c>
      <c r="U698" s="32"/>
      <c r="V698" s="32"/>
      <c r="W698" s="32"/>
      <c r="X698" s="32"/>
      <c r="Y698" s="32"/>
      <c r="Z698" s="32"/>
      <c r="AA698" s="32"/>
      <c r="AB698" s="32"/>
      <c r="AC698" s="32"/>
      <c r="AD698" s="32"/>
      <c r="AE698" s="32"/>
      <c r="AR698" s="162" t="s">
        <v>330</v>
      </c>
      <c r="AT698" s="162" t="s">
        <v>208</v>
      </c>
      <c r="AU698" s="162" t="s">
        <v>81</v>
      </c>
      <c r="AY698" s="17" t="s">
        <v>145</v>
      </c>
      <c r="BE698" s="163">
        <f>IF(N698="základní",J698,0)</f>
        <v>0</v>
      </c>
      <c r="BF698" s="163">
        <f>IF(N698="snížená",J698,0)</f>
        <v>0</v>
      </c>
      <c r="BG698" s="163">
        <f>IF(N698="zákl. přenesená",J698,0)</f>
        <v>0</v>
      </c>
      <c r="BH698" s="163">
        <f>IF(N698="sníž. přenesená",J698,0)</f>
        <v>0</v>
      </c>
      <c r="BI698" s="163">
        <f>IF(N698="nulová",J698,0)</f>
        <v>0</v>
      </c>
      <c r="BJ698" s="17" t="s">
        <v>79</v>
      </c>
      <c r="BK698" s="163">
        <f>ROUND(I698*H698,2)</f>
        <v>0</v>
      </c>
      <c r="BL698" s="17" t="s">
        <v>238</v>
      </c>
      <c r="BM698" s="162" t="s">
        <v>1091</v>
      </c>
    </row>
    <row r="699" spans="1:65" s="13" customFormat="1">
      <c r="B699" s="164"/>
      <c r="D699" s="165" t="s">
        <v>153</v>
      </c>
      <c r="E699" s="166" t="s">
        <v>1</v>
      </c>
      <c r="F699" s="167" t="s">
        <v>1092</v>
      </c>
      <c r="H699" s="168">
        <v>261.69</v>
      </c>
      <c r="I699" s="169"/>
      <c r="L699" s="164"/>
      <c r="M699" s="170"/>
      <c r="N699" s="171"/>
      <c r="O699" s="171"/>
      <c r="P699" s="171"/>
      <c r="Q699" s="171"/>
      <c r="R699" s="171"/>
      <c r="S699" s="171"/>
      <c r="T699" s="172"/>
      <c r="AT699" s="166" t="s">
        <v>153</v>
      </c>
      <c r="AU699" s="166" t="s">
        <v>81</v>
      </c>
      <c r="AV699" s="13" t="s">
        <v>81</v>
      </c>
      <c r="AW699" s="13" t="s">
        <v>29</v>
      </c>
      <c r="AX699" s="13" t="s">
        <v>79</v>
      </c>
      <c r="AY699" s="166" t="s">
        <v>145</v>
      </c>
    </row>
    <row r="700" spans="1:65" s="2" customFormat="1" ht="24.2" customHeight="1">
      <c r="A700" s="32"/>
      <c r="B700" s="149"/>
      <c r="C700" s="150" t="s">
        <v>1093</v>
      </c>
      <c r="D700" s="150" t="s">
        <v>147</v>
      </c>
      <c r="E700" s="151" t="s">
        <v>1094</v>
      </c>
      <c r="F700" s="152" t="s">
        <v>1095</v>
      </c>
      <c r="G700" s="153" t="s">
        <v>150</v>
      </c>
      <c r="H700" s="154">
        <v>21.8</v>
      </c>
      <c r="I700" s="155"/>
      <c r="J700" s="156">
        <f>ROUND(I700*H700,2)</f>
        <v>0</v>
      </c>
      <c r="K700" s="157"/>
      <c r="L700" s="33"/>
      <c r="M700" s="158" t="s">
        <v>1</v>
      </c>
      <c r="N700" s="159" t="s">
        <v>37</v>
      </c>
      <c r="O700" s="58"/>
      <c r="P700" s="160">
        <f>O700*H700</f>
        <v>0</v>
      </c>
      <c r="Q700" s="160">
        <v>2.9999999999999997E-4</v>
      </c>
      <c r="R700" s="160">
        <f>Q700*H700</f>
        <v>6.5399999999999998E-3</v>
      </c>
      <c r="S700" s="160">
        <v>0</v>
      </c>
      <c r="T700" s="161">
        <f>S700*H700</f>
        <v>0</v>
      </c>
      <c r="U700" s="32"/>
      <c r="V700" s="32"/>
      <c r="W700" s="32"/>
      <c r="X700" s="32"/>
      <c r="Y700" s="32"/>
      <c r="Z700" s="32"/>
      <c r="AA700" s="32"/>
      <c r="AB700" s="32"/>
      <c r="AC700" s="32"/>
      <c r="AD700" s="32"/>
      <c r="AE700" s="32"/>
      <c r="AR700" s="162" t="s">
        <v>238</v>
      </c>
      <c r="AT700" s="162" t="s">
        <v>147</v>
      </c>
      <c r="AU700" s="162" t="s">
        <v>81</v>
      </c>
      <c r="AY700" s="17" t="s">
        <v>145</v>
      </c>
      <c r="BE700" s="163">
        <f>IF(N700="základní",J700,0)</f>
        <v>0</v>
      </c>
      <c r="BF700" s="163">
        <f>IF(N700="snížená",J700,0)</f>
        <v>0</v>
      </c>
      <c r="BG700" s="163">
        <f>IF(N700="zákl. přenesená",J700,0)</f>
        <v>0</v>
      </c>
      <c r="BH700" s="163">
        <f>IF(N700="sníž. přenesená",J700,0)</f>
        <v>0</v>
      </c>
      <c r="BI700" s="163">
        <f>IF(N700="nulová",J700,0)</f>
        <v>0</v>
      </c>
      <c r="BJ700" s="17" t="s">
        <v>79</v>
      </c>
      <c r="BK700" s="163">
        <f>ROUND(I700*H700,2)</f>
        <v>0</v>
      </c>
      <c r="BL700" s="17" t="s">
        <v>238</v>
      </c>
      <c r="BM700" s="162" t="s">
        <v>1096</v>
      </c>
    </row>
    <row r="701" spans="1:65" s="15" customFormat="1">
      <c r="B701" s="181"/>
      <c r="D701" s="165" t="s">
        <v>153</v>
      </c>
      <c r="E701" s="182" t="s">
        <v>1</v>
      </c>
      <c r="F701" s="183" t="s">
        <v>279</v>
      </c>
      <c r="H701" s="182" t="s">
        <v>1</v>
      </c>
      <c r="I701" s="184"/>
      <c r="L701" s="181"/>
      <c r="M701" s="185"/>
      <c r="N701" s="186"/>
      <c r="O701" s="186"/>
      <c r="P701" s="186"/>
      <c r="Q701" s="186"/>
      <c r="R701" s="186"/>
      <c r="S701" s="186"/>
      <c r="T701" s="187"/>
      <c r="AT701" s="182" t="s">
        <v>153</v>
      </c>
      <c r="AU701" s="182" t="s">
        <v>81</v>
      </c>
      <c r="AV701" s="15" t="s">
        <v>79</v>
      </c>
      <c r="AW701" s="15" t="s">
        <v>29</v>
      </c>
      <c r="AX701" s="15" t="s">
        <v>72</v>
      </c>
      <c r="AY701" s="182" t="s">
        <v>145</v>
      </c>
    </row>
    <row r="702" spans="1:65" s="13" customFormat="1">
      <c r="B702" s="164"/>
      <c r="D702" s="165" t="s">
        <v>153</v>
      </c>
      <c r="E702" s="166" t="s">
        <v>1</v>
      </c>
      <c r="F702" s="167" t="s">
        <v>288</v>
      </c>
      <c r="H702" s="168">
        <v>21.8</v>
      </c>
      <c r="I702" s="169"/>
      <c r="L702" s="164"/>
      <c r="M702" s="170"/>
      <c r="N702" s="171"/>
      <c r="O702" s="171"/>
      <c r="P702" s="171"/>
      <c r="Q702" s="171"/>
      <c r="R702" s="171"/>
      <c r="S702" s="171"/>
      <c r="T702" s="172"/>
      <c r="AT702" s="166" t="s">
        <v>153</v>
      </c>
      <c r="AU702" s="166" t="s">
        <v>81</v>
      </c>
      <c r="AV702" s="13" t="s">
        <v>81</v>
      </c>
      <c r="AW702" s="13" t="s">
        <v>29</v>
      </c>
      <c r="AX702" s="13" t="s">
        <v>72</v>
      </c>
      <c r="AY702" s="166" t="s">
        <v>145</v>
      </c>
    </row>
    <row r="703" spans="1:65" s="14" customFormat="1">
      <c r="B703" s="173"/>
      <c r="D703" s="165" t="s">
        <v>153</v>
      </c>
      <c r="E703" s="174" t="s">
        <v>1</v>
      </c>
      <c r="F703" s="175" t="s">
        <v>166</v>
      </c>
      <c r="H703" s="176">
        <v>21.8</v>
      </c>
      <c r="I703" s="177"/>
      <c r="L703" s="173"/>
      <c r="M703" s="178"/>
      <c r="N703" s="179"/>
      <c r="O703" s="179"/>
      <c r="P703" s="179"/>
      <c r="Q703" s="179"/>
      <c r="R703" s="179"/>
      <c r="S703" s="179"/>
      <c r="T703" s="180"/>
      <c r="AT703" s="174" t="s">
        <v>153</v>
      </c>
      <c r="AU703" s="174" t="s">
        <v>81</v>
      </c>
      <c r="AV703" s="14" t="s">
        <v>151</v>
      </c>
      <c r="AW703" s="14" t="s">
        <v>29</v>
      </c>
      <c r="AX703" s="14" t="s">
        <v>79</v>
      </c>
      <c r="AY703" s="174" t="s">
        <v>145</v>
      </c>
    </row>
    <row r="704" spans="1:65" s="2" customFormat="1" ht="16.5" customHeight="1">
      <c r="A704" s="32"/>
      <c r="B704" s="149"/>
      <c r="C704" s="188" t="s">
        <v>1097</v>
      </c>
      <c r="D704" s="188" t="s">
        <v>208</v>
      </c>
      <c r="E704" s="189" t="s">
        <v>1098</v>
      </c>
      <c r="F704" s="190" t="s">
        <v>1099</v>
      </c>
      <c r="G704" s="191" t="s">
        <v>150</v>
      </c>
      <c r="H704" s="192">
        <v>23.98</v>
      </c>
      <c r="I704" s="193"/>
      <c r="J704" s="194">
        <f>ROUND(I704*H704,2)</f>
        <v>0</v>
      </c>
      <c r="K704" s="195"/>
      <c r="L704" s="196"/>
      <c r="M704" s="197" t="s">
        <v>1</v>
      </c>
      <c r="N704" s="198" t="s">
        <v>37</v>
      </c>
      <c r="O704" s="58"/>
      <c r="P704" s="160">
        <f>O704*H704</f>
        <v>0</v>
      </c>
      <c r="Q704" s="160">
        <v>2.8300000000000001E-3</v>
      </c>
      <c r="R704" s="160">
        <f>Q704*H704</f>
        <v>6.7863400000000004E-2</v>
      </c>
      <c r="S704" s="160">
        <v>0</v>
      </c>
      <c r="T704" s="161">
        <f>S704*H704</f>
        <v>0</v>
      </c>
      <c r="U704" s="32"/>
      <c r="V704" s="32"/>
      <c r="W704" s="32"/>
      <c r="X704" s="32"/>
      <c r="Y704" s="32"/>
      <c r="Z704" s="32"/>
      <c r="AA704" s="32"/>
      <c r="AB704" s="32"/>
      <c r="AC704" s="32"/>
      <c r="AD704" s="32"/>
      <c r="AE704" s="32"/>
      <c r="AR704" s="162" t="s">
        <v>330</v>
      </c>
      <c r="AT704" s="162" t="s">
        <v>208</v>
      </c>
      <c r="AU704" s="162" t="s">
        <v>81</v>
      </c>
      <c r="AY704" s="17" t="s">
        <v>145</v>
      </c>
      <c r="BE704" s="163">
        <f>IF(N704="základní",J704,0)</f>
        <v>0</v>
      </c>
      <c r="BF704" s="163">
        <f>IF(N704="snížená",J704,0)</f>
        <v>0</v>
      </c>
      <c r="BG704" s="163">
        <f>IF(N704="zákl. přenesená",J704,0)</f>
        <v>0</v>
      </c>
      <c r="BH704" s="163">
        <f>IF(N704="sníž. přenesená",J704,0)</f>
        <v>0</v>
      </c>
      <c r="BI704" s="163">
        <f>IF(N704="nulová",J704,0)</f>
        <v>0</v>
      </c>
      <c r="BJ704" s="17" t="s">
        <v>79</v>
      </c>
      <c r="BK704" s="163">
        <f>ROUND(I704*H704,2)</f>
        <v>0</v>
      </c>
      <c r="BL704" s="17" t="s">
        <v>238</v>
      </c>
      <c r="BM704" s="162" t="s">
        <v>1100</v>
      </c>
    </row>
    <row r="705" spans="1:65" s="15" customFormat="1">
      <c r="B705" s="181"/>
      <c r="D705" s="165" t="s">
        <v>153</v>
      </c>
      <c r="E705" s="182" t="s">
        <v>1</v>
      </c>
      <c r="F705" s="183" t="s">
        <v>279</v>
      </c>
      <c r="H705" s="182" t="s">
        <v>1</v>
      </c>
      <c r="I705" s="184"/>
      <c r="L705" s="181"/>
      <c r="M705" s="185"/>
      <c r="N705" s="186"/>
      <c r="O705" s="186"/>
      <c r="P705" s="186"/>
      <c r="Q705" s="186"/>
      <c r="R705" s="186"/>
      <c r="S705" s="186"/>
      <c r="T705" s="187"/>
      <c r="AT705" s="182" t="s">
        <v>153</v>
      </c>
      <c r="AU705" s="182" t="s">
        <v>81</v>
      </c>
      <c r="AV705" s="15" t="s">
        <v>79</v>
      </c>
      <c r="AW705" s="15" t="s">
        <v>29</v>
      </c>
      <c r="AX705" s="15" t="s">
        <v>72</v>
      </c>
      <c r="AY705" s="182" t="s">
        <v>145</v>
      </c>
    </row>
    <row r="706" spans="1:65" s="13" customFormat="1">
      <c r="B706" s="164"/>
      <c r="D706" s="165" t="s">
        <v>153</v>
      </c>
      <c r="E706" s="166" t="s">
        <v>1</v>
      </c>
      <c r="F706" s="167" t="s">
        <v>1101</v>
      </c>
      <c r="H706" s="168">
        <v>23.98</v>
      </c>
      <c r="I706" s="169"/>
      <c r="L706" s="164"/>
      <c r="M706" s="170"/>
      <c r="N706" s="171"/>
      <c r="O706" s="171"/>
      <c r="P706" s="171"/>
      <c r="Q706" s="171"/>
      <c r="R706" s="171"/>
      <c r="S706" s="171"/>
      <c r="T706" s="172"/>
      <c r="AT706" s="166" t="s">
        <v>153</v>
      </c>
      <c r="AU706" s="166" t="s">
        <v>81</v>
      </c>
      <c r="AV706" s="13" t="s">
        <v>81</v>
      </c>
      <c r="AW706" s="13" t="s">
        <v>29</v>
      </c>
      <c r="AX706" s="13" t="s">
        <v>79</v>
      </c>
      <c r="AY706" s="166" t="s">
        <v>145</v>
      </c>
    </row>
    <row r="707" spans="1:65" s="2" customFormat="1" ht="24.2" customHeight="1">
      <c r="A707" s="32"/>
      <c r="B707" s="149"/>
      <c r="C707" s="150" t="s">
        <v>1102</v>
      </c>
      <c r="D707" s="150" t="s">
        <v>147</v>
      </c>
      <c r="E707" s="151" t="s">
        <v>1103</v>
      </c>
      <c r="F707" s="152" t="s">
        <v>1104</v>
      </c>
      <c r="G707" s="153" t="s">
        <v>354</v>
      </c>
      <c r="H707" s="154">
        <v>14.532999999999999</v>
      </c>
      <c r="I707" s="155"/>
      <c r="J707" s="156">
        <f>ROUND(I707*H707,2)</f>
        <v>0</v>
      </c>
      <c r="K707" s="157"/>
      <c r="L707" s="33"/>
      <c r="M707" s="158" t="s">
        <v>1</v>
      </c>
      <c r="N707" s="159" t="s">
        <v>37</v>
      </c>
      <c r="O707" s="58"/>
      <c r="P707" s="160">
        <f>O707*H707</f>
        <v>0</v>
      </c>
      <c r="Q707" s="160">
        <v>0</v>
      </c>
      <c r="R707" s="160">
        <f>Q707*H707</f>
        <v>0</v>
      </c>
      <c r="S707" s="160">
        <v>0</v>
      </c>
      <c r="T707" s="161">
        <f>S707*H707</f>
        <v>0</v>
      </c>
      <c r="U707" s="32"/>
      <c r="V707" s="32"/>
      <c r="W707" s="32"/>
      <c r="X707" s="32"/>
      <c r="Y707" s="32"/>
      <c r="Z707" s="32"/>
      <c r="AA707" s="32"/>
      <c r="AB707" s="32"/>
      <c r="AC707" s="32"/>
      <c r="AD707" s="32"/>
      <c r="AE707" s="32"/>
      <c r="AR707" s="162" t="s">
        <v>238</v>
      </c>
      <c r="AT707" s="162" t="s">
        <v>147</v>
      </c>
      <c r="AU707" s="162" t="s">
        <v>81</v>
      </c>
      <c r="AY707" s="17" t="s">
        <v>145</v>
      </c>
      <c r="BE707" s="163">
        <f>IF(N707="základní",J707,0)</f>
        <v>0</v>
      </c>
      <c r="BF707" s="163">
        <f>IF(N707="snížená",J707,0)</f>
        <v>0</v>
      </c>
      <c r="BG707" s="163">
        <f>IF(N707="zákl. přenesená",J707,0)</f>
        <v>0</v>
      </c>
      <c r="BH707" s="163">
        <f>IF(N707="sníž. přenesená",J707,0)</f>
        <v>0</v>
      </c>
      <c r="BI707" s="163">
        <f>IF(N707="nulová",J707,0)</f>
        <v>0</v>
      </c>
      <c r="BJ707" s="17" t="s">
        <v>79</v>
      </c>
      <c r="BK707" s="163">
        <f>ROUND(I707*H707,2)</f>
        <v>0</v>
      </c>
      <c r="BL707" s="17" t="s">
        <v>238</v>
      </c>
      <c r="BM707" s="162" t="s">
        <v>1105</v>
      </c>
    </row>
    <row r="708" spans="1:65" s="13" customFormat="1">
      <c r="B708" s="164"/>
      <c r="D708" s="165" t="s">
        <v>153</v>
      </c>
      <c r="E708" s="166" t="s">
        <v>1</v>
      </c>
      <c r="F708" s="167" t="s">
        <v>1106</v>
      </c>
      <c r="H708" s="168">
        <v>14.532999999999999</v>
      </c>
      <c r="I708" s="169"/>
      <c r="L708" s="164"/>
      <c r="M708" s="170"/>
      <c r="N708" s="171"/>
      <c r="O708" s="171"/>
      <c r="P708" s="171"/>
      <c r="Q708" s="171"/>
      <c r="R708" s="171"/>
      <c r="S708" s="171"/>
      <c r="T708" s="172"/>
      <c r="AT708" s="166" t="s">
        <v>153</v>
      </c>
      <c r="AU708" s="166" t="s">
        <v>81</v>
      </c>
      <c r="AV708" s="13" t="s">
        <v>81</v>
      </c>
      <c r="AW708" s="13" t="s">
        <v>29</v>
      </c>
      <c r="AX708" s="13" t="s">
        <v>79</v>
      </c>
      <c r="AY708" s="166" t="s">
        <v>145</v>
      </c>
    </row>
    <row r="709" spans="1:65" s="2" customFormat="1" ht="33" customHeight="1">
      <c r="A709" s="32"/>
      <c r="B709" s="149"/>
      <c r="C709" s="150" t="s">
        <v>1107</v>
      </c>
      <c r="D709" s="150" t="s">
        <v>147</v>
      </c>
      <c r="E709" s="151" t="s">
        <v>1108</v>
      </c>
      <c r="F709" s="152" t="s">
        <v>1109</v>
      </c>
      <c r="G709" s="153" t="s">
        <v>150</v>
      </c>
      <c r="H709" s="154">
        <v>37.387999999999998</v>
      </c>
      <c r="I709" s="155"/>
      <c r="J709" s="156">
        <f>ROUND(I709*H709,2)</f>
        <v>0</v>
      </c>
      <c r="K709" s="157"/>
      <c r="L709" s="33"/>
      <c r="M709" s="158" t="s">
        <v>1</v>
      </c>
      <c r="N709" s="159" t="s">
        <v>37</v>
      </c>
      <c r="O709" s="58"/>
      <c r="P709" s="160">
        <f>O709*H709</f>
        <v>0</v>
      </c>
      <c r="Q709" s="160">
        <v>4.0000000000000002E-4</v>
      </c>
      <c r="R709" s="160">
        <f>Q709*H709</f>
        <v>1.49552E-2</v>
      </c>
      <c r="S709" s="160">
        <v>0</v>
      </c>
      <c r="T709" s="161">
        <f>S709*H709</f>
        <v>0</v>
      </c>
      <c r="U709" s="32"/>
      <c r="V709" s="32"/>
      <c r="W709" s="32"/>
      <c r="X709" s="32"/>
      <c r="Y709" s="32"/>
      <c r="Z709" s="32"/>
      <c r="AA709" s="32"/>
      <c r="AB709" s="32"/>
      <c r="AC709" s="32"/>
      <c r="AD709" s="32"/>
      <c r="AE709" s="32"/>
      <c r="AR709" s="162" t="s">
        <v>238</v>
      </c>
      <c r="AT709" s="162" t="s">
        <v>147</v>
      </c>
      <c r="AU709" s="162" t="s">
        <v>81</v>
      </c>
      <c r="AY709" s="17" t="s">
        <v>145</v>
      </c>
      <c r="BE709" s="163">
        <f>IF(N709="základní",J709,0)</f>
        <v>0</v>
      </c>
      <c r="BF709" s="163">
        <f>IF(N709="snížená",J709,0)</f>
        <v>0</v>
      </c>
      <c r="BG709" s="163">
        <f>IF(N709="zákl. přenesená",J709,0)</f>
        <v>0</v>
      </c>
      <c r="BH709" s="163">
        <f>IF(N709="sníž. přenesená",J709,0)</f>
        <v>0</v>
      </c>
      <c r="BI709" s="163">
        <f>IF(N709="nulová",J709,0)</f>
        <v>0</v>
      </c>
      <c r="BJ709" s="17" t="s">
        <v>79</v>
      </c>
      <c r="BK709" s="163">
        <f>ROUND(I709*H709,2)</f>
        <v>0</v>
      </c>
      <c r="BL709" s="17" t="s">
        <v>238</v>
      </c>
      <c r="BM709" s="162" t="s">
        <v>1110</v>
      </c>
    </row>
    <row r="710" spans="1:65" s="15" customFormat="1">
      <c r="B710" s="181"/>
      <c r="D710" s="165" t="s">
        <v>153</v>
      </c>
      <c r="E710" s="182" t="s">
        <v>1</v>
      </c>
      <c r="F710" s="183" t="s">
        <v>289</v>
      </c>
      <c r="H710" s="182" t="s">
        <v>1</v>
      </c>
      <c r="I710" s="184"/>
      <c r="L710" s="181"/>
      <c r="M710" s="185"/>
      <c r="N710" s="186"/>
      <c r="O710" s="186"/>
      <c r="P710" s="186"/>
      <c r="Q710" s="186"/>
      <c r="R710" s="186"/>
      <c r="S710" s="186"/>
      <c r="T710" s="187"/>
      <c r="AT710" s="182" t="s">
        <v>153</v>
      </c>
      <c r="AU710" s="182" t="s">
        <v>81</v>
      </c>
      <c r="AV710" s="15" t="s">
        <v>79</v>
      </c>
      <c r="AW710" s="15" t="s">
        <v>29</v>
      </c>
      <c r="AX710" s="15" t="s">
        <v>72</v>
      </c>
      <c r="AY710" s="182" t="s">
        <v>145</v>
      </c>
    </row>
    <row r="711" spans="1:65" s="13" customFormat="1">
      <c r="B711" s="164"/>
      <c r="D711" s="165" t="s">
        <v>153</v>
      </c>
      <c r="E711" s="166" t="s">
        <v>1</v>
      </c>
      <c r="F711" s="167" t="s">
        <v>290</v>
      </c>
      <c r="H711" s="168">
        <v>32.200000000000003</v>
      </c>
      <c r="I711" s="169"/>
      <c r="L711" s="164"/>
      <c r="M711" s="170"/>
      <c r="N711" s="171"/>
      <c r="O711" s="171"/>
      <c r="P711" s="171"/>
      <c r="Q711" s="171"/>
      <c r="R711" s="171"/>
      <c r="S711" s="171"/>
      <c r="T711" s="172"/>
      <c r="AT711" s="166" t="s">
        <v>153</v>
      </c>
      <c r="AU711" s="166" t="s">
        <v>81</v>
      </c>
      <c r="AV711" s="13" t="s">
        <v>81</v>
      </c>
      <c r="AW711" s="13" t="s">
        <v>29</v>
      </c>
      <c r="AX711" s="13" t="s">
        <v>72</v>
      </c>
      <c r="AY711" s="166" t="s">
        <v>145</v>
      </c>
    </row>
    <row r="712" spans="1:65" s="15" customFormat="1">
      <c r="B712" s="181"/>
      <c r="D712" s="165" t="s">
        <v>153</v>
      </c>
      <c r="E712" s="182" t="s">
        <v>1</v>
      </c>
      <c r="F712" s="183" t="s">
        <v>1082</v>
      </c>
      <c r="H712" s="182" t="s">
        <v>1</v>
      </c>
      <c r="I712" s="184"/>
      <c r="L712" s="181"/>
      <c r="M712" s="185"/>
      <c r="N712" s="186"/>
      <c r="O712" s="186"/>
      <c r="P712" s="186"/>
      <c r="Q712" s="186"/>
      <c r="R712" s="186"/>
      <c r="S712" s="186"/>
      <c r="T712" s="187"/>
      <c r="AT712" s="182" t="s">
        <v>153</v>
      </c>
      <c r="AU712" s="182" t="s">
        <v>81</v>
      </c>
      <c r="AV712" s="15" t="s">
        <v>79</v>
      </c>
      <c r="AW712" s="15" t="s">
        <v>29</v>
      </c>
      <c r="AX712" s="15" t="s">
        <v>72</v>
      </c>
      <c r="AY712" s="182" t="s">
        <v>145</v>
      </c>
    </row>
    <row r="713" spans="1:65" s="13" customFormat="1">
      <c r="B713" s="164"/>
      <c r="D713" s="165" t="s">
        <v>153</v>
      </c>
      <c r="E713" s="166" t="s">
        <v>1</v>
      </c>
      <c r="F713" s="167" t="s">
        <v>1111</v>
      </c>
      <c r="H713" s="168">
        <v>5.1879999999999997</v>
      </c>
      <c r="I713" s="169"/>
      <c r="L713" s="164"/>
      <c r="M713" s="170"/>
      <c r="N713" s="171"/>
      <c r="O713" s="171"/>
      <c r="P713" s="171"/>
      <c r="Q713" s="171"/>
      <c r="R713" s="171"/>
      <c r="S713" s="171"/>
      <c r="T713" s="172"/>
      <c r="AT713" s="166" t="s">
        <v>153</v>
      </c>
      <c r="AU713" s="166" t="s">
        <v>81</v>
      </c>
      <c r="AV713" s="13" t="s">
        <v>81</v>
      </c>
      <c r="AW713" s="13" t="s">
        <v>29</v>
      </c>
      <c r="AX713" s="13" t="s">
        <v>72</v>
      </c>
      <c r="AY713" s="166" t="s">
        <v>145</v>
      </c>
    </row>
    <row r="714" spans="1:65" s="14" customFormat="1">
      <c r="B714" s="173"/>
      <c r="D714" s="165" t="s">
        <v>153</v>
      </c>
      <c r="E714" s="174" t="s">
        <v>1</v>
      </c>
      <c r="F714" s="175" t="s">
        <v>166</v>
      </c>
      <c r="H714" s="176">
        <v>37.388000000000005</v>
      </c>
      <c r="I714" s="177"/>
      <c r="L714" s="173"/>
      <c r="M714" s="178"/>
      <c r="N714" s="179"/>
      <c r="O714" s="179"/>
      <c r="P714" s="179"/>
      <c r="Q714" s="179"/>
      <c r="R714" s="179"/>
      <c r="S714" s="179"/>
      <c r="T714" s="180"/>
      <c r="AT714" s="174" t="s">
        <v>153</v>
      </c>
      <c r="AU714" s="174" t="s">
        <v>81</v>
      </c>
      <c r="AV714" s="14" t="s">
        <v>151</v>
      </c>
      <c r="AW714" s="14" t="s">
        <v>29</v>
      </c>
      <c r="AX714" s="14" t="s">
        <v>79</v>
      </c>
      <c r="AY714" s="174" t="s">
        <v>145</v>
      </c>
    </row>
    <row r="715" spans="1:65" s="2" customFormat="1" ht="24.2" customHeight="1">
      <c r="A715" s="32"/>
      <c r="B715" s="149"/>
      <c r="C715" s="188" t="s">
        <v>1112</v>
      </c>
      <c r="D715" s="188" t="s">
        <v>208</v>
      </c>
      <c r="E715" s="189" t="s">
        <v>1113</v>
      </c>
      <c r="F715" s="190" t="s">
        <v>1114</v>
      </c>
      <c r="G715" s="191" t="s">
        <v>150</v>
      </c>
      <c r="H715" s="192">
        <v>41.127000000000002</v>
      </c>
      <c r="I715" s="193"/>
      <c r="J715" s="194">
        <f>ROUND(I715*H715,2)</f>
        <v>0</v>
      </c>
      <c r="K715" s="195"/>
      <c r="L715" s="196"/>
      <c r="M715" s="197" t="s">
        <v>1</v>
      </c>
      <c r="N715" s="198" t="s">
        <v>37</v>
      </c>
      <c r="O715" s="58"/>
      <c r="P715" s="160">
        <f>O715*H715</f>
        <v>0</v>
      </c>
      <c r="Q715" s="160">
        <v>2.64E-3</v>
      </c>
      <c r="R715" s="160">
        <f>Q715*H715</f>
        <v>0.10857528000000001</v>
      </c>
      <c r="S715" s="160">
        <v>0</v>
      </c>
      <c r="T715" s="161">
        <f>S715*H715</f>
        <v>0</v>
      </c>
      <c r="U715" s="32"/>
      <c r="V715" s="32"/>
      <c r="W715" s="32"/>
      <c r="X715" s="32"/>
      <c r="Y715" s="32"/>
      <c r="Z715" s="32"/>
      <c r="AA715" s="32"/>
      <c r="AB715" s="32"/>
      <c r="AC715" s="32"/>
      <c r="AD715" s="32"/>
      <c r="AE715" s="32"/>
      <c r="AR715" s="162" t="s">
        <v>330</v>
      </c>
      <c r="AT715" s="162" t="s">
        <v>208</v>
      </c>
      <c r="AU715" s="162" t="s">
        <v>81</v>
      </c>
      <c r="AY715" s="17" t="s">
        <v>145</v>
      </c>
      <c r="BE715" s="163">
        <f>IF(N715="základní",J715,0)</f>
        <v>0</v>
      </c>
      <c r="BF715" s="163">
        <f>IF(N715="snížená",J715,0)</f>
        <v>0</v>
      </c>
      <c r="BG715" s="163">
        <f>IF(N715="zákl. přenesená",J715,0)</f>
        <v>0</v>
      </c>
      <c r="BH715" s="163">
        <f>IF(N715="sníž. přenesená",J715,0)</f>
        <v>0</v>
      </c>
      <c r="BI715" s="163">
        <f>IF(N715="nulová",J715,0)</f>
        <v>0</v>
      </c>
      <c r="BJ715" s="17" t="s">
        <v>79</v>
      </c>
      <c r="BK715" s="163">
        <f>ROUND(I715*H715,2)</f>
        <v>0</v>
      </c>
      <c r="BL715" s="17" t="s">
        <v>238</v>
      </c>
      <c r="BM715" s="162" t="s">
        <v>1115</v>
      </c>
    </row>
    <row r="716" spans="1:65" s="15" customFormat="1">
      <c r="B716" s="181"/>
      <c r="D716" s="165" t="s">
        <v>153</v>
      </c>
      <c r="E716" s="182" t="s">
        <v>1</v>
      </c>
      <c r="F716" s="183" t="s">
        <v>289</v>
      </c>
      <c r="H716" s="182" t="s">
        <v>1</v>
      </c>
      <c r="I716" s="184"/>
      <c r="L716" s="181"/>
      <c r="M716" s="185"/>
      <c r="N716" s="186"/>
      <c r="O716" s="186"/>
      <c r="P716" s="186"/>
      <c r="Q716" s="186"/>
      <c r="R716" s="186"/>
      <c r="S716" s="186"/>
      <c r="T716" s="187"/>
      <c r="AT716" s="182" t="s">
        <v>153</v>
      </c>
      <c r="AU716" s="182" t="s">
        <v>81</v>
      </c>
      <c r="AV716" s="15" t="s">
        <v>79</v>
      </c>
      <c r="AW716" s="15" t="s">
        <v>29</v>
      </c>
      <c r="AX716" s="15" t="s">
        <v>72</v>
      </c>
      <c r="AY716" s="182" t="s">
        <v>145</v>
      </c>
    </row>
    <row r="717" spans="1:65" s="13" customFormat="1">
      <c r="B717" s="164"/>
      <c r="D717" s="165" t="s">
        <v>153</v>
      </c>
      <c r="E717" s="166" t="s">
        <v>1</v>
      </c>
      <c r="F717" s="167" t="s">
        <v>1116</v>
      </c>
      <c r="H717" s="168">
        <v>41.127000000000002</v>
      </c>
      <c r="I717" s="169"/>
      <c r="L717" s="164"/>
      <c r="M717" s="170"/>
      <c r="N717" s="171"/>
      <c r="O717" s="171"/>
      <c r="P717" s="171"/>
      <c r="Q717" s="171"/>
      <c r="R717" s="171"/>
      <c r="S717" s="171"/>
      <c r="T717" s="172"/>
      <c r="AT717" s="166" t="s">
        <v>153</v>
      </c>
      <c r="AU717" s="166" t="s">
        <v>81</v>
      </c>
      <c r="AV717" s="13" t="s">
        <v>81</v>
      </c>
      <c r="AW717" s="13" t="s">
        <v>29</v>
      </c>
      <c r="AX717" s="13" t="s">
        <v>79</v>
      </c>
      <c r="AY717" s="166" t="s">
        <v>145</v>
      </c>
    </row>
    <row r="718" spans="1:65" s="2" customFormat="1" ht="24.2" customHeight="1">
      <c r="A718" s="32"/>
      <c r="B718" s="149"/>
      <c r="C718" s="150" t="s">
        <v>1117</v>
      </c>
      <c r="D718" s="150" t="s">
        <v>147</v>
      </c>
      <c r="E718" s="151" t="s">
        <v>1118</v>
      </c>
      <c r="F718" s="152" t="s">
        <v>1119</v>
      </c>
      <c r="G718" s="153" t="s">
        <v>354</v>
      </c>
      <c r="H718" s="154">
        <v>21.466999999999999</v>
      </c>
      <c r="I718" s="155"/>
      <c r="J718" s="156">
        <f>ROUND(I718*H718,2)</f>
        <v>0</v>
      </c>
      <c r="K718" s="157"/>
      <c r="L718" s="33"/>
      <c r="M718" s="158" t="s">
        <v>1</v>
      </c>
      <c r="N718" s="159" t="s">
        <v>37</v>
      </c>
      <c r="O718" s="58"/>
      <c r="P718" s="160">
        <f>O718*H718</f>
        <v>0</v>
      </c>
      <c r="Q718" s="160">
        <v>2.0000000000000002E-5</v>
      </c>
      <c r="R718" s="160">
        <f>Q718*H718</f>
        <v>4.2934000000000001E-4</v>
      </c>
      <c r="S718" s="160">
        <v>0</v>
      </c>
      <c r="T718" s="161">
        <f>S718*H718</f>
        <v>0</v>
      </c>
      <c r="U718" s="32"/>
      <c r="V718" s="32"/>
      <c r="W718" s="32"/>
      <c r="X718" s="32"/>
      <c r="Y718" s="32"/>
      <c r="Z718" s="32"/>
      <c r="AA718" s="32"/>
      <c r="AB718" s="32"/>
      <c r="AC718" s="32"/>
      <c r="AD718" s="32"/>
      <c r="AE718" s="32"/>
      <c r="AR718" s="162" t="s">
        <v>238</v>
      </c>
      <c r="AT718" s="162" t="s">
        <v>147</v>
      </c>
      <c r="AU718" s="162" t="s">
        <v>81</v>
      </c>
      <c r="AY718" s="17" t="s">
        <v>145</v>
      </c>
      <c r="BE718" s="163">
        <f>IF(N718="základní",J718,0)</f>
        <v>0</v>
      </c>
      <c r="BF718" s="163">
        <f>IF(N718="snížená",J718,0)</f>
        <v>0</v>
      </c>
      <c r="BG718" s="163">
        <f>IF(N718="zákl. přenesená",J718,0)</f>
        <v>0</v>
      </c>
      <c r="BH718" s="163">
        <f>IF(N718="sníž. přenesená",J718,0)</f>
        <v>0</v>
      </c>
      <c r="BI718" s="163">
        <f>IF(N718="nulová",J718,0)</f>
        <v>0</v>
      </c>
      <c r="BJ718" s="17" t="s">
        <v>79</v>
      </c>
      <c r="BK718" s="163">
        <f>ROUND(I718*H718,2)</f>
        <v>0</v>
      </c>
      <c r="BL718" s="17" t="s">
        <v>238</v>
      </c>
      <c r="BM718" s="162" t="s">
        <v>1120</v>
      </c>
    </row>
    <row r="719" spans="1:65" s="13" customFormat="1">
      <c r="B719" s="164"/>
      <c r="D719" s="165" t="s">
        <v>153</v>
      </c>
      <c r="E719" s="166" t="s">
        <v>1</v>
      </c>
      <c r="F719" s="167" t="s">
        <v>1121</v>
      </c>
      <c r="H719" s="168">
        <v>21.466999999999999</v>
      </c>
      <c r="I719" s="169"/>
      <c r="L719" s="164"/>
      <c r="M719" s="170"/>
      <c r="N719" s="171"/>
      <c r="O719" s="171"/>
      <c r="P719" s="171"/>
      <c r="Q719" s="171"/>
      <c r="R719" s="171"/>
      <c r="S719" s="171"/>
      <c r="T719" s="172"/>
      <c r="AT719" s="166" t="s">
        <v>153</v>
      </c>
      <c r="AU719" s="166" t="s">
        <v>81</v>
      </c>
      <c r="AV719" s="13" t="s">
        <v>81</v>
      </c>
      <c r="AW719" s="13" t="s">
        <v>29</v>
      </c>
      <c r="AX719" s="13" t="s">
        <v>79</v>
      </c>
      <c r="AY719" s="166" t="s">
        <v>145</v>
      </c>
    </row>
    <row r="720" spans="1:65" s="2" customFormat="1" ht="21.75" customHeight="1">
      <c r="A720" s="32"/>
      <c r="B720" s="149"/>
      <c r="C720" s="150" t="s">
        <v>1122</v>
      </c>
      <c r="D720" s="150" t="s">
        <v>147</v>
      </c>
      <c r="E720" s="151" t="s">
        <v>1123</v>
      </c>
      <c r="F720" s="152" t="s">
        <v>1124</v>
      </c>
      <c r="G720" s="153" t="s">
        <v>354</v>
      </c>
      <c r="H720" s="154">
        <v>155.55199999999999</v>
      </c>
      <c r="I720" s="155"/>
      <c r="J720" s="156">
        <f>ROUND(I720*H720,2)</f>
        <v>0</v>
      </c>
      <c r="K720" s="157"/>
      <c r="L720" s="33"/>
      <c r="M720" s="158" t="s">
        <v>1</v>
      </c>
      <c r="N720" s="159" t="s">
        <v>37</v>
      </c>
      <c r="O720" s="58"/>
      <c r="P720" s="160">
        <f>O720*H720</f>
        <v>0</v>
      </c>
      <c r="Q720" s="160">
        <v>1.0000000000000001E-5</v>
      </c>
      <c r="R720" s="160">
        <f>Q720*H720</f>
        <v>1.5555200000000001E-3</v>
      </c>
      <c r="S720" s="160">
        <v>0</v>
      </c>
      <c r="T720" s="161">
        <f>S720*H720</f>
        <v>0</v>
      </c>
      <c r="U720" s="32"/>
      <c r="V720" s="32"/>
      <c r="W720" s="32"/>
      <c r="X720" s="32"/>
      <c r="Y720" s="32"/>
      <c r="Z720" s="32"/>
      <c r="AA720" s="32"/>
      <c r="AB720" s="32"/>
      <c r="AC720" s="32"/>
      <c r="AD720" s="32"/>
      <c r="AE720" s="32"/>
      <c r="AR720" s="162" t="s">
        <v>238</v>
      </c>
      <c r="AT720" s="162" t="s">
        <v>147</v>
      </c>
      <c r="AU720" s="162" t="s">
        <v>81</v>
      </c>
      <c r="AY720" s="17" t="s">
        <v>145</v>
      </c>
      <c r="BE720" s="163">
        <f>IF(N720="základní",J720,0)</f>
        <v>0</v>
      </c>
      <c r="BF720" s="163">
        <f>IF(N720="snížená",J720,0)</f>
        <v>0</v>
      </c>
      <c r="BG720" s="163">
        <f>IF(N720="zákl. přenesená",J720,0)</f>
        <v>0</v>
      </c>
      <c r="BH720" s="163">
        <f>IF(N720="sníž. přenesená",J720,0)</f>
        <v>0</v>
      </c>
      <c r="BI720" s="163">
        <f>IF(N720="nulová",J720,0)</f>
        <v>0</v>
      </c>
      <c r="BJ720" s="17" t="s">
        <v>79</v>
      </c>
      <c r="BK720" s="163">
        <f>ROUND(I720*H720,2)</f>
        <v>0</v>
      </c>
      <c r="BL720" s="17" t="s">
        <v>238</v>
      </c>
      <c r="BM720" s="162" t="s">
        <v>1125</v>
      </c>
    </row>
    <row r="721" spans="1:65" s="15" customFormat="1">
      <c r="B721" s="181"/>
      <c r="D721" s="165" t="s">
        <v>153</v>
      </c>
      <c r="E721" s="182" t="s">
        <v>1</v>
      </c>
      <c r="F721" s="183" t="s">
        <v>1126</v>
      </c>
      <c r="H721" s="182" t="s">
        <v>1</v>
      </c>
      <c r="I721" s="184"/>
      <c r="L721" s="181"/>
      <c r="M721" s="185"/>
      <c r="N721" s="186"/>
      <c r="O721" s="186"/>
      <c r="P721" s="186"/>
      <c r="Q721" s="186"/>
      <c r="R721" s="186"/>
      <c r="S721" s="186"/>
      <c r="T721" s="187"/>
      <c r="AT721" s="182" t="s">
        <v>153</v>
      </c>
      <c r="AU721" s="182" t="s">
        <v>81</v>
      </c>
      <c r="AV721" s="15" t="s">
        <v>79</v>
      </c>
      <c r="AW721" s="15" t="s">
        <v>29</v>
      </c>
      <c r="AX721" s="15" t="s">
        <v>72</v>
      </c>
      <c r="AY721" s="182" t="s">
        <v>145</v>
      </c>
    </row>
    <row r="722" spans="1:65" s="13" customFormat="1">
      <c r="B722" s="164"/>
      <c r="D722" s="165" t="s">
        <v>153</v>
      </c>
      <c r="E722" s="166" t="s">
        <v>1</v>
      </c>
      <c r="F722" s="167" t="s">
        <v>1127</v>
      </c>
      <c r="H722" s="168">
        <v>155.55199999999999</v>
      </c>
      <c r="I722" s="169"/>
      <c r="L722" s="164"/>
      <c r="M722" s="170"/>
      <c r="N722" s="171"/>
      <c r="O722" s="171"/>
      <c r="P722" s="171"/>
      <c r="Q722" s="171"/>
      <c r="R722" s="171"/>
      <c r="S722" s="171"/>
      <c r="T722" s="172"/>
      <c r="AT722" s="166" t="s">
        <v>153</v>
      </c>
      <c r="AU722" s="166" t="s">
        <v>81</v>
      </c>
      <c r="AV722" s="13" t="s">
        <v>81</v>
      </c>
      <c r="AW722" s="13" t="s">
        <v>29</v>
      </c>
      <c r="AX722" s="13" t="s">
        <v>79</v>
      </c>
      <c r="AY722" s="166" t="s">
        <v>145</v>
      </c>
    </row>
    <row r="723" spans="1:65" s="2" customFormat="1" ht="16.5" customHeight="1">
      <c r="A723" s="32"/>
      <c r="B723" s="149"/>
      <c r="C723" s="188" t="s">
        <v>1128</v>
      </c>
      <c r="D723" s="188" t="s">
        <v>208</v>
      </c>
      <c r="E723" s="189" t="s">
        <v>1129</v>
      </c>
      <c r="F723" s="190" t="s">
        <v>1130</v>
      </c>
      <c r="G723" s="191" t="s">
        <v>354</v>
      </c>
      <c r="H723" s="192">
        <v>171.107</v>
      </c>
      <c r="I723" s="193"/>
      <c r="J723" s="194">
        <f>ROUND(I723*H723,2)</f>
        <v>0</v>
      </c>
      <c r="K723" s="195"/>
      <c r="L723" s="196"/>
      <c r="M723" s="197" t="s">
        <v>1</v>
      </c>
      <c r="N723" s="198" t="s">
        <v>37</v>
      </c>
      <c r="O723" s="58"/>
      <c r="P723" s="160">
        <f>O723*H723</f>
        <v>0</v>
      </c>
      <c r="Q723" s="160">
        <v>0</v>
      </c>
      <c r="R723" s="160">
        <f>Q723*H723</f>
        <v>0</v>
      </c>
      <c r="S723" s="160">
        <v>0</v>
      </c>
      <c r="T723" s="161">
        <f>S723*H723</f>
        <v>0</v>
      </c>
      <c r="U723" s="32"/>
      <c r="V723" s="32"/>
      <c r="W723" s="32"/>
      <c r="X723" s="32"/>
      <c r="Y723" s="32"/>
      <c r="Z723" s="32"/>
      <c r="AA723" s="32"/>
      <c r="AB723" s="32"/>
      <c r="AC723" s="32"/>
      <c r="AD723" s="32"/>
      <c r="AE723" s="32"/>
      <c r="AR723" s="162" t="s">
        <v>330</v>
      </c>
      <c r="AT723" s="162" t="s">
        <v>208</v>
      </c>
      <c r="AU723" s="162" t="s">
        <v>81</v>
      </c>
      <c r="AY723" s="17" t="s">
        <v>145</v>
      </c>
      <c r="BE723" s="163">
        <f>IF(N723="základní",J723,0)</f>
        <v>0</v>
      </c>
      <c r="BF723" s="163">
        <f>IF(N723="snížená",J723,0)</f>
        <v>0</v>
      </c>
      <c r="BG723" s="163">
        <f>IF(N723="zákl. přenesená",J723,0)</f>
        <v>0</v>
      </c>
      <c r="BH723" s="163">
        <f>IF(N723="sníž. přenesená",J723,0)</f>
        <v>0</v>
      </c>
      <c r="BI723" s="163">
        <f>IF(N723="nulová",J723,0)</f>
        <v>0</v>
      </c>
      <c r="BJ723" s="17" t="s">
        <v>79</v>
      </c>
      <c r="BK723" s="163">
        <f>ROUND(I723*H723,2)</f>
        <v>0</v>
      </c>
      <c r="BL723" s="17" t="s">
        <v>238</v>
      </c>
      <c r="BM723" s="162" t="s">
        <v>1131</v>
      </c>
    </row>
    <row r="724" spans="1:65" s="13" customFormat="1">
      <c r="B724" s="164"/>
      <c r="D724" s="165" t="s">
        <v>153</v>
      </c>
      <c r="E724" s="166" t="s">
        <v>1</v>
      </c>
      <c r="F724" s="167" t="s">
        <v>1132</v>
      </c>
      <c r="H724" s="168">
        <v>171.107</v>
      </c>
      <c r="I724" s="169"/>
      <c r="L724" s="164"/>
      <c r="M724" s="170"/>
      <c r="N724" s="171"/>
      <c r="O724" s="171"/>
      <c r="P724" s="171"/>
      <c r="Q724" s="171"/>
      <c r="R724" s="171"/>
      <c r="S724" s="171"/>
      <c r="T724" s="172"/>
      <c r="AT724" s="166" t="s">
        <v>153</v>
      </c>
      <c r="AU724" s="166" t="s">
        <v>81</v>
      </c>
      <c r="AV724" s="13" t="s">
        <v>81</v>
      </c>
      <c r="AW724" s="13" t="s">
        <v>29</v>
      </c>
      <c r="AX724" s="13" t="s">
        <v>79</v>
      </c>
      <c r="AY724" s="166" t="s">
        <v>145</v>
      </c>
    </row>
    <row r="725" spans="1:65" s="2" customFormat="1" ht="16.5" customHeight="1">
      <c r="A725" s="32"/>
      <c r="B725" s="149"/>
      <c r="C725" s="150" t="s">
        <v>1133</v>
      </c>
      <c r="D725" s="150" t="s">
        <v>147</v>
      </c>
      <c r="E725" s="151" t="s">
        <v>1134</v>
      </c>
      <c r="F725" s="152" t="s">
        <v>1135</v>
      </c>
      <c r="G725" s="153" t="s">
        <v>354</v>
      </c>
      <c r="H725" s="154">
        <v>17.75</v>
      </c>
      <c r="I725" s="155"/>
      <c r="J725" s="156">
        <f>ROUND(I725*H725,2)</f>
        <v>0</v>
      </c>
      <c r="K725" s="157"/>
      <c r="L725" s="33"/>
      <c r="M725" s="158" t="s">
        <v>1</v>
      </c>
      <c r="N725" s="159" t="s">
        <v>37</v>
      </c>
      <c r="O725" s="58"/>
      <c r="P725" s="160">
        <f>O725*H725</f>
        <v>0</v>
      </c>
      <c r="Q725" s="160">
        <v>1.0000000000000001E-5</v>
      </c>
      <c r="R725" s="160">
        <f>Q725*H725</f>
        <v>1.775E-4</v>
      </c>
      <c r="S725" s="160">
        <v>0</v>
      </c>
      <c r="T725" s="161">
        <f>S725*H725</f>
        <v>0</v>
      </c>
      <c r="U725" s="32"/>
      <c r="V725" s="32"/>
      <c r="W725" s="32"/>
      <c r="X725" s="32"/>
      <c r="Y725" s="32"/>
      <c r="Z725" s="32"/>
      <c r="AA725" s="32"/>
      <c r="AB725" s="32"/>
      <c r="AC725" s="32"/>
      <c r="AD725" s="32"/>
      <c r="AE725" s="32"/>
      <c r="AR725" s="162" t="s">
        <v>238</v>
      </c>
      <c r="AT725" s="162" t="s">
        <v>147</v>
      </c>
      <c r="AU725" s="162" t="s">
        <v>81</v>
      </c>
      <c r="AY725" s="17" t="s">
        <v>145</v>
      </c>
      <c r="BE725" s="163">
        <f>IF(N725="základní",J725,0)</f>
        <v>0</v>
      </c>
      <c r="BF725" s="163">
        <f>IF(N725="snížená",J725,0)</f>
        <v>0</v>
      </c>
      <c r="BG725" s="163">
        <f>IF(N725="zákl. přenesená",J725,0)</f>
        <v>0</v>
      </c>
      <c r="BH725" s="163">
        <f>IF(N725="sníž. přenesená",J725,0)</f>
        <v>0</v>
      </c>
      <c r="BI725" s="163">
        <f>IF(N725="nulová",J725,0)</f>
        <v>0</v>
      </c>
      <c r="BJ725" s="17" t="s">
        <v>79</v>
      </c>
      <c r="BK725" s="163">
        <f>ROUND(I725*H725,2)</f>
        <v>0</v>
      </c>
      <c r="BL725" s="17" t="s">
        <v>238</v>
      </c>
      <c r="BM725" s="162" t="s">
        <v>1136</v>
      </c>
    </row>
    <row r="726" spans="1:65" s="15" customFormat="1">
      <c r="B726" s="181"/>
      <c r="D726" s="165" t="s">
        <v>153</v>
      </c>
      <c r="E726" s="182" t="s">
        <v>1</v>
      </c>
      <c r="F726" s="183" t="s">
        <v>1137</v>
      </c>
      <c r="H726" s="182" t="s">
        <v>1</v>
      </c>
      <c r="I726" s="184"/>
      <c r="L726" s="181"/>
      <c r="M726" s="185"/>
      <c r="N726" s="186"/>
      <c r="O726" s="186"/>
      <c r="P726" s="186"/>
      <c r="Q726" s="186"/>
      <c r="R726" s="186"/>
      <c r="S726" s="186"/>
      <c r="T726" s="187"/>
      <c r="AT726" s="182" t="s">
        <v>153</v>
      </c>
      <c r="AU726" s="182" t="s">
        <v>81</v>
      </c>
      <c r="AV726" s="15" t="s">
        <v>79</v>
      </c>
      <c r="AW726" s="15" t="s">
        <v>29</v>
      </c>
      <c r="AX726" s="15" t="s">
        <v>72</v>
      </c>
      <c r="AY726" s="182" t="s">
        <v>145</v>
      </c>
    </row>
    <row r="727" spans="1:65" s="13" customFormat="1">
      <c r="B727" s="164"/>
      <c r="D727" s="165" t="s">
        <v>153</v>
      </c>
      <c r="E727" s="166" t="s">
        <v>1</v>
      </c>
      <c r="F727" s="167" t="s">
        <v>1138</v>
      </c>
      <c r="H727" s="168">
        <v>17.75</v>
      </c>
      <c r="I727" s="169"/>
      <c r="L727" s="164"/>
      <c r="M727" s="170"/>
      <c r="N727" s="171"/>
      <c r="O727" s="171"/>
      <c r="P727" s="171"/>
      <c r="Q727" s="171"/>
      <c r="R727" s="171"/>
      <c r="S727" s="171"/>
      <c r="T727" s="172"/>
      <c r="AT727" s="166" t="s">
        <v>153</v>
      </c>
      <c r="AU727" s="166" t="s">
        <v>81</v>
      </c>
      <c r="AV727" s="13" t="s">
        <v>81</v>
      </c>
      <c r="AW727" s="13" t="s">
        <v>29</v>
      </c>
      <c r="AX727" s="13" t="s">
        <v>79</v>
      </c>
      <c r="AY727" s="166" t="s">
        <v>145</v>
      </c>
    </row>
    <row r="728" spans="1:65" s="2" customFormat="1" ht="16.5" customHeight="1">
      <c r="A728" s="32"/>
      <c r="B728" s="149"/>
      <c r="C728" s="188" t="s">
        <v>1139</v>
      </c>
      <c r="D728" s="188" t="s">
        <v>208</v>
      </c>
      <c r="E728" s="189" t="s">
        <v>1140</v>
      </c>
      <c r="F728" s="190" t="s">
        <v>1141</v>
      </c>
      <c r="G728" s="191" t="s">
        <v>354</v>
      </c>
      <c r="H728" s="192">
        <v>19.524999999999999</v>
      </c>
      <c r="I728" s="193"/>
      <c r="J728" s="194">
        <f>ROUND(I728*H728,2)</f>
        <v>0</v>
      </c>
      <c r="K728" s="195"/>
      <c r="L728" s="196"/>
      <c r="M728" s="197" t="s">
        <v>1</v>
      </c>
      <c r="N728" s="198" t="s">
        <v>37</v>
      </c>
      <c r="O728" s="58"/>
      <c r="P728" s="160">
        <f>O728*H728</f>
        <v>0</v>
      </c>
      <c r="Q728" s="160">
        <v>3.5E-4</v>
      </c>
      <c r="R728" s="160">
        <f>Q728*H728</f>
        <v>6.8337499999999995E-3</v>
      </c>
      <c r="S728" s="160">
        <v>0</v>
      </c>
      <c r="T728" s="161">
        <f>S728*H728</f>
        <v>0</v>
      </c>
      <c r="U728" s="32"/>
      <c r="V728" s="32"/>
      <c r="W728" s="32"/>
      <c r="X728" s="32"/>
      <c r="Y728" s="32"/>
      <c r="Z728" s="32"/>
      <c r="AA728" s="32"/>
      <c r="AB728" s="32"/>
      <c r="AC728" s="32"/>
      <c r="AD728" s="32"/>
      <c r="AE728" s="32"/>
      <c r="AR728" s="162" t="s">
        <v>330</v>
      </c>
      <c r="AT728" s="162" t="s">
        <v>208</v>
      </c>
      <c r="AU728" s="162" t="s">
        <v>81</v>
      </c>
      <c r="AY728" s="17" t="s">
        <v>145</v>
      </c>
      <c r="BE728" s="163">
        <f>IF(N728="základní",J728,0)</f>
        <v>0</v>
      </c>
      <c r="BF728" s="163">
        <f>IF(N728="snížená",J728,0)</f>
        <v>0</v>
      </c>
      <c r="BG728" s="163">
        <f>IF(N728="zákl. přenesená",J728,0)</f>
        <v>0</v>
      </c>
      <c r="BH728" s="163">
        <f>IF(N728="sníž. přenesená",J728,0)</f>
        <v>0</v>
      </c>
      <c r="BI728" s="163">
        <f>IF(N728="nulová",J728,0)</f>
        <v>0</v>
      </c>
      <c r="BJ728" s="17" t="s">
        <v>79</v>
      </c>
      <c r="BK728" s="163">
        <f>ROUND(I728*H728,2)</f>
        <v>0</v>
      </c>
      <c r="BL728" s="17" t="s">
        <v>238</v>
      </c>
      <c r="BM728" s="162" t="s">
        <v>1142</v>
      </c>
    </row>
    <row r="729" spans="1:65" s="15" customFormat="1">
      <c r="B729" s="181"/>
      <c r="D729" s="165" t="s">
        <v>153</v>
      </c>
      <c r="E729" s="182" t="s">
        <v>1</v>
      </c>
      <c r="F729" s="183" t="s">
        <v>1137</v>
      </c>
      <c r="H729" s="182" t="s">
        <v>1</v>
      </c>
      <c r="I729" s="184"/>
      <c r="L729" s="181"/>
      <c r="M729" s="185"/>
      <c r="N729" s="186"/>
      <c r="O729" s="186"/>
      <c r="P729" s="186"/>
      <c r="Q729" s="186"/>
      <c r="R729" s="186"/>
      <c r="S729" s="186"/>
      <c r="T729" s="187"/>
      <c r="AT729" s="182" t="s">
        <v>153</v>
      </c>
      <c r="AU729" s="182" t="s">
        <v>81</v>
      </c>
      <c r="AV729" s="15" t="s">
        <v>79</v>
      </c>
      <c r="AW729" s="15" t="s">
        <v>29</v>
      </c>
      <c r="AX729" s="15" t="s">
        <v>72</v>
      </c>
      <c r="AY729" s="182" t="s">
        <v>145</v>
      </c>
    </row>
    <row r="730" spans="1:65" s="13" customFormat="1">
      <c r="B730" s="164"/>
      <c r="D730" s="165" t="s">
        <v>153</v>
      </c>
      <c r="E730" s="166" t="s">
        <v>1</v>
      </c>
      <c r="F730" s="167" t="s">
        <v>1143</v>
      </c>
      <c r="H730" s="168">
        <v>19.524999999999999</v>
      </c>
      <c r="I730" s="169"/>
      <c r="L730" s="164"/>
      <c r="M730" s="170"/>
      <c r="N730" s="171"/>
      <c r="O730" s="171"/>
      <c r="P730" s="171"/>
      <c r="Q730" s="171"/>
      <c r="R730" s="171"/>
      <c r="S730" s="171"/>
      <c r="T730" s="172"/>
      <c r="AT730" s="166" t="s">
        <v>153</v>
      </c>
      <c r="AU730" s="166" t="s">
        <v>81</v>
      </c>
      <c r="AV730" s="13" t="s">
        <v>81</v>
      </c>
      <c r="AW730" s="13" t="s">
        <v>29</v>
      </c>
      <c r="AX730" s="13" t="s">
        <v>79</v>
      </c>
      <c r="AY730" s="166" t="s">
        <v>145</v>
      </c>
    </row>
    <row r="731" spans="1:65" s="2" customFormat="1" ht="49.15" customHeight="1">
      <c r="A731" s="32"/>
      <c r="B731" s="149"/>
      <c r="C731" s="150" t="s">
        <v>1144</v>
      </c>
      <c r="D731" s="150" t="s">
        <v>147</v>
      </c>
      <c r="E731" s="151" t="s">
        <v>1145</v>
      </c>
      <c r="F731" s="152" t="s">
        <v>1146</v>
      </c>
      <c r="G731" s="153" t="s">
        <v>182</v>
      </c>
      <c r="H731" s="154">
        <v>2.1179999999999999</v>
      </c>
      <c r="I731" s="155"/>
      <c r="J731" s="156">
        <f>ROUND(I731*H731,2)</f>
        <v>0</v>
      </c>
      <c r="K731" s="157"/>
      <c r="L731" s="33"/>
      <c r="M731" s="158" t="s">
        <v>1</v>
      </c>
      <c r="N731" s="159" t="s">
        <v>37</v>
      </c>
      <c r="O731" s="58"/>
      <c r="P731" s="160">
        <f>O731*H731</f>
        <v>0</v>
      </c>
      <c r="Q731" s="160">
        <v>0</v>
      </c>
      <c r="R731" s="160">
        <f>Q731*H731</f>
        <v>0</v>
      </c>
      <c r="S731" s="160">
        <v>0</v>
      </c>
      <c r="T731" s="161">
        <f>S731*H731</f>
        <v>0</v>
      </c>
      <c r="U731" s="32"/>
      <c r="V731" s="32"/>
      <c r="W731" s="32"/>
      <c r="X731" s="32"/>
      <c r="Y731" s="32"/>
      <c r="Z731" s="32"/>
      <c r="AA731" s="32"/>
      <c r="AB731" s="32"/>
      <c r="AC731" s="32"/>
      <c r="AD731" s="32"/>
      <c r="AE731" s="32"/>
      <c r="AR731" s="162" t="s">
        <v>238</v>
      </c>
      <c r="AT731" s="162" t="s">
        <v>147</v>
      </c>
      <c r="AU731" s="162" t="s">
        <v>81</v>
      </c>
      <c r="AY731" s="17" t="s">
        <v>145</v>
      </c>
      <c r="BE731" s="163">
        <f>IF(N731="základní",J731,0)</f>
        <v>0</v>
      </c>
      <c r="BF731" s="163">
        <f>IF(N731="snížená",J731,0)</f>
        <v>0</v>
      </c>
      <c r="BG731" s="163">
        <f>IF(N731="zákl. přenesená",J731,0)</f>
        <v>0</v>
      </c>
      <c r="BH731" s="163">
        <f>IF(N731="sníž. přenesená",J731,0)</f>
        <v>0</v>
      </c>
      <c r="BI731" s="163">
        <f>IF(N731="nulová",J731,0)</f>
        <v>0</v>
      </c>
      <c r="BJ731" s="17" t="s">
        <v>79</v>
      </c>
      <c r="BK731" s="163">
        <f>ROUND(I731*H731,2)</f>
        <v>0</v>
      </c>
      <c r="BL731" s="17" t="s">
        <v>238</v>
      </c>
      <c r="BM731" s="162" t="s">
        <v>1147</v>
      </c>
    </row>
    <row r="732" spans="1:65" s="12" customFormat="1" ht="22.9" customHeight="1">
      <c r="B732" s="136"/>
      <c r="D732" s="137" t="s">
        <v>71</v>
      </c>
      <c r="E732" s="147" t="s">
        <v>1148</v>
      </c>
      <c r="F732" s="147" t="s">
        <v>1149</v>
      </c>
      <c r="I732" s="139"/>
      <c r="J732" s="148">
        <f>BK732</f>
        <v>0</v>
      </c>
      <c r="L732" s="136"/>
      <c r="M732" s="141"/>
      <c r="N732" s="142"/>
      <c r="O732" s="142"/>
      <c r="P732" s="143">
        <f>SUM(P733:P798)</f>
        <v>0</v>
      </c>
      <c r="Q732" s="142"/>
      <c r="R732" s="143">
        <f>SUM(R733:R798)</f>
        <v>0.35918328999999999</v>
      </c>
      <c r="S732" s="142"/>
      <c r="T732" s="144">
        <f>SUM(T733:T798)</f>
        <v>2.1600800000000003E-2</v>
      </c>
      <c r="AR732" s="137" t="s">
        <v>81</v>
      </c>
      <c r="AT732" s="145" t="s">
        <v>71</v>
      </c>
      <c r="AU732" s="145" t="s">
        <v>79</v>
      </c>
      <c r="AY732" s="137" t="s">
        <v>145</v>
      </c>
      <c r="BK732" s="146">
        <f>SUM(BK733:BK798)</f>
        <v>0</v>
      </c>
    </row>
    <row r="733" spans="1:65" s="2" customFormat="1" ht="16.5" customHeight="1">
      <c r="A733" s="32"/>
      <c r="B733" s="149"/>
      <c r="C733" s="150" t="s">
        <v>1150</v>
      </c>
      <c r="D733" s="150" t="s">
        <v>147</v>
      </c>
      <c r="E733" s="151" t="s">
        <v>1151</v>
      </c>
      <c r="F733" s="152" t="s">
        <v>1152</v>
      </c>
      <c r="G733" s="153" t="s">
        <v>150</v>
      </c>
      <c r="H733" s="154">
        <v>69.680000000000007</v>
      </c>
      <c r="I733" s="155"/>
      <c r="J733" s="156">
        <f>ROUND(I733*H733,2)</f>
        <v>0</v>
      </c>
      <c r="K733" s="157"/>
      <c r="L733" s="33"/>
      <c r="M733" s="158" t="s">
        <v>1</v>
      </c>
      <c r="N733" s="159" t="s">
        <v>37</v>
      </c>
      <c r="O733" s="58"/>
      <c r="P733" s="160">
        <f>O733*H733</f>
        <v>0</v>
      </c>
      <c r="Q733" s="160">
        <v>1E-3</v>
      </c>
      <c r="R733" s="160">
        <f>Q733*H733</f>
        <v>6.9680000000000006E-2</v>
      </c>
      <c r="S733" s="160">
        <v>3.1E-4</v>
      </c>
      <c r="T733" s="161">
        <f>S733*H733</f>
        <v>2.1600800000000003E-2</v>
      </c>
      <c r="U733" s="32"/>
      <c r="V733" s="32"/>
      <c r="W733" s="32"/>
      <c r="X733" s="32"/>
      <c r="Y733" s="32"/>
      <c r="Z733" s="32"/>
      <c r="AA733" s="32"/>
      <c r="AB733" s="32"/>
      <c r="AC733" s="32"/>
      <c r="AD733" s="32"/>
      <c r="AE733" s="32"/>
      <c r="AR733" s="162" t="s">
        <v>238</v>
      </c>
      <c r="AT733" s="162" t="s">
        <v>147</v>
      </c>
      <c r="AU733" s="162" t="s">
        <v>81</v>
      </c>
      <c r="AY733" s="17" t="s">
        <v>145</v>
      </c>
      <c r="BE733" s="163">
        <f>IF(N733="základní",J733,0)</f>
        <v>0</v>
      </c>
      <c r="BF733" s="163">
        <f>IF(N733="snížená",J733,0)</f>
        <v>0</v>
      </c>
      <c r="BG733" s="163">
        <f>IF(N733="zákl. přenesená",J733,0)</f>
        <v>0</v>
      </c>
      <c r="BH733" s="163">
        <f>IF(N733="sníž. přenesená",J733,0)</f>
        <v>0</v>
      </c>
      <c r="BI733" s="163">
        <f>IF(N733="nulová",J733,0)</f>
        <v>0</v>
      </c>
      <c r="BJ733" s="17" t="s">
        <v>79</v>
      </c>
      <c r="BK733" s="163">
        <f>ROUND(I733*H733,2)</f>
        <v>0</v>
      </c>
      <c r="BL733" s="17" t="s">
        <v>238</v>
      </c>
      <c r="BM733" s="162" t="s">
        <v>1153</v>
      </c>
    </row>
    <row r="734" spans="1:65" s="15" customFormat="1">
      <c r="B734" s="181"/>
      <c r="D734" s="165" t="s">
        <v>153</v>
      </c>
      <c r="E734" s="182" t="s">
        <v>1</v>
      </c>
      <c r="F734" s="183" t="s">
        <v>1154</v>
      </c>
      <c r="H734" s="182" t="s">
        <v>1</v>
      </c>
      <c r="I734" s="184"/>
      <c r="L734" s="181"/>
      <c r="M734" s="185"/>
      <c r="N734" s="186"/>
      <c r="O734" s="186"/>
      <c r="P734" s="186"/>
      <c r="Q734" s="186"/>
      <c r="R734" s="186"/>
      <c r="S734" s="186"/>
      <c r="T734" s="187"/>
      <c r="AT734" s="182" t="s">
        <v>153</v>
      </c>
      <c r="AU734" s="182" t="s">
        <v>81</v>
      </c>
      <c r="AV734" s="15" t="s">
        <v>79</v>
      </c>
      <c r="AW734" s="15" t="s">
        <v>29</v>
      </c>
      <c r="AX734" s="15" t="s">
        <v>72</v>
      </c>
      <c r="AY734" s="182" t="s">
        <v>145</v>
      </c>
    </row>
    <row r="735" spans="1:65" s="13" customFormat="1">
      <c r="B735" s="164"/>
      <c r="D735" s="165" t="s">
        <v>153</v>
      </c>
      <c r="E735" s="166" t="s">
        <v>1</v>
      </c>
      <c r="F735" s="167" t="s">
        <v>1155</v>
      </c>
      <c r="H735" s="168">
        <v>31.033999999999999</v>
      </c>
      <c r="I735" s="169"/>
      <c r="L735" s="164"/>
      <c r="M735" s="170"/>
      <c r="N735" s="171"/>
      <c r="O735" s="171"/>
      <c r="P735" s="171"/>
      <c r="Q735" s="171"/>
      <c r="R735" s="171"/>
      <c r="S735" s="171"/>
      <c r="T735" s="172"/>
      <c r="AT735" s="166" t="s">
        <v>153</v>
      </c>
      <c r="AU735" s="166" t="s">
        <v>81</v>
      </c>
      <c r="AV735" s="13" t="s">
        <v>81</v>
      </c>
      <c r="AW735" s="13" t="s">
        <v>29</v>
      </c>
      <c r="AX735" s="13" t="s">
        <v>72</v>
      </c>
      <c r="AY735" s="166" t="s">
        <v>145</v>
      </c>
    </row>
    <row r="736" spans="1:65" s="15" customFormat="1">
      <c r="B736" s="181"/>
      <c r="D736" s="165" t="s">
        <v>153</v>
      </c>
      <c r="E736" s="182" t="s">
        <v>1</v>
      </c>
      <c r="F736" s="183" t="s">
        <v>1156</v>
      </c>
      <c r="H736" s="182" t="s">
        <v>1</v>
      </c>
      <c r="I736" s="184"/>
      <c r="L736" s="181"/>
      <c r="M736" s="185"/>
      <c r="N736" s="186"/>
      <c r="O736" s="186"/>
      <c r="P736" s="186"/>
      <c r="Q736" s="186"/>
      <c r="R736" s="186"/>
      <c r="S736" s="186"/>
      <c r="T736" s="187"/>
      <c r="AT736" s="182" t="s">
        <v>153</v>
      </c>
      <c r="AU736" s="182" t="s">
        <v>81</v>
      </c>
      <c r="AV736" s="15" t="s">
        <v>79</v>
      </c>
      <c r="AW736" s="15" t="s">
        <v>29</v>
      </c>
      <c r="AX736" s="15" t="s">
        <v>72</v>
      </c>
      <c r="AY736" s="182" t="s">
        <v>145</v>
      </c>
    </row>
    <row r="737" spans="1:65" s="13" customFormat="1">
      <c r="B737" s="164"/>
      <c r="D737" s="165" t="s">
        <v>153</v>
      </c>
      <c r="E737" s="166" t="s">
        <v>1</v>
      </c>
      <c r="F737" s="167" t="s">
        <v>1157</v>
      </c>
      <c r="H737" s="168">
        <v>32.485999999999997</v>
      </c>
      <c r="I737" s="169"/>
      <c r="L737" s="164"/>
      <c r="M737" s="170"/>
      <c r="N737" s="171"/>
      <c r="O737" s="171"/>
      <c r="P737" s="171"/>
      <c r="Q737" s="171"/>
      <c r="R737" s="171"/>
      <c r="S737" s="171"/>
      <c r="T737" s="172"/>
      <c r="AT737" s="166" t="s">
        <v>153</v>
      </c>
      <c r="AU737" s="166" t="s">
        <v>81</v>
      </c>
      <c r="AV737" s="13" t="s">
        <v>81</v>
      </c>
      <c r="AW737" s="13" t="s">
        <v>29</v>
      </c>
      <c r="AX737" s="13" t="s">
        <v>72</v>
      </c>
      <c r="AY737" s="166" t="s">
        <v>145</v>
      </c>
    </row>
    <row r="738" spans="1:65" s="15" customFormat="1">
      <c r="B738" s="181"/>
      <c r="D738" s="165" t="s">
        <v>153</v>
      </c>
      <c r="E738" s="182" t="s">
        <v>1</v>
      </c>
      <c r="F738" s="183" t="s">
        <v>1158</v>
      </c>
      <c r="H738" s="182" t="s">
        <v>1</v>
      </c>
      <c r="I738" s="184"/>
      <c r="L738" s="181"/>
      <c r="M738" s="185"/>
      <c r="N738" s="186"/>
      <c r="O738" s="186"/>
      <c r="P738" s="186"/>
      <c r="Q738" s="186"/>
      <c r="R738" s="186"/>
      <c r="S738" s="186"/>
      <c r="T738" s="187"/>
      <c r="AT738" s="182" t="s">
        <v>153</v>
      </c>
      <c r="AU738" s="182" t="s">
        <v>81</v>
      </c>
      <c r="AV738" s="15" t="s">
        <v>79</v>
      </c>
      <c r="AW738" s="15" t="s">
        <v>29</v>
      </c>
      <c r="AX738" s="15" t="s">
        <v>72</v>
      </c>
      <c r="AY738" s="182" t="s">
        <v>145</v>
      </c>
    </row>
    <row r="739" spans="1:65" s="13" customFormat="1">
      <c r="B739" s="164"/>
      <c r="D739" s="165" t="s">
        <v>153</v>
      </c>
      <c r="E739" s="166" t="s">
        <v>1</v>
      </c>
      <c r="F739" s="167" t="s">
        <v>1159</v>
      </c>
      <c r="H739" s="168">
        <v>6.16</v>
      </c>
      <c r="I739" s="169"/>
      <c r="L739" s="164"/>
      <c r="M739" s="170"/>
      <c r="N739" s="171"/>
      <c r="O739" s="171"/>
      <c r="P739" s="171"/>
      <c r="Q739" s="171"/>
      <c r="R739" s="171"/>
      <c r="S739" s="171"/>
      <c r="T739" s="172"/>
      <c r="AT739" s="166" t="s">
        <v>153</v>
      </c>
      <c r="AU739" s="166" t="s">
        <v>81</v>
      </c>
      <c r="AV739" s="13" t="s">
        <v>81</v>
      </c>
      <c r="AW739" s="13" t="s">
        <v>29</v>
      </c>
      <c r="AX739" s="13" t="s">
        <v>72</v>
      </c>
      <c r="AY739" s="166" t="s">
        <v>145</v>
      </c>
    </row>
    <row r="740" spans="1:65" s="14" customFormat="1">
      <c r="B740" s="173"/>
      <c r="D740" s="165" t="s">
        <v>153</v>
      </c>
      <c r="E740" s="174" t="s">
        <v>1</v>
      </c>
      <c r="F740" s="175" t="s">
        <v>166</v>
      </c>
      <c r="H740" s="176">
        <v>69.679999999999993</v>
      </c>
      <c r="I740" s="177"/>
      <c r="L740" s="173"/>
      <c r="M740" s="178"/>
      <c r="N740" s="179"/>
      <c r="O740" s="179"/>
      <c r="P740" s="179"/>
      <c r="Q740" s="179"/>
      <c r="R740" s="179"/>
      <c r="S740" s="179"/>
      <c r="T740" s="180"/>
      <c r="AT740" s="174" t="s">
        <v>153</v>
      </c>
      <c r="AU740" s="174" t="s">
        <v>81</v>
      </c>
      <c r="AV740" s="14" t="s">
        <v>151</v>
      </c>
      <c r="AW740" s="14" t="s">
        <v>29</v>
      </c>
      <c r="AX740" s="14" t="s">
        <v>79</v>
      </c>
      <c r="AY740" s="174" t="s">
        <v>145</v>
      </c>
    </row>
    <row r="741" spans="1:65" s="2" customFormat="1" ht="33" customHeight="1">
      <c r="A741" s="32"/>
      <c r="B741" s="149"/>
      <c r="C741" s="150" t="s">
        <v>1160</v>
      </c>
      <c r="D741" s="150" t="s">
        <v>147</v>
      </c>
      <c r="E741" s="151" t="s">
        <v>1161</v>
      </c>
      <c r="F741" s="152" t="s">
        <v>1162</v>
      </c>
      <c r="G741" s="153" t="s">
        <v>150</v>
      </c>
      <c r="H741" s="154">
        <v>601.88900000000001</v>
      </c>
      <c r="I741" s="155"/>
      <c r="J741" s="156">
        <f>ROUND(I741*H741,2)</f>
        <v>0</v>
      </c>
      <c r="K741" s="157"/>
      <c r="L741" s="33"/>
      <c r="M741" s="158" t="s">
        <v>1</v>
      </c>
      <c r="N741" s="159" t="s">
        <v>37</v>
      </c>
      <c r="O741" s="58"/>
      <c r="P741" s="160">
        <f>O741*H741</f>
        <v>0</v>
      </c>
      <c r="Q741" s="160">
        <v>2.0000000000000001E-4</v>
      </c>
      <c r="R741" s="160">
        <f>Q741*H741</f>
        <v>0.12037780000000001</v>
      </c>
      <c r="S741" s="160">
        <v>0</v>
      </c>
      <c r="T741" s="161">
        <f>S741*H741</f>
        <v>0</v>
      </c>
      <c r="U741" s="32"/>
      <c r="V741" s="32"/>
      <c r="W741" s="32"/>
      <c r="X741" s="32"/>
      <c r="Y741" s="32"/>
      <c r="Z741" s="32"/>
      <c r="AA741" s="32"/>
      <c r="AB741" s="32"/>
      <c r="AC741" s="32"/>
      <c r="AD741" s="32"/>
      <c r="AE741" s="32"/>
      <c r="AR741" s="162" t="s">
        <v>238</v>
      </c>
      <c r="AT741" s="162" t="s">
        <v>147</v>
      </c>
      <c r="AU741" s="162" t="s">
        <v>81</v>
      </c>
      <c r="AY741" s="17" t="s">
        <v>145</v>
      </c>
      <c r="BE741" s="163">
        <f>IF(N741="základní",J741,0)</f>
        <v>0</v>
      </c>
      <c r="BF741" s="163">
        <f>IF(N741="snížená",J741,0)</f>
        <v>0</v>
      </c>
      <c r="BG741" s="163">
        <f>IF(N741="zákl. přenesená",J741,0)</f>
        <v>0</v>
      </c>
      <c r="BH741" s="163">
        <f>IF(N741="sníž. přenesená",J741,0)</f>
        <v>0</v>
      </c>
      <c r="BI741" s="163">
        <f>IF(N741="nulová",J741,0)</f>
        <v>0</v>
      </c>
      <c r="BJ741" s="17" t="s">
        <v>79</v>
      </c>
      <c r="BK741" s="163">
        <f>ROUND(I741*H741,2)</f>
        <v>0</v>
      </c>
      <c r="BL741" s="17" t="s">
        <v>238</v>
      </c>
      <c r="BM741" s="162" t="s">
        <v>1163</v>
      </c>
    </row>
    <row r="742" spans="1:65" s="15" customFormat="1">
      <c r="B742" s="181"/>
      <c r="D742" s="165" t="s">
        <v>153</v>
      </c>
      <c r="E742" s="182" t="s">
        <v>1</v>
      </c>
      <c r="F742" s="183" t="s">
        <v>1154</v>
      </c>
      <c r="H742" s="182" t="s">
        <v>1</v>
      </c>
      <c r="I742" s="184"/>
      <c r="L742" s="181"/>
      <c r="M742" s="185"/>
      <c r="N742" s="186"/>
      <c r="O742" s="186"/>
      <c r="P742" s="186"/>
      <c r="Q742" s="186"/>
      <c r="R742" s="186"/>
      <c r="S742" s="186"/>
      <c r="T742" s="187"/>
      <c r="AT742" s="182" t="s">
        <v>153</v>
      </c>
      <c r="AU742" s="182" t="s">
        <v>81</v>
      </c>
      <c r="AV742" s="15" t="s">
        <v>79</v>
      </c>
      <c r="AW742" s="15" t="s">
        <v>29</v>
      </c>
      <c r="AX742" s="15" t="s">
        <v>72</v>
      </c>
      <c r="AY742" s="182" t="s">
        <v>145</v>
      </c>
    </row>
    <row r="743" spans="1:65" s="13" customFormat="1">
      <c r="B743" s="164"/>
      <c r="D743" s="165" t="s">
        <v>153</v>
      </c>
      <c r="E743" s="166" t="s">
        <v>1</v>
      </c>
      <c r="F743" s="167" t="s">
        <v>1164</v>
      </c>
      <c r="H743" s="168">
        <v>65.158000000000001</v>
      </c>
      <c r="I743" s="169"/>
      <c r="L743" s="164"/>
      <c r="M743" s="170"/>
      <c r="N743" s="171"/>
      <c r="O743" s="171"/>
      <c r="P743" s="171"/>
      <c r="Q743" s="171"/>
      <c r="R743" s="171"/>
      <c r="S743" s="171"/>
      <c r="T743" s="172"/>
      <c r="AT743" s="166" t="s">
        <v>153</v>
      </c>
      <c r="AU743" s="166" t="s">
        <v>81</v>
      </c>
      <c r="AV743" s="13" t="s">
        <v>81</v>
      </c>
      <c r="AW743" s="13" t="s">
        <v>29</v>
      </c>
      <c r="AX743" s="13" t="s">
        <v>72</v>
      </c>
      <c r="AY743" s="166" t="s">
        <v>145</v>
      </c>
    </row>
    <row r="744" spans="1:65" s="15" customFormat="1">
      <c r="B744" s="181"/>
      <c r="D744" s="165" t="s">
        <v>153</v>
      </c>
      <c r="E744" s="182" t="s">
        <v>1</v>
      </c>
      <c r="F744" s="183" t="s">
        <v>1156</v>
      </c>
      <c r="H744" s="182" t="s">
        <v>1</v>
      </c>
      <c r="I744" s="184"/>
      <c r="L744" s="181"/>
      <c r="M744" s="185"/>
      <c r="N744" s="186"/>
      <c r="O744" s="186"/>
      <c r="P744" s="186"/>
      <c r="Q744" s="186"/>
      <c r="R744" s="186"/>
      <c r="S744" s="186"/>
      <c r="T744" s="187"/>
      <c r="AT744" s="182" t="s">
        <v>153</v>
      </c>
      <c r="AU744" s="182" t="s">
        <v>81</v>
      </c>
      <c r="AV744" s="15" t="s">
        <v>79</v>
      </c>
      <c r="AW744" s="15" t="s">
        <v>29</v>
      </c>
      <c r="AX744" s="15" t="s">
        <v>72</v>
      </c>
      <c r="AY744" s="182" t="s">
        <v>145</v>
      </c>
    </row>
    <row r="745" spans="1:65" s="13" customFormat="1">
      <c r="B745" s="164"/>
      <c r="D745" s="165" t="s">
        <v>153</v>
      </c>
      <c r="E745" s="166" t="s">
        <v>1</v>
      </c>
      <c r="F745" s="167" t="s">
        <v>1165</v>
      </c>
      <c r="H745" s="168">
        <v>65.218999999999994</v>
      </c>
      <c r="I745" s="169"/>
      <c r="L745" s="164"/>
      <c r="M745" s="170"/>
      <c r="N745" s="171"/>
      <c r="O745" s="171"/>
      <c r="P745" s="171"/>
      <c r="Q745" s="171"/>
      <c r="R745" s="171"/>
      <c r="S745" s="171"/>
      <c r="T745" s="172"/>
      <c r="AT745" s="166" t="s">
        <v>153</v>
      </c>
      <c r="AU745" s="166" t="s">
        <v>81</v>
      </c>
      <c r="AV745" s="13" t="s">
        <v>81</v>
      </c>
      <c r="AW745" s="13" t="s">
        <v>29</v>
      </c>
      <c r="AX745" s="13" t="s">
        <v>72</v>
      </c>
      <c r="AY745" s="166" t="s">
        <v>145</v>
      </c>
    </row>
    <row r="746" spans="1:65" s="15" customFormat="1">
      <c r="B746" s="181"/>
      <c r="D746" s="165" t="s">
        <v>153</v>
      </c>
      <c r="E746" s="182" t="s">
        <v>1</v>
      </c>
      <c r="F746" s="183" t="s">
        <v>1166</v>
      </c>
      <c r="H746" s="182" t="s">
        <v>1</v>
      </c>
      <c r="I746" s="184"/>
      <c r="L746" s="181"/>
      <c r="M746" s="185"/>
      <c r="N746" s="186"/>
      <c r="O746" s="186"/>
      <c r="P746" s="186"/>
      <c r="Q746" s="186"/>
      <c r="R746" s="186"/>
      <c r="S746" s="186"/>
      <c r="T746" s="187"/>
      <c r="AT746" s="182" t="s">
        <v>153</v>
      </c>
      <c r="AU746" s="182" t="s">
        <v>81</v>
      </c>
      <c r="AV746" s="15" t="s">
        <v>79</v>
      </c>
      <c r="AW746" s="15" t="s">
        <v>29</v>
      </c>
      <c r="AX746" s="15" t="s">
        <v>72</v>
      </c>
      <c r="AY746" s="182" t="s">
        <v>145</v>
      </c>
    </row>
    <row r="747" spans="1:65" s="13" customFormat="1">
      <c r="B747" s="164"/>
      <c r="D747" s="165" t="s">
        <v>153</v>
      </c>
      <c r="E747" s="166" t="s">
        <v>1</v>
      </c>
      <c r="F747" s="167" t="s">
        <v>1167</v>
      </c>
      <c r="H747" s="168">
        <v>31.106000000000002</v>
      </c>
      <c r="I747" s="169"/>
      <c r="L747" s="164"/>
      <c r="M747" s="170"/>
      <c r="N747" s="171"/>
      <c r="O747" s="171"/>
      <c r="P747" s="171"/>
      <c r="Q747" s="171"/>
      <c r="R747" s="171"/>
      <c r="S747" s="171"/>
      <c r="T747" s="172"/>
      <c r="AT747" s="166" t="s">
        <v>153</v>
      </c>
      <c r="AU747" s="166" t="s">
        <v>81</v>
      </c>
      <c r="AV747" s="13" t="s">
        <v>81</v>
      </c>
      <c r="AW747" s="13" t="s">
        <v>29</v>
      </c>
      <c r="AX747" s="13" t="s">
        <v>72</v>
      </c>
      <c r="AY747" s="166" t="s">
        <v>145</v>
      </c>
    </row>
    <row r="748" spans="1:65" s="15" customFormat="1">
      <c r="B748" s="181"/>
      <c r="D748" s="165" t="s">
        <v>153</v>
      </c>
      <c r="E748" s="182" t="s">
        <v>1</v>
      </c>
      <c r="F748" s="183" t="s">
        <v>1168</v>
      </c>
      <c r="H748" s="182" t="s">
        <v>1</v>
      </c>
      <c r="I748" s="184"/>
      <c r="L748" s="181"/>
      <c r="M748" s="185"/>
      <c r="N748" s="186"/>
      <c r="O748" s="186"/>
      <c r="P748" s="186"/>
      <c r="Q748" s="186"/>
      <c r="R748" s="186"/>
      <c r="S748" s="186"/>
      <c r="T748" s="187"/>
      <c r="AT748" s="182" t="s">
        <v>153</v>
      </c>
      <c r="AU748" s="182" t="s">
        <v>81</v>
      </c>
      <c r="AV748" s="15" t="s">
        <v>79</v>
      </c>
      <c r="AW748" s="15" t="s">
        <v>29</v>
      </c>
      <c r="AX748" s="15" t="s">
        <v>72</v>
      </c>
      <c r="AY748" s="182" t="s">
        <v>145</v>
      </c>
    </row>
    <row r="749" spans="1:65" s="13" customFormat="1">
      <c r="B749" s="164"/>
      <c r="D749" s="165" t="s">
        <v>153</v>
      </c>
      <c r="E749" s="166" t="s">
        <v>1</v>
      </c>
      <c r="F749" s="167" t="s">
        <v>1169</v>
      </c>
      <c r="H749" s="168">
        <v>30.48</v>
      </c>
      <c r="I749" s="169"/>
      <c r="L749" s="164"/>
      <c r="M749" s="170"/>
      <c r="N749" s="171"/>
      <c r="O749" s="171"/>
      <c r="P749" s="171"/>
      <c r="Q749" s="171"/>
      <c r="R749" s="171"/>
      <c r="S749" s="171"/>
      <c r="T749" s="172"/>
      <c r="AT749" s="166" t="s">
        <v>153</v>
      </c>
      <c r="AU749" s="166" t="s">
        <v>81</v>
      </c>
      <c r="AV749" s="13" t="s">
        <v>81</v>
      </c>
      <c r="AW749" s="13" t="s">
        <v>29</v>
      </c>
      <c r="AX749" s="13" t="s">
        <v>72</v>
      </c>
      <c r="AY749" s="166" t="s">
        <v>145</v>
      </c>
    </row>
    <row r="750" spans="1:65" s="15" customFormat="1">
      <c r="B750" s="181"/>
      <c r="D750" s="165" t="s">
        <v>153</v>
      </c>
      <c r="E750" s="182" t="s">
        <v>1</v>
      </c>
      <c r="F750" s="183" t="s">
        <v>1170</v>
      </c>
      <c r="H750" s="182" t="s">
        <v>1</v>
      </c>
      <c r="I750" s="184"/>
      <c r="L750" s="181"/>
      <c r="M750" s="185"/>
      <c r="N750" s="186"/>
      <c r="O750" s="186"/>
      <c r="P750" s="186"/>
      <c r="Q750" s="186"/>
      <c r="R750" s="186"/>
      <c r="S750" s="186"/>
      <c r="T750" s="187"/>
      <c r="AT750" s="182" t="s">
        <v>153</v>
      </c>
      <c r="AU750" s="182" t="s">
        <v>81</v>
      </c>
      <c r="AV750" s="15" t="s">
        <v>79</v>
      </c>
      <c r="AW750" s="15" t="s">
        <v>29</v>
      </c>
      <c r="AX750" s="15" t="s">
        <v>72</v>
      </c>
      <c r="AY750" s="182" t="s">
        <v>145</v>
      </c>
    </row>
    <row r="751" spans="1:65" s="13" customFormat="1">
      <c r="B751" s="164"/>
      <c r="D751" s="165" t="s">
        <v>153</v>
      </c>
      <c r="E751" s="166" t="s">
        <v>1</v>
      </c>
      <c r="F751" s="167" t="s">
        <v>1171</v>
      </c>
      <c r="H751" s="168">
        <v>36.81</v>
      </c>
      <c r="I751" s="169"/>
      <c r="L751" s="164"/>
      <c r="M751" s="170"/>
      <c r="N751" s="171"/>
      <c r="O751" s="171"/>
      <c r="P751" s="171"/>
      <c r="Q751" s="171"/>
      <c r="R751" s="171"/>
      <c r="S751" s="171"/>
      <c r="T751" s="172"/>
      <c r="AT751" s="166" t="s">
        <v>153</v>
      </c>
      <c r="AU751" s="166" t="s">
        <v>81</v>
      </c>
      <c r="AV751" s="13" t="s">
        <v>81</v>
      </c>
      <c r="AW751" s="13" t="s">
        <v>29</v>
      </c>
      <c r="AX751" s="13" t="s">
        <v>72</v>
      </c>
      <c r="AY751" s="166" t="s">
        <v>145</v>
      </c>
    </row>
    <row r="752" spans="1:65" s="15" customFormat="1">
      <c r="B752" s="181"/>
      <c r="D752" s="165" t="s">
        <v>153</v>
      </c>
      <c r="E752" s="182" t="s">
        <v>1</v>
      </c>
      <c r="F752" s="183" t="s">
        <v>1172</v>
      </c>
      <c r="H752" s="182" t="s">
        <v>1</v>
      </c>
      <c r="I752" s="184"/>
      <c r="L752" s="181"/>
      <c r="M752" s="185"/>
      <c r="N752" s="186"/>
      <c r="O752" s="186"/>
      <c r="P752" s="186"/>
      <c r="Q752" s="186"/>
      <c r="R752" s="186"/>
      <c r="S752" s="186"/>
      <c r="T752" s="187"/>
      <c r="AT752" s="182" t="s">
        <v>153</v>
      </c>
      <c r="AU752" s="182" t="s">
        <v>81</v>
      </c>
      <c r="AV752" s="15" t="s">
        <v>79</v>
      </c>
      <c r="AW752" s="15" t="s">
        <v>29</v>
      </c>
      <c r="AX752" s="15" t="s">
        <v>72</v>
      </c>
      <c r="AY752" s="182" t="s">
        <v>145</v>
      </c>
    </row>
    <row r="753" spans="2:51" s="13" customFormat="1">
      <c r="B753" s="164"/>
      <c r="D753" s="165" t="s">
        <v>153</v>
      </c>
      <c r="E753" s="166" t="s">
        <v>1</v>
      </c>
      <c r="F753" s="167" t="s">
        <v>1173</v>
      </c>
      <c r="H753" s="168">
        <v>33.64</v>
      </c>
      <c r="I753" s="169"/>
      <c r="L753" s="164"/>
      <c r="M753" s="170"/>
      <c r="N753" s="171"/>
      <c r="O753" s="171"/>
      <c r="P753" s="171"/>
      <c r="Q753" s="171"/>
      <c r="R753" s="171"/>
      <c r="S753" s="171"/>
      <c r="T753" s="172"/>
      <c r="AT753" s="166" t="s">
        <v>153</v>
      </c>
      <c r="AU753" s="166" t="s">
        <v>81</v>
      </c>
      <c r="AV753" s="13" t="s">
        <v>81</v>
      </c>
      <c r="AW753" s="13" t="s">
        <v>29</v>
      </c>
      <c r="AX753" s="13" t="s">
        <v>72</v>
      </c>
      <c r="AY753" s="166" t="s">
        <v>145</v>
      </c>
    </row>
    <row r="754" spans="2:51" s="15" customFormat="1">
      <c r="B754" s="181"/>
      <c r="D754" s="165" t="s">
        <v>153</v>
      </c>
      <c r="E754" s="182" t="s">
        <v>1</v>
      </c>
      <c r="F754" s="183" t="s">
        <v>1174</v>
      </c>
      <c r="H754" s="182" t="s">
        <v>1</v>
      </c>
      <c r="I754" s="184"/>
      <c r="L754" s="181"/>
      <c r="M754" s="185"/>
      <c r="N754" s="186"/>
      <c r="O754" s="186"/>
      <c r="P754" s="186"/>
      <c r="Q754" s="186"/>
      <c r="R754" s="186"/>
      <c r="S754" s="186"/>
      <c r="T754" s="187"/>
      <c r="AT754" s="182" t="s">
        <v>153</v>
      </c>
      <c r="AU754" s="182" t="s">
        <v>81</v>
      </c>
      <c r="AV754" s="15" t="s">
        <v>79</v>
      </c>
      <c r="AW754" s="15" t="s">
        <v>29</v>
      </c>
      <c r="AX754" s="15" t="s">
        <v>72</v>
      </c>
      <c r="AY754" s="182" t="s">
        <v>145</v>
      </c>
    </row>
    <row r="755" spans="2:51" s="13" customFormat="1">
      <c r="B755" s="164"/>
      <c r="D755" s="165" t="s">
        <v>153</v>
      </c>
      <c r="E755" s="166" t="s">
        <v>1</v>
      </c>
      <c r="F755" s="167" t="s">
        <v>1175</v>
      </c>
      <c r="H755" s="168">
        <v>28.861999999999998</v>
      </c>
      <c r="I755" s="169"/>
      <c r="L755" s="164"/>
      <c r="M755" s="170"/>
      <c r="N755" s="171"/>
      <c r="O755" s="171"/>
      <c r="P755" s="171"/>
      <c r="Q755" s="171"/>
      <c r="R755" s="171"/>
      <c r="S755" s="171"/>
      <c r="T755" s="172"/>
      <c r="AT755" s="166" t="s">
        <v>153</v>
      </c>
      <c r="AU755" s="166" t="s">
        <v>81</v>
      </c>
      <c r="AV755" s="13" t="s">
        <v>81</v>
      </c>
      <c r="AW755" s="13" t="s">
        <v>29</v>
      </c>
      <c r="AX755" s="13" t="s">
        <v>72</v>
      </c>
      <c r="AY755" s="166" t="s">
        <v>145</v>
      </c>
    </row>
    <row r="756" spans="2:51" s="15" customFormat="1">
      <c r="B756" s="181"/>
      <c r="D756" s="165" t="s">
        <v>153</v>
      </c>
      <c r="E756" s="182" t="s">
        <v>1</v>
      </c>
      <c r="F756" s="183" t="s">
        <v>1176</v>
      </c>
      <c r="H756" s="182" t="s">
        <v>1</v>
      </c>
      <c r="I756" s="184"/>
      <c r="L756" s="181"/>
      <c r="M756" s="185"/>
      <c r="N756" s="186"/>
      <c r="O756" s="186"/>
      <c r="P756" s="186"/>
      <c r="Q756" s="186"/>
      <c r="R756" s="186"/>
      <c r="S756" s="186"/>
      <c r="T756" s="187"/>
      <c r="AT756" s="182" t="s">
        <v>153</v>
      </c>
      <c r="AU756" s="182" t="s">
        <v>81</v>
      </c>
      <c r="AV756" s="15" t="s">
        <v>79</v>
      </c>
      <c r="AW756" s="15" t="s">
        <v>29</v>
      </c>
      <c r="AX756" s="15" t="s">
        <v>72</v>
      </c>
      <c r="AY756" s="182" t="s">
        <v>145</v>
      </c>
    </row>
    <row r="757" spans="2:51" s="13" customFormat="1">
      <c r="B757" s="164"/>
      <c r="D757" s="165" t="s">
        <v>153</v>
      </c>
      <c r="E757" s="166" t="s">
        <v>1</v>
      </c>
      <c r="F757" s="167" t="s">
        <v>1177</v>
      </c>
      <c r="H757" s="168">
        <v>77.438000000000002</v>
      </c>
      <c r="I757" s="169"/>
      <c r="L757" s="164"/>
      <c r="M757" s="170"/>
      <c r="N757" s="171"/>
      <c r="O757" s="171"/>
      <c r="P757" s="171"/>
      <c r="Q757" s="171"/>
      <c r="R757" s="171"/>
      <c r="S757" s="171"/>
      <c r="T757" s="172"/>
      <c r="AT757" s="166" t="s">
        <v>153</v>
      </c>
      <c r="AU757" s="166" t="s">
        <v>81</v>
      </c>
      <c r="AV757" s="13" t="s">
        <v>81</v>
      </c>
      <c r="AW757" s="13" t="s">
        <v>29</v>
      </c>
      <c r="AX757" s="13" t="s">
        <v>72</v>
      </c>
      <c r="AY757" s="166" t="s">
        <v>145</v>
      </c>
    </row>
    <row r="758" spans="2:51" s="15" customFormat="1">
      <c r="B758" s="181"/>
      <c r="D758" s="165" t="s">
        <v>153</v>
      </c>
      <c r="E758" s="182" t="s">
        <v>1</v>
      </c>
      <c r="F758" s="183" t="s">
        <v>1178</v>
      </c>
      <c r="H758" s="182" t="s">
        <v>1</v>
      </c>
      <c r="I758" s="184"/>
      <c r="L758" s="181"/>
      <c r="M758" s="185"/>
      <c r="N758" s="186"/>
      <c r="O758" s="186"/>
      <c r="P758" s="186"/>
      <c r="Q758" s="186"/>
      <c r="R758" s="186"/>
      <c r="S758" s="186"/>
      <c r="T758" s="187"/>
      <c r="AT758" s="182" t="s">
        <v>153</v>
      </c>
      <c r="AU758" s="182" t="s">
        <v>81</v>
      </c>
      <c r="AV758" s="15" t="s">
        <v>79</v>
      </c>
      <c r="AW758" s="15" t="s">
        <v>29</v>
      </c>
      <c r="AX758" s="15" t="s">
        <v>72</v>
      </c>
      <c r="AY758" s="182" t="s">
        <v>145</v>
      </c>
    </row>
    <row r="759" spans="2:51" s="13" customFormat="1">
      <c r="B759" s="164"/>
      <c r="D759" s="165" t="s">
        <v>153</v>
      </c>
      <c r="E759" s="166" t="s">
        <v>1</v>
      </c>
      <c r="F759" s="167" t="s">
        <v>1179</v>
      </c>
      <c r="H759" s="168">
        <v>31.032</v>
      </c>
      <c r="I759" s="169"/>
      <c r="L759" s="164"/>
      <c r="M759" s="170"/>
      <c r="N759" s="171"/>
      <c r="O759" s="171"/>
      <c r="P759" s="171"/>
      <c r="Q759" s="171"/>
      <c r="R759" s="171"/>
      <c r="S759" s="171"/>
      <c r="T759" s="172"/>
      <c r="AT759" s="166" t="s">
        <v>153</v>
      </c>
      <c r="AU759" s="166" t="s">
        <v>81</v>
      </c>
      <c r="AV759" s="13" t="s">
        <v>81</v>
      </c>
      <c r="AW759" s="13" t="s">
        <v>29</v>
      </c>
      <c r="AX759" s="13" t="s">
        <v>72</v>
      </c>
      <c r="AY759" s="166" t="s">
        <v>145</v>
      </c>
    </row>
    <row r="760" spans="2:51" s="15" customFormat="1">
      <c r="B760" s="181"/>
      <c r="D760" s="165" t="s">
        <v>153</v>
      </c>
      <c r="E760" s="182" t="s">
        <v>1</v>
      </c>
      <c r="F760" s="183" t="s">
        <v>1158</v>
      </c>
      <c r="H760" s="182" t="s">
        <v>1</v>
      </c>
      <c r="I760" s="184"/>
      <c r="L760" s="181"/>
      <c r="M760" s="185"/>
      <c r="N760" s="186"/>
      <c r="O760" s="186"/>
      <c r="P760" s="186"/>
      <c r="Q760" s="186"/>
      <c r="R760" s="186"/>
      <c r="S760" s="186"/>
      <c r="T760" s="187"/>
      <c r="AT760" s="182" t="s">
        <v>153</v>
      </c>
      <c r="AU760" s="182" t="s">
        <v>81</v>
      </c>
      <c r="AV760" s="15" t="s">
        <v>79</v>
      </c>
      <c r="AW760" s="15" t="s">
        <v>29</v>
      </c>
      <c r="AX760" s="15" t="s">
        <v>72</v>
      </c>
      <c r="AY760" s="182" t="s">
        <v>145</v>
      </c>
    </row>
    <row r="761" spans="2:51" s="13" customFormat="1">
      <c r="B761" s="164"/>
      <c r="D761" s="165" t="s">
        <v>153</v>
      </c>
      <c r="E761" s="166" t="s">
        <v>1</v>
      </c>
      <c r="F761" s="167" t="s">
        <v>1180</v>
      </c>
      <c r="H761" s="168">
        <v>61.74</v>
      </c>
      <c r="I761" s="169"/>
      <c r="L761" s="164"/>
      <c r="M761" s="170"/>
      <c r="N761" s="171"/>
      <c r="O761" s="171"/>
      <c r="P761" s="171"/>
      <c r="Q761" s="171"/>
      <c r="R761" s="171"/>
      <c r="S761" s="171"/>
      <c r="T761" s="172"/>
      <c r="AT761" s="166" t="s">
        <v>153</v>
      </c>
      <c r="AU761" s="166" t="s">
        <v>81</v>
      </c>
      <c r="AV761" s="13" t="s">
        <v>81</v>
      </c>
      <c r="AW761" s="13" t="s">
        <v>29</v>
      </c>
      <c r="AX761" s="13" t="s">
        <v>72</v>
      </c>
      <c r="AY761" s="166" t="s">
        <v>145</v>
      </c>
    </row>
    <row r="762" spans="2:51" s="15" customFormat="1">
      <c r="B762" s="181"/>
      <c r="D762" s="165" t="s">
        <v>153</v>
      </c>
      <c r="E762" s="182" t="s">
        <v>1</v>
      </c>
      <c r="F762" s="183" t="s">
        <v>1181</v>
      </c>
      <c r="H762" s="182" t="s">
        <v>1</v>
      </c>
      <c r="I762" s="184"/>
      <c r="L762" s="181"/>
      <c r="M762" s="185"/>
      <c r="N762" s="186"/>
      <c r="O762" s="186"/>
      <c r="P762" s="186"/>
      <c r="Q762" s="186"/>
      <c r="R762" s="186"/>
      <c r="S762" s="186"/>
      <c r="T762" s="187"/>
      <c r="AT762" s="182" t="s">
        <v>153</v>
      </c>
      <c r="AU762" s="182" t="s">
        <v>81</v>
      </c>
      <c r="AV762" s="15" t="s">
        <v>79</v>
      </c>
      <c r="AW762" s="15" t="s">
        <v>29</v>
      </c>
      <c r="AX762" s="15" t="s">
        <v>72</v>
      </c>
      <c r="AY762" s="182" t="s">
        <v>145</v>
      </c>
    </row>
    <row r="763" spans="2:51" s="13" customFormat="1">
      <c r="B763" s="164"/>
      <c r="D763" s="165" t="s">
        <v>153</v>
      </c>
      <c r="E763" s="166" t="s">
        <v>1</v>
      </c>
      <c r="F763" s="167" t="s">
        <v>1182</v>
      </c>
      <c r="H763" s="168">
        <v>46.06</v>
      </c>
      <c r="I763" s="169"/>
      <c r="L763" s="164"/>
      <c r="M763" s="170"/>
      <c r="N763" s="171"/>
      <c r="O763" s="171"/>
      <c r="P763" s="171"/>
      <c r="Q763" s="171"/>
      <c r="R763" s="171"/>
      <c r="S763" s="171"/>
      <c r="T763" s="172"/>
      <c r="AT763" s="166" t="s">
        <v>153</v>
      </c>
      <c r="AU763" s="166" t="s">
        <v>81</v>
      </c>
      <c r="AV763" s="13" t="s">
        <v>81</v>
      </c>
      <c r="AW763" s="13" t="s">
        <v>29</v>
      </c>
      <c r="AX763" s="13" t="s">
        <v>72</v>
      </c>
      <c r="AY763" s="166" t="s">
        <v>145</v>
      </c>
    </row>
    <row r="764" spans="2:51" s="15" customFormat="1">
      <c r="B764" s="181"/>
      <c r="D764" s="165" t="s">
        <v>153</v>
      </c>
      <c r="E764" s="182" t="s">
        <v>1</v>
      </c>
      <c r="F764" s="183" t="s">
        <v>1183</v>
      </c>
      <c r="H764" s="182" t="s">
        <v>1</v>
      </c>
      <c r="I764" s="184"/>
      <c r="L764" s="181"/>
      <c r="M764" s="185"/>
      <c r="N764" s="186"/>
      <c r="O764" s="186"/>
      <c r="P764" s="186"/>
      <c r="Q764" s="186"/>
      <c r="R764" s="186"/>
      <c r="S764" s="186"/>
      <c r="T764" s="187"/>
      <c r="AT764" s="182" t="s">
        <v>153</v>
      </c>
      <c r="AU764" s="182" t="s">
        <v>81</v>
      </c>
      <c r="AV764" s="15" t="s">
        <v>79</v>
      </c>
      <c r="AW764" s="15" t="s">
        <v>29</v>
      </c>
      <c r="AX764" s="15" t="s">
        <v>72</v>
      </c>
      <c r="AY764" s="182" t="s">
        <v>145</v>
      </c>
    </row>
    <row r="765" spans="2:51" s="13" customFormat="1">
      <c r="B765" s="164"/>
      <c r="D765" s="165" t="s">
        <v>153</v>
      </c>
      <c r="E765" s="166" t="s">
        <v>1</v>
      </c>
      <c r="F765" s="167" t="s">
        <v>1184</v>
      </c>
      <c r="H765" s="168">
        <v>72.944000000000003</v>
      </c>
      <c r="I765" s="169"/>
      <c r="L765" s="164"/>
      <c r="M765" s="170"/>
      <c r="N765" s="171"/>
      <c r="O765" s="171"/>
      <c r="P765" s="171"/>
      <c r="Q765" s="171"/>
      <c r="R765" s="171"/>
      <c r="S765" s="171"/>
      <c r="T765" s="172"/>
      <c r="AT765" s="166" t="s">
        <v>153</v>
      </c>
      <c r="AU765" s="166" t="s">
        <v>81</v>
      </c>
      <c r="AV765" s="13" t="s">
        <v>81</v>
      </c>
      <c r="AW765" s="13" t="s">
        <v>29</v>
      </c>
      <c r="AX765" s="13" t="s">
        <v>72</v>
      </c>
      <c r="AY765" s="166" t="s">
        <v>145</v>
      </c>
    </row>
    <row r="766" spans="2:51" s="15" customFormat="1">
      <c r="B766" s="181"/>
      <c r="D766" s="165" t="s">
        <v>153</v>
      </c>
      <c r="E766" s="182" t="s">
        <v>1</v>
      </c>
      <c r="F766" s="183" t="s">
        <v>1185</v>
      </c>
      <c r="H766" s="182" t="s">
        <v>1</v>
      </c>
      <c r="I766" s="184"/>
      <c r="L766" s="181"/>
      <c r="M766" s="185"/>
      <c r="N766" s="186"/>
      <c r="O766" s="186"/>
      <c r="P766" s="186"/>
      <c r="Q766" s="186"/>
      <c r="R766" s="186"/>
      <c r="S766" s="186"/>
      <c r="T766" s="187"/>
      <c r="AT766" s="182" t="s">
        <v>153</v>
      </c>
      <c r="AU766" s="182" t="s">
        <v>81</v>
      </c>
      <c r="AV766" s="15" t="s">
        <v>79</v>
      </c>
      <c r="AW766" s="15" t="s">
        <v>29</v>
      </c>
      <c r="AX766" s="15" t="s">
        <v>72</v>
      </c>
      <c r="AY766" s="182" t="s">
        <v>145</v>
      </c>
    </row>
    <row r="767" spans="2:51" s="13" customFormat="1">
      <c r="B767" s="164"/>
      <c r="D767" s="165" t="s">
        <v>153</v>
      </c>
      <c r="E767" s="166" t="s">
        <v>1</v>
      </c>
      <c r="F767" s="167" t="s">
        <v>791</v>
      </c>
      <c r="H767" s="168">
        <v>21.4</v>
      </c>
      <c r="I767" s="169"/>
      <c r="L767" s="164"/>
      <c r="M767" s="170"/>
      <c r="N767" s="171"/>
      <c r="O767" s="171"/>
      <c r="P767" s="171"/>
      <c r="Q767" s="171"/>
      <c r="R767" s="171"/>
      <c r="S767" s="171"/>
      <c r="T767" s="172"/>
      <c r="AT767" s="166" t="s">
        <v>153</v>
      </c>
      <c r="AU767" s="166" t="s">
        <v>81</v>
      </c>
      <c r="AV767" s="13" t="s">
        <v>81</v>
      </c>
      <c r="AW767" s="13" t="s">
        <v>29</v>
      </c>
      <c r="AX767" s="13" t="s">
        <v>72</v>
      </c>
      <c r="AY767" s="166" t="s">
        <v>145</v>
      </c>
    </row>
    <row r="768" spans="2:51" s="14" customFormat="1">
      <c r="B768" s="173"/>
      <c r="D768" s="165" t="s">
        <v>153</v>
      </c>
      <c r="E768" s="174" t="s">
        <v>1</v>
      </c>
      <c r="F768" s="175" t="s">
        <v>166</v>
      </c>
      <c r="H768" s="176">
        <v>601.88900000000001</v>
      </c>
      <c r="I768" s="177"/>
      <c r="L768" s="173"/>
      <c r="M768" s="178"/>
      <c r="N768" s="179"/>
      <c r="O768" s="179"/>
      <c r="P768" s="179"/>
      <c r="Q768" s="179"/>
      <c r="R768" s="179"/>
      <c r="S768" s="179"/>
      <c r="T768" s="180"/>
      <c r="AT768" s="174" t="s">
        <v>153</v>
      </c>
      <c r="AU768" s="174" t="s">
        <v>81</v>
      </c>
      <c r="AV768" s="14" t="s">
        <v>151</v>
      </c>
      <c r="AW768" s="14" t="s">
        <v>29</v>
      </c>
      <c r="AX768" s="14" t="s">
        <v>79</v>
      </c>
      <c r="AY768" s="174" t="s">
        <v>145</v>
      </c>
    </row>
    <row r="769" spans="1:65" s="2" customFormat="1" ht="37.9" customHeight="1">
      <c r="A769" s="32"/>
      <c r="B769" s="149"/>
      <c r="C769" s="150" t="s">
        <v>1186</v>
      </c>
      <c r="D769" s="150" t="s">
        <v>147</v>
      </c>
      <c r="E769" s="151" t="s">
        <v>1187</v>
      </c>
      <c r="F769" s="152" t="s">
        <v>1188</v>
      </c>
      <c r="G769" s="153" t="s">
        <v>150</v>
      </c>
      <c r="H769" s="154">
        <v>180.744</v>
      </c>
      <c r="I769" s="155"/>
      <c r="J769" s="156">
        <f>ROUND(I769*H769,2)</f>
        <v>0</v>
      </c>
      <c r="K769" s="157"/>
      <c r="L769" s="33"/>
      <c r="M769" s="158" t="s">
        <v>1</v>
      </c>
      <c r="N769" s="159" t="s">
        <v>37</v>
      </c>
      <c r="O769" s="58"/>
      <c r="P769" s="160">
        <f>O769*H769</f>
        <v>0</v>
      </c>
      <c r="Q769" s="160">
        <v>2.5999999999999998E-4</v>
      </c>
      <c r="R769" s="160">
        <f>Q769*H769</f>
        <v>4.6993439999999997E-2</v>
      </c>
      <c r="S769" s="160">
        <v>0</v>
      </c>
      <c r="T769" s="161">
        <f>S769*H769</f>
        <v>0</v>
      </c>
      <c r="U769" s="32"/>
      <c r="V769" s="32"/>
      <c r="W769" s="32"/>
      <c r="X769" s="32"/>
      <c r="Y769" s="32"/>
      <c r="Z769" s="32"/>
      <c r="AA769" s="32"/>
      <c r="AB769" s="32"/>
      <c r="AC769" s="32"/>
      <c r="AD769" s="32"/>
      <c r="AE769" s="32"/>
      <c r="AR769" s="162" t="s">
        <v>238</v>
      </c>
      <c r="AT769" s="162" t="s">
        <v>147</v>
      </c>
      <c r="AU769" s="162" t="s">
        <v>81</v>
      </c>
      <c r="AY769" s="17" t="s">
        <v>145</v>
      </c>
      <c r="BE769" s="163">
        <f>IF(N769="základní",J769,0)</f>
        <v>0</v>
      </c>
      <c r="BF769" s="163">
        <f>IF(N769="snížená",J769,0)</f>
        <v>0</v>
      </c>
      <c r="BG769" s="163">
        <f>IF(N769="zákl. přenesená",J769,0)</f>
        <v>0</v>
      </c>
      <c r="BH769" s="163">
        <f>IF(N769="sníž. přenesená",J769,0)</f>
        <v>0</v>
      </c>
      <c r="BI769" s="163">
        <f>IF(N769="nulová",J769,0)</f>
        <v>0</v>
      </c>
      <c r="BJ769" s="17" t="s">
        <v>79</v>
      </c>
      <c r="BK769" s="163">
        <f>ROUND(I769*H769,2)</f>
        <v>0</v>
      </c>
      <c r="BL769" s="17" t="s">
        <v>238</v>
      </c>
      <c r="BM769" s="162" t="s">
        <v>1189</v>
      </c>
    </row>
    <row r="770" spans="1:65" s="15" customFormat="1">
      <c r="B770" s="181"/>
      <c r="D770" s="165" t="s">
        <v>153</v>
      </c>
      <c r="E770" s="182" t="s">
        <v>1</v>
      </c>
      <c r="F770" s="183" t="s">
        <v>1158</v>
      </c>
      <c r="H770" s="182" t="s">
        <v>1</v>
      </c>
      <c r="I770" s="184"/>
      <c r="L770" s="181"/>
      <c r="M770" s="185"/>
      <c r="N770" s="186"/>
      <c r="O770" s="186"/>
      <c r="P770" s="186"/>
      <c r="Q770" s="186"/>
      <c r="R770" s="186"/>
      <c r="S770" s="186"/>
      <c r="T770" s="187"/>
      <c r="AT770" s="182" t="s">
        <v>153</v>
      </c>
      <c r="AU770" s="182" t="s">
        <v>81</v>
      </c>
      <c r="AV770" s="15" t="s">
        <v>79</v>
      </c>
      <c r="AW770" s="15" t="s">
        <v>29</v>
      </c>
      <c r="AX770" s="15" t="s">
        <v>72</v>
      </c>
      <c r="AY770" s="182" t="s">
        <v>145</v>
      </c>
    </row>
    <row r="771" spans="1:65" s="13" customFormat="1">
      <c r="B771" s="164"/>
      <c r="D771" s="165" t="s">
        <v>153</v>
      </c>
      <c r="E771" s="166" t="s">
        <v>1</v>
      </c>
      <c r="F771" s="167" t="s">
        <v>1180</v>
      </c>
      <c r="H771" s="168">
        <v>61.74</v>
      </c>
      <c r="I771" s="169"/>
      <c r="L771" s="164"/>
      <c r="M771" s="170"/>
      <c r="N771" s="171"/>
      <c r="O771" s="171"/>
      <c r="P771" s="171"/>
      <c r="Q771" s="171"/>
      <c r="R771" s="171"/>
      <c r="S771" s="171"/>
      <c r="T771" s="172"/>
      <c r="AT771" s="166" t="s">
        <v>153</v>
      </c>
      <c r="AU771" s="166" t="s">
        <v>81</v>
      </c>
      <c r="AV771" s="13" t="s">
        <v>81</v>
      </c>
      <c r="AW771" s="13" t="s">
        <v>29</v>
      </c>
      <c r="AX771" s="13" t="s">
        <v>72</v>
      </c>
      <c r="AY771" s="166" t="s">
        <v>145</v>
      </c>
    </row>
    <row r="772" spans="1:65" s="15" customFormat="1">
      <c r="B772" s="181"/>
      <c r="D772" s="165" t="s">
        <v>153</v>
      </c>
      <c r="E772" s="182" t="s">
        <v>1</v>
      </c>
      <c r="F772" s="183" t="s">
        <v>1181</v>
      </c>
      <c r="H772" s="182" t="s">
        <v>1</v>
      </c>
      <c r="I772" s="184"/>
      <c r="L772" s="181"/>
      <c r="M772" s="185"/>
      <c r="N772" s="186"/>
      <c r="O772" s="186"/>
      <c r="P772" s="186"/>
      <c r="Q772" s="186"/>
      <c r="R772" s="186"/>
      <c r="S772" s="186"/>
      <c r="T772" s="187"/>
      <c r="AT772" s="182" t="s">
        <v>153</v>
      </c>
      <c r="AU772" s="182" t="s">
        <v>81</v>
      </c>
      <c r="AV772" s="15" t="s">
        <v>79</v>
      </c>
      <c r="AW772" s="15" t="s">
        <v>29</v>
      </c>
      <c r="AX772" s="15" t="s">
        <v>72</v>
      </c>
      <c r="AY772" s="182" t="s">
        <v>145</v>
      </c>
    </row>
    <row r="773" spans="1:65" s="13" customFormat="1">
      <c r="B773" s="164"/>
      <c r="D773" s="165" t="s">
        <v>153</v>
      </c>
      <c r="E773" s="166" t="s">
        <v>1</v>
      </c>
      <c r="F773" s="167" t="s">
        <v>1182</v>
      </c>
      <c r="H773" s="168">
        <v>46.06</v>
      </c>
      <c r="I773" s="169"/>
      <c r="L773" s="164"/>
      <c r="M773" s="170"/>
      <c r="N773" s="171"/>
      <c r="O773" s="171"/>
      <c r="P773" s="171"/>
      <c r="Q773" s="171"/>
      <c r="R773" s="171"/>
      <c r="S773" s="171"/>
      <c r="T773" s="172"/>
      <c r="AT773" s="166" t="s">
        <v>153</v>
      </c>
      <c r="AU773" s="166" t="s">
        <v>81</v>
      </c>
      <c r="AV773" s="13" t="s">
        <v>81</v>
      </c>
      <c r="AW773" s="13" t="s">
        <v>29</v>
      </c>
      <c r="AX773" s="13" t="s">
        <v>72</v>
      </c>
      <c r="AY773" s="166" t="s">
        <v>145</v>
      </c>
    </row>
    <row r="774" spans="1:65" s="15" customFormat="1">
      <c r="B774" s="181"/>
      <c r="D774" s="165" t="s">
        <v>153</v>
      </c>
      <c r="E774" s="182" t="s">
        <v>1</v>
      </c>
      <c r="F774" s="183" t="s">
        <v>1183</v>
      </c>
      <c r="H774" s="182" t="s">
        <v>1</v>
      </c>
      <c r="I774" s="184"/>
      <c r="L774" s="181"/>
      <c r="M774" s="185"/>
      <c r="N774" s="186"/>
      <c r="O774" s="186"/>
      <c r="P774" s="186"/>
      <c r="Q774" s="186"/>
      <c r="R774" s="186"/>
      <c r="S774" s="186"/>
      <c r="T774" s="187"/>
      <c r="AT774" s="182" t="s">
        <v>153</v>
      </c>
      <c r="AU774" s="182" t="s">
        <v>81</v>
      </c>
      <c r="AV774" s="15" t="s">
        <v>79</v>
      </c>
      <c r="AW774" s="15" t="s">
        <v>29</v>
      </c>
      <c r="AX774" s="15" t="s">
        <v>72</v>
      </c>
      <c r="AY774" s="182" t="s">
        <v>145</v>
      </c>
    </row>
    <row r="775" spans="1:65" s="13" customFormat="1">
      <c r="B775" s="164"/>
      <c r="D775" s="165" t="s">
        <v>153</v>
      </c>
      <c r="E775" s="166" t="s">
        <v>1</v>
      </c>
      <c r="F775" s="167" t="s">
        <v>1184</v>
      </c>
      <c r="H775" s="168">
        <v>72.944000000000003</v>
      </c>
      <c r="I775" s="169"/>
      <c r="L775" s="164"/>
      <c r="M775" s="170"/>
      <c r="N775" s="171"/>
      <c r="O775" s="171"/>
      <c r="P775" s="171"/>
      <c r="Q775" s="171"/>
      <c r="R775" s="171"/>
      <c r="S775" s="171"/>
      <c r="T775" s="172"/>
      <c r="AT775" s="166" t="s">
        <v>153</v>
      </c>
      <c r="AU775" s="166" t="s">
        <v>81</v>
      </c>
      <c r="AV775" s="13" t="s">
        <v>81</v>
      </c>
      <c r="AW775" s="13" t="s">
        <v>29</v>
      </c>
      <c r="AX775" s="13" t="s">
        <v>72</v>
      </c>
      <c r="AY775" s="166" t="s">
        <v>145</v>
      </c>
    </row>
    <row r="776" spans="1:65" s="14" customFormat="1">
      <c r="B776" s="173"/>
      <c r="D776" s="165" t="s">
        <v>153</v>
      </c>
      <c r="E776" s="174" t="s">
        <v>1</v>
      </c>
      <c r="F776" s="175" t="s">
        <v>166</v>
      </c>
      <c r="H776" s="176">
        <v>180.74400000000003</v>
      </c>
      <c r="I776" s="177"/>
      <c r="L776" s="173"/>
      <c r="M776" s="178"/>
      <c r="N776" s="179"/>
      <c r="O776" s="179"/>
      <c r="P776" s="179"/>
      <c r="Q776" s="179"/>
      <c r="R776" s="179"/>
      <c r="S776" s="179"/>
      <c r="T776" s="180"/>
      <c r="AT776" s="174" t="s">
        <v>153</v>
      </c>
      <c r="AU776" s="174" t="s">
        <v>81</v>
      </c>
      <c r="AV776" s="14" t="s">
        <v>151</v>
      </c>
      <c r="AW776" s="14" t="s">
        <v>29</v>
      </c>
      <c r="AX776" s="14" t="s">
        <v>79</v>
      </c>
      <c r="AY776" s="174" t="s">
        <v>145</v>
      </c>
    </row>
    <row r="777" spans="1:65" s="2" customFormat="1" ht="37.9" customHeight="1">
      <c r="A777" s="32"/>
      <c r="B777" s="149"/>
      <c r="C777" s="150" t="s">
        <v>1190</v>
      </c>
      <c r="D777" s="150" t="s">
        <v>147</v>
      </c>
      <c r="E777" s="151" t="s">
        <v>1191</v>
      </c>
      <c r="F777" s="152" t="s">
        <v>1192</v>
      </c>
      <c r="G777" s="153" t="s">
        <v>150</v>
      </c>
      <c r="H777" s="154">
        <v>421.14499999999998</v>
      </c>
      <c r="I777" s="155"/>
      <c r="J777" s="156">
        <f>ROUND(I777*H777,2)</f>
        <v>0</v>
      </c>
      <c r="K777" s="157"/>
      <c r="L777" s="33"/>
      <c r="M777" s="158" t="s">
        <v>1</v>
      </c>
      <c r="N777" s="159" t="s">
        <v>37</v>
      </c>
      <c r="O777" s="58"/>
      <c r="P777" s="160">
        <f>O777*H777</f>
        <v>0</v>
      </c>
      <c r="Q777" s="160">
        <v>2.9E-4</v>
      </c>
      <c r="R777" s="160">
        <f>Q777*H777</f>
        <v>0.12213204999999999</v>
      </c>
      <c r="S777" s="160">
        <v>0</v>
      </c>
      <c r="T777" s="161">
        <f>S777*H777</f>
        <v>0</v>
      </c>
      <c r="U777" s="32"/>
      <c r="V777" s="32"/>
      <c r="W777" s="32"/>
      <c r="X777" s="32"/>
      <c r="Y777" s="32"/>
      <c r="Z777" s="32"/>
      <c r="AA777" s="32"/>
      <c r="AB777" s="32"/>
      <c r="AC777" s="32"/>
      <c r="AD777" s="32"/>
      <c r="AE777" s="32"/>
      <c r="AR777" s="162" t="s">
        <v>238</v>
      </c>
      <c r="AT777" s="162" t="s">
        <v>147</v>
      </c>
      <c r="AU777" s="162" t="s">
        <v>81</v>
      </c>
      <c r="AY777" s="17" t="s">
        <v>145</v>
      </c>
      <c r="BE777" s="163">
        <f>IF(N777="základní",J777,0)</f>
        <v>0</v>
      </c>
      <c r="BF777" s="163">
        <f>IF(N777="snížená",J777,0)</f>
        <v>0</v>
      </c>
      <c r="BG777" s="163">
        <f>IF(N777="zákl. přenesená",J777,0)</f>
        <v>0</v>
      </c>
      <c r="BH777" s="163">
        <f>IF(N777="sníž. přenesená",J777,0)</f>
        <v>0</v>
      </c>
      <c r="BI777" s="163">
        <f>IF(N777="nulová",J777,0)</f>
        <v>0</v>
      </c>
      <c r="BJ777" s="17" t="s">
        <v>79</v>
      </c>
      <c r="BK777" s="163">
        <f>ROUND(I777*H777,2)</f>
        <v>0</v>
      </c>
      <c r="BL777" s="17" t="s">
        <v>238</v>
      </c>
      <c r="BM777" s="162" t="s">
        <v>1193</v>
      </c>
    </row>
    <row r="778" spans="1:65" s="15" customFormat="1">
      <c r="B778" s="181"/>
      <c r="D778" s="165" t="s">
        <v>153</v>
      </c>
      <c r="E778" s="182" t="s">
        <v>1</v>
      </c>
      <c r="F778" s="183" t="s">
        <v>1154</v>
      </c>
      <c r="H778" s="182" t="s">
        <v>1</v>
      </c>
      <c r="I778" s="184"/>
      <c r="L778" s="181"/>
      <c r="M778" s="185"/>
      <c r="N778" s="186"/>
      <c r="O778" s="186"/>
      <c r="P778" s="186"/>
      <c r="Q778" s="186"/>
      <c r="R778" s="186"/>
      <c r="S778" s="186"/>
      <c r="T778" s="187"/>
      <c r="AT778" s="182" t="s">
        <v>153</v>
      </c>
      <c r="AU778" s="182" t="s">
        <v>81</v>
      </c>
      <c r="AV778" s="15" t="s">
        <v>79</v>
      </c>
      <c r="AW778" s="15" t="s">
        <v>29</v>
      </c>
      <c r="AX778" s="15" t="s">
        <v>72</v>
      </c>
      <c r="AY778" s="182" t="s">
        <v>145</v>
      </c>
    </row>
    <row r="779" spans="1:65" s="13" customFormat="1">
      <c r="B779" s="164"/>
      <c r="D779" s="165" t="s">
        <v>153</v>
      </c>
      <c r="E779" s="166" t="s">
        <v>1</v>
      </c>
      <c r="F779" s="167" t="s">
        <v>1164</v>
      </c>
      <c r="H779" s="168">
        <v>65.158000000000001</v>
      </c>
      <c r="I779" s="169"/>
      <c r="L779" s="164"/>
      <c r="M779" s="170"/>
      <c r="N779" s="171"/>
      <c r="O779" s="171"/>
      <c r="P779" s="171"/>
      <c r="Q779" s="171"/>
      <c r="R779" s="171"/>
      <c r="S779" s="171"/>
      <c r="T779" s="172"/>
      <c r="AT779" s="166" t="s">
        <v>153</v>
      </c>
      <c r="AU779" s="166" t="s">
        <v>81</v>
      </c>
      <c r="AV779" s="13" t="s">
        <v>81</v>
      </c>
      <c r="AW779" s="13" t="s">
        <v>29</v>
      </c>
      <c r="AX779" s="13" t="s">
        <v>72</v>
      </c>
      <c r="AY779" s="166" t="s">
        <v>145</v>
      </c>
    </row>
    <row r="780" spans="1:65" s="15" customFormat="1">
      <c r="B780" s="181"/>
      <c r="D780" s="165" t="s">
        <v>153</v>
      </c>
      <c r="E780" s="182" t="s">
        <v>1</v>
      </c>
      <c r="F780" s="183" t="s">
        <v>1156</v>
      </c>
      <c r="H780" s="182" t="s">
        <v>1</v>
      </c>
      <c r="I780" s="184"/>
      <c r="L780" s="181"/>
      <c r="M780" s="185"/>
      <c r="N780" s="186"/>
      <c r="O780" s="186"/>
      <c r="P780" s="186"/>
      <c r="Q780" s="186"/>
      <c r="R780" s="186"/>
      <c r="S780" s="186"/>
      <c r="T780" s="187"/>
      <c r="AT780" s="182" t="s">
        <v>153</v>
      </c>
      <c r="AU780" s="182" t="s">
        <v>81</v>
      </c>
      <c r="AV780" s="15" t="s">
        <v>79</v>
      </c>
      <c r="AW780" s="15" t="s">
        <v>29</v>
      </c>
      <c r="AX780" s="15" t="s">
        <v>72</v>
      </c>
      <c r="AY780" s="182" t="s">
        <v>145</v>
      </c>
    </row>
    <row r="781" spans="1:65" s="13" customFormat="1">
      <c r="B781" s="164"/>
      <c r="D781" s="165" t="s">
        <v>153</v>
      </c>
      <c r="E781" s="166" t="s">
        <v>1</v>
      </c>
      <c r="F781" s="167" t="s">
        <v>1165</v>
      </c>
      <c r="H781" s="168">
        <v>65.218999999999994</v>
      </c>
      <c r="I781" s="169"/>
      <c r="L781" s="164"/>
      <c r="M781" s="170"/>
      <c r="N781" s="171"/>
      <c r="O781" s="171"/>
      <c r="P781" s="171"/>
      <c r="Q781" s="171"/>
      <c r="R781" s="171"/>
      <c r="S781" s="171"/>
      <c r="T781" s="172"/>
      <c r="AT781" s="166" t="s">
        <v>153</v>
      </c>
      <c r="AU781" s="166" t="s">
        <v>81</v>
      </c>
      <c r="AV781" s="13" t="s">
        <v>81</v>
      </c>
      <c r="AW781" s="13" t="s">
        <v>29</v>
      </c>
      <c r="AX781" s="13" t="s">
        <v>72</v>
      </c>
      <c r="AY781" s="166" t="s">
        <v>145</v>
      </c>
    </row>
    <row r="782" spans="1:65" s="15" customFormat="1">
      <c r="B782" s="181"/>
      <c r="D782" s="165" t="s">
        <v>153</v>
      </c>
      <c r="E782" s="182" t="s">
        <v>1</v>
      </c>
      <c r="F782" s="183" t="s">
        <v>1166</v>
      </c>
      <c r="H782" s="182" t="s">
        <v>1</v>
      </c>
      <c r="I782" s="184"/>
      <c r="L782" s="181"/>
      <c r="M782" s="185"/>
      <c r="N782" s="186"/>
      <c r="O782" s="186"/>
      <c r="P782" s="186"/>
      <c r="Q782" s="186"/>
      <c r="R782" s="186"/>
      <c r="S782" s="186"/>
      <c r="T782" s="187"/>
      <c r="AT782" s="182" t="s">
        <v>153</v>
      </c>
      <c r="AU782" s="182" t="s">
        <v>81</v>
      </c>
      <c r="AV782" s="15" t="s">
        <v>79</v>
      </c>
      <c r="AW782" s="15" t="s">
        <v>29</v>
      </c>
      <c r="AX782" s="15" t="s">
        <v>72</v>
      </c>
      <c r="AY782" s="182" t="s">
        <v>145</v>
      </c>
    </row>
    <row r="783" spans="1:65" s="13" customFormat="1">
      <c r="B783" s="164"/>
      <c r="D783" s="165" t="s">
        <v>153</v>
      </c>
      <c r="E783" s="166" t="s">
        <v>1</v>
      </c>
      <c r="F783" s="167" t="s">
        <v>1167</v>
      </c>
      <c r="H783" s="168">
        <v>31.106000000000002</v>
      </c>
      <c r="I783" s="169"/>
      <c r="L783" s="164"/>
      <c r="M783" s="170"/>
      <c r="N783" s="171"/>
      <c r="O783" s="171"/>
      <c r="P783" s="171"/>
      <c r="Q783" s="171"/>
      <c r="R783" s="171"/>
      <c r="S783" s="171"/>
      <c r="T783" s="172"/>
      <c r="AT783" s="166" t="s">
        <v>153</v>
      </c>
      <c r="AU783" s="166" t="s">
        <v>81</v>
      </c>
      <c r="AV783" s="13" t="s">
        <v>81</v>
      </c>
      <c r="AW783" s="13" t="s">
        <v>29</v>
      </c>
      <c r="AX783" s="13" t="s">
        <v>72</v>
      </c>
      <c r="AY783" s="166" t="s">
        <v>145</v>
      </c>
    </row>
    <row r="784" spans="1:65" s="15" customFormat="1">
      <c r="B784" s="181"/>
      <c r="D784" s="165" t="s">
        <v>153</v>
      </c>
      <c r="E784" s="182" t="s">
        <v>1</v>
      </c>
      <c r="F784" s="183" t="s">
        <v>1168</v>
      </c>
      <c r="H784" s="182" t="s">
        <v>1</v>
      </c>
      <c r="I784" s="184"/>
      <c r="L784" s="181"/>
      <c r="M784" s="185"/>
      <c r="N784" s="186"/>
      <c r="O784" s="186"/>
      <c r="P784" s="186"/>
      <c r="Q784" s="186"/>
      <c r="R784" s="186"/>
      <c r="S784" s="186"/>
      <c r="T784" s="187"/>
      <c r="AT784" s="182" t="s">
        <v>153</v>
      </c>
      <c r="AU784" s="182" t="s">
        <v>81</v>
      </c>
      <c r="AV784" s="15" t="s">
        <v>79</v>
      </c>
      <c r="AW784" s="15" t="s">
        <v>29</v>
      </c>
      <c r="AX784" s="15" t="s">
        <v>72</v>
      </c>
      <c r="AY784" s="182" t="s">
        <v>145</v>
      </c>
    </row>
    <row r="785" spans="2:63" s="13" customFormat="1">
      <c r="B785" s="164"/>
      <c r="D785" s="165" t="s">
        <v>153</v>
      </c>
      <c r="E785" s="166" t="s">
        <v>1</v>
      </c>
      <c r="F785" s="167" t="s">
        <v>1169</v>
      </c>
      <c r="H785" s="168">
        <v>30.48</v>
      </c>
      <c r="I785" s="169"/>
      <c r="L785" s="164"/>
      <c r="M785" s="170"/>
      <c r="N785" s="171"/>
      <c r="O785" s="171"/>
      <c r="P785" s="171"/>
      <c r="Q785" s="171"/>
      <c r="R785" s="171"/>
      <c r="S785" s="171"/>
      <c r="T785" s="172"/>
      <c r="AT785" s="166" t="s">
        <v>153</v>
      </c>
      <c r="AU785" s="166" t="s">
        <v>81</v>
      </c>
      <c r="AV785" s="13" t="s">
        <v>81</v>
      </c>
      <c r="AW785" s="13" t="s">
        <v>29</v>
      </c>
      <c r="AX785" s="13" t="s">
        <v>72</v>
      </c>
      <c r="AY785" s="166" t="s">
        <v>145</v>
      </c>
    </row>
    <row r="786" spans="2:63" s="15" customFormat="1">
      <c r="B786" s="181"/>
      <c r="D786" s="165" t="s">
        <v>153</v>
      </c>
      <c r="E786" s="182" t="s">
        <v>1</v>
      </c>
      <c r="F786" s="183" t="s">
        <v>1170</v>
      </c>
      <c r="H786" s="182" t="s">
        <v>1</v>
      </c>
      <c r="I786" s="184"/>
      <c r="L786" s="181"/>
      <c r="M786" s="185"/>
      <c r="N786" s="186"/>
      <c r="O786" s="186"/>
      <c r="P786" s="186"/>
      <c r="Q786" s="186"/>
      <c r="R786" s="186"/>
      <c r="S786" s="186"/>
      <c r="T786" s="187"/>
      <c r="AT786" s="182" t="s">
        <v>153</v>
      </c>
      <c r="AU786" s="182" t="s">
        <v>81</v>
      </c>
      <c r="AV786" s="15" t="s">
        <v>79</v>
      </c>
      <c r="AW786" s="15" t="s">
        <v>29</v>
      </c>
      <c r="AX786" s="15" t="s">
        <v>72</v>
      </c>
      <c r="AY786" s="182" t="s">
        <v>145</v>
      </c>
    </row>
    <row r="787" spans="2:63" s="13" customFormat="1">
      <c r="B787" s="164"/>
      <c r="D787" s="165" t="s">
        <v>153</v>
      </c>
      <c r="E787" s="166" t="s">
        <v>1</v>
      </c>
      <c r="F787" s="167" t="s">
        <v>1171</v>
      </c>
      <c r="H787" s="168">
        <v>36.81</v>
      </c>
      <c r="I787" s="169"/>
      <c r="L787" s="164"/>
      <c r="M787" s="170"/>
      <c r="N787" s="171"/>
      <c r="O787" s="171"/>
      <c r="P787" s="171"/>
      <c r="Q787" s="171"/>
      <c r="R787" s="171"/>
      <c r="S787" s="171"/>
      <c r="T787" s="172"/>
      <c r="AT787" s="166" t="s">
        <v>153</v>
      </c>
      <c r="AU787" s="166" t="s">
        <v>81</v>
      </c>
      <c r="AV787" s="13" t="s">
        <v>81</v>
      </c>
      <c r="AW787" s="13" t="s">
        <v>29</v>
      </c>
      <c r="AX787" s="13" t="s">
        <v>72</v>
      </c>
      <c r="AY787" s="166" t="s">
        <v>145</v>
      </c>
    </row>
    <row r="788" spans="2:63" s="15" customFormat="1">
      <c r="B788" s="181"/>
      <c r="D788" s="165" t="s">
        <v>153</v>
      </c>
      <c r="E788" s="182" t="s">
        <v>1</v>
      </c>
      <c r="F788" s="183" t="s">
        <v>1172</v>
      </c>
      <c r="H788" s="182" t="s">
        <v>1</v>
      </c>
      <c r="I788" s="184"/>
      <c r="L788" s="181"/>
      <c r="M788" s="185"/>
      <c r="N788" s="186"/>
      <c r="O788" s="186"/>
      <c r="P788" s="186"/>
      <c r="Q788" s="186"/>
      <c r="R788" s="186"/>
      <c r="S788" s="186"/>
      <c r="T788" s="187"/>
      <c r="AT788" s="182" t="s">
        <v>153</v>
      </c>
      <c r="AU788" s="182" t="s">
        <v>81</v>
      </c>
      <c r="AV788" s="15" t="s">
        <v>79</v>
      </c>
      <c r="AW788" s="15" t="s">
        <v>29</v>
      </c>
      <c r="AX788" s="15" t="s">
        <v>72</v>
      </c>
      <c r="AY788" s="182" t="s">
        <v>145</v>
      </c>
    </row>
    <row r="789" spans="2:63" s="13" customFormat="1">
      <c r="B789" s="164"/>
      <c r="D789" s="165" t="s">
        <v>153</v>
      </c>
      <c r="E789" s="166" t="s">
        <v>1</v>
      </c>
      <c r="F789" s="167" t="s">
        <v>1173</v>
      </c>
      <c r="H789" s="168">
        <v>33.64</v>
      </c>
      <c r="I789" s="169"/>
      <c r="L789" s="164"/>
      <c r="M789" s="170"/>
      <c r="N789" s="171"/>
      <c r="O789" s="171"/>
      <c r="P789" s="171"/>
      <c r="Q789" s="171"/>
      <c r="R789" s="171"/>
      <c r="S789" s="171"/>
      <c r="T789" s="172"/>
      <c r="AT789" s="166" t="s">
        <v>153</v>
      </c>
      <c r="AU789" s="166" t="s">
        <v>81</v>
      </c>
      <c r="AV789" s="13" t="s">
        <v>81</v>
      </c>
      <c r="AW789" s="13" t="s">
        <v>29</v>
      </c>
      <c r="AX789" s="13" t="s">
        <v>72</v>
      </c>
      <c r="AY789" s="166" t="s">
        <v>145</v>
      </c>
    </row>
    <row r="790" spans="2:63" s="15" customFormat="1">
      <c r="B790" s="181"/>
      <c r="D790" s="165" t="s">
        <v>153</v>
      </c>
      <c r="E790" s="182" t="s">
        <v>1</v>
      </c>
      <c r="F790" s="183" t="s">
        <v>1174</v>
      </c>
      <c r="H790" s="182" t="s">
        <v>1</v>
      </c>
      <c r="I790" s="184"/>
      <c r="L790" s="181"/>
      <c r="M790" s="185"/>
      <c r="N790" s="186"/>
      <c r="O790" s="186"/>
      <c r="P790" s="186"/>
      <c r="Q790" s="186"/>
      <c r="R790" s="186"/>
      <c r="S790" s="186"/>
      <c r="T790" s="187"/>
      <c r="AT790" s="182" t="s">
        <v>153</v>
      </c>
      <c r="AU790" s="182" t="s">
        <v>81</v>
      </c>
      <c r="AV790" s="15" t="s">
        <v>79</v>
      </c>
      <c r="AW790" s="15" t="s">
        <v>29</v>
      </c>
      <c r="AX790" s="15" t="s">
        <v>72</v>
      </c>
      <c r="AY790" s="182" t="s">
        <v>145</v>
      </c>
    </row>
    <row r="791" spans="2:63" s="13" customFormat="1">
      <c r="B791" s="164"/>
      <c r="D791" s="165" t="s">
        <v>153</v>
      </c>
      <c r="E791" s="166" t="s">
        <v>1</v>
      </c>
      <c r="F791" s="167" t="s">
        <v>1175</v>
      </c>
      <c r="H791" s="168">
        <v>28.861999999999998</v>
      </c>
      <c r="I791" s="169"/>
      <c r="L791" s="164"/>
      <c r="M791" s="170"/>
      <c r="N791" s="171"/>
      <c r="O791" s="171"/>
      <c r="P791" s="171"/>
      <c r="Q791" s="171"/>
      <c r="R791" s="171"/>
      <c r="S791" s="171"/>
      <c r="T791" s="172"/>
      <c r="AT791" s="166" t="s">
        <v>153</v>
      </c>
      <c r="AU791" s="166" t="s">
        <v>81</v>
      </c>
      <c r="AV791" s="13" t="s">
        <v>81</v>
      </c>
      <c r="AW791" s="13" t="s">
        <v>29</v>
      </c>
      <c r="AX791" s="13" t="s">
        <v>72</v>
      </c>
      <c r="AY791" s="166" t="s">
        <v>145</v>
      </c>
    </row>
    <row r="792" spans="2:63" s="15" customFormat="1">
      <c r="B792" s="181"/>
      <c r="D792" s="165" t="s">
        <v>153</v>
      </c>
      <c r="E792" s="182" t="s">
        <v>1</v>
      </c>
      <c r="F792" s="183" t="s">
        <v>1176</v>
      </c>
      <c r="H792" s="182" t="s">
        <v>1</v>
      </c>
      <c r="I792" s="184"/>
      <c r="L792" s="181"/>
      <c r="M792" s="185"/>
      <c r="N792" s="186"/>
      <c r="O792" s="186"/>
      <c r="P792" s="186"/>
      <c r="Q792" s="186"/>
      <c r="R792" s="186"/>
      <c r="S792" s="186"/>
      <c r="T792" s="187"/>
      <c r="AT792" s="182" t="s">
        <v>153</v>
      </c>
      <c r="AU792" s="182" t="s">
        <v>81</v>
      </c>
      <c r="AV792" s="15" t="s">
        <v>79</v>
      </c>
      <c r="AW792" s="15" t="s">
        <v>29</v>
      </c>
      <c r="AX792" s="15" t="s">
        <v>72</v>
      </c>
      <c r="AY792" s="182" t="s">
        <v>145</v>
      </c>
    </row>
    <row r="793" spans="2:63" s="13" customFormat="1">
      <c r="B793" s="164"/>
      <c r="D793" s="165" t="s">
        <v>153</v>
      </c>
      <c r="E793" s="166" t="s">
        <v>1</v>
      </c>
      <c r="F793" s="167" t="s">
        <v>1177</v>
      </c>
      <c r="H793" s="168">
        <v>77.438000000000002</v>
      </c>
      <c r="I793" s="169"/>
      <c r="L793" s="164"/>
      <c r="M793" s="170"/>
      <c r="N793" s="171"/>
      <c r="O793" s="171"/>
      <c r="P793" s="171"/>
      <c r="Q793" s="171"/>
      <c r="R793" s="171"/>
      <c r="S793" s="171"/>
      <c r="T793" s="172"/>
      <c r="AT793" s="166" t="s">
        <v>153</v>
      </c>
      <c r="AU793" s="166" t="s">
        <v>81</v>
      </c>
      <c r="AV793" s="13" t="s">
        <v>81</v>
      </c>
      <c r="AW793" s="13" t="s">
        <v>29</v>
      </c>
      <c r="AX793" s="13" t="s">
        <v>72</v>
      </c>
      <c r="AY793" s="166" t="s">
        <v>145</v>
      </c>
    </row>
    <row r="794" spans="2:63" s="15" customFormat="1">
      <c r="B794" s="181"/>
      <c r="D794" s="165" t="s">
        <v>153</v>
      </c>
      <c r="E794" s="182" t="s">
        <v>1</v>
      </c>
      <c r="F794" s="183" t="s">
        <v>1178</v>
      </c>
      <c r="H794" s="182" t="s">
        <v>1</v>
      </c>
      <c r="I794" s="184"/>
      <c r="L794" s="181"/>
      <c r="M794" s="185"/>
      <c r="N794" s="186"/>
      <c r="O794" s="186"/>
      <c r="P794" s="186"/>
      <c r="Q794" s="186"/>
      <c r="R794" s="186"/>
      <c r="S794" s="186"/>
      <c r="T794" s="187"/>
      <c r="AT794" s="182" t="s">
        <v>153</v>
      </c>
      <c r="AU794" s="182" t="s">
        <v>81</v>
      </c>
      <c r="AV794" s="15" t="s">
        <v>79</v>
      </c>
      <c r="AW794" s="15" t="s">
        <v>29</v>
      </c>
      <c r="AX794" s="15" t="s">
        <v>72</v>
      </c>
      <c r="AY794" s="182" t="s">
        <v>145</v>
      </c>
    </row>
    <row r="795" spans="2:63" s="13" customFormat="1">
      <c r="B795" s="164"/>
      <c r="D795" s="165" t="s">
        <v>153</v>
      </c>
      <c r="E795" s="166" t="s">
        <v>1</v>
      </c>
      <c r="F795" s="167" t="s">
        <v>1179</v>
      </c>
      <c r="H795" s="168">
        <v>31.032</v>
      </c>
      <c r="I795" s="169"/>
      <c r="L795" s="164"/>
      <c r="M795" s="170"/>
      <c r="N795" s="171"/>
      <c r="O795" s="171"/>
      <c r="P795" s="171"/>
      <c r="Q795" s="171"/>
      <c r="R795" s="171"/>
      <c r="S795" s="171"/>
      <c r="T795" s="172"/>
      <c r="AT795" s="166" t="s">
        <v>153</v>
      </c>
      <c r="AU795" s="166" t="s">
        <v>81</v>
      </c>
      <c r="AV795" s="13" t="s">
        <v>81</v>
      </c>
      <c r="AW795" s="13" t="s">
        <v>29</v>
      </c>
      <c r="AX795" s="13" t="s">
        <v>72</v>
      </c>
      <c r="AY795" s="166" t="s">
        <v>145</v>
      </c>
    </row>
    <row r="796" spans="2:63" s="15" customFormat="1">
      <c r="B796" s="181"/>
      <c r="D796" s="165" t="s">
        <v>153</v>
      </c>
      <c r="E796" s="182" t="s">
        <v>1</v>
      </c>
      <c r="F796" s="183" t="s">
        <v>1185</v>
      </c>
      <c r="H796" s="182" t="s">
        <v>1</v>
      </c>
      <c r="I796" s="184"/>
      <c r="L796" s="181"/>
      <c r="M796" s="185"/>
      <c r="N796" s="186"/>
      <c r="O796" s="186"/>
      <c r="P796" s="186"/>
      <c r="Q796" s="186"/>
      <c r="R796" s="186"/>
      <c r="S796" s="186"/>
      <c r="T796" s="187"/>
      <c r="AT796" s="182" t="s">
        <v>153</v>
      </c>
      <c r="AU796" s="182" t="s">
        <v>81</v>
      </c>
      <c r="AV796" s="15" t="s">
        <v>79</v>
      </c>
      <c r="AW796" s="15" t="s">
        <v>29</v>
      </c>
      <c r="AX796" s="15" t="s">
        <v>72</v>
      </c>
      <c r="AY796" s="182" t="s">
        <v>145</v>
      </c>
    </row>
    <row r="797" spans="2:63" s="13" customFormat="1">
      <c r="B797" s="164"/>
      <c r="D797" s="165" t="s">
        <v>153</v>
      </c>
      <c r="E797" s="166" t="s">
        <v>1</v>
      </c>
      <c r="F797" s="167" t="s">
        <v>791</v>
      </c>
      <c r="H797" s="168">
        <v>21.4</v>
      </c>
      <c r="I797" s="169"/>
      <c r="L797" s="164"/>
      <c r="M797" s="170"/>
      <c r="N797" s="171"/>
      <c r="O797" s="171"/>
      <c r="P797" s="171"/>
      <c r="Q797" s="171"/>
      <c r="R797" s="171"/>
      <c r="S797" s="171"/>
      <c r="T797" s="172"/>
      <c r="AT797" s="166" t="s">
        <v>153</v>
      </c>
      <c r="AU797" s="166" t="s">
        <v>81</v>
      </c>
      <c r="AV797" s="13" t="s">
        <v>81</v>
      </c>
      <c r="AW797" s="13" t="s">
        <v>29</v>
      </c>
      <c r="AX797" s="13" t="s">
        <v>72</v>
      </c>
      <c r="AY797" s="166" t="s">
        <v>145</v>
      </c>
    </row>
    <row r="798" spans="2:63" s="14" customFormat="1">
      <c r="B798" s="173"/>
      <c r="D798" s="165" t="s">
        <v>153</v>
      </c>
      <c r="E798" s="174" t="s">
        <v>1</v>
      </c>
      <c r="F798" s="175" t="s">
        <v>166</v>
      </c>
      <c r="H798" s="176">
        <v>421.14499999999998</v>
      </c>
      <c r="I798" s="177"/>
      <c r="L798" s="173"/>
      <c r="M798" s="178"/>
      <c r="N798" s="179"/>
      <c r="O798" s="179"/>
      <c r="P798" s="179"/>
      <c r="Q798" s="179"/>
      <c r="R798" s="179"/>
      <c r="S798" s="179"/>
      <c r="T798" s="180"/>
      <c r="AT798" s="174" t="s">
        <v>153</v>
      </c>
      <c r="AU798" s="174" t="s">
        <v>81</v>
      </c>
      <c r="AV798" s="14" t="s">
        <v>151</v>
      </c>
      <c r="AW798" s="14" t="s">
        <v>29</v>
      </c>
      <c r="AX798" s="14" t="s">
        <v>79</v>
      </c>
      <c r="AY798" s="174" t="s">
        <v>145</v>
      </c>
    </row>
    <row r="799" spans="2:63" s="12" customFormat="1" ht="25.9" customHeight="1">
      <c r="B799" s="136"/>
      <c r="D799" s="137" t="s">
        <v>71</v>
      </c>
      <c r="E799" s="138" t="s">
        <v>208</v>
      </c>
      <c r="F799" s="138" t="s">
        <v>208</v>
      </c>
      <c r="I799" s="139"/>
      <c r="J799" s="140">
        <f>BK799</f>
        <v>0</v>
      </c>
      <c r="L799" s="136"/>
      <c r="M799" s="141"/>
      <c r="N799" s="142"/>
      <c r="O799" s="142"/>
      <c r="P799" s="143">
        <f>P800+P802+P804+P806</f>
        <v>0</v>
      </c>
      <c r="Q799" s="142"/>
      <c r="R799" s="143">
        <f>R800+R802+R804+R806</f>
        <v>0</v>
      </c>
      <c r="S799" s="142"/>
      <c r="T799" s="144">
        <f>T800+T802+T804+T806</f>
        <v>0</v>
      </c>
      <c r="AR799" s="137" t="s">
        <v>160</v>
      </c>
      <c r="AT799" s="145" t="s">
        <v>71</v>
      </c>
      <c r="AU799" s="145" t="s">
        <v>72</v>
      </c>
      <c r="AY799" s="137" t="s">
        <v>145</v>
      </c>
      <c r="BK799" s="146">
        <f>BK800+BK802+BK804+BK806</f>
        <v>0</v>
      </c>
    </row>
    <row r="800" spans="2:63" s="12" customFormat="1" ht="22.9" customHeight="1">
      <c r="B800" s="136"/>
      <c r="D800" s="137" t="s">
        <v>71</v>
      </c>
      <c r="E800" s="147" t="s">
        <v>1194</v>
      </c>
      <c r="F800" s="147" t="s">
        <v>1195</v>
      </c>
      <c r="I800" s="139"/>
      <c r="J800" s="148">
        <f>BK800</f>
        <v>0</v>
      </c>
      <c r="L800" s="136"/>
      <c r="M800" s="141"/>
      <c r="N800" s="142"/>
      <c r="O800" s="142"/>
      <c r="P800" s="143">
        <f>P801</f>
        <v>0</v>
      </c>
      <c r="Q800" s="142"/>
      <c r="R800" s="143">
        <f>R801</f>
        <v>0</v>
      </c>
      <c r="S800" s="142"/>
      <c r="T800" s="144">
        <f>T801</f>
        <v>0</v>
      </c>
      <c r="AR800" s="137" t="s">
        <v>160</v>
      </c>
      <c r="AT800" s="145" t="s">
        <v>71</v>
      </c>
      <c r="AU800" s="145" t="s">
        <v>79</v>
      </c>
      <c r="AY800" s="137" t="s">
        <v>145</v>
      </c>
      <c r="BK800" s="146">
        <f>BK801</f>
        <v>0</v>
      </c>
    </row>
    <row r="801" spans="1:65" s="2" customFormat="1" ht="16.5" customHeight="1">
      <c r="A801" s="32"/>
      <c r="B801" s="149"/>
      <c r="C801" s="150" t="s">
        <v>1196</v>
      </c>
      <c r="D801" s="150" t="s">
        <v>147</v>
      </c>
      <c r="E801" s="151" t="s">
        <v>1197</v>
      </c>
      <c r="F801" s="152" t="s">
        <v>1198</v>
      </c>
      <c r="G801" s="153" t="s">
        <v>771</v>
      </c>
      <c r="H801" s="154">
        <v>1</v>
      </c>
      <c r="I801" s="155"/>
      <c r="J801" s="156">
        <f>ROUND(I801*H801,2)</f>
        <v>0</v>
      </c>
      <c r="K801" s="157"/>
      <c r="L801" s="33"/>
      <c r="M801" s="158" t="s">
        <v>1</v>
      </c>
      <c r="N801" s="159" t="s">
        <v>37</v>
      </c>
      <c r="O801" s="58"/>
      <c r="P801" s="160">
        <f>O801*H801</f>
        <v>0</v>
      </c>
      <c r="Q801" s="160">
        <v>0</v>
      </c>
      <c r="R801" s="160">
        <f>Q801*H801</f>
        <v>0</v>
      </c>
      <c r="S801" s="160">
        <v>0</v>
      </c>
      <c r="T801" s="161">
        <f>S801*H801</f>
        <v>0</v>
      </c>
      <c r="U801" s="32"/>
      <c r="V801" s="32"/>
      <c r="W801" s="32"/>
      <c r="X801" s="32"/>
      <c r="Y801" s="32"/>
      <c r="Z801" s="32"/>
      <c r="AA801" s="32"/>
      <c r="AB801" s="32"/>
      <c r="AC801" s="32"/>
      <c r="AD801" s="32"/>
      <c r="AE801" s="32"/>
      <c r="AR801" s="162" t="s">
        <v>492</v>
      </c>
      <c r="AT801" s="162" t="s">
        <v>147</v>
      </c>
      <c r="AU801" s="162" t="s">
        <v>81</v>
      </c>
      <c r="AY801" s="17" t="s">
        <v>145</v>
      </c>
      <c r="BE801" s="163">
        <f>IF(N801="základní",J801,0)</f>
        <v>0</v>
      </c>
      <c r="BF801" s="163">
        <f>IF(N801="snížená",J801,0)</f>
        <v>0</v>
      </c>
      <c r="BG801" s="163">
        <f>IF(N801="zákl. přenesená",J801,0)</f>
        <v>0</v>
      </c>
      <c r="BH801" s="163">
        <f>IF(N801="sníž. přenesená",J801,0)</f>
        <v>0</v>
      </c>
      <c r="BI801" s="163">
        <f>IF(N801="nulová",J801,0)</f>
        <v>0</v>
      </c>
      <c r="BJ801" s="17" t="s">
        <v>79</v>
      </c>
      <c r="BK801" s="163">
        <f>ROUND(I801*H801,2)</f>
        <v>0</v>
      </c>
      <c r="BL801" s="17" t="s">
        <v>492</v>
      </c>
      <c r="BM801" s="162" t="s">
        <v>1199</v>
      </c>
    </row>
    <row r="802" spans="1:65" s="12" customFormat="1" ht="22.9" customHeight="1">
      <c r="B802" s="136"/>
      <c r="D802" s="137" t="s">
        <v>71</v>
      </c>
      <c r="E802" s="147" t="s">
        <v>1200</v>
      </c>
      <c r="F802" s="147" t="s">
        <v>1201</v>
      </c>
      <c r="I802" s="139"/>
      <c r="J802" s="148">
        <f>BK802</f>
        <v>0</v>
      </c>
      <c r="L802" s="136"/>
      <c r="M802" s="141"/>
      <c r="N802" s="142"/>
      <c r="O802" s="142"/>
      <c r="P802" s="143">
        <f>P803</f>
        <v>0</v>
      </c>
      <c r="Q802" s="142"/>
      <c r="R802" s="143">
        <f>R803</f>
        <v>0</v>
      </c>
      <c r="S802" s="142"/>
      <c r="T802" s="144">
        <f>T803</f>
        <v>0</v>
      </c>
      <c r="AR802" s="137" t="s">
        <v>160</v>
      </c>
      <c r="AT802" s="145" t="s">
        <v>71</v>
      </c>
      <c r="AU802" s="145" t="s">
        <v>79</v>
      </c>
      <c r="AY802" s="137" t="s">
        <v>145</v>
      </c>
      <c r="BK802" s="146">
        <f>BK803</f>
        <v>0</v>
      </c>
    </row>
    <row r="803" spans="1:65" s="2" customFormat="1" ht="16.5" customHeight="1">
      <c r="A803" s="32"/>
      <c r="B803" s="149"/>
      <c r="C803" s="150" t="s">
        <v>1202</v>
      </c>
      <c r="D803" s="150" t="s">
        <v>147</v>
      </c>
      <c r="E803" s="151" t="s">
        <v>1203</v>
      </c>
      <c r="F803" s="152" t="s">
        <v>1204</v>
      </c>
      <c r="G803" s="153" t="s">
        <v>771</v>
      </c>
      <c r="H803" s="154">
        <v>1</v>
      </c>
      <c r="I803" s="155"/>
      <c r="J803" s="156">
        <f>ROUND(I803*H803,2)</f>
        <v>0</v>
      </c>
      <c r="K803" s="157"/>
      <c r="L803" s="33"/>
      <c r="M803" s="158" t="s">
        <v>1</v>
      </c>
      <c r="N803" s="159" t="s">
        <v>37</v>
      </c>
      <c r="O803" s="58"/>
      <c r="P803" s="160">
        <f>O803*H803</f>
        <v>0</v>
      </c>
      <c r="Q803" s="160">
        <v>0</v>
      </c>
      <c r="R803" s="160">
        <f>Q803*H803</f>
        <v>0</v>
      </c>
      <c r="S803" s="160">
        <v>0</v>
      </c>
      <c r="T803" s="161">
        <f>S803*H803</f>
        <v>0</v>
      </c>
      <c r="U803" s="32"/>
      <c r="V803" s="32"/>
      <c r="W803" s="32"/>
      <c r="X803" s="32"/>
      <c r="Y803" s="32"/>
      <c r="Z803" s="32"/>
      <c r="AA803" s="32"/>
      <c r="AB803" s="32"/>
      <c r="AC803" s="32"/>
      <c r="AD803" s="32"/>
      <c r="AE803" s="32"/>
      <c r="AR803" s="162" t="s">
        <v>492</v>
      </c>
      <c r="AT803" s="162" t="s">
        <v>147</v>
      </c>
      <c r="AU803" s="162" t="s">
        <v>81</v>
      </c>
      <c r="AY803" s="17" t="s">
        <v>145</v>
      </c>
      <c r="BE803" s="163">
        <f>IF(N803="základní",J803,0)</f>
        <v>0</v>
      </c>
      <c r="BF803" s="163">
        <f>IF(N803="snížená",J803,0)</f>
        <v>0</v>
      </c>
      <c r="BG803" s="163">
        <f>IF(N803="zákl. přenesená",J803,0)</f>
        <v>0</v>
      </c>
      <c r="BH803" s="163">
        <f>IF(N803="sníž. přenesená",J803,0)</f>
        <v>0</v>
      </c>
      <c r="BI803" s="163">
        <f>IF(N803="nulová",J803,0)</f>
        <v>0</v>
      </c>
      <c r="BJ803" s="17" t="s">
        <v>79</v>
      </c>
      <c r="BK803" s="163">
        <f>ROUND(I803*H803,2)</f>
        <v>0</v>
      </c>
      <c r="BL803" s="17" t="s">
        <v>492</v>
      </c>
      <c r="BM803" s="162" t="s">
        <v>1205</v>
      </c>
    </row>
    <row r="804" spans="1:65" s="12" customFormat="1" ht="22.9" customHeight="1">
      <c r="B804" s="136"/>
      <c r="D804" s="137" t="s">
        <v>71</v>
      </c>
      <c r="E804" s="147" t="s">
        <v>1206</v>
      </c>
      <c r="F804" s="147" t="s">
        <v>1207</v>
      </c>
      <c r="I804" s="139"/>
      <c r="J804" s="148">
        <f>BK804</f>
        <v>0</v>
      </c>
      <c r="L804" s="136"/>
      <c r="M804" s="141"/>
      <c r="N804" s="142"/>
      <c r="O804" s="142"/>
      <c r="P804" s="143">
        <f>P805</f>
        <v>0</v>
      </c>
      <c r="Q804" s="142"/>
      <c r="R804" s="143">
        <f>R805</f>
        <v>0</v>
      </c>
      <c r="S804" s="142"/>
      <c r="T804" s="144">
        <f>T805</f>
        <v>0</v>
      </c>
      <c r="AR804" s="137" t="s">
        <v>160</v>
      </c>
      <c r="AT804" s="145" t="s">
        <v>71</v>
      </c>
      <c r="AU804" s="145" t="s">
        <v>79</v>
      </c>
      <c r="AY804" s="137" t="s">
        <v>145</v>
      </c>
      <c r="BK804" s="146">
        <f>BK805</f>
        <v>0</v>
      </c>
    </row>
    <row r="805" spans="1:65" s="2" customFormat="1" ht="16.5" customHeight="1">
      <c r="A805" s="32"/>
      <c r="B805" s="149"/>
      <c r="C805" s="150" t="s">
        <v>1208</v>
      </c>
      <c r="D805" s="150" t="s">
        <v>147</v>
      </c>
      <c r="E805" s="151" t="s">
        <v>1209</v>
      </c>
      <c r="F805" s="152" t="s">
        <v>1210</v>
      </c>
      <c r="G805" s="153" t="s">
        <v>771</v>
      </c>
      <c r="H805" s="154">
        <v>1</v>
      </c>
      <c r="I805" s="155"/>
      <c r="J805" s="156">
        <f>ROUND(I805*H805,2)</f>
        <v>0</v>
      </c>
      <c r="K805" s="157"/>
      <c r="L805" s="33"/>
      <c r="M805" s="158" t="s">
        <v>1</v>
      </c>
      <c r="N805" s="159" t="s">
        <v>37</v>
      </c>
      <c r="O805" s="58"/>
      <c r="P805" s="160">
        <f>O805*H805</f>
        <v>0</v>
      </c>
      <c r="Q805" s="160">
        <v>0</v>
      </c>
      <c r="R805" s="160">
        <f>Q805*H805</f>
        <v>0</v>
      </c>
      <c r="S805" s="160">
        <v>0</v>
      </c>
      <c r="T805" s="161">
        <f>S805*H805</f>
        <v>0</v>
      </c>
      <c r="U805" s="32"/>
      <c r="V805" s="32"/>
      <c r="W805" s="32"/>
      <c r="X805" s="32"/>
      <c r="Y805" s="32"/>
      <c r="Z805" s="32"/>
      <c r="AA805" s="32"/>
      <c r="AB805" s="32"/>
      <c r="AC805" s="32"/>
      <c r="AD805" s="32"/>
      <c r="AE805" s="32"/>
      <c r="AR805" s="162" t="s">
        <v>492</v>
      </c>
      <c r="AT805" s="162" t="s">
        <v>147</v>
      </c>
      <c r="AU805" s="162" t="s">
        <v>81</v>
      </c>
      <c r="AY805" s="17" t="s">
        <v>145</v>
      </c>
      <c r="BE805" s="163">
        <f>IF(N805="základní",J805,0)</f>
        <v>0</v>
      </c>
      <c r="BF805" s="163">
        <f>IF(N805="snížená",J805,0)</f>
        <v>0</v>
      </c>
      <c r="BG805" s="163">
        <f>IF(N805="zákl. přenesená",J805,0)</f>
        <v>0</v>
      </c>
      <c r="BH805" s="163">
        <f>IF(N805="sníž. přenesená",J805,0)</f>
        <v>0</v>
      </c>
      <c r="BI805" s="163">
        <f>IF(N805="nulová",J805,0)</f>
        <v>0</v>
      </c>
      <c r="BJ805" s="17" t="s">
        <v>79</v>
      </c>
      <c r="BK805" s="163">
        <f>ROUND(I805*H805,2)</f>
        <v>0</v>
      </c>
      <c r="BL805" s="17" t="s">
        <v>492</v>
      </c>
      <c r="BM805" s="162" t="s">
        <v>1211</v>
      </c>
    </row>
    <row r="806" spans="1:65" s="12" customFormat="1" ht="22.9" customHeight="1">
      <c r="B806" s="136"/>
      <c r="D806" s="137" t="s">
        <v>71</v>
      </c>
      <c r="E806" s="147" t="s">
        <v>1212</v>
      </c>
      <c r="F806" s="147" t="s">
        <v>1213</v>
      </c>
      <c r="I806" s="139"/>
      <c r="J806" s="148">
        <f>BK806</f>
        <v>0</v>
      </c>
      <c r="L806" s="136"/>
      <c r="M806" s="141"/>
      <c r="N806" s="142"/>
      <c r="O806" s="142"/>
      <c r="P806" s="143">
        <f>P807</f>
        <v>0</v>
      </c>
      <c r="Q806" s="142"/>
      <c r="R806" s="143">
        <f>R807</f>
        <v>0</v>
      </c>
      <c r="S806" s="142"/>
      <c r="T806" s="144">
        <f>T807</f>
        <v>0</v>
      </c>
      <c r="AR806" s="137" t="s">
        <v>160</v>
      </c>
      <c r="AT806" s="145" t="s">
        <v>71</v>
      </c>
      <c r="AU806" s="145" t="s">
        <v>79</v>
      </c>
      <c r="AY806" s="137" t="s">
        <v>145</v>
      </c>
      <c r="BK806" s="146">
        <f>BK807</f>
        <v>0</v>
      </c>
    </row>
    <row r="807" spans="1:65" s="2" customFormat="1" ht="16.5" customHeight="1">
      <c r="A807" s="32"/>
      <c r="B807" s="149"/>
      <c r="C807" s="150" t="s">
        <v>1214</v>
      </c>
      <c r="D807" s="150" t="s">
        <v>147</v>
      </c>
      <c r="E807" s="151" t="s">
        <v>1215</v>
      </c>
      <c r="F807" s="152" t="s">
        <v>1216</v>
      </c>
      <c r="G807" s="153" t="s">
        <v>771</v>
      </c>
      <c r="H807" s="154">
        <v>1</v>
      </c>
      <c r="I807" s="155"/>
      <c r="J807" s="156">
        <f>ROUND(I807*H807,2)</f>
        <v>0</v>
      </c>
      <c r="K807" s="157"/>
      <c r="L807" s="33"/>
      <c r="M807" s="199" t="s">
        <v>1</v>
      </c>
      <c r="N807" s="200" t="s">
        <v>37</v>
      </c>
      <c r="O807" s="201"/>
      <c r="P807" s="202">
        <f>O807*H807</f>
        <v>0</v>
      </c>
      <c r="Q807" s="202">
        <v>0</v>
      </c>
      <c r="R807" s="202">
        <f>Q807*H807</f>
        <v>0</v>
      </c>
      <c r="S807" s="202">
        <v>0</v>
      </c>
      <c r="T807" s="203">
        <f>S807*H807</f>
        <v>0</v>
      </c>
      <c r="U807" s="32"/>
      <c r="V807" s="32"/>
      <c r="W807" s="32"/>
      <c r="X807" s="32"/>
      <c r="Y807" s="32"/>
      <c r="Z807" s="32"/>
      <c r="AA807" s="32"/>
      <c r="AB807" s="32"/>
      <c r="AC807" s="32"/>
      <c r="AD807" s="32"/>
      <c r="AE807" s="32"/>
      <c r="AR807" s="162" t="s">
        <v>492</v>
      </c>
      <c r="AT807" s="162" t="s">
        <v>147</v>
      </c>
      <c r="AU807" s="162" t="s">
        <v>81</v>
      </c>
      <c r="AY807" s="17" t="s">
        <v>145</v>
      </c>
      <c r="BE807" s="163">
        <f>IF(N807="základní",J807,0)</f>
        <v>0</v>
      </c>
      <c r="BF807" s="163">
        <f>IF(N807="snížená",J807,0)</f>
        <v>0</v>
      </c>
      <c r="BG807" s="163">
        <f>IF(N807="zákl. přenesená",J807,0)</f>
        <v>0</v>
      </c>
      <c r="BH807" s="163">
        <f>IF(N807="sníž. přenesená",J807,0)</f>
        <v>0</v>
      </c>
      <c r="BI807" s="163">
        <f>IF(N807="nulová",J807,0)</f>
        <v>0</v>
      </c>
      <c r="BJ807" s="17" t="s">
        <v>79</v>
      </c>
      <c r="BK807" s="163">
        <f>ROUND(I807*H807,2)</f>
        <v>0</v>
      </c>
      <c r="BL807" s="17" t="s">
        <v>492</v>
      </c>
      <c r="BM807" s="162" t="s">
        <v>1217</v>
      </c>
    </row>
    <row r="808" spans="1:65" s="2" customFormat="1" ht="6.95" customHeight="1">
      <c r="A808" s="32"/>
      <c r="B808" s="47"/>
      <c r="C808" s="48"/>
      <c r="D808" s="48"/>
      <c r="E808" s="48"/>
      <c r="F808" s="48"/>
      <c r="G808" s="48"/>
      <c r="H808" s="48"/>
      <c r="I808" s="48"/>
      <c r="J808" s="48"/>
      <c r="K808" s="48"/>
      <c r="L808" s="33"/>
      <c r="M808" s="32"/>
      <c r="O808" s="32"/>
      <c r="P808" s="32"/>
      <c r="Q808" s="32"/>
      <c r="R808" s="32"/>
      <c r="S808" s="32"/>
      <c r="T808" s="32"/>
      <c r="U808" s="32"/>
      <c r="V808" s="32"/>
      <c r="W808" s="32"/>
      <c r="X808" s="32"/>
      <c r="Y808" s="32"/>
      <c r="Z808" s="32"/>
      <c r="AA808" s="32"/>
      <c r="AB808" s="32"/>
      <c r="AC808" s="32"/>
      <c r="AD808" s="32"/>
      <c r="AE808" s="32"/>
    </row>
  </sheetData>
  <autoFilter ref="C150:K807" xr:uid="{00000000-0009-0000-0000-000001000000}"/>
  <mergeCells count="12">
    <mergeCell ref="E143:H143"/>
    <mergeCell ref="L2:V2"/>
    <mergeCell ref="E85:H85"/>
    <mergeCell ref="E87:H87"/>
    <mergeCell ref="E89:H89"/>
    <mergeCell ref="E139:H139"/>
    <mergeCell ref="E141:H14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73"/>
  <sheetViews>
    <sheetView showGridLines="0" topLeftCell="A106" workbookViewId="0">
      <selection activeCell="I126" sqref="I1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3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89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1:46" s="1" customFormat="1" ht="24.95" customHeight="1">
      <c r="B4" s="20"/>
      <c r="D4" s="21" t="s">
        <v>90</v>
      </c>
      <c r="L4" s="20"/>
      <c r="M4" s="9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26.25" customHeight="1">
      <c r="B7" s="20"/>
      <c r="E7" s="248" t="str">
        <f>'Rekapitulace stavby'!K6</f>
        <v>Masarykova univerzita Brno, areál UK Bohunice, Kamenice 755/5, Brno</v>
      </c>
      <c r="F7" s="249"/>
      <c r="G7" s="249"/>
      <c r="H7" s="249"/>
      <c r="L7" s="20"/>
    </row>
    <row r="8" spans="1:46" s="1" customFormat="1" ht="12" customHeight="1">
      <c r="B8" s="20"/>
      <c r="D8" s="27" t="s">
        <v>91</v>
      </c>
      <c r="L8" s="20"/>
    </row>
    <row r="9" spans="1:46" s="2" customFormat="1" ht="16.5" customHeight="1">
      <c r="A9" s="32"/>
      <c r="B9" s="33"/>
      <c r="C9" s="32"/>
      <c r="D9" s="32"/>
      <c r="E9" s="248" t="s">
        <v>92</v>
      </c>
      <c r="F9" s="247"/>
      <c r="G9" s="247"/>
      <c r="H9" s="247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93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34" t="s">
        <v>1218</v>
      </c>
      <c r="F11" s="247"/>
      <c r="G11" s="247"/>
      <c r="H11" s="247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21</v>
      </c>
      <c r="G14" s="32"/>
      <c r="H14" s="32"/>
      <c r="I14" s="27" t="s">
        <v>22</v>
      </c>
      <c r="J14" s="55" t="str">
        <f>'Rekapitulace stavby'!AN8</f>
        <v>Vyplň údaj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23</v>
      </c>
      <c r="E16" s="32"/>
      <c r="F16" s="32"/>
      <c r="G16" s="32"/>
      <c r="H16" s="32"/>
      <c r="I16" s="27" t="s">
        <v>24</v>
      </c>
      <c r="J16" s="25" t="str">
        <f>IF('Rekapitulace stavby'!AN10="","",'Rekapitulace stavby'!AN10)</f>
        <v/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tr">
        <f>IF('Rekapitulace stavby'!E11="","",'Rekapitulace stavby'!E11)</f>
        <v xml:space="preserve"> </v>
      </c>
      <c r="F17" s="32"/>
      <c r="G17" s="32"/>
      <c r="H17" s="32"/>
      <c r="I17" s="27" t="s">
        <v>25</v>
      </c>
      <c r="J17" s="25" t="str">
        <f>IF('Rekapitulace stavby'!AN11="","",'Rekapitulace stavby'!AN11)</f>
        <v/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26</v>
      </c>
      <c r="E19" s="32"/>
      <c r="F19" s="32"/>
      <c r="G19" s="32"/>
      <c r="H19" s="32"/>
      <c r="I19" s="27" t="s">
        <v>24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50" t="str">
        <f>'Rekapitulace stavby'!E14</f>
        <v>Vyplň údaj</v>
      </c>
      <c r="F20" s="210"/>
      <c r="G20" s="210"/>
      <c r="H20" s="210"/>
      <c r="I20" s="27" t="s">
        <v>25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28</v>
      </c>
      <c r="E22" s="32"/>
      <c r="F22" s="32"/>
      <c r="G22" s="32"/>
      <c r="H22" s="32"/>
      <c r="I22" s="27" t="s">
        <v>24</v>
      </c>
      <c r="J22" s="25" t="str">
        <f>IF('Rekapitulace stavby'!AN16="","",'Rekapitulace stavby'!AN16)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tr">
        <f>IF('Rekapitulace stavby'!E17="","",'Rekapitulace stavby'!E17)</f>
        <v xml:space="preserve"> </v>
      </c>
      <c r="F23" s="32"/>
      <c r="G23" s="32"/>
      <c r="H23" s="32"/>
      <c r="I23" s="27" t="s">
        <v>25</v>
      </c>
      <c r="J23" s="25" t="str">
        <f>IF('Rekapitulace stavby'!AN17="","",'Rekapitulace stavby'!AN17)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30</v>
      </c>
      <c r="E25" s="32"/>
      <c r="F25" s="32"/>
      <c r="G25" s="32"/>
      <c r="H25" s="32"/>
      <c r="I25" s="27" t="s">
        <v>24</v>
      </c>
      <c r="J25" s="25" t="str">
        <f>IF('Rekapitulace stavby'!AN19="","",'Rekapitulace stavby'!AN19)</f>
        <v/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tr">
        <f>IF('Rekapitulace stavby'!E20="","",'Rekapitulace stavby'!E20)</f>
        <v xml:space="preserve"> </v>
      </c>
      <c r="F26" s="32"/>
      <c r="G26" s="32"/>
      <c r="H26" s="32"/>
      <c r="I26" s="27" t="s">
        <v>25</v>
      </c>
      <c r="J26" s="25" t="str">
        <f>IF('Rekapitulace stavby'!AN20="","",'Rekapitulace stavby'!AN20)</f>
        <v/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31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9"/>
      <c r="B29" s="100"/>
      <c r="C29" s="99"/>
      <c r="D29" s="99"/>
      <c r="E29" s="215" t="s">
        <v>1</v>
      </c>
      <c r="F29" s="215"/>
      <c r="G29" s="215"/>
      <c r="H29" s="215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2" t="s">
        <v>32</v>
      </c>
      <c r="E32" s="32"/>
      <c r="F32" s="32"/>
      <c r="G32" s="32"/>
      <c r="H32" s="32"/>
      <c r="I32" s="32"/>
      <c r="J32" s="71">
        <f>ROUND(J123,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34</v>
      </c>
      <c r="G34" s="32"/>
      <c r="H34" s="32"/>
      <c r="I34" s="36" t="s">
        <v>33</v>
      </c>
      <c r="J34" s="36" t="s">
        <v>35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3" t="s">
        <v>36</v>
      </c>
      <c r="E35" s="27" t="s">
        <v>37</v>
      </c>
      <c r="F35" s="104">
        <f>ROUND((SUM(BE123:BE172)),  2)</f>
        <v>0</v>
      </c>
      <c r="G35" s="32"/>
      <c r="H35" s="32"/>
      <c r="I35" s="105">
        <v>0.21</v>
      </c>
      <c r="J35" s="104">
        <f>ROUND(((SUM(BE123:BE172))*I35),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38</v>
      </c>
      <c r="F36" s="104">
        <f>ROUND((SUM(BF123:BF172)),  2)</f>
        <v>0</v>
      </c>
      <c r="G36" s="32"/>
      <c r="H36" s="32"/>
      <c r="I36" s="105">
        <v>0.15</v>
      </c>
      <c r="J36" s="104">
        <f>ROUND(((SUM(BF123:BF172))*I36),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39</v>
      </c>
      <c r="F37" s="104">
        <f>ROUND((SUM(BG123:BG172)),  2)</f>
        <v>0</v>
      </c>
      <c r="G37" s="32"/>
      <c r="H37" s="32"/>
      <c r="I37" s="105">
        <v>0.21</v>
      </c>
      <c r="J37" s="104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40</v>
      </c>
      <c r="F38" s="104">
        <f>ROUND((SUM(BH123:BH172)),  2)</f>
        <v>0</v>
      </c>
      <c r="G38" s="32"/>
      <c r="H38" s="32"/>
      <c r="I38" s="105">
        <v>0.15</v>
      </c>
      <c r="J38" s="104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41</v>
      </c>
      <c r="F39" s="104">
        <f>ROUND((SUM(BI123:BI172)),  2)</f>
        <v>0</v>
      </c>
      <c r="G39" s="32"/>
      <c r="H39" s="32"/>
      <c r="I39" s="105">
        <v>0</v>
      </c>
      <c r="J39" s="104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6"/>
      <c r="D41" s="107" t="s">
        <v>42</v>
      </c>
      <c r="E41" s="60"/>
      <c r="F41" s="60"/>
      <c r="G41" s="108" t="s">
        <v>43</v>
      </c>
      <c r="H41" s="109" t="s">
        <v>44</v>
      </c>
      <c r="I41" s="60"/>
      <c r="J41" s="110">
        <f>SUM(J32:J39)</f>
        <v>0</v>
      </c>
      <c r="K41" s="111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45</v>
      </c>
      <c r="E50" s="44"/>
      <c r="F50" s="44"/>
      <c r="G50" s="43" t="s">
        <v>46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47</v>
      </c>
      <c r="E61" s="35"/>
      <c r="F61" s="112" t="s">
        <v>48</v>
      </c>
      <c r="G61" s="45" t="s">
        <v>47</v>
      </c>
      <c r="H61" s="35"/>
      <c r="I61" s="35"/>
      <c r="J61" s="113" t="s">
        <v>48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49</v>
      </c>
      <c r="E65" s="46"/>
      <c r="F65" s="46"/>
      <c r="G65" s="43" t="s">
        <v>50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47</v>
      </c>
      <c r="E76" s="35"/>
      <c r="F76" s="112" t="s">
        <v>48</v>
      </c>
      <c r="G76" s="45" t="s">
        <v>47</v>
      </c>
      <c r="H76" s="35"/>
      <c r="I76" s="35"/>
      <c r="J76" s="113" t="s">
        <v>48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95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26.25" customHeight="1">
      <c r="A85" s="32"/>
      <c r="B85" s="33"/>
      <c r="C85" s="32"/>
      <c r="D85" s="32"/>
      <c r="E85" s="248" t="str">
        <f>E7</f>
        <v>Masarykova univerzita Brno, areál UK Bohunice, Kamenice 755/5, Brno</v>
      </c>
      <c r="F85" s="249"/>
      <c r="G85" s="249"/>
      <c r="H85" s="249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91</v>
      </c>
      <c r="L86" s="20"/>
    </row>
    <row r="87" spans="1:31" s="2" customFormat="1" ht="16.5" customHeight="1">
      <c r="A87" s="32"/>
      <c r="B87" s="33"/>
      <c r="C87" s="32"/>
      <c r="D87" s="32"/>
      <c r="E87" s="248" t="s">
        <v>92</v>
      </c>
      <c r="F87" s="247"/>
      <c r="G87" s="247"/>
      <c r="H87" s="247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93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34" t="str">
        <f>E11</f>
        <v>19.2 - Vedlejší rozpočtové náklady</v>
      </c>
      <c r="F89" s="247"/>
      <c r="G89" s="247"/>
      <c r="H89" s="247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 xml:space="preserve"> </v>
      </c>
      <c r="G91" s="32"/>
      <c r="H91" s="32"/>
      <c r="I91" s="27" t="s">
        <v>22</v>
      </c>
      <c r="J91" s="55" t="str">
        <f>IF(J14="","",J14)</f>
        <v>Vyplň údaj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15.2" customHeight="1">
      <c r="A93" s="32"/>
      <c r="B93" s="33"/>
      <c r="C93" s="27" t="s">
        <v>23</v>
      </c>
      <c r="D93" s="32"/>
      <c r="E93" s="32"/>
      <c r="F93" s="25" t="str">
        <f>E17</f>
        <v xml:space="preserve"> </v>
      </c>
      <c r="G93" s="32"/>
      <c r="H93" s="32"/>
      <c r="I93" s="27" t="s">
        <v>28</v>
      </c>
      <c r="J93" s="30" t="str">
        <f>E23</f>
        <v xml:space="preserve"> 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26</v>
      </c>
      <c r="D94" s="32"/>
      <c r="E94" s="32"/>
      <c r="F94" s="25" t="str">
        <f>IF(E20="","",E20)</f>
        <v>Vyplň údaj</v>
      </c>
      <c r="G94" s="32"/>
      <c r="H94" s="32"/>
      <c r="I94" s="27" t="s">
        <v>30</v>
      </c>
      <c r="J94" s="30" t="str">
        <f>E26</f>
        <v xml:space="preserve"> 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4" t="s">
        <v>96</v>
      </c>
      <c r="D96" s="106"/>
      <c r="E96" s="106"/>
      <c r="F96" s="106"/>
      <c r="G96" s="106"/>
      <c r="H96" s="106"/>
      <c r="I96" s="106"/>
      <c r="J96" s="115" t="s">
        <v>97</v>
      </c>
      <c r="K96" s="106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6" t="s">
        <v>98</v>
      </c>
      <c r="D98" s="32"/>
      <c r="E98" s="32"/>
      <c r="F98" s="32"/>
      <c r="G98" s="32"/>
      <c r="H98" s="32"/>
      <c r="I98" s="32"/>
      <c r="J98" s="71">
        <f>J123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99</v>
      </c>
    </row>
    <row r="99" spans="1:47" s="9" customFormat="1" ht="24.95" customHeight="1">
      <c r="B99" s="117"/>
      <c r="D99" s="118" t="s">
        <v>1219</v>
      </c>
      <c r="E99" s="119"/>
      <c r="F99" s="119"/>
      <c r="G99" s="119"/>
      <c r="H99" s="119"/>
      <c r="I99" s="119"/>
      <c r="J99" s="120">
        <f>J124</f>
        <v>0</v>
      </c>
      <c r="L99" s="117"/>
    </row>
    <row r="100" spans="1:47" s="10" customFormat="1" ht="19.899999999999999" customHeight="1">
      <c r="B100" s="121"/>
      <c r="D100" s="122" t="s">
        <v>1220</v>
      </c>
      <c r="E100" s="123"/>
      <c r="F100" s="123"/>
      <c r="G100" s="123"/>
      <c r="H100" s="123"/>
      <c r="I100" s="123"/>
      <c r="J100" s="124">
        <f>J125</f>
        <v>0</v>
      </c>
      <c r="L100" s="121"/>
    </row>
    <row r="101" spans="1:47" s="10" customFormat="1" ht="19.899999999999999" customHeight="1">
      <c r="B101" s="121"/>
      <c r="D101" s="122" t="s">
        <v>1221</v>
      </c>
      <c r="E101" s="123"/>
      <c r="F101" s="123"/>
      <c r="G101" s="123"/>
      <c r="H101" s="123"/>
      <c r="I101" s="123"/>
      <c r="J101" s="124">
        <f>J136</f>
        <v>0</v>
      </c>
      <c r="L101" s="121"/>
    </row>
    <row r="102" spans="1:47" s="2" customFormat="1" ht="21.75" customHeight="1">
      <c r="A102" s="32"/>
      <c r="B102" s="33"/>
      <c r="C102" s="32"/>
      <c r="D102" s="32"/>
      <c r="E102" s="32"/>
      <c r="F102" s="32"/>
      <c r="G102" s="32"/>
      <c r="H102" s="32"/>
      <c r="I102" s="32"/>
      <c r="J102" s="32"/>
      <c r="K102" s="32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47" s="2" customFormat="1" ht="6.95" customHeight="1">
      <c r="A103" s="32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47" s="2" customFormat="1" ht="6.95" customHeight="1">
      <c r="A107" s="32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47" s="2" customFormat="1" ht="24.95" customHeight="1">
      <c r="A108" s="32"/>
      <c r="B108" s="33"/>
      <c r="C108" s="21" t="s">
        <v>131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47" s="2" customFormat="1" ht="6.95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47" s="2" customFormat="1" ht="12" customHeight="1">
      <c r="A110" s="32"/>
      <c r="B110" s="33"/>
      <c r="C110" s="27" t="s">
        <v>16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47" s="2" customFormat="1" ht="26.25" customHeight="1">
      <c r="A111" s="32"/>
      <c r="B111" s="33"/>
      <c r="C111" s="32"/>
      <c r="D111" s="32"/>
      <c r="E111" s="248" t="str">
        <f>E7</f>
        <v>Masarykova univerzita Brno, areál UK Bohunice, Kamenice 755/5, Brno</v>
      </c>
      <c r="F111" s="249"/>
      <c r="G111" s="249"/>
      <c r="H111" s="249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47" s="1" customFormat="1" ht="12" customHeight="1">
      <c r="B112" s="20"/>
      <c r="C112" s="27" t="s">
        <v>91</v>
      </c>
      <c r="L112" s="20"/>
    </row>
    <row r="113" spans="1:65" s="2" customFormat="1" ht="16.5" customHeight="1">
      <c r="A113" s="32"/>
      <c r="B113" s="33"/>
      <c r="C113" s="32"/>
      <c r="D113" s="32"/>
      <c r="E113" s="248" t="s">
        <v>92</v>
      </c>
      <c r="F113" s="247"/>
      <c r="G113" s="247"/>
      <c r="H113" s="247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93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2"/>
      <c r="D115" s="32"/>
      <c r="E115" s="234" t="str">
        <f>E11</f>
        <v>19.2 - Vedlejší rozpočtové náklady</v>
      </c>
      <c r="F115" s="247"/>
      <c r="G115" s="247"/>
      <c r="H115" s="247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2"/>
      <c r="E117" s="32"/>
      <c r="F117" s="25" t="str">
        <f>F14</f>
        <v xml:space="preserve"> </v>
      </c>
      <c r="G117" s="32"/>
      <c r="H117" s="32"/>
      <c r="I117" s="27" t="s">
        <v>22</v>
      </c>
      <c r="J117" s="55" t="str">
        <f>IF(J14="","",J14)</f>
        <v>Vyplň údaj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23</v>
      </c>
      <c r="D119" s="32"/>
      <c r="E119" s="32"/>
      <c r="F119" s="25" t="str">
        <f>E17</f>
        <v xml:space="preserve"> </v>
      </c>
      <c r="G119" s="32"/>
      <c r="H119" s="32"/>
      <c r="I119" s="27" t="s">
        <v>28</v>
      </c>
      <c r="J119" s="30" t="str">
        <f>E23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26</v>
      </c>
      <c r="D120" s="32"/>
      <c r="E120" s="32"/>
      <c r="F120" s="25" t="str">
        <f>IF(E20="","",E20)</f>
        <v>Vyplň údaj</v>
      </c>
      <c r="G120" s="32"/>
      <c r="H120" s="32"/>
      <c r="I120" s="27" t="s">
        <v>30</v>
      </c>
      <c r="J120" s="30" t="str">
        <f>E26</f>
        <v xml:space="preserve"> 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>
      <c r="A122" s="125"/>
      <c r="B122" s="126"/>
      <c r="C122" s="127" t="s">
        <v>132</v>
      </c>
      <c r="D122" s="128" t="s">
        <v>57</v>
      </c>
      <c r="E122" s="128" t="s">
        <v>53</v>
      </c>
      <c r="F122" s="128" t="s">
        <v>54</v>
      </c>
      <c r="G122" s="128" t="s">
        <v>133</v>
      </c>
      <c r="H122" s="128" t="s">
        <v>134</v>
      </c>
      <c r="I122" s="128" t="s">
        <v>135</v>
      </c>
      <c r="J122" s="129" t="s">
        <v>97</v>
      </c>
      <c r="K122" s="130" t="s">
        <v>136</v>
      </c>
      <c r="L122" s="131"/>
      <c r="M122" s="62" t="s">
        <v>1</v>
      </c>
      <c r="N122" s="63" t="s">
        <v>36</v>
      </c>
      <c r="O122" s="63" t="s">
        <v>137</v>
      </c>
      <c r="P122" s="63" t="s">
        <v>138</v>
      </c>
      <c r="Q122" s="63" t="s">
        <v>139</v>
      </c>
      <c r="R122" s="63" t="s">
        <v>140</v>
      </c>
      <c r="S122" s="63" t="s">
        <v>141</v>
      </c>
      <c r="T122" s="64" t="s">
        <v>142</v>
      </c>
      <c r="U122" s="125"/>
      <c r="V122" s="125"/>
      <c r="W122" s="125"/>
      <c r="X122" s="125"/>
      <c r="Y122" s="125"/>
      <c r="Z122" s="125"/>
      <c r="AA122" s="125"/>
      <c r="AB122" s="125"/>
      <c r="AC122" s="125"/>
      <c r="AD122" s="125"/>
      <c r="AE122" s="125"/>
    </row>
    <row r="123" spans="1:65" s="2" customFormat="1" ht="22.9" customHeight="1">
      <c r="A123" s="32"/>
      <c r="B123" s="33"/>
      <c r="C123" s="69" t="s">
        <v>143</v>
      </c>
      <c r="D123" s="32"/>
      <c r="E123" s="32"/>
      <c r="F123" s="32"/>
      <c r="G123" s="32"/>
      <c r="H123" s="32"/>
      <c r="I123" s="32"/>
      <c r="J123" s="132">
        <f>BK123</f>
        <v>0</v>
      </c>
      <c r="K123" s="32"/>
      <c r="L123" s="33"/>
      <c r="M123" s="65"/>
      <c r="N123" s="56"/>
      <c r="O123" s="66"/>
      <c r="P123" s="133">
        <f>P124</f>
        <v>0</v>
      </c>
      <c r="Q123" s="66"/>
      <c r="R123" s="133">
        <f>R124</f>
        <v>0</v>
      </c>
      <c r="S123" s="66"/>
      <c r="T123" s="134">
        <f>T124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71</v>
      </c>
      <c r="AU123" s="17" t="s">
        <v>99</v>
      </c>
      <c r="BK123" s="135">
        <f>BK124</f>
        <v>0</v>
      </c>
    </row>
    <row r="124" spans="1:65" s="12" customFormat="1" ht="25.9" customHeight="1">
      <c r="B124" s="136"/>
      <c r="D124" s="137" t="s">
        <v>71</v>
      </c>
      <c r="E124" s="138" t="s">
        <v>1222</v>
      </c>
      <c r="F124" s="138" t="s">
        <v>1222</v>
      </c>
      <c r="I124" s="139"/>
      <c r="J124" s="140">
        <f>BK124</f>
        <v>0</v>
      </c>
      <c r="L124" s="136"/>
      <c r="M124" s="141"/>
      <c r="N124" s="142"/>
      <c r="O124" s="142"/>
      <c r="P124" s="143">
        <f>P125+P136</f>
        <v>0</v>
      </c>
      <c r="Q124" s="142"/>
      <c r="R124" s="143">
        <f>R125+R136</f>
        <v>0</v>
      </c>
      <c r="S124" s="142"/>
      <c r="T124" s="144">
        <f>T125+T136</f>
        <v>0</v>
      </c>
      <c r="AR124" s="137" t="s">
        <v>174</v>
      </c>
      <c r="AT124" s="145" t="s">
        <v>71</v>
      </c>
      <c r="AU124" s="145" t="s">
        <v>72</v>
      </c>
      <c r="AY124" s="137" t="s">
        <v>145</v>
      </c>
      <c r="BK124" s="146">
        <f>BK125+BK136</f>
        <v>0</v>
      </c>
    </row>
    <row r="125" spans="1:65" s="12" customFormat="1" ht="22.9" customHeight="1">
      <c r="B125" s="136"/>
      <c r="D125" s="137" t="s">
        <v>71</v>
      </c>
      <c r="E125" s="147" t="s">
        <v>1223</v>
      </c>
      <c r="F125" s="147" t="s">
        <v>1222</v>
      </c>
      <c r="I125" s="139"/>
      <c r="J125" s="148">
        <f>BK125</f>
        <v>0</v>
      </c>
      <c r="L125" s="136"/>
      <c r="M125" s="141"/>
      <c r="N125" s="142"/>
      <c r="O125" s="142"/>
      <c r="P125" s="143">
        <f>SUM(P126:P135)</f>
        <v>0</v>
      </c>
      <c r="Q125" s="142"/>
      <c r="R125" s="143">
        <f>SUM(R126:R135)</f>
        <v>0</v>
      </c>
      <c r="S125" s="142"/>
      <c r="T125" s="144">
        <f>SUM(T126:T135)</f>
        <v>0</v>
      </c>
      <c r="AR125" s="137" t="s">
        <v>174</v>
      </c>
      <c r="AT125" s="145" t="s">
        <v>71</v>
      </c>
      <c r="AU125" s="145" t="s">
        <v>79</v>
      </c>
      <c r="AY125" s="137" t="s">
        <v>145</v>
      </c>
      <c r="BK125" s="146">
        <f>SUM(BK126:BK135)</f>
        <v>0</v>
      </c>
    </row>
    <row r="126" spans="1:65" s="2" customFormat="1" ht="37.9" customHeight="1">
      <c r="A126" s="32"/>
      <c r="B126" s="149"/>
      <c r="C126" s="150" t="s">
        <v>79</v>
      </c>
      <c r="D126" s="150" t="s">
        <v>147</v>
      </c>
      <c r="E126" s="151" t="s">
        <v>1224</v>
      </c>
      <c r="F126" s="152" t="s">
        <v>1365</v>
      </c>
      <c r="G126" s="153" t="s">
        <v>1225</v>
      </c>
      <c r="H126" s="154">
        <v>1</v>
      </c>
      <c r="I126" s="155"/>
      <c r="J126" s="156">
        <f t="shared" ref="J126:J135" si="0">ROUND(I126*H126,2)</f>
        <v>0</v>
      </c>
      <c r="K126" s="157"/>
      <c r="L126" s="33"/>
      <c r="M126" s="158" t="s">
        <v>1</v>
      </c>
      <c r="N126" s="159" t="s">
        <v>37</v>
      </c>
      <c r="O126" s="58"/>
      <c r="P126" s="160">
        <f t="shared" ref="P126:P135" si="1">O126*H126</f>
        <v>0</v>
      </c>
      <c r="Q126" s="160">
        <v>0</v>
      </c>
      <c r="R126" s="160">
        <f t="shared" ref="R126:R135" si="2">Q126*H126</f>
        <v>0</v>
      </c>
      <c r="S126" s="160">
        <v>0</v>
      </c>
      <c r="T126" s="161">
        <f t="shared" ref="T126:T135" si="3"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62" t="s">
        <v>1226</v>
      </c>
      <c r="AT126" s="162" t="s">
        <v>147</v>
      </c>
      <c r="AU126" s="162" t="s">
        <v>81</v>
      </c>
      <c r="AY126" s="17" t="s">
        <v>145</v>
      </c>
      <c r="BE126" s="163">
        <f t="shared" ref="BE126:BE135" si="4">IF(N126="základní",J126,0)</f>
        <v>0</v>
      </c>
      <c r="BF126" s="163">
        <f t="shared" ref="BF126:BF135" si="5">IF(N126="snížená",J126,0)</f>
        <v>0</v>
      </c>
      <c r="BG126" s="163">
        <f t="shared" ref="BG126:BG135" si="6">IF(N126="zákl. přenesená",J126,0)</f>
        <v>0</v>
      </c>
      <c r="BH126" s="163">
        <f t="shared" ref="BH126:BH135" si="7">IF(N126="sníž. přenesená",J126,0)</f>
        <v>0</v>
      </c>
      <c r="BI126" s="163">
        <f t="shared" ref="BI126:BI135" si="8">IF(N126="nulová",J126,0)</f>
        <v>0</v>
      </c>
      <c r="BJ126" s="17" t="s">
        <v>79</v>
      </c>
      <c r="BK126" s="163">
        <f t="shared" ref="BK126:BK135" si="9">ROUND(I126*H126,2)</f>
        <v>0</v>
      </c>
      <c r="BL126" s="17" t="s">
        <v>1226</v>
      </c>
      <c r="BM126" s="162" t="s">
        <v>1227</v>
      </c>
    </row>
    <row r="127" spans="1:65" s="2" customFormat="1" ht="232.15" customHeight="1">
      <c r="A127" s="32"/>
      <c r="B127" s="149"/>
      <c r="C127" s="150" t="s">
        <v>81</v>
      </c>
      <c r="D127" s="150" t="s">
        <v>147</v>
      </c>
      <c r="E127" s="151" t="s">
        <v>1228</v>
      </c>
      <c r="F127" s="152" t="s">
        <v>1229</v>
      </c>
      <c r="G127" s="153" t="s">
        <v>1225</v>
      </c>
      <c r="H127" s="154">
        <v>1</v>
      </c>
      <c r="I127" s="155"/>
      <c r="J127" s="156">
        <f t="shared" si="0"/>
        <v>0</v>
      </c>
      <c r="K127" s="157"/>
      <c r="L127" s="33"/>
      <c r="M127" s="158" t="s">
        <v>1</v>
      </c>
      <c r="N127" s="159" t="s">
        <v>37</v>
      </c>
      <c r="O127" s="58"/>
      <c r="P127" s="160">
        <f t="shared" si="1"/>
        <v>0</v>
      </c>
      <c r="Q127" s="160">
        <v>0</v>
      </c>
      <c r="R127" s="160">
        <f t="shared" si="2"/>
        <v>0</v>
      </c>
      <c r="S127" s="160">
        <v>0</v>
      </c>
      <c r="T127" s="161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2" t="s">
        <v>1226</v>
      </c>
      <c r="AT127" s="162" t="s">
        <v>147</v>
      </c>
      <c r="AU127" s="162" t="s">
        <v>81</v>
      </c>
      <c r="AY127" s="17" t="s">
        <v>145</v>
      </c>
      <c r="BE127" s="163">
        <f t="shared" si="4"/>
        <v>0</v>
      </c>
      <c r="BF127" s="163">
        <f t="shared" si="5"/>
        <v>0</v>
      </c>
      <c r="BG127" s="163">
        <f t="shared" si="6"/>
        <v>0</v>
      </c>
      <c r="BH127" s="163">
        <f t="shared" si="7"/>
        <v>0</v>
      </c>
      <c r="BI127" s="163">
        <f t="shared" si="8"/>
        <v>0</v>
      </c>
      <c r="BJ127" s="17" t="s">
        <v>79</v>
      </c>
      <c r="BK127" s="163">
        <f t="shared" si="9"/>
        <v>0</v>
      </c>
      <c r="BL127" s="17" t="s">
        <v>1226</v>
      </c>
      <c r="BM127" s="162" t="s">
        <v>1230</v>
      </c>
    </row>
    <row r="128" spans="1:65" s="2" customFormat="1" ht="90" customHeight="1">
      <c r="A128" s="32"/>
      <c r="B128" s="149"/>
      <c r="C128" s="150" t="s">
        <v>160</v>
      </c>
      <c r="D128" s="150" t="s">
        <v>147</v>
      </c>
      <c r="E128" s="151" t="s">
        <v>1231</v>
      </c>
      <c r="F128" s="152" t="s">
        <v>1232</v>
      </c>
      <c r="G128" s="153" t="s">
        <v>1225</v>
      </c>
      <c r="H128" s="154">
        <v>1</v>
      </c>
      <c r="I128" s="155"/>
      <c r="J128" s="156">
        <f t="shared" si="0"/>
        <v>0</v>
      </c>
      <c r="K128" s="157"/>
      <c r="L128" s="33"/>
      <c r="M128" s="158" t="s">
        <v>1</v>
      </c>
      <c r="N128" s="159" t="s">
        <v>37</v>
      </c>
      <c r="O128" s="58"/>
      <c r="P128" s="160">
        <f t="shared" si="1"/>
        <v>0</v>
      </c>
      <c r="Q128" s="160">
        <v>0</v>
      </c>
      <c r="R128" s="160">
        <f t="shared" si="2"/>
        <v>0</v>
      </c>
      <c r="S128" s="160">
        <v>0</v>
      </c>
      <c r="T128" s="161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62" t="s">
        <v>1226</v>
      </c>
      <c r="AT128" s="162" t="s">
        <v>147</v>
      </c>
      <c r="AU128" s="162" t="s">
        <v>81</v>
      </c>
      <c r="AY128" s="17" t="s">
        <v>145</v>
      </c>
      <c r="BE128" s="163">
        <f t="shared" si="4"/>
        <v>0</v>
      </c>
      <c r="BF128" s="163">
        <f t="shared" si="5"/>
        <v>0</v>
      </c>
      <c r="BG128" s="163">
        <f t="shared" si="6"/>
        <v>0</v>
      </c>
      <c r="BH128" s="163">
        <f t="shared" si="7"/>
        <v>0</v>
      </c>
      <c r="BI128" s="163">
        <f t="shared" si="8"/>
        <v>0</v>
      </c>
      <c r="BJ128" s="17" t="s">
        <v>79</v>
      </c>
      <c r="BK128" s="163">
        <f t="shared" si="9"/>
        <v>0</v>
      </c>
      <c r="BL128" s="17" t="s">
        <v>1226</v>
      </c>
      <c r="BM128" s="162" t="s">
        <v>1233</v>
      </c>
    </row>
    <row r="129" spans="1:65" s="2" customFormat="1" ht="90" customHeight="1">
      <c r="A129" s="32"/>
      <c r="B129" s="149"/>
      <c r="C129" s="150" t="s">
        <v>151</v>
      </c>
      <c r="D129" s="150" t="s">
        <v>147</v>
      </c>
      <c r="E129" s="151" t="s">
        <v>1234</v>
      </c>
      <c r="F129" s="152" t="s">
        <v>1235</v>
      </c>
      <c r="G129" s="153" t="s">
        <v>1225</v>
      </c>
      <c r="H129" s="154">
        <v>1</v>
      </c>
      <c r="I129" s="155"/>
      <c r="J129" s="156">
        <f t="shared" si="0"/>
        <v>0</v>
      </c>
      <c r="K129" s="157"/>
      <c r="L129" s="33"/>
      <c r="M129" s="158" t="s">
        <v>1</v>
      </c>
      <c r="N129" s="159" t="s">
        <v>37</v>
      </c>
      <c r="O129" s="58"/>
      <c r="P129" s="160">
        <f t="shared" si="1"/>
        <v>0</v>
      </c>
      <c r="Q129" s="160">
        <v>0</v>
      </c>
      <c r="R129" s="160">
        <f t="shared" si="2"/>
        <v>0</v>
      </c>
      <c r="S129" s="160">
        <v>0</v>
      </c>
      <c r="T129" s="161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2" t="s">
        <v>1226</v>
      </c>
      <c r="AT129" s="162" t="s">
        <v>147</v>
      </c>
      <c r="AU129" s="162" t="s">
        <v>81</v>
      </c>
      <c r="AY129" s="17" t="s">
        <v>145</v>
      </c>
      <c r="BE129" s="163">
        <f t="shared" si="4"/>
        <v>0</v>
      </c>
      <c r="BF129" s="163">
        <f t="shared" si="5"/>
        <v>0</v>
      </c>
      <c r="BG129" s="163">
        <f t="shared" si="6"/>
        <v>0</v>
      </c>
      <c r="BH129" s="163">
        <f t="shared" si="7"/>
        <v>0</v>
      </c>
      <c r="BI129" s="163">
        <f t="shared" si="8"/>
        <v>0</v>
      </c>
      <c r="BJ129" s="17" t="s">
        <v>79</v>
      </c>
      <c r="BK129" s="163">
        <f t="shared" si="9"/>
        <v>0</v>
      </c>
      <c r="BL129" s="17" t="s">
        <v>1226</v>
      </c>
      <c r="BM129" s="162" t="s">
        <v>1236</v>
      </c>
    </row>
    <row r="130" spans="1:65" s="2" customFormat="1" ht="24.2" customHeight="1">
      <c r="A130" s="32"/>
      <c r="B130" s="149"/>
      <c r="C130" s="150" t="s">
        <v>174</v>
      </c>
      <c r="D130" s="150" t="s">
        <v>147</v>
      </c>
      <c r="E130" s="151" t="s">
        <v>1237</v>
      </c>
      <c r="F130" s="152" t="s">
        <v>1238</v>
      </c>
      <c r="G130" s="153" t="s">
        <v>1225</v>
      </c>
      <c r="H130" s="154">
        <v>1</v>
      </c>
      <c r="I130" s="155"/>
      <c r="J130" s="156">
        <f t="shared" si="0"/>
        <v>0</v>
      </c>
      <c r="K130" s="157"/>
      <c r="L130" s="33"/>
      <c r="M130" s="158" t="s">
        <v>1</v>
      </c>
      <c r="N130" s="159" t="s">
        <v>37</v>
      </c>
      <c r="O130" s="58"/>
      <c r="P130" s="160">
        <f t="shared" si="1"/>
        <v>0</v>
      </c>
      <c r="Q130" s="160">
        <v>0</v>
      </c>
      <c r="R130" s="160">
        <f t="shared" si="2"/>
        <v>0</v>
      </c>
      <c r="S130" s="160">
        <v>0</v>
      </c>
      <c r="T130" s="161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2" t="s">
        <v>1226</v>
      </c>
      <c r="AT130" s="162" t="s">
        <v>147</v>
      </c>
      <c r="AU130" s="162" t="s">
        <v>81</v>
      </c>
      <c r="AY130" s="17" t="s">
        <v>145</v>
      </c>
      <c r="BE130" s="163">
        <f t="shared" si="4"/>
        <v>0</v>
      </c>
      <c r="BF130" s="163">
        <f t="shared" si="5"/>
        <v>0</v>
      </c>
      <c r="BG130" s="163">
        <f t="shared" si="6"/>
        <v>0</v>
      </c>
      <c r="BH130" s="163">
        <f t="shared" si="7"/>
        <v>0</v>
      </c>
      <c r="BI130" s="163">
        <f t="shared" si="8"/>
        <v>0</v>
      </c>
      <c r="BJ130" s="17" t="s">
        <v>79</v>
      </c>
      <c r="BK130" s="163">
        <f t="shared" si="9"/>
        <v>0</v>
      </c>
      <c r="BL130" s="17" t="s">
        <v>1226</v>
      </c>
      <c r="BM130" s="162" t="s">
        <v>1239</v>
      </c>
    </row>
    <row r="131" spans="1:65" s="2" customFormat="1" ht="24.2" customHeight="1">
      <c r="A131" s="32"/>
      <c r="B131" s="149"/>
      <c r="C131" s="150" t="s">
        <v>179</v>
      </c>
      <c r="D131" s="150" t="s">
        <v>147</v>
      </c>
      <c r="E131" s="151" t="s">
        <v>1240</v>
      </c>
      <c r="F131" s="152" t="s">
        <v>1241</v>
      </c>
      <c r="G131" s="153" t="s">
        <v>1225</v>
      </c>
      <c r="H131" s="154">
        <v>1</v>
      </c>
      <c r="I131" s="155"/>
      <c r="J131" s="156">
        <f t="shared" si="0"/>
        <v>0</v>
      </c>
      <c r="K131" s="157"/>
      <c r="L131" s="33"/>
      <c r="M131" s="158" t="s">
        <v>1</v>
      </c>
      <c r="N131" s="159" t="s">
        <v>37</v>
      </c>
      <c r="O131" s="58"/>
      <c r="P131" s="160">
        <f t="shared" si="1"/>
        <v>0</v>
      </c>
      <c r="Q131" s="160">
        <v>0</v>
      </c>
      <c r="R131" s="160">
        <f t="shared" si="2"/>
        <v>0</v>
      </c>
      <c r="S131" s="160">
        <v>0</v>
      </c>
      <c r="T131" s="161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2" t="s">
        <v>1226</v>
      </c>
      <c r="AT131" s="162" t="s">
        <v>147</v>
      </c>
      <c r="AU131" s="162" t="s">
        <v>81</v>
      </c>
      <c r="AY131" s="17" t="s">
        <v>145</v>
      </c>
      <c r="BE131" s="163">
        <f t="shared" si="4"/>
        <v>0</v>
      </c>
      <c r="BF131" s="163">
        <f t="shared" si="5"/>
        <v>0</v>
      </c>
      <c r="BG131" s="163">
        <f t="shared" si="6"/>
        <v>0</v>
      </c>
      <c r="BH131" s="163">
        <f t="shared" si="7"/>
        <v>0</v>
      </c>
      <c r="BI131" s="163">
        <f t="shared" si="8"/>
        <v>0</v>
      </c>
      <c r="BJ131" s="17" t="s">
        <v>79</v>
      </c>
      <c r="BK131" s="163">
        <f t="shared" si="9"/>
        <v>0</v>
      </c>
      <c r="BL131" s="17" t="s">
        <v>1226</v>
      </c>
      <c r="BM131" s="162" t="s">
        <v>1242</v>
      </c>
    </row>
    <row r="132" spans="1:65" s="2" customFormat="1" ht="24.2" customHeight="1">
      <c r="A132" s="32"/>
      <c r="B132" s="149"/>
      <c r="C132" s="150" t="s">
        <v>185</v>
      </c>
      <c r="D132" s="150" t="s">
        <v>147</v>
      </c>
      <c r="E132" s="151" t="s">
        <v>1243</v>
      </c>
      <c r="F132" s="152" t="s">
        <v>1244</v>
      </c>
      <c r="G132" s="153" t="s">
        <v>1225</v>
      </c>
      <c r="H132" s="154">
        <v>1</v>
      </c>
      <c r="I132" s="155"/>
      <c r="J132" s="156">
        <f t="shared" si="0"/>
        <v>0</v>
      </c>
      <c r="K132" s="157"/>
      <c r="L132" s="33"/>
      <c r="M132" s="158" t="s">
        <v>1</v>
      </c>
      <c r="N132" s="159" t="s">
        <v>37</v>
      </c>
      <c r="O132" s="58"/>
      <c r="P132" s="160">
        <f t="shared" si="1"/>
        <v>0</v>
      </c>
      <c r="Q132" s="160">
        <v>0</v>
      </c>
      <c r="R132" s="160">
        <f t="shared" si="2"/>
        <v>0</v>
      </c>
      <c r="S132" s="160">
        <v>0</v>
      </c>
      <c r="T132" s="161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2" t="s">
        <v>1226</v>
      </c>
      <c r="AT132" s="162" t="s">
        <v>147</v>
      </c>
      <c r="AU132" s="162" t="s">
        <v>81</v>
      </c>
      <c r="AY132" s="17" t="s">
        <v>145</v>
      </c>
      <c r="BE132" s="163">
        <f t="shared" si="4"/>
        <v>0</v>
      </c>
      <c r="BF132" s="163">
        <f t="shared" si="5"/>
        <v>0</v>
      </c>
      <c r="BG132" s="163">
        <f t="shared" si="6"/>
        <v>0</v>
      </c>
      <c r="BH132" s="163">
        <f t="shared" si="7"/>
        <v>0</v>
      </c>
      <c r="BI132" s="163">
        <f t="shared" si="8"/>
        <v>0</v>
      </c>
      <c r="BJ132" s="17" t="s">
        <v>79</v>
      </c>
      <c r="BK132" s="163">
        <f t="shared" si="9"/>
        <v>0</v>
      </c>
      <c r="BL132" s="17" t="s">
        <v>1226</v>
      </c>
      <c r="BM132" s="162" t="s">
        <v>1245</v>
      </c>
    </row>
    <row r="133" spans="1:65" s="2" customFormat="1" ht="49.15" customHeight="1">
      <c r="A133" s="32"/>
      <c r="B133" s="149"/>
      <c r="C133" s="150" t="s">
        <v>191</v>
      </c>
      <c r="D133" s="150" t="s">
        <v>147</v>
      </c>
      <c r="E133" s="151" t="s">
        <v>1246</v>
      </c>
      <c r="F133" s="152" t="s">
        <v>1247</v>
      </c>
      <c r="G133" s="153" t="s">
        <v>1225</v>
      </c>
      <c r="H133" s="154">
        <v>1</v>
      </c>
      <c r="I133" s="155"/>
      <c r="J133" s="156">
        <f t="shared" si="0"/>
        <v>0</v>
      </c>
      <c r="K133" s="157"/>
      <c r="L133" s="33"/>
      <c r="M133" s="158" t="s">
        <v>1</v>
      </c>
      <c r="N133" s="159" t="s">
        <v>37</v>
      </c>
      <c r="O133" s="58"/>
      <c r="P133" s="160">
        <f t="shared" si="1"/>
        <v>0</v>
      </c>
      <c r="Q133" s="160">
        <v>0</v>
      </c>
      <c r="R133" s="160">
        <f t="shared" si="2"/>
        <v>0</v>
      </c>
      <c r="S133" s="160">
        <v>0</v>
      </c>
      <c r="T133" s="161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62" t="s">
        <v>1226</v>
      </c>
      <c r="AT133" s="162" t="s">
        <v>147</v>
      </c>
      <c r="AU133" s="162" t="s">
        <v>81</v>
      </c>
      <c r="AY133" s="17" t="s">
        <v>145</v>
      </c>
      <c r="BE133" s="163">
        <f t="shared" si="4"/>
        <v>0</v>
      </c>
      <c r="BF133" s="163">
        <f t="shared" si="5"/>
        <v>0</v>
      </c>
      <c r="BG133" s="163">
        <f t="shared" si="6"/>
        <v>0</v>
      </c>
      <c r="BH133" s="163">
        <f t="shared" si="7"/>
        <v>0</v>
      </c>
      <c r="BI133" s="163">
        <f t="shared" si="8"/>
        <v>0</v>
      </c>
      <c r="BJ133" s="17" t="s">
        <v>79</v>
      </c>
      <c r="BK133" s="163">
        <f t="shared" si="9"/>
        <v>0</v>
      </c>
      <c r="BL133" s="17" t="s">
        <v>1226</v>
      </c>
      <c r="BM133" s="162" t="s">
        <v>1248</v>
      </c>
    </row>
    <row r="134" spans="1:65" s="2" customFormat="1" ht="33" customHeight="1">
      <c r="A134" s="32"/>
      <c r="B134" s="149"/>
      <c r="C134" s="150" t="s">
        <v>197</v>
      </c>
      <c r="D134" s="150" t="s">
        <v>147</v>
      </c>
      <c r="E134" s="151" t="s">
        <v>1249</v>
      </c>
      <c r="F134" s="152" t="s">
        <v>1250</v>
      </c>
      <c r="G134" s="153" t="s">
        <v>1225</v>
      </c>
      <c r="H134" s="154">
        <v>1</v>
      </c>
      <c r="I134" s="155"/>
      <c r="J134" s="156">
        <f t="shared" si="0"/>
        <v>0</v>
      </c>
      <c r="K134" s="157"/>
      <c r="L134" s="33"/>
      <c r="M134" s="158" t="s">
        <v>1</v>
      </c>
      <c r="N134" s="159" t="s">
        <v>37</v>
      </c>
      <c r="O134" s="58"/>
      <c r="P134" s="160">
        <f t="shared" si="1"/>
        <v>0</v>
      </c>
      <c r="Q134" s="160">
        <v>0</v>
      </c>
      <c r="R134" s="160">
        <f t="shared" si="2"/>
        <v>0</v>
      </c>
      <c r="S134" s="160">
        <v>0</v>
      </c>
      <c r="T134" s="161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2" t="s">
        <v>1226</v>
      </c>
      <c r="AT134" s="162" t="s">
        <v>147</v>
      </c>
      <c r="AU134" s="162" t="s">
        <v>81</v>
      </c>
      <c r="AY134" s="17" t="s">
        <v>145</v>
      </c>
      <c r="BE134" s="163">
        <f t="shared" si="4"/>
        <v>0</v>
      </c>
      <c r="BF134" s="163">
        <f t="shared" si="5"/>
        <v>0</v>
      </c>
      <c r="BG134" s="163">
        <f t="shared" si="6"/>
        <v>0</v>
      </c>
      <c r="BH134" s="163">
        <f t="shared" si="7"/>
        <v>0</v>
      </c>
      <c r="BI134" s="163">
        <f t="shared" si="8"/>
        <v>0</v>
      </c>
      <c r="BJ134" s="17" t="s">
        <v>79</v>
      </c>
      <c r="BK134" s="163">
        <f t="shared" si="9"/>
        <v>0</v>
      </c>
      <c r="BL134" s="17" t="s">
        <v>1226</v>
      </c>
      <c r="BM134" s="162" t="s">
        <v>1251</v>
      </c>
    </row>
    <row r="135" spans="1:65" s="2" customFormat="1" ht="49.15" customHeight="1">
      <c r="A135" s="32"/>
      <c r="B135" s="149"/>
      <c r="C135" s="150" t="s">
        <v>207</v>
      </c>
      <c r="D135" s="150" t="s">
        <v>147</v>
      </c>
      <c r="E135" s="151" t="s">
        <v>1252</v>
      </c>
      <c r="F135" s="152" t="s">
        <v>1253</v>
      </c>
      <c r="G135" s="153" t="s">
        <v>1225</v>
      </c>
      <c r="H135" s="154">
        <v>1</v>
      </c>
      <c r="I135" s="155"/>
      <c r="J135" s="156">
        <f t="shared" si="0"/>
        <v>0</v>
      </c>
      <c r="K135" s="157"/>
      <c r="L135" s="33"/>
      <c r="M135" s="158" t="s">
        <v>1</v>
      </c>
      <c r="N135" s="159" t="s">
        <v>37</v>
      </c>
      <c r="O135" s="58"/>
      <c r="P135" s="160">
        <f t="shared" si="1"/>
        <v>0</v>
      </c>
      <c r="Q135" s="160">
        <v>0</v>
      </c>
      <c r="R135" s="160">
        <f t="shared" si="2"/>
        <v>0</v>
      </c>
      <c r="S135" s="160">
        <v>0</v>
      </c>
      <c r="T135" s="161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2" t="s">
        <v>1226</v>
      </c>
      <c r="AT135" s="162" t="s">
        <v>147</v>
      </c>
      <c r="AU135" s="162" t="s">
        <v>81</v>
      </c>
      <c r="AY135" s="17" t="s">
        <v>145</v>
      </c>
      <c r="BE135" s="163">
        <f t="shared" si="4"/>
        <v>0</v>
      </c>
      <c r="BF135" s="163">
        <f t="shared" si="5"/>
        <v>0</v>
      </c>
      <c r="BG135" s="163">
        <f t="shared" si="6"/>
        <v>0</v>
      </c>
      <c r="BH135" s="163">
        <f t="shared" si="7"/>
        <v>0</v>
      </c>
      <c r="BI135" s="163">
        <f t="shared" si="8"/>
        <v>0</v>
      </c>
      <c r="BJ135" s="17" t="s">
        <v>79</v>
      </c>
      <c r="BK135" s="163">
        <f t="shared" si="9"/>
        <v>0</v>
      </c>
      <c r="BL135" s="17" t="s">
        <v>1226</v>
      </c>
      <c r="BM135" s="162" t="s">
        <v>1254</v>
      </c>
    </row>
    <row r="136" spans="1:65" s="12" customFormat="1" ht="22.9" customHeight="1">
      <c r="B136" s="136"/>
      <c r="D136" s="137" t="s">
        <v>71</v>
      </c>
      <c r="E136" s="147" t="s">
        <v>1255</v>
      </c>
      <c r="F136" s="147" t="s">
        <v>1255</v>
      </c>
      <c r="I136" s="139"/>
      <c r="J136" s="148">
        <f>BK136</f>
        <v>0</v>
      </c>
      <c r="L136" s="136"/>
      <c r="M136" s="141"/>
      <c r="N136" s="142"/>
      <c r="O136" s="142"/>
      <c r="P136" s="143">
        <f>SUM(P137:P172)</f>
        <v>0</v>
      </c>
      <c r="Q136" s="142"/>
      <c r="R136" s="143">
        <f>SUM(R137:R172)</f>
        <v>0</v>
      </c>
      <c r="S136" s="142"/>
      <c r="T136" s="144">
        <f>SUM(T137:T172)</f>
        <v>0</v>
      </c>
      <c r="AR136" s="137" t="s">
        <v>79</v>
      </c>
      <c r="AT136" s="145" t="s">
        <v>71</v>
      </c>
      <c r="AU136" s="145" t="s">
        <v>79</v>
      </c>
      <c r="AY136" s="137" t="s">
        <v>145</v>
      </c>
      <c r="BK136" s="146">
        <f>SUM(BK137:BK172)</f>
        <v>0</v>
      </c>
    </row>
    <row r="137" spans="1:65" s="2" customFormat="1" ht="49.15" customHeight="1">
      <c r="A137" s="32"/>
      <c r="B137" s="149"/>
      <c r="C137" s="150" t="s">
        <v>213</v>
      </c>
      <c r="D137" s="150" t="s">
        <v>147</v>
      </c>
      <c r="E137" s="151" t="s">
        <v>1256</v>
      </c>
      <c r="F137" s="152" t="s">
        <v>1257</v>
      </c>
      <c r="G137" s="153" t="s">
        <v>1225</v>
      </c>
      <c r="H137" s="154">
        <v>1</v>
      </c>
      <c r="I137" s="155"/>
      <c r="J137" s="156">
        <f t="shared" ref="J137:J172" si="10">ROUND(I137*H137,2)</f>
        <v>0</v>
      </c>
      <c r="K137" s="157"/>
      <c r="L137" s="33"/>
      <c r="M137" s="158" t="s">
        <v>1</v>
      </c>
      <c r="N137" s="159" t="s">
        <v>37</v>
      </c>
      <c r="O137" s="58"/>
      <c r="P137" s="160">
        <f t="shared" ref="P137:P172" si="11">O137*H137</f>
        <v>0</v>
      </c>
      <c r="Q137" s="160">
        <v>0</v>
      </c>
      <c r="R137" s="160">
        <f t="shared" ref="R137:R172" si="12">Q137*H137</f>
        <v>0</v>
      </c>
      <c r="S137" s="160">
        <v>0</v>
      </c>
      <c r="T137" s="161">
        <f t="shared" ref="T137:T172" si="13"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2" t="s">
        <v>1226</v>
      </c>
      <c r="AT137" s="162" t="s">
        <v>147</v>
      </c>
      <c r="AU137" s="162" t="s">
        <v>81</v>
      </c>
      <c r="AY137" s="17" t="s">
        <v>145</v>
      </c>
      <c r="BE137" s="163">
        <f t="shared" ref="BE137:BE172" si="14">IF(N137="základní",J137,0)</f>
        <v>0</v>
      </c>
      <c r="BF137" s="163">
        <f t="shared" ref="BF137:BF172" si="15">IF(N137="snížená",J137,0)</f>
        <v>0</v>
      </c>
      <c r="BG137" s="163">
        <f t="shared" ref="BG137:BG172" si="16">IF(N137="zákl. přenesená",J137,0)</f>
        <v>0</v>
      </c>
      <c r="BH137" s="163">
        <f t="shared" ref="BH137:BH172" si="17">IF(N137="sníž. přenesená",J137,0)</f>
        <v>0</v>
      </c>
      <c r="BI137" s="163">
        <f t="shared" ref="BI137:BI172" si="18">IF(N137="nulová",J137,0)</f>
        <v>0</v>
      </c>
      <c r="BJ137" s="17" t="s">
        <v>79</v>
      </c>
      <c r="BK137" s="163">
        <f t="shared" ref="BK137:BK172" si="19">ROUND(I137*H137,2)</f>
        <v>0</v>
      </c>
      <c r="BL137" s="17" t="s">
        <v>1226</v>
      </c>
      <c r="BM137" s="162" t="s">
        <v>1258</v>
      </c>
    </row>
    <row r="138" spans="1:65" s="2" customFormat="1" ht="33" customHeight="1">
      <c r="A138" s="32"/>
      <c r="B138" s="149"/>
      <c r="C138" s="150" t="s">
        <v>219</v>
      </c>
      <c r="D138" s="150" t="s">
        <v>147</v>
      </c>
      <c r="E138" s="151" t="s">
        <v>1259</v>
      </c>
      <c r="F138" s="152" t="s">
        <v>1260</v>
      </c>
      <c r="G138" s="153" t="s">
        <v>1225</v>
      </c>
      <c r="H138" s="154">
        <v>1</v>
      </c>
      <c r="I138" s="155"/>
      <c r="J138" s="156">
        <f t="shared" si="10"/>
        <v>0</v>
      </c>
      <c r="K138" s="157"/>
      <c r="L138" s="33"/>
      <c r="M138" s="158" t="s">
        <v>1</v>
      </c>
      <c r="N138" s="159" t="s">
        <v>37</v>
      </c>
      <c r="O138" s="58"/>
      <c r="P138" s="160">
        <f t="shared" si="11"/>
        <v>0</v>
      </c>
      <c r="Q138" s="160">
        <v>0</v>
      </c>
      <c r="R138" s="160">
        <f t="shared" si="12"/>
        <v>0</v>
      </c>
      <c r="S138" s="160">
        <v>0</v>
      </c>
      <c r="T138" s="161">
        <f t="shared" si="1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2" t="s">
        <v>1226</v>
      </c>
      <c r="AT138" s="162" t="s">
        <v>147</v>
      </c>
      <c r="AU138" s="162" t="s">
        <v>81</v>
      </c>
      <c r="AY138" s="17" t="s">
        <v>145</v>
      </c>
      <c r="BE138" s="163">
        <f t="shared" si="14"/>
        <v>0</v>
      </c>
      <c r="BF138" s="163">
        <f t="shared" si="15"/>
        <v>0</v>
      </c>
      <c r="BG138" s="163">
        <f t="shared" si="16"/>
        <v>0</v>
      </c>
      <c r="BH138" s="163">
        <f t="shared" si="17"/>
        <v>0</v>
      </c>
      <c r="BI138" s="163">
        <f t="shared" si="18"/>
        <v>0</v>
      </c>
      <c r="BJ138" s="17" t="s">
        <v>79</v>
      </c>
      <c r="BK138" s="163">
        <f t="shared" si="19"/>
        <v>0</v>
      </c>
      <c r="BL138" s="17" t="s">
        <v>1226</v>
      </c>
      <c r="BM138" s="162" t="s">
        <v>1261</v>
      </c>
    </row>
    <row r="139" spans="1:65" s="2" customFormat="1" ht="55.5" customHeight="1">
      <c r="A139" s="32"/>
      <c r="B139" s="149"/>
      <c r="C139" s="150" t="s">
        <v>225</v>
      </c>
      <c r="D139" s="150" t="s">
        <v>147</v>
      </c>
      <c r="E139" s="151" t="s">
        <v>1262</v>
      </c>
      <c r="F139" s="152" t="s">
        <v>1263</v>
      </c>
      <c r="G139" s="153" t="s">
        <v>1</v>
      </c>
      <c r="H139" s="154">
        <v>1</v>
      </c>
      <c r="I139" s="155"/>
      <c r="J139" s="156">
        <f t="shared" si="10"/>
        <v>0</v>
      </c>
      <c r="K139" s="157"/>
      <c r="L139" s="33"/>
      <c r="M139" s="158" t="s">
        <v>1</v>
      </c>
      <c r="N139" s="159" t="s">
        <v>37</v>
      </c>
      <c r="O139" s="58"/>
      <c r="P139" s="160">
        <f t="shared" si="11"/>
        <v>0</v>
      </c>
      <c r="Q139" s="160">
        <v>0</v>
      </c>
      <c r="R139" s="160">
        <f t="shared" si="12"/>
        <v>0</v>
      </c>
      <c r="S139" s="160">
        <v>0</v>
      </c>
      <c r="T139" s="161">
        <f t="shared" si="1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2" t="s">
        <v>1226</v>
      </c>
      <c r="AT139" s="162" t="s">
        <v>147</v>
      </c>
      <c r="AU139" s="162" t="s">
        <v>81</v>
      </c>
      <c r="AY139" s="17" t="s">
        <v>145</v>
      </c>
      <c r="BE139" s="163">
        <f t="shared" si="14"/>
        <v>0</v>
      </c>
      <c r="BF139" s="163">
        <f t="shared" si="15"/>
        <v>0</v>
      </c>
      <c r="BG139" s="163">
        <f t="shared" si="16"/>
        <v>0</v>
      </c>
      <c r="BH139" s="163">
        <f t="shared" si="17"/>
        <v>0</v>
      </c>
      <c r="BI139" s="163">
        <f t="shared" si="18"/>
        <v>0</v>
      </c>
      <c r="BJ139" s="17" t="s">
        <v>79</v>
      </c>
      <c r="BK139" s="163">
        <f t="shared" si="19"/>
        <v>0</v>
      </c>
      <c r="BL139" s="17" t="s">
        <v>1226</v>
      </c>
      <c r="BM139" s="162" t="s">
        <v>1264</v>
      </c>
    </row>
    <row r="140" spans="1:65" s="2" customFormat="1" ht="49.15" customHeight="1">
      <c r="A140" s="32"/>
      <c r="B140" s="149"/>
      <c r="C140" s="150" t="s">
        <v>230</v>
      </c>
      <c r="D140" s="150" t="s">
        <v>147</v>
      </c>
      <c r="E140" s="151" t="s">
        <v>1265</v>
      </c>
      <c r="F140" s="152" t="s">
        <v>1266</v>
      </c>
      <c r="G140" s="153" t="s">
        <v>1225</v>
      </c>
      <c r="H140" s="154">
        <v>1</v>
      </c>
      <c r="I140" s="155"/>
      <c r="J140" s="156">
        <f t="shared" si="10"/>
        <v>0</v>
      </c>
      <c r="K140" s="157"/>
      <c r="L140" s="33"/>
      <c r="M140" s="158" t="s">
        <v>1</v>
      </c>
      <c r="N140" s="159" t="s">
        <v>37</v>
      </c>
      <c r="O140" s="58"/>
      <c r="P140" s="160">
        <f t="shared" si="11"/>
        <v>0</v>
      </c>
      <c r="Q140" s="160">
        <v>0</v>
      </c>
      <c r="R140" s="160">
        <f t="shared" si="12"/>
        <v>0</v>
      </c>
      <c r="S140" s="160">
        <v>0</v>
      </c>
      <c r="T140" s="161">
        <f t="shared" si="1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2" t="s">
        <v>1226</v>
      </c>
      <c r="AT140" s="162" t="s">
        <v>147</v>
      </c>
      <c r="AU140" s="162" t="s">
        <v>81</v>
      </c>
      <c r="AY140" s="17" t="s">
        <v>145</v>
      </c>
      <c r="BE140" s="163">
        <f t="shared" si="14"/>
        <v>0</v>
      </c>
      <c r="BF140" s="163">
        <f t="shared" si="15"/>
        <v>0</v>
      </c>
      <c r="BG140" s="163">
        <f t="shared" si="16"/>
        <v>0</v>
      </c>
      <c r="BH140" s="163">
        <f t="shared" si="17"/>
        <v>0</v>
      </c>
      <c r="BI140" s="163">
        <f t="shared" si="18"/>
        <v>0</v>
      </c>
      <c r="BJ140" s="17" t="s">
        <v>79</v>
      </c>
      <c r="BK140" s="163">
        <f t="shared" si="19"/>
        <v>0</v>
      </c>
      <c r="BL140" s="17" t="s">
        <v>1226</v>
      </c>
      <c r="BM140" s="162" t="s">
        <v>1267</v>
      </c>
    </row>
    <row r="141" spans="1:65" s="2" customFormat="1" ht="62.65" customHeight="1">
      <c r="A141" s="32"/>
      <c r="B141" s="149"/>
      <c r="C141" s="150" t="s">
        <v>8</v>
      </c>
      <c r="D141" s="150" t="s">
        <v>147</v>
      </c>
      <c r="E141" s="151" t="s">
        <v>1268</v>
      </c>
      <c r="F141" s="152" t="s">
        <v>1269</v>
      </c>
      <c r="G141" s="153" t="s">
        <v>1225</v>
      </c>
      <c r="H141" s="154">
        <v>1</v>
      </c>
      <c r="I141" s="155"/>
      <c r="J141" s="156">
        <f t="shared" si="10"/>
        <v>0</v>
      </c>
      <c r="K141" s="157"/>
      <c r="L141" s="33"/>
      <c r="M141" s="158" t="s">
        <v>1</v>
      </c>
      <c r="N141" s="159" t="s">
        <v>37</v>
      </c>
      <c r="O141" s="58"/>
      <c r="P141" s="160">
        <f t="shared" si="11"/>
        <v>0</v>
      </c>
      <c r="Q141" s="160">
        <v>0</v>
      </c>
      <c r="R141" s="160">
        <f t="shared" si="12"/>
        <v>0</v>
      </c>
      <c r="S141" s="160">
        <v>0</v>
      </c>
      <c r="T141" s="161">
        <f t="shared" si="1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2" t="s">
        <v>1226</v>
      </c>
      <c r="AT141" s="162" t="s">
        <v>147</v>
      </c>
      <c r="AU141" s="162" t="s">
        <v>81</v>
      </c>
      <c r="AY141" s="17" t="s">
        <v>145</v>
      </c>
      <c r="BE141" s="163">
        <f t="shared" si="14"/>
        <v>0</v>
      </c>
      <c r="BF141" s="163">
        <f t="shared" si="15"/>
        <v>0</v>
      </c>
      <c r="BG141" s="163">
        <f t="shared" si="16"/>
        <v>0</v>
      </c>
      <c r="BH141" s="163">
        <f t="shared" si="17"/>
        <v>0</v>
      </c>
      <c r="BI141" s="163">
        <f t="shared" si="18"/>
        <v>0</v>
      </c>
      <c r="BJ141" s="17" t="s">
        <v>79</v>
      </c>
      <c r="BK141" s="163">
        <f t="shared" si="19"/>
        <v>0</v>
      </c>
      <c r="BL141" s="17" t="s">
        <v>1226</v>
      </c>
      <c r="BM141" s="162" t="s">
        <v>1270</v>
      </c>
    </row>
    <row r="142" spans="1:65" s="2" customFormat="1" ht="37.9" customHeight="1">
      <c r="A142" s="32"/>
      <c r="B142" s="149"/>
      <c r="C142" s="150" t="s">
        <v>238</v>
      </c>
      <c r="D142" s="150" t="s">
        <v>147</v>
      </c>
      <c r="E142" s="151" t="s">
        <v>1271</v>
      </c>
      <c r="F142" s="152" t="s">
        <v>1272</v>
      </c>
      <c r="G142" s="153" t="s">
        <v>1225</v>
      </c>
      <c r="H142" s="154">
        <v>1</v>
      </c>
      <c r="I142" s="155"/>
      <c r="J142" s="156">
        <f t="shared" si="10"/>
        <v>0</v>
      </c>
      <c r="K142" s="157"/>
      <c r="L142" s="33"/>
      <c r="M142" s="158" t="s">
        <v>1</v>
      </c>
      <c r="N142" s="159" t="s">
        <v>37</v>
      </c>
      <c r="O142" s="58"/>
      <c r="P142" s="160">
        <f t="shared" si="11"/>
        <v>0</v>
      </c>
      <c r="Q142" s="160">
        <v>0</v>
      </c>
      <c r="R142" s="160">
        <f t="shared" si="12"/>
        <v>0</v>
      </c>
      <c r="S142" s="160">
        <v>0</v>
      </c>
      <c r="T142" s="161">
        <f t="shared" si="1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2" t="s">
        <v>1226</v>
      </c>
      <c r="AT142" s="162" t="s">
        <v>147</v>
      </c>
      <c r="AU142" s="162" t="s">
        <v>81</v>
      </c>
      <c r="AY142" s="17" t="s">
        <v>145</v>
      </c>
      <c r="BE142" s="163">
        <f t="shared" si="14"/>
        <v>0</v>
      </c>
      <c r="BF142" s="163">
        <f t="shared" si="15"/>
        <v>0</v>
      </c>
      <c r="BG142" s="163">
        <f t="shared" si="16"/>
        <v>0</v>
      </c>
      <c r="BH142" s="163">
        <f t="shared" si="17"/>
        <v>0</v>
      </c>
      <c r="BI142" s="163">
        <f t="shared" si="18"/>
        <v>0</v>
      </c>
      <c r="BJ142" s="17" t="s">
        <v>79</v>
      </c>
      <c r="BK142" s="163">
        <f t="shared" si="19"/>
        <v>0</v>
      </c>
      <c r="BL142" s="17" t="s">
        <v>1226</v>
      </c>
      <c r="BM142" s="162" t="s">
        <v>1273</v>
      </c>
    </row>
    <row r="143" spans="1:65" s="2" customFormat="1" ht="90" customHeight="1">
      <c r="A143" s="32"/>
      <c r="B143" s="149"/>
      <c r="C143" s="150" t="s">
        <v>243</v>
      </c>
      <c r="D143" s="150" t="s">
        <v>147</v>
      </c>
      <c r="E143" s="151" t="s">
        <v>1274</v>
      </c>
      <c r="F143" s="152" t="s">
        <v>1275</v>
      </c>
      <c r="G143" s="153" t="s">
        <v>1225</v>
      </c>
      <c r="H143" s="154">
        <v>1</v>
      </c>
      <c r="I143" s="155"/>
      <c r="J143" s="156">
        <f t="shared" si="10"/>
        <v>0</v>
      </c>
      <c r="K143" s="157"/>
      <c r="L143" s="33"/>
      <c r="M143" s="158" t="s">
        <v>1</v>
      </c>
      <c r="N143" s="159" t="s">
        <v>37</v>
      </c>
      <c r="O143" s="58"/>
      <c r="P143" s="160">
        <f t="shared" si="11"/>
        <v>0</v>
      </c>
      <c r="Q143" s="160">
        <v>0</v>
      </c>
      <c r="R143" s="160">
        <f t="shared" si="12"/>
        <v>0</v>
      </c>
      <c r="S143" s="160">
        <v>0</v>
      </c>
      <c r="T143" s="161">
        <f t="shared" si="1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2" t="s">
        <v>1226</v>
      </c>
      <c r="AT143" s="162" t="s">
        <v>147</v>
      </c>
      <c r="AU143" s="162" t="s">
        <v>81</v>
      </c>
      <c r="AY143" s="17" t="s">
        <v>145</v>
      </c>
      <c r="BE143" s="163">
        <f t="shared" si="14"/>
        <v>0</v>
      </c>
      <c r="BF143" s="163">
        <f t="shared" si="15"/>
        <v>0</v>
      </c>
      <c r="BG143" s="163">
        <f t="shared" si="16"/>
        <v>0</v>
      </c>
      <c r="BH143" s="163">
        <f t="shared" si="17"/>
        <v>0</v>
      </c>
      <c r="BI143" s="163">
        <f t="shared" si="18"/>
        <v>0</v>
      </c>
      <c r="BJ143" s="17" t="s">
        <v>79</v>
      </c>
      <c r="BK143" s="163">
        <f t="shared" si="19"/>
        <v>0</v>
      </c>
      <c r="BL143" s="17" t="s">
        <v>1226</v>
      </c>
      <c r="BM143" s="162" t="s">
        <v>1276</v>
      </c>
    </row>
    <row r="144" spans="1:65" s="2" customFormat="1" ht="24.2" customHeight="1">
      <c r="A144" s="32"/>
      <c r="B144" s="149"/>
      <c r="C144" s="150" t="s">
        <v>248</v>
      </c>
      <c r="D144" s="150" t="s">
        <v>147</v>
      </c>
      <c r="E144" s="151" t="s">
        <v>1277</v>
      </c>
      <c r="F144" s="152" t="s">
        <v>1278</v>
      </c>
      <c r="G144" s="153" t="s">
        <v>1225</v>
      </c>
      <c r="H144" s="154">
        <v>1</v>
      </c>
      <c r="I144" s="155"/>
      <c r="J144" s="156">
        <f t="shared" si="10"/>
        <v>0</v>
      </c>
      <c r="K144" s="157"/>
      <c r="L144" s="33"/>
      <c r="M144" s="158" t="s">
        <v>1</v>
      </c>
      <c r="N144" s="159" t="s">
        <v>37</v>
      </c>
      <c r="O144" s="58"/>
      <c r="P144" s="160">
        <f t="shared" si="11"/>
        <v>0</v>
      </c>
      <c r="Q144" s="160">
        <v>0</v>
      </c>
      <c r="R144" s="160">
        <f t="shared" si="12"/>
        <v>0</v>
      </c>
      <c r="S144" s="160">
        <v>0</v>
      </c>
      <c r="T144" s="161">
        <f t="shared" si="1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2" t="s">
        <v>1226</v>
      </c>
      <c r="AT144" s="162" t="s">
        <v>147</v>
      </c>
      <c r="AU144" s="162" t="s">
        <v>81</v>
      </c>
      <c r="AY144" s="17" t="s">
        <v>145</v>
      </c>
      <c r="BE144" s="163">
        <f t="shared" si="14"/>
        <v>0</v>
      </c>
      <c r="BF144" s="163">
        <f t="shared" si="15"/>
        <v>0</v>
      </c>
      <c r="BG144" s="163">
        <f t="shared" si="16"/>
        <v>0</v>
      </c>
      <c r="BH144" s="163">
        <f t="shared" si="17"/>
        <v>0</v>
      </c>
      <c r="BI144" s="163">
        <f t="shared" si="18"/>
        <v>0</v>
      </c>
      <c r="BJ144" s="17" t="s">
        <v>79</v>
      </c>
      <c r="BK144" s="163">
        <f t="shared" si="19"/>
        <v>0</v>
      </c>
      <c r="BL144" s="17" t="s">
        <v>1226</v>
      </c>
      <c r="BM144" s="162" t="s">
        <v>1279</v>
      </c>
    </row>
    <row r="145" spans="1:65" s="2" customFormat="1" ht="21.75" customHeight="1">
      <c r="A145" s="32"/>
      <c r="B145" s="149"/>
      <c r="C145" s="150" t="s">
        <v>76</v>
      </c>
      <c r="D145" s="150" t="s">
        <v>147</v>
      </c>
      <c r="E145" s="151" t="s">
        <v>1280</v>
      </c>
      <c r="F145" s="152" t="s">
        <v>1281</v>
      </c>
      <c r="G145" s="153" t="s">
        <v>1225</v>
      </c>
      <c r="H145" s="154">
        <v>1</v>
      </c>
      <c r="I145" s="155"/>
      <c r="J145" s="156">
        <f t="shared" si="10"/>
        <v>0</v>
      </c>
      <c r="K145" s="157"/>
      <c r="L145" s="33"/>
      <c r="M145" s="158" t="s">
        <v>1</v>
      </c>
      <c r="N145" s="159" t="s">
        <v>37</v>
      </c>
      <c r="O145" s="58"/>
      <c r="P145" s="160">
        <f t="shared" si="11"/>
        <v>0</v>
      </c>
      <c r="Q145" s="160">
        <v>0</v>
      </c>
      <c r="R145" s="160">
        <f t="shared" si="12"/>
        <v>0</v>
      </c>
      <c r="S145" s="160">
        <v>0</v>
      </c>
      <c r="T145" s="161">
        <f t="shared" si="1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2" t="s">
        <v>1226</v>
      </c>
      <c r="AT145" s="162" t="s">
        <v>147</v>
      </c>
      <c r="AU145" s="162" t="s">
        <v>81</v>
      </c>
      <c r="AY145" s="17" t="s">
        <v>145</v>
      </c>
      <c r="BE145" s="163">
        <f t="shared" si="14"/>
        <v>0</v>
      </c>
      <c r="BF145" s="163">
        <f t="shared" si="15"/>
        <v>0</v>
      </c>
      <c r="BG145" s="163">
        <f t="shared" si="16"/>
        <v>0</v>
      </c>
      <c r="BH145" s="163">
        <f t="shared" si="17"/>
        <v>0</v>
      </c>
      <c r="BI145" s="163">
        <f t="shared" si="18"/>
        <v>0</v>
      </c>
      <c r="BJ145" s="17" t="s">
        <v>79</v>
      </c>
      <c r="BK145" s="163">
        <f t="shared" si="19"/>
        <v>0</v>
      </c>
      <c r="BL145" s="17" t="s">
        <v>1226</v>
      </c>
      <c r="BM145" s="162" t="s">
        <v>1282</v>
      </c>
    </row>
    <row r="146" spans="1:65" s="2" customFormat="1" ht="49.15" customHeight="1">
      <c r="A146" s="32"/>
      <c r="B146" s="149"/>
      <c r="C146" s="150" t="s">
        <v>256</v>
      </c>
      <c r="D146" s="150" t="s">
        <v>147</v>
      </c>
      <c r="E146" s="151" t="s">
        <v>1283</v>
      </c>
      <c r="F146" s="152" t="s">
        <v>1284</v>
      </c>
      <c r="G146" s="153" t="s">
        <v>1225</v>
      </c>
      <c r="H146" s="154">
        <v>1</v>
      </c>
      <c r="I146" s="155"/>
      <c r="J146" s="156">
        <f t="shared" si="10"/>
        <v>0</v>
      </c>
      <c r="K146" s="157"/>
      <c r="L146" s="33"/>
      <c r="M146" s="158" t="s">
        <v>1</v>
      </c>
      <c r="N146" s="159" t="s">
        <v>37</v>
      </c>
      <c r="O146" s="58"/>
      <c r="P146" s="160">
        <f t="shared" si="11"/>
        <v>0</v>
      </c>
      <c r="Q146" s="160">
        <v>0</v>
      </c>
      <c r="R146" s="160">
        <f t="shared" si="12"/>
        <v>0</v>
      </c>
      <c r="S146" s="160">
        <v>0</v>
      </c>
      <c r="T146" s="161">
        <f t="shared" si="1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2" t="s">
        <v>1226</v>
      </c>
      <c r="AT146" s="162" t="s">
        <v>147</v>
      </c>
      <c r="AU146" s="162" t="s">
        <v>81</v>
      </c>
      <c r="AY146" s="17" t="s">
        <v>145</v>
      </c>
      <c r="BE146" s="163">
        <f t="shared" si="14"/>
        <v>0</v>
      </c>
      <c r="BF146" s="163">
        <f t="shared" si="15"/>
        <v>0</v>
      </c>
      <c r="BG146" s="163">
        <f t="shared" si="16"/>
        <v>0</v>
      </c>
      <c r="BH146" s="163">
        <f t="shared" si="17"/>
        <v>0</v>
      </c>
      <c r="BI146" s="163">
        <f t="shared" si="18"/>
        <v>0</v>
      </c>
      <c r="BJ146" s="17" t="s">
        <v>79</v>
      </c>
      <c r="BK146" s="163">
        <f t="shared" si="19"/>
        <v>0</v>
      </c>
      <c r="BL146" s="17" t="s">
        <v>1226</v>
      </c>
      <c r="BM146" s="162" t="s">
        <v>1285</v>
      </c>
    </row>
    <row r="147" spans="1:65" s="2" customFormat="1" ht="37.9" customHeight="1">
      <c r="A147" s="32"/>
      <c r="B147" s="149"/>
      <c r="C147" s="150" t="s">
        <v>7</v>
      </c>
      <c r="D147" s="150" t="s">
        <v>147</v>
      </c>
      <c r="E147" s="151" t="s">
        <v>1286</v>
      </c>
      <c r="F147" s="152" t="s">
        <v>1287</v>
      </c>
      <c r="G147" s="153" t="s">
        <v>1225</v>
      </c>
      <c r="H147" s="154">
        <v>1</v>
      </c>
      <c r="I147" s="155"/>
      <c r="J147" s="156">
        <f t="shared" si="10"/>
        <v>0</v>
      </c>
      <c r="K147" s="157"/>
      <c r="L147" s="33"/>
      <c r="M147" s="158" t="s">
        <v>1</v>
      </c>
      <c r="N147" s="159" t="s">
        <v>37</v>
      </c>
      <c r="O147" s="58"/>
      <c r="P147" s="160">
        <f t="shared" si="11"/>
        <v>0</v>
      </c>
      <c r="Q147" s="160">
        <v>0</v>
      </c>
      <c r="R147" s="160">
        <f t="shared" si="12"/>
        <v>0</v>
      </c>
      <c r="S147" s="160">
        <v>0</v>
      </c>
      <c r="T147" s="161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2" t="s">
        <v>1226</v>
      </c>
      <c r="AT147" s="162" t="s">
        <v>147</v>
      </c>
      <c r="AU147" s="162" t="s">
        <v>81</v>
      </c>
      <c r="AY147" s="17" t="s">
        <v>145</v>
      </c>
      <c r="BE147" s="163">
        <f t="shared" si="14"/>
        <v>0</v>
      </c>
      <c r="BF147" s="163">
        <f t="shared" si="15"/>
        <v>0</v>
      </c>
      <c r="BG147" s="163">
        <f t="shared" si="16"/>
        <v>0</v>
      </c>
      <c r="BH147" s="163">
        <f t="shared" si="17"/>
        <v>0</v>
      </c>
      <c r="BI147" s="163">
        <f t="shared" si="18"/>
        <v>0</v>
      </c>
      <c r="BJ147" s="17" t="s">
        <v>79</v>
      </c>
      <c r="BK147" s="163">
        <f t="shared" si="19"/>
        <v>0</v>
      </c>
      <c r="BL147" s="17" t="s">
        <v>1226</v>
      </c>
      <c r="BM147" s="162" t="s">
        <v>1288</v>
      </c>
    </row>
    <row r="148" spans="1:65" s="2" customFormat="1" ht="76.349999999999994" customHeight="1">
      <c r="A148" s="32"/>
      <c r="B148" s="149"/>
      <c r="C148" s="150" t="s">
        <v>267</v>
      </c>
      <c r="D148" s="150" t="s">
        <v>147</v>
      </c>
      <c r="E148" s="151" t="s">
        <v>1289</v>
      </c>
      <c r="F148" s="152" t="s">
        <v>1290</v>
      </c>
      <c r="G148" s="153" t="s">
        <v>1225</v>
      </c>
      <c r="H148" s="154">
        <v>1</v>
      </c>
      <c r="I148" s="155"/>
      <c r="J148" s="156">
        <f t="shared" si="10"/>
        <v>0</v>
      </c>
      <c r="K148" s="157"/>
      <c r="L148" s="33"/>
      <c r="M148" s="158" t="s">
        <v>1</v>
      </c>
      <c r="N148" s="159" t="s">
        <v>37</v>
      </c>
      <c r="O148" s="58"/>
      <c r="P148" s="160">
        <f t="shared" si="11"/>
        <v>0</v>
      </c>
      <c r="Q148" s="160">
        <v>0</v>
      </c>
      <c r="R148" s="160">
        <f t="shared" si="12"/>
        <v>0</v>
      </c>
      <c r="S148" s="160">
        <v>0</v>
      </c>
      <c r="T148" s="161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2" t="s">
        <v>1226</v>
      </c>
      <c r="AT148" s="162" t="s">
        <v>147</v>
      </c>
      <c r="AU148" s="162" t="s">
        <v>81</v>
      </c>
      <c r="AY148" s="17" t="s">
        <v>145</v>
      </c>
      <c r="BE148" s="163">
        <f t="shared" si="14"/>
        <v>0</v>
      </c>
      <c r="BF148" s="163">
        <f t="shared" si="15"/>
        <v>0</v>
      </c>
      <c r="BG148" s="163">
        <f t="shared" si="16"/>
        <v>0</v>
      </c>
      <c r="BH148" s="163">
        <f t="shared" si="17"/>
        <v>0</v>
      </c>
      <c r="BI148" s="163">
        <f t="shared" si="18"/>
        <v>0</v>
      </c>
      <c r="BJ148" s="17" t="s">
        <v>79</v>
      </c>
      <c r="BK148" s="163">
        <f t="shared" si="19"/>
        <v>0</v>
      </c>
      <c r="BL148" s="17" t="s">
        <v>1226</v>
      </c>
      <c r="BM148" s="162" t="s">
        <v>1291</v>
      </c>
    </row>
    <row r="149" spans="1:65" s="2" customFormat="1" ht="24.2" customHeight="1">
      <c r="A149" s="32"/>
      <c r="B149" s="149"/>
      <c r="C149" s="150" t="s">
        <v>273</v>
      </c>
      <c r="D149" s="150" t="s">
        <v>147</v>
      </c>
      <c r="E149" s="151" t="s">
        <v>1292</v>
      </c>
      <c r="F149" s="152" t="s">
        <v>1293</v>
      </c>
      <c r="G149" s="153" t="s">
        <v>1225</v>
      </c>
      <c r="H149" s="154">
        <v>1</v>
      </c>
      <c r="I149" s="155"/>
      <c r="J149" s="156">
        <f t="shared" si="10"/>
        <v>0</v>
      </c>
      <c r="K149" s="157"/>
      <c r="L149" s="33"/>
      <c r="M149" s="158" t="s">
        <v>1</v>
      </c>
      <c r="N149" s="159" t="s">
        <v>37</v>
      </c>
      <c r="O149" s="58"/>
      <c r="P149" s="160">
        <f t="shared" si="11"/>
        <v>0</v>
      </c>
      <c r="Q149" s="160">
        <v>0</v>
      </c>
      <c r="R149" s="160">
        <f t="shared" si="12"/>
        <v>0</v>
      </c>
      <c r="S149" s="160">
        <v>0</v>
      </c>
      <c r="T149" s="161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2" t="s">
        <v>1226</v>
      </c>
      <c r="AT149" s="162" t="s">
        <v>147</v>
      </c>
      <c r="AU149" s="162" t="s">
        <v>81</v>
      </c>
      <c r="AY149" s="17" t="s">
        <v>145</v>
      </c>
      <c r="BE149" s="163">
        <f t="shared" si="14"/>
        <v>0</v>
      </c>
      <c r="BF149" s="163">
        <f t="shared" si="15"/>
        <v>0</v>
      </c>
      <c r="BG149" s="163">
        <f t="shared" si="16"/>
        <v>0</v>
      </c>
      <c r="BH149" s="163">
        <f t="shared" si="17"/>
        <v>0</v>
      </c>
      <c r="BI149" s="163">
        <f t="shared" si="18"/>
        <v>0</v>
      </c>
      <c r="BJ149" s="17" t="s">
        <v>79</v>
      </c>
      <c r="BK149" s="163">
        <f t="shared" si="19"/>
        <v>0</v>
      </c>
      <c r="BL149" s="17" t="s">
        <v>1226</v>
      </c>
      <c r="BM149" s="162" t="s">
        <v>1294</v>
      </c>
    </row>
    <row r="150" spans="1:65" s="2" customFormat="1" ht="16.5" customHeight="1">
      <c r="A150" s="32"/>
      <c r="B150" s="149"/>
      <c r="C150" s="150" t="s">
        <v>281</v>
      </c>
      <c r="D150" s="150" t="s">
        <v>147</v>
      </c>
      <c r="E150" s="151" t="s">
        <v>1295</v>
      </c>
      <c r="F150" s="152" t="s">
        <v>1296</v>
      </c>
      <c r="G150" s="153" t="s">
        <v>1225</v>
      </c>
      <c r="H150" s="154">
        <v>1</v>
      </c>
      <c r="I150" s="155"/>
      <c r="J150" s="156">
        <f t="shared" si="10"/>
        <v>0</v>
      </c>
      <c r="K150" s="157"/>
      <c r="L150" s="33"/>
      <c r="M150" s="158" t="s">
        <v>1</v>
      </c>
      <c r="N150" s="159" t="s">
        <v>37</v>
      </c>
      <c r="O150" s="58"/>
      <c r="P150" s="160">
        <f t="shared" si="11"/>
        <v>0</v>
      </c>
      <c r="Q150" s="160">
        <v>0</v>
      </c>
      <c r="R150" s="160">
        <f t="shared" si="12"/>
        <v>0</v>
      </c>
      <c r="S150" s="160">
        <v>0</v>
      </c>
      <c r="T150" s="161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2" t="s">
        <v>1226</v>
      </c>
      <c r="AT150" s="162" t="s">
        <v>147</v>
      </c>
      <c r="AU150" s="162" t="s">
        <v>81</v>
      </c>
      <c r="AY150" s="17" t="s">
        <v>145</v>
      </c>
      <c r="BE150" s="163">
        <f t="shared" si="14"/>
        <v>0</v>
      </c>
      <c r="BF150" s="163">
        <f t="shared" si="15"/>
        <v>0</v>
      </c>
      <c r="BG150" s="163">
        <f t="shared" si="16"/>
        <v>0</v>
      </c>
      <c r="BH150" s="163">
        <f t="shared" si="17"/>
        <v>0</v>
      </c>
      <c r="BI150" s="163">
        <f t="shared" si="18"/>
        <v>0</v>
      </c>
      <c r="BJ150" s="17" t="s">
        <v>79</v>
      </c>
      <c r="BK150" s="163">
        <f t="shared" si="19"/>
        <v>0</v>
      </c>
      <c r="BL150" s="17" t="s">
        <v>1226</v>
      </c>
      <c r="BM150" s="162" t="s">
        <v>1297</v>
      </c>
    </row>
    <row r="151" spans="1:65" s="2" customFormat="1" ht="16.5" customHeight="1">
      <c r="A151" s="32"/>
      <c r="B151" s="149"/>
      <c r="C151" s="150" t="s">
        <v>291</v>
      </c>
      <c r="D151" s="150" t="s">
        <v>147</v>
      </c>
      <c r="E151" s="151" t="s">
        <v>1298</v>
      </c>
      <c r="F151" s="152" t="s">
        <v>1299</v>
      </c>
      <c r="G151" s="153" t="s">
        <v>1225</v>
      </c>
      <c r="H151" s="154">
        <v>1</v>
      </c>
      <c r="I151" s="155"/>
      <c r="J151" s="156">
        <f t="shared" si="10"/>
        <v>0</v>
      </c>
      <c r="K151" s="157"/>
      <c r="L151" s="33"/>
      <c r="M151" s="158" t="s">
        <v>1</v>
      </c>
      <c r="N151" s="159" t="s">
        <v>37</v>
      </c>
      <c r="O151" s="58"/>
      <c r="P151" s="160">
        <f t="shared" si="11"/>
        <v>0</v>
      </c>
      <c r="Q151" s="160">
        <v>0</v>
      </c>
      <c r="R151" s="160">
        <f t="shared" si="12"/>
        <v>0</v>
      </c>
      <c r="S151" s="160">
        <v>0</v>
      </c>
      <c r="T151" s="161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2" t="s">
        <v>1226</v>
      </c>
      <c r="AT151" s="162" t="s">
        <v>147</v>
      </c>
      <c r="AU151" s="162" t="s">
        <v>81</v>
      </c>
      <c r="AY151" s="17" t="s">
        <v>145</v>
      </c>
      <c r="BE151" s="163">
        <f t="shared" si="14"/>
        <v>0</v>
      </c>
      <c r="BF151" s="163">
        <f t="shared" si="15"/>
        <v>0</v>
      </c>
      <c r="BG151" s="163">
        <f t="shared" si="16"/>
        <v>0</v>
      </c>
      <c r="BH151" s="163">
        <f t="shared" si="17"/>
        <v>0</v>
      </c>
      <c r="BI151" s="163">
        <f t="shared" si="18"/>
        <v>0</v>
      </c>
      <c r="BJ151" s="17" t="s">
        <v>79</v>
      </c>
      <c r="BK151" s="163">
        <f t="shared" si="19"/>
        <v>0</v>
      </c>
      <c r="BL151" s="17" t="s">
        <v>1226</v>
      </c>
      <c r="BM151" s="162" t="s">
        <v>1300</v>
      </c>
    </row>
    <row r="152" spans="1:65" s="2" customFormat="1" ht="66.75" customHeight="1">
      <c r="A152" s="32"/>
      <c r="B152" s="149"/>
      <c r="C152" s="150" t="s">
        <v>297</v>
      </c>
      <c r="D152" s="150" t="s">
        <v>147</v>
      </c>
      <c r="E152" s="151" t="s">
        <v>1301</v>
      </c>
      <c r="F152" s="152" t="s">
        <v>1302</v>
      </c>
      <c r="G152" s="153" t="s">
        <v>1225</v>
      </c>
      <c r="H152" s="154">
        <v>1</v>
      </c>
      <c r="I152" s="155"/>
      <c r="J152" s="156">
        <f t="shared" si="10"/>
        <v>0</v>
      </c>
      <c r="K152" s="157"/>
      <c r="L152" s="33"/>
      <c r="M152" s="158" t="s">
        <v>1</v>
      </c>
      <c r="N152" s="159" t="s">
        <v>37</v>
      </c>
      <c r="O152" s="58"/>
      <c r="P152" s="160">
        <f t="shared" si="11"/>
        <v>0</v>
      </c>
      <c r="Q152" s="160">
        <v>0</v>
      </c>
      <c r="R152" s="160">
        <f t="shared" si="12"/>
        <v>0</v>
      </c>
      <c r="S152" s="160">
        <v>0</v>
      </c>
      <c r="T152" s="161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2" t="s">
        <v>1226</v>
      </c>
      <c r="AT152" s="162" t="s">
        <v>147</v>
      </c>
      <c r="AU152" s="162" t="s">
        <v>81</v>
      </c>
      <c r="AY152" s="17" t="s">
        <v>145</v>
      </c>
      <c r="BE152" s="163">
        <f t="shared" si="14"/>
        <v>0</v>
      </c>
      <c r="BF152" s="163">
        <f t="shared" si="15"/>
        <v>0</v>
      </c>
      <c r="BG152" s="163">
        <f t="shared" si="16"/>
        <v>0</v>
      </c>
      <c r="BH152" s="163">
        <f t="shared" si="17"/>
        <v>0</v>
      </c>
      <c r="BI152" s="163">
        <f t="shared" si="18"/>
        <v>0</v>
      </c>
      <c r="BJ152" s="17" t="s">
        <v>79</v>
      </c>
      <c r="BK152" s="163">
        <f t="shared" si="19"/>
        <v>0</v>
      </c>
      <c r="BL152" s="17" t="s">
        <v>1226</v>
      </c>
      <c r="BM152" s="162" t="s">
        <v>1303</v>
      </c>
    </row>
    <row r="153" spans="1:65" s="2" customFormat="1" ht="16.5" customHeight="1">
      <c r="A153" s="32"/>
      <c r="B153" s="149"/>
      <c r="C153" s="150" t="s">
        <v>301</v>
      </c>
      <c r="D153" s="150" t="s">
        <v>147</v>
      </c>
      <c r="E153" s="151" t="s">
        <v>1304</v>
      </c>
      <c r="F153" s="152" t="s">
        <v>1305</v>
      </c>
      <c r="G153" s="153" t="s">
        <v>1225</v>
      </c>
      <c r="H153" s="154">
        <v>1</v>
      </c>
      <c r="I153" s="155"/>
      <c r="J153" s="156">
        <f t="shared" si="10"/>
        <v>0</v>
      </c>
      <c r="K153" s="157"/>
      <c r="L153" s="33"/>
      <c r="M153" s="158" t="s">
        <v>1</v>
      </c>
      <c r="N153" s="159" t="s">
        <v>37</v>
      </c>
      <c r="O153" s="58"/>
      <c r="P153" s="160">
        <f t="shared" si="11"/>
        <v>0</v>
      </c>
      <c r="Q153" s="160">
        <v>0</v>
      </c>
      <c r="R153" s="160">
        <f t="shared" si="12"/>
        <v>0</v>
      </c>
      <c r="S153" s="160">
        <v>0</v>
      </c>
      <c r="T153" s="161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2" t="s">
        <v>1226</v>
      </c>
      <c r="AT153" s="162" t="s">
        <v>147</v>
      </c>
      <c r="AU153" s="162" t="s">
        <v>81</v>
      </c>
      <c r="AY153" s="17" t="s">
        <v>145</v>
      </c>
      <c r="BE153" s="163">
        <f t="shared" si="14"/>
        <v>0</v>
      </c>
      <c r="BF153" s="163">
        <f t="shared" si="15"/>
        <v>0</v>
      </c>
      <c r="BG153" s="163">
        <f t="shared" si="16"/>
        <v>0</v>
      </c>
      <c r="BH153" s="163">
        <f t="shared" si="17"/>
        <v>0</v>
      </c>
      <c r="BI153" s="163">
        <f t="shared" si="18"/>
        <v>0</v>
      </c>
      <c r="BJ153" s="17" t="s">
        <v>79</v>
      </c>
      <c r="BK153" s="163">
        <f t="shared" si="19"/>
        <v>0</v>
      </c>
      <c r="BL153" s="17" t="s">
        <v>1226</v>
      </c>
      <c r="BM153" s="162" t="s">
        <v>1306</v>
      </c>
    </row>
    <row r="154" spans="1:65" s="2" customFormat="1" ht="90" customHeight="1">
      <c r="A154" s="32"/>
      <c r="B154" s="149"/>
      <c r="C154" s="150" t="s">
        <v>306</v>
      </c>
      <c r="D154" s="150" t="s">
        <v>147</v>
      </c>
      <c r="E154" s="151" t="s">
        <v>1307</v>
      </c>
      <c r="F154" s="152" t="s">
        <v>1308</v>
      </c>
      <c r="G154" s="153" t="s">
        <v>1225</v>
      </c>
      <c r="H154" s="154">
        <v>1</v>
      </c>
      <c r="I154" s="155"/>
      <c r="J154" s="156">
        <f t="shared" si="10"/>
        <v>0</v>
      </c>
      <c r="K154" s="157"/>
      <c r="L154" s="33"/>
      <c r="M154" s="158" t="s">
        <v>1</v>
      </c>
      <c r="N154" s="159" t="s">
        <v>37</v>
      </c>
      <c r="O154" s="58"/>
      <c r="P154" s="160">
        <f t="shared" si="11"/>
        <v>0</v>
      </c>
      <c r="Q154" s="160">
        <v>0</v>
      </c>
      <c r="R154" s="160">
        <f t="shared" si="12"/>
        <v>0</v>
      </c>
      <c r="S154" s="160">
        <v>0</v>
      </c>
      <c r="T154" s="161">
        <f t="shared" si="1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2" t="s">
        <v>1226</v>
      </c>
      <c r="AT154" s="162" t="s">
        <v>147</v>
      </c>
      <c r="AU154" s="162" t="s">
        <v>81</v>
      </c>
      <c r="AY154" s="17" t="s">
        <v>145</v>
      </c>
      <c r="BE154" s="163">
        <f t="shared" si="14"/>
        <v>0</v>
      </c>
      <c r="BF154" s="163">
        <f t="shared" si="15"/>
        <v>0</v>
      </c>
      <c r="BG154" s="163">
        <f t="shared" si="16"/>
        <v>0</v>
      </c>
      <c r="BH154" s="163">
        <f t="shared" si="17"/>
        <v>0</v>
      </c>
      <c r="BI154" s="163">
        <f t="shared" si="18"/>
        <v>0</v>
      </c>
      <c r="BJ154" s="17" t="s">
        <v>79</v>
      </c>
      <c r="BK154" s="163">
        <f t="shared" si="19"/>
        <v>0</v>
      </c>
      <c r="BL154" s="17" t="s">
        <v>1226</v>
      </c>
      <c r="BM154" s="162" t="s">
        <v>1309</v>
      </c>
    </row>
    <row r="155" spans="1:65" s="2" customFormat="1" ht="33" customHeight="1">
      <c r="A155" s="32"/>
      <c r="B155" s="149"/>
      <c r="C155" s="150" t="s">
        <v>316</v>
      </c>
      <c r="D155" s="150" t="s">
        <v>147</v>
      </c>
      <c r="E155" s="151" t="s">
        <v>1310</v>
      </c>
      <c r="F155" s="152" t="s">
        <v>1311</v>
      </c>
      <c r="G155" s="153" t="s">
        <v>1225</v>
      </c>
      <c r="H155" s="154">
        <v>1</v>
      </c>
      <c r="I155" s="155"/>
      <c r="J155" s="156">
        <f t="shared" si="10"/>
        <v>0</v>
      </c>
      <c r="K155" s="157"/>
      <c r="L155" s="33"/>
      <c r="M155" s="158" t="s">
        <v>1</v>
      </c>
      <c r="N155" s="159" t="s">
        <v>37</v>
      </c>
      <c r="O155" s="58"/>
      <c r="P155" s="160">
        <f t="shared" si="11"/>
        <v>0</v>
      </c>
      <c r="Q155" s="160">
        <v>0</v>
      </c>
      <c r="R155" s="160">
        <f t="shared" si="12"/>
        <v>0</v>
      </c>
      <c r="S155" s="160">
        <v>0</v>
      </c>
      <c r="T155" s="161">
        <f t="shared" si="1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2" t="s">
        <v>1226</v>
      </c>
      <c r="AT155" s="162" t="s">
        <v>147</v>
      </c>
      <c r="AU155" s="162" t="s">
        <v>81</v>
      </c>
      <c r="AY155" s="17" t="s">
        <v>145</v>
      </c>
      <c r="BE155" s="163">
        <f t="shared" si="14"/>
        <v>0</v>
      </c>
      <c r="BF155" s="163">
        <f t="shared" si="15"/>
        <v>0</v>
      </c>
      <c r="BG155" s="163">
        <f t="shared" si="16"/>
        <v>0</v>
      </c>
      <c r="BH155" s="163">
        <f t="shared" si="17"/>
        <v>0</v>
      </c>
      <c r="BI155" s="163">
        <f t="shared" si="18"/>
        <v>0</v>
      </c>
      <c r="BJ155" s="17" t="s">
        <v>79</v>
      </c>
      <c r="BK155" s="163">
        <f t="shared" si="19"/>
        <v>0</v>
      </c>
      <c r="BL155" s="17" t="s">
        <v>1226</v>
      </c>
      <c r="BM155" s="162" t="s">
        <v>1312</v>
      </c>
    </row>
    <row r="156" spans="1:65" s="2" customFormat="1" ht="101.25" customHeight="1">
      <c r="A156" s="32"/>
      <c r="B156" s="149"/>
      <c r="C156" s="150" t="s">
        <v>320</v>
      </c>
      <c r="D156" s="150" t="s">
        <v>147</v>
      </c>
      <c r="E156" s="151" t="s">
        <v>1313</v>
      </c>
      <c r="F156" s="152" t="s">
        <v>1314</v>
      </c>
      <c r="G156" s="153" t="s">
        <v>1225</v>
      </c>
      <c r="H156" s="154">
        <v>1</v>
      </c>
      <c r="I156" s="155"/>
      <c r="J156" s="156">
        <f t="shared" si="10"/>
        <v>0</v>
      </c>
      <c r="K156" s="157"/>
      <c r="L156" s="33"/>
      <c r="M156" s="158" t="s">
        <v>1</v>
      </c>
      <c r="N156" s="159" t="s">
        <v>37</v>
      </c>
      <c r="O156" s="58"/>
      <c r="P156" s="160">
        <f t="shared" si="11"/>
        <v>0</v>
      </c>
      <c r="Q156" s="160">
        <v>0</v>
      </c>
      <c r="R156" s="160">
        <f t="shared" si="12"/>
        <v>0</v>
      </c>
      <c r="S156" s="160">
        <v>0</v>
      </c>
      <c r="T156" s="161">
        <f t="shared" si="1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2" t="s">
        <v>1226</v>
      </c>
      <c r="AT156" s="162" t="s">
        <v>147</v>
      </c>
      <c r="AU156" s="162" t="s">
        <v>81</v>
      </c>
      <c r="AY156" s="17" t="s">
        <v>145</v>
      </c>
      <c r="BE156" s="163">
        <f t="shared" si="14"/>
        <v>0</v>
      </c>
      <c r="BF156" s="163">
        <f t="shared" si="15"/>
        <v>0</v>
      </c>
      <c r="BG156" s="163">
        <f t="shared" si="16"/>
        <v>0</v>
      </c>
      <c r="BH156" s="163">
        <f t="shared" si="17"/>
        <v>0</v>
      </c>
      <c r="BI156" s="163">
        <f t="shared" si="18"/>
        <v>0</v>
      </c>
      <c r="BJ156" s="17" t="s">
        <v>79</v>
      </c>
      <c r="BK156" s="163">
        <f t="shared" si="19"/>
        <v>0</v>
      </c>
      <c r="BL156" s="17" t="s">
        <v>1226</v>
      </c>
      <c r="BM156" s="162" t="s">
        <v>1315</v>
      </c>
    </row>
    <row r="157" spans="1:65" s="2" customFormat="1" ht="66.75" customHeight="1">
      <c r="A157" s="32"/>
      <c r="B157" s="149"/>
      <c r="C157" s="150" t="s">
        <v>325</v>
      </c>
      <c r="D157" s="150" t="s">
        <v>147</v>
      </c>
      <c r="E157" s="151" t="s">
        <v>1316</v>
      </c>
      <c r="F157" s="152" t="s">
        <v>1317</v>
      </c>
      <c r="G157" s="153" t="s">
        <v>1225</v>
      </c>
      <c r="H157" s="154">
        <v>1</v>
      </c>
      <c r="I157" s="155"/>
      <c r="J157" s="156">
        <f t="shared" si="10"/>
        <v>0</v>
      </c>
      <c r="K157" s="157"/>
      <c r="L157" s="33"/>
      <c r="M157" s="158" t="s">
        <v>1</v>
      </c>
      <c r="N157" s="159" t="s">
        <v>37</v>
      </c>
      <c r="O157" s="58"/>
      <c r="P157" s="160">
        <f t="shared" si="11"/>
        <v>0</v>
      </c>
      <c r="Q157" s="160">
        <v>0</v>
      </c>
      <c r="R157" s="160">
        <f t="shared" si="12"/>
        <v>0</v>
      </c>
      <c r="S157" s="160">
        <v>0</v>
      </c>
      <c r="T157" s="161">
        <f t="shared" si="1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62" t="s">
        <v>1226</v>
      </c>
      <c r="AT157" s="162" t="s">
        <v>147</v>
      </c>
      <c r="AU157" s="162" t="s">
        <v>81</v>
      </c>
      <c r="AY157" s="17" t="s">
        <v>145</v>
      </c>
      <c r="BE157" s="163">
        <f t="shared" si="14"/>
        <v>0</v>
      </c>
      <c r="BF157" s="163">
        <f t="shared" si="15"/>
        <v>0</v>
      </c>
      <c r="BG157" s="163">
        <f t="shared" si="16"/>
        <v>0</v>
      </c>
      <c r="BH157" s="163">
        <f t="shared" si="17"/>
        <v>0</v>
      </c>
      <c r="BI157" s="163">
        <f t="shared" si="18"/>
        <v>0</v>
      </c>
      <c r="BJ157" s="17" t="s">
        <v>79</v>
      </c>
      <c r="BK157" s="163">
        <f t="shared" si="19"/>
        <v>0</v>
      </c>
      <c r="BL157" s="17" t="s">
        <v>1226</v>
      </c>
      <c r="BM157" s="162" t="s">
        <v>1318</v>
      </c>
    </row>
    <row r="158" spans="1:65" s="2" customFormat="1" ht="90" customHeight="1">
      <c r="A158" s="32"/>
      <c r="B158" s="149"/>
      <c r="C158" s="150" t="s">
        <v>330</v>
      </c>
      <c r="D158" s="150" t="s">
        <v>147</v>
      </c>
      <c r="E158" s="151" t="s">
        <v>1319</v>
      </c>
      <c r="F158" s="152" t="s">
        <v>1320</v>
      </c>
      <c r="G158" s="153" t="s">
        <v>1225</v>
      </c>
      <c r="H158" s="154">
        <v>1</v>
      </c>
      <c r="I158" s="155"/>
      <c r="J158" s="156">
        <f t="shared" si="10"/>
        <v>0</v>
      </c>
      <c r="K158" s="157"/>
      <c r="L158" s="33"/>
      <c r="M158" s="158" t="s">
        <v>1</v>
      </c>
      <c r="N158" s="159" t="s">
        <v>37</v>
      </c>
      <c r="O158" s="58"/>
      <c r="P158" s="160">
        <f t="shared" si="11"/>
        <v>0</v>
      </c>
      <c r="Q158" s="160">
        <v>0</v>
      </c>
      <c r="R158" s="160">
        <f t="shared" si="12"/>
        <v>0</v>
      </c>
      <c r="S158" s="160">
        <v>0</v>
      </c>
      <c r="T158" s="161">
        <f t="shared" si="1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2" t="s">
        <v>1226</v>
      </c>
      <c r="AT158" s="162" t="s">
        <v>147</v>
      </c>
      <c r="AU158" s="162" t="s">
        <v>81</v>
      </c>
      <c r="AY158" s="17" t="s">
        <v>145</v>
      </c>
      <c r="BE158" s="163">
        <f t="shared" si="14"/>
        <v>0</v>
      </c>
      <c r="BF158" s="163">
        <f t="shared" si="15"/>
        <v>0</v>
      </c>
      <c r="BG158" s="163">
        <f t="shared" si="16"/>
        <v>0</v>
      </c>
      <c r="BH158" s="163">
        <f t="shared" si="17"/>
        <v>0</v>
      </c>
      <c r="BI158" s="163">
        <f t="shared" si="18"/>
        <v>0</v>
      </c>
      <c r="BJ158" s="17" t="s">
        <v>79</v>
      </c>
      <c r="BK158" s="163">
        <f t="shared" si="19"/>
        <v>0</v>
      </c>
      <c r="BL158" s="17" t="s">
        <v>1226</v>
      </c>
      <c r="BM158" s="162" t="s">
        <v>1321</v>
      </c>
    </row>
    <row r="159" spans="1:65" s="2" customFormat="1" ht="37.9" customHeight="1">
      <c r="A159" s="32"/>
      <c r="B159" s="149"/>
      <c r="C159" s="150" t="s">
        <v>336</v>
      </c>
      <c r="D159" s="150" t="s">
        <v>147</v>
      </c>
      <c r="E159" s="151" t="s">
        <v>1322</v>
      </c>
      <c r="F159" s="152" t="s">
        <v>1323</v>
      </c>
      <c r="G159" s="153" t="s">
        <v>1225</v>
      </c>
      <c r="H159" s="154">
        <v>1</v>
      </c>
      <c r="I159" s="155"/>
      <c r="J159" s="156">
        <f t="shared" si="10"/>
        <v>0</v>
      </c>
      <c r="K159" s="157"/>
      <c r="L159" s="33"/>
      <c r="M159" s="158" t="s">
        <v>1</v>
      </c>
      <c r="N159" s="159" t="s">
        <v>37</v>
      </c>
      <c r="O159" s="58"/>
      <c r="P159" s="160">
        <f t="shared" si="11"/>
        <v>0</v>
      </c>
      <c r="Q159" s="160">
        <v>0</v>
      </c>
      <c r="R159" s="160">
        <f t="shared" si="12"/>
        <v>0</v>
      </c>
      <c r="S159" s="160">
        <v>0</v>
      </c>
      <c r="T159" s="161">
        <f t="shared" si="1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2" t="s">
        <v>1226</v>
      </c>
      <c r="AT159" s="162" t="s">
        <v>147</v>
      </c>
      <c r="AU159" s="162" t="s">
        <v>81</v>
      </c>
      <c r="AY159" s="17" t="s">
        <v>145</v>
      </c>
      <c r="BE159" s="163">
        <f t="shared" si="14"/>
        <v>0</v>
      </c>
      <c r="BF159" s="163">
        <f t="shared" si="15"/>
        <v>0</v>
      </c>
      <c r="BG159" s="163">
        <f t="shared" si="16"/>
        <v>0</v>
      </c>
      <c r="BH159" s="163">
        <f t="shared" si="17"/>
        <v>0</v>
      </c>
      <c r="BI159" s="163">
        <f t="shared" si="18"/>
        <v>0</v>
      </c>
      <c r="BJ159" s="17" t="s">
        <v>79</v>
      </c>
      <c r="BK159" s="163">
        <f t="shared" si="19"/>
        <v>0</v>
      </c>
      <c r="BL159" s="17" t="s">
        <v>1226</v>
      </c>
      <c r="BM159" s="162" t="s">
        <v>1324</v>
      </c>
    </row>
    <row r="160" spans="1:65" s="2" customFormat="1" ht="33" customHeight="1">
      <c r="A160" s="32"/>
      <c r="B160" s="149"/>
      <c r="C160" s="150" t="s">
        <v>341</v>
      </c>
      <c r="D160" s="150" t="s">
        <v>147</v>
      </c>
      <c r="E160" s="151" t="s">
        <v>1325</v>
      </c>
      <c r="F160" s="152" t="s">
        <v>1326</v>
      </c>
      <c r="G160" s="153" t="s">
        <v>1225</v>
      </c>
      <c r="H160" s="154">
        <v>1</v>
      </c>
      <c r="I160" s="155"/>
      <c r="J160" s="156">
        <f t="shared" si="10"/>
        <v>0</v>
      </c>
      <c r="K160" s="157"/>
      <c r="L160" s="33"/>
      <c r="M160" s="158" t="s">
        <v>1</v>
      </c>
      <c r="N160" s="159" t="s">
        <v>37</v>
      </c>
      <c r="O160" s="58"/>
      <c r="P160" s="160">
        <f t="shared" si="11"/>
        <v>0</v>
      </c>
      <c r="Q160" s="160">
        <v>0</v>
      </c>
      <c r="R160" s="160">
        <f t="shared" si="12"/>
        <v>0</v>
      </c>
      <c r="S160" s="160">
        <v>0</v>
      </c>
      <c r="T160" s="161">
        <f t="shared" si="1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2" t="s">
        <v>1226</v>
      </c>
      <c r="AT160" s="162" t="s">
        <v>147</v>
      </c>
      <c r="AU160" s="162" t="s">
        <v>81</v>
      </c>
      <c r="AY160" s="17" t="s">
        <v>145</v>
      </c>
      <c r="BE160" s="163">
        <f t="shared" si="14"/>
        <v>0</v>
      </c>
      <c r="BF160" s="163">
        <f t="shared" si="15"/>
        <v>0</v>
      </c>
      <c r="BG160" s="163">
        <f t="shared" si="16"/>
        <v>0</v>
      </c>
      <c r="BH160" s="163">
        <f t="shared" si="17"/>
        <v>0</v>
      </c>
      <c r="BI160" s="163">
        <f t="shared" si="18"/>
        <v>0</v>
      </c>
      <c r="BJ160" s="17" t="s">
        <v>79</v>
      </c>
      <c r="BK160" s="163">
        <f t="shared" si="19"/>
        <v>0</v>
      </c>
      <c r="BL160" s="17" t="s">
        <v>1226</v>
      </c>
      <c r="BM160" s="162" t="s">
        <v>1327</v>
      </c>
    </row>
    <row r="161" spans="1:65" s="2" customFormat="1" ht="153.4" customHeight="1">
      <c r="A161" s="32"/>
      <c r="B161" s="149"/>
      <c r="C161" s="150" t="s">
        <v>346</v>
      </c>
      <c r="D161" s="150" t="s">
        <v>147</v>
      </c>
      <c r="E161" s="151" t="s">
        <v>1328</v>
      </c>
      <c r="F161" s="152" t="s">
        <v>1329</v>
      </c>
      <c r="G161" s="153" t="s">
        <v>1225</v>
      </c>
      <c r="H161" s="154">
        <v>1</v>
      </c>
      <c r="I161" s="155"/>
      <c r="J161" s="156">
        <f t="shared" si="10"/>
        <v>0</v>
      </c>
      <c r="K161" s="157"/>
      <c r="L161" s="33"/>
      <c r="M161" s="158" t="s">
        <v>1</v>
      </c>
      <c r="N161" s="159" t="s">
        <v>37</v>
      </c>
      <c r="O161" s="58"/>
      <c r="P161" s="160">
        <f t="shared" si="11"/>
        <v>0</v>
      </c>
      <c r="Q161" s="160">
        <v>0</v>
      </c>
      <c r="R161" s="160">
        <f t="shared" si="12"/>
        <v>0</v>
      </c>
      <c r="S161" s="160">
        <v>0</v>
      </c>
      <c r="T161" s="161">
        <f t="shared" si="1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2" t="s">
        <v>1226</v>
      </c>
      <c r="AT161" s="162" t="s">
        <v>147</v>
      </c>
      <c r="AU161" s="162" t="s">
        <v>81</v>
      </c>
      <c r="AY161" s="17" t="s">
        <v>145</v>
      </c>
      <c r="BE161" s="163">
        <f t="shared" si="14"/>
        <v>0</v>
      </c>
      <c r="BF161" s="163">
        <f t="shared" si="15"/>
        <v>0</v>
      </c>
      <c r="BG161" s="163">
        <f t="shared" si="16"/>
        <v>0</v>
      </c>
      <c r="BH161" s="163">
        <f t="shared" si="17"/>
        <v>0</v>
      </c>
      <c r="BI161" s="163">
        <f t="shared" si="18"/>
        <v>0</v>
      </c>
      <c r="BJ161" s="17" t="s">
        <v>79</v>
      </c>
      <c r="BK161" s="163">
        <f t="shared" si="19"/>
        <v>0</v>
      </c>
      <c r="BL161" s="17" t="s">
        <v>1226</v>
      </c>
      <c r="BM161" s="162" t="s">
        <v>1330</v>
      </c>
    </row>
    <row r="162" spans="1:65" s="2" customFormat="1" ht="78" customHeight="1">
      <c r="A162" s="32"/>
      <c r="B162" s="149"/>
      <c r="C162" s="150" t="s">
        <v>351</v>
      </c>
      <c r="D162" s="150" t="s">
        <v>147</v>
      </c>
      <c r="E162" s="151" t="s">
        <v>1331</v>
      </c>
      <c r="F162" s="152" t="s">
        <v>1332</v>
      </c>
      <c r="G162" s="153" t="s">
        <v>1225</v>
      </c>
      <c r="H162" s="154">
        <v>1</v>
      </c>
      <c r="I162" s="155"/>
      <c r="J162" s="156">
        <f t="shared" si="10"/>
        <v>0</v>
      </c>
      <c r="K162" s="157"/>
      <c r="L162" s="33"/>
      <c r="M162" s="158" t="s">
        <v>1</v>
      </c>
      <c r="N162" s="159" t="s">
        <v>37</v>
      </c>
      <c r="O162" s="58"/>
      <c r="P162" s="160">
        <f t="shared" si="11"/>
        <v>0</v>
      </c>
      <c r="Q162" s="160">
        <v>0</v>
      </c>
      <c r="R162" s="160">
        <f t="shared" si="12"/>
        <v>0</v>
      </c>
      <c r="S162" s="160">
        <v>0</v>
      </c>
      <c r="T162" s="161">
        <f t="shared" si="1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2" t="s">
        <v>1226</v>
      </c>
      <c r="AT162" s="162" t="s">
        <v>147</v>
      </c>
      <c r="AU162" s="162" t="s">
        <v>81</v>
      </c>
      <c r="AY162" s="17" t="s">
        <v>145</v>
      </c>
      <c r="BE162" s="163">
        <f t="shared" si="14"/>
        <v>0</v>
      </c>
      <c r="BF162" s="163">
        <f t="shared" si="15"/>
        <v>0</v>
      </c>
      <c r="BG162" s="163">
        <f t="shared" si="16"/>
        <v>0</v>
      </c>
      <c r="BH162" s="163">
        <f t="shared" si="17"/>
        <v>0</v>
      </c>
      <c r="BI162" s="163">
        <f t="shared" si="18"/>
        <v>0</v>
      </c>
      <c r="BJ162" s="17" t="s">
        <v>79</v>
      </c>
      <c r="BK162" s="163">
        <f t="shared" si="19"/>
        <v>0</v>
      </c>
      <c r="BL162" s="17" t="s">
        <v>1226</v>
      </c>
      <c r="BM162" s="162" t="s">
        <v>1333</v>
      </c>
    </row>
    <row r="163" spans="1:65" s="2" customFormat="1" ht="90" customHeight="1">
      <c r="A163" s="32"/>
      <c r="B163" s="149"/>
      <c r="C163" s="150" t="s">
        <v>356</v>
      </c>
      <c r="D163" s="150" t="s">
        <v>147</v>
      </c>
      <c r="E163" s="151" t="s">
        <v>1334</v>
      </c>
      <c r="F163" s="152" t="s">
        <v>1335</v>
      </c>
      <c r="G163" s="153" t="s">
        <v>1225</v>
      </c>
      <c r="H163" s="154">
        <v>1</v>
      </c>
      <c r="I163" s="155"/>
      <c r="J163" s="156">
        <f t="shared" si="10"/>
        <v>0</v>
      </c>
      <c r="K163" s="157"/>
      <c r="L163" s="33"/>
      <c r="M163" s="158" t="s">
        <v>1</v>
      </c>
      <c r="N163" s="159" t="s">
        <v>37</v>
      </c>
      <c r="O163" s="58"/>
      <c r="P163" s="160">
        <f t="shared" si="11"/>
        <v>0</v>
      </c>
      <c r="Q163" s="160">
        <v>0</v>
      </c>
      <c r="R163" s="160">
        <f t="shared" si="12"/>
        <v>0</v>
      </c>
      <c r="S163" s="160">
        <v>0</v>
      </c>
      <c r="T163" s="161">
        <f t="shared" si="1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62" t="s">
        <v>1226</v>
      </c>
      <c r="AT163" s="162" t="s">
        <v>147</v>
      </c>
      <c r="AU163" s="162" t="s">
        <v>81</v>
      </c>
      <c r="AY163" s="17" t="s">
        <v>145</v>
      </c>
      <c r="BE163" s="163">
        <f t="shared" si="14"/>
        <v>0</v>
      </c>
      <c r="BF163" s="163">
        <f t="shared" si="15"/>
        <v>0</v>
      </c>
      <c r="BG163" s="163">
        <f t="shared" si="16"/>
        <v>0</v>
      </c>
      <c r="BH163" s="163">
        <f t="shared" si="17"/>
        <v>0</v>
      </c>
      <c r="BI163" s="163">
        <f t="shared" si="18"/>
        <v>0</v>
      </c>
      <c r="BJ163" s="17" t="s">
        <v>79</v>
      </c>
      <c r="BK163" s="163">
        <f t="shared" si="19"/>
        <v>0</v>
      </c>
      <c r="BL163" s="17" t="s">
        <v>1226</v>
      </c>
      <c r="BM163" s="162" t="s">
        <v>1336</v>
      </c>
    </row>
    <row r="164" spans="1:65" s="2" customFormat="1" ht="66.75" customHeight="1">
      <c r="A164" s="32"/>
      <c r="B164" s="149"/>
      <c r="C164" s="150" t="s">
        <v>364</v>
      </c>
      <c r="D164" s="150" t="s">
        <v>147</v>
      </c>
      <c r="E164" s="151" t="s">
        <v>1337</v>
      </c>
      <c r="F164" s="152" t="s">
        <v>1338</v>
      </c>
      <c r="G164" s="153" t="s">
        <v>1225</v>
      </c>
      <c r="H164" s="154">
        <v>1</v>
      </c>
      <c r="I164" s="155"/>
      <c r="J164" s="156">
        <f t="shared" si="10"/>
        <v>0</v>
      </c>
      <c r="K164" s="157"/>
      <c r="L164" s="33"/>
      <c r="M164" s="158" t="s">
        <v>1</v>
      </c>
      <c r="N164" s="159" t="s">
        <v>37</v>
      </c>
      <c r="O164" s="58"/>
      <c r="P164" s="160">
        <f t="shared" si="11"/>
        <v>0</v>
      </c>
      <c r="Q164" s="160">
        <v>0</v>
      </c>
      <c r="R164" s="160">
        <f t="shared" si="12"/>
        <v>0</v>
      </c>
      <c r="S164" s="160">
        <v>0</v>
      </c>
      <c r="T164" s="161">
        <f t="shared" si="1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2" t="s">
        <v>1226</v>
      </c>
      <c r="AT164" s="162" t="s">
        <v>147</v>
      </c>
      <c r="AU164" s="162" t="s">
        <v>81</v>
      </c>
      <c r="AY164" s="17" t="s">
        <v>145</v>
      </c>
      <c r="BE164" s="163">
        <f t="shared" si="14"/>
        <v>0</v>
      </c>
      <c r="BF164" s="163">
        <f t="shared" si="15"/>
        <v>0</v>
      </c>
      <c r="BG164" s="163">
        <f t="shared" si="16"/>
        <v>0</v>
      </c>
      <c r="BH164" s="163">
        <f t="shared" si="17"/>
        <v>0</v>
      </c>
      <c r="BI164" s="163">
        <f t="shared" si="18"/>
        <v>0</v>
      </c>
      <c r="BJ164" s="17" t="s">
        <v>79</v>
      </c>
      <c r="BK164" s="163">
        <f t="shared" si="19"/>
        <v>0</v>
      </c>
      <c r="BL164" s="17" t="s">
        <v>1226</v>
      </c>
      <c r="BM164" s="162" t="s">
        <v>1339</v>
      </c>
    </row>
    <row r="165" spans="1:65" s="2" customFormat="1" ht="37.9" customHeight="1">
      <c r="A165" s="32"/>
      <c r="B165" s="149"/>
      <c r="C165" s="150" t="s">
        <v>368</v>
      </c>
      <c r="D165" s="150" t="s">
        <v>147</v>
      </c>
      <c r="E165" s="151" t="s">
        <v>1340</v>
      </c>
      <c r="F165" s="152" t="s">
        <v>1341</v>
      </c>
      <c r="G165" s="153" t="s">
        <v>1225</v>
      </c>
      <c r="H165" s="154">
        <v>1</v>
      </c>
      <c r="I165" s="155"/>
      <c r="J165" s="156">
        <f t="shared" si="10"/>
        <v>0</v>
      </c>
      <c r="K165" s="157"/>
      <c r="L165" s="33"/>
      <c r="M165" s="158" t="s">
        <v>1</v>
      </c>
      <c r="N165" s="159" t="s">
        <v>37</v>
      </c>
      <c r="O165" s="58"/>
      <c r="P165" s="160">
        <f t="shared" si="11"/>
        <v>0</v>
      </c>
      <c r="Q165" s="160">
        <v>0</v>
      </c>
      <c r="R165" s="160">
        <f t="shared" si="12"/>
        <v>0</v>
      </c>
      <c r="S165" s="160">
        <v>0</v>
      </c>
      <c r="T165" s="161">
        <f t="shared" si="1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62" t="s">
        <v>1226</v>
      </c>
      <c r="AT165" s="162" t="s">
        <v>147</v>
      </c>
      <c r="AU165" s="162" t="s">
        <v>81</v>
      </c>
      <c r="AY165" s="17" t="s">
        <v>145</v>
      </c>
      <c r="BE165" s="163">
        <f t="shared" si="14"/>
        <v>0</v>
      </c>
      <c r="BF165" s="163">
        <f t="shared" si="15"/>
        <v>0</v>
      </c>
      <c r="BG165" s="163">
        <f t="shared" si="16"/>
        <v>0</v>
      </c>
      <c r="BH165" s="163">
        <f t="shared" si="17"/>
        <v>0</v>
      </c>
      <c r="BI165" s="163">
        <f t="shared" si="18"/>
        <v>0</v>
      </c>
      <c r="BJ165" s="17" t="s">
        <v>79</v>
      </c>
      <c r="BK165" s="163">
        <f t="shared" si="19"/>
        <v>0</v>
      </c>
      <c r="BL165" s="17" t="s">
        <v>1226</v>
      </c>
      <c r="BM165" s="162" t="s">
        <v>1342</v>
      </c>
    </row>
    <row r="166" spans="1:65" s="2" customFormat="1" ht="78" customHeight="1">
      <c r="A166" s="32"/>
      <c r="B166" s="149"/>
      <c r="C166" s="150" t="s">
        <v>372</v>
      </c>
      <c r="D166" s="150" t="s">
        <v>147</v>
      </c>
      <c r="E166" s="151" t="s">
        <v>1343</v>
      </c>
      <c r="F166" s="152" t="s">
        <v>1344</v>
      </c>
      <c r="G166" s="153" t="s">
        <v>1225</v>
      </c>
      <c r="H166" s="154">
        <v>1</v>
      </c>
      <c r="I166" s="155"/>
      <c r="J166" s="156">
        <f t="shared" si="10"/>
        <v>0</v>
      </c>
      <c r="K166" s="157"/>
      <c r="L166" s="33"/>
      <c r="M166" s="158" t="s">
        <v>1</v>
      </c>
      <c r="N166" s="159" t="s">
        <v>37</v>
      </c>
      <c r="O166" s="58"/>
      <c r="P166" s="160">
        <f t="shared" si="11"/>
        <v>0</v>
      </c>
      <c r="Q166" s="160">
        <v>0</v>
      </c>
      <c r="R166" s="160">
        <f t="shared" si="12"/>
        <v>0</v>
      </c>
      <c r="S166" s="160">
        <v>0</v>
      </c>
      <c r="T166" s="161">
        <f t="shared" si="1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62" t="s">
        <v>1226</v>
      </c>
      <c r="AT166" s="162" t="s">
        <v>147</v>
      </c>
      <c r="AU166" s="162" t="s">
        <v>81</v>
      </c>
      <c r="AY166" s="17" t="s">
        <v>145</v>
      </c>
      <c r="BE166" s="163">
        <f t="shared" si="14"/>
        <v>0</v>
      </c>
      <c r="BF166" s="163">
        <f t="shared" si="15"/>
        <v>0</v>
      </c>
      <c r="BG166" s="163">
        <f t="shared" si="16"/>
        <v>0</v>
      </c>
      <c r="BH166" s="163">
        <f t="shared" si="17"/>
        <v>0</v>
      </c>
      <c r="BI166" s="163">
        <f t="shared" si="18"/>
        <v>0</v>
      </c>
      <c r="BJ166" s="17" t="s">
        <v>79</v>
      </c>
      <c r="BK166" s="163">
        <f t="shared" si="19"/>
        <v>0</v>
      </c>
      <c r="BL166" s="17" t="s">
        <v>1226</v>
      </c>
      <c r="BM166" s="162" t="s">
        <v>1345</v>
      </c>
    </row>
    <row r="167" spans="1:65" s="2" customFormat="1" ht="76.349999999999994" customHeight="1">
      <c r="A167" s="32"/>
      <c r="B167" s="149"/>
      <c r="C167" s="150" t="s">
        <v>376</v>
      </c>
      <c r="D167" s="150" t="s">
        <v>147</v>
      </c>
      <c r="E167" s="151" t="s">
        <v>1346</v>
      </c>
      <c r="F167" s="152" t="s">
        <v>1347</v>
      </c>
      <c r="G167" s="153" t="s">
        <v>1225</v>
      </c>
      <c r="H167" s="154">
        <v>1</v>
      </c>
      <c r="I167" s="155"/>
      <c r="J167" s="156">
        <f t="shared" si="10"/>
        <v>0</v>
      </c>
      <c r="K167" s="157"/>
      <c r="L167" s="33"/>
      <c r="M167" s="158" t="s">
        <v>1</v>
      </c>
      <c r="N167" s="159" t="s">
        <v>37</v>
      </c>
      <c r="O167" s="58"/>
      <c r="P167" s="160">
        <f t="shared" si="11"/>
        <v>0</v>
      </c>
      <c r="Q167" s="160">
        <v>0</v>
      </c>
      <c r="R167" s="160">
        <f t="shared" si="12"/>
        <v>0</v>
      </c>
      <c r="S167" s="160">
        <v>0</v>
      </c>
      <c r="T167" s="161">
        <f t="shared" si="1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2" t="s">
        <v>1226</v>
      </c>
      <c r="AT167" s="162" t="s">
        <v>147</v>
      </c>
      <c r="AU167" s="162" t="s">
        <v>81</v>
      </c>
      <c r="AY167" s="17" t="s">
        <v>145</v>
      </c>
      <c r="BE167" s="163">
        <f t="shared" si="14"/>
        <v>0</v>
      </c>
      <c r="BF167" s="163">
        <f t="shared" si="15"/>
        <v>0</v>
      </c>
      <c r="BG167" s="163">
        <f t="shared" si="16"/>
        <v>0</v>
      </c>
      <c r="BH167" s="163">
        <f t="shared" si="17"/>
        <v>0</v>
      </c>
      <c r="BI167" s="163">
        <f t="shared" si="18"/>
        <v>0</v>
      </c>
      <c r="BJ167" s="17" t="s">
        <v>79</v>
      </c>
      <c r="BK167" s="163">
        <f t="shared" si="19"/>
        <v>0</v>
      </c>
      <c r="BL167" s="17" t="s">
        <v>1226</v>
      </c>
      <c r="BM167" s="162" t="s">
        <v>1348</v>
      </c>
    </row>
    <row r="168" spans="1:65" s="2" customFormat="1" ht="37.9" customHeight="1">
      <c r="A168" s="32"/>
      <c r="B168" s="149"/>
      <c r="C168" s="150" t="s">
        <v>383</v>
      </c>
      <c r="D168" s="150" t="s">
        <v>147</v>
      </c>
      <c r="E168" s="151" t="s">
        <v>1349</v>
      </c>
      <c r="F168" s="152" t="s">
        <v>1350</v>
      </c>
      <c r="G168" s="153" t="s">
        <v>1225</v>
      </c>
      <c r="H168" s="154">
        <v>1</v>
      </c>
      <c r="I168" s="155"/>
      <c r="J168" s="156">
        <f t="shared" si="10"/>
        <v>0</v>
      </c>
      <c r="K168" s="157"/>
      <c r="L168" s="33"/>
      <c r="M168" s="158" t="s">
        <v>1</v>
      </c>
      <c r="N168" s="159" t="s">
        <v>37</v>
      </c>
      <c r="O168" s="58"/>
      <c r="P168" s="160">
        <f t="shared" si="11"/>
        <v>0</v>
      </c>
      <c r="Q168" s="160">
        <v>0</v>
      </c>
      <c r="R168" s="160">
        <f t="shared" si="12"/>
        <v>0</v>
      </c>
      <c r="S168" s="160">
        <v>0</v>
      </c>
      <c r="T168" s="161">
        <f t="shared" si="1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2" t="s">
        <v>1226</v>
      </c>
      <c r="AT168" s="162" t="s">
        <v>147</v>
      </c>
      <c r="AU168" s="162" t="s">
        <v>81</v>
      </c>
      <c r="AY168" s="17" t="s">
        <v>145</v>
      </c>
      <c r="BE168" s="163">
        <f t="shared" si="14"/>
        <v>0</v>
      </c>
      <c r="BF168" s="163">
        <f t="shared" si="15"/>
        <v>0</v>
      </c>
      <c r="BG168" s="163">
        <f t="shared" si="16"/>
        <v>0</v>
      </c>
      <c r="BH168" s="163">
        <f t="shared" si="17"/>
        <v>0</v>
      </c>
      <c r="BI168" s="163">
        <f t="shared" si="18"/>
        <v>0</v>
      </c>
      <c r="BJ168" s="17" t="s">
        <v>79</v>
      </c>
      <c r="BK168" s="163">
        <f t="shared" si="19"/>
        <v>0</v>
      </c>
      <c r="BL168" s="17" t="s">
        <v>1226</v>
      </c>
      <c r="BM168" s="162" t="s">
        <v>1351</v>
      </c>
    </row>
    <row r="169" spans="1:65" s="2" customFormat="1" ht="16.5" customHeight="1">
      <c r="A169" s="32"/>
      <c r="B169" s="149"/>
      <c r="C169" s="150" t="s">
        <v>387</v>
      </c>
      <c r="D169" s="150" t="s">
        <v>147</v>
      </c>
      <c r="E169" s="151" t="s">
        <v>1352</v>
      </c>
      <c r="F169" s="152" t="s">
        <v>1353</v>
      </c>
      <c r="G169" s="153" t="s">
        <v>1354</v>
      </c>
      <c r="H169" s="154">
        <v>50</v>
      </c>
      <c r="I169" s="155"/>
      <c r="J169" s="156">
        <f t="shared" si="10"/>
        <v>0</v>
      </c>
      <c r="K169" s="157"/>
      <c r="L169" s="33"/>
      <c r="M169" s="158" t="s">
        <v>1</v>
      </c>
      <c r="N169" s="159" t="s">
        <v>37</v>
      </c>
      <c r="O169" s="58"/>
      <c r="P169" s="160">
        <f t="shared" si="11"/>
        <v>0</v>
      </c>
      <c r="Q169" s="160">
        <v>0</v>
      </c>
      <c r="R169" s="160">
        <f t="shared" si="12"/>
        <v>0</v>
      </c>
      <c r="S169" s="160">
        <v>0</v>
      </c>
      <c r="T169" s="161">
        <f t="shared" si="1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2" t="s">
        <v>1226</v>
      </c>
      <c r="AT169" s="162" t="s">
        <v>147</v>
      </c>
      <c r="AU169" s="162" t="s">
        <v>81</v>
      </c>
      <c r="AY169" s="17" t="s">
        <v>145</v>
      </c>
      <c r="BE169" s="163">
        <f t="shared" si="14"/>
        <v>0</v>
      </c>
      <c r="BF169" s="163">
        <f t="shared" si="15"/>
        <v>0</v>
      </c>
      <c r="BG169" s="163">
        <f t="shared" si="16"/>
        <v>0</v>
      </c>
      <c r="BH169" s="163">
        <f t="shared" si="17"/>
        <v>0</v>
      </c>
      <c r="BI169" s="163">
        <f t="shared" si="18"/>
        <v>0</v>
      </c>
      <c r="BJ169" s="17" t="s">
        <v>79</v>
      </c>
      <c r="BK169" s="163">
        <f t="shared" si="19"/>
        <v>0</v>
      </c>
      <c r="BL169" s="17" t="s">
        <v>1226</v>
      </c>
      <c r="BM169" s="162" t="s">
        <v>1355</v>
      </c>
    </row>
    <row r="170" spans="1:65" s="2" customFormat="1" ht="33" customHeight="1">
      <c r="A170" s="32"/>
      <c r="B170" s="149"/>
      <c r="C170" s="150" t="s">
        <v>393</v>
      </c>
      <c r="D170" s="150" t="s">
        <v>147</v>
      </c>
      <c r="E170" s="151" t="s">
        <v>1356</v>
      </c>
      <c r="F170" s="152" t="s">
        <v>1357</v>
      </c>
      <c r="G170" s="153" t="s">
        <v>1225</v>
      </c>
      <c r="H170" s="154">
        <v>1</v>
      </c>
      <c r="I170" s="155"/>
      <c r="J170" s="156">
        <f t="shared" si="10"/>
        <v>0</v>
      </c>
      <c r="K170" s="157"/>
      <c r="L170" s="33"/>
      <c r="M170" s="158" t="s">
        <v>1</v>
      </c>
      <c r="N170" s="159" t="s">
        <v>37</v>
      </c>
      <c r="O170" s="58"/>
      <c r="P170" s="160">
        <f t="shared" si="11"/>
        <v>0</v>
      </c>
      <c r="Q170" s="160">
        <v>0</v>
      </c>
      <c r="R170" s="160">
        <f t="shared" si="12"/>
        <v>0</v>
      </c>
      <c r="S170" s="160">
        <v>0</v>
      </c>
      <c r="T170" s="161">
        <f t="shared" si="1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2" t="s">
        <v>1226</v>
      </c>
      <c r="AT170" s="162" t="s">
        <v>147</v>
      </c>
      <c r="AU170" s="162" t="s">
        <v>81</v>
      </c>
      <c r="AY170" s="17" t="s">
        <v>145</v>
      </c>
      <c r="BE170" s="163">
        <f t="shared" si="14"/>
        <v>0</v>
      </c>
      <c r="BF170" s="163">
        <f t="shared" si="15"/>
        <v>0</v>
      </c>
      <c r="BG170" s="163">
        <f t="shared" si="16"/>
        <v>0</v>
      </c>
      <c r="BH170" s="163">
        <f t="shared" si="17"/>
        <v>0</v>
      </c>
      <c r="BI170" s="163">
        <f t="shared" si="18"/>
        <v>0</v>
      </c>
      <c r="BJ170" s="17" t="s">
        <v>79</v>
      </c>
      <c r="BK170" s="163">
        <f t="shared" si="19"/>
        <v>0</v>
      </c>
      <c r="BL170" s="17" t="s">
        <v>1226</v>
      </c>
      <c r="BM170" s="162" t="s">
        <v>1358</v>
      </c>
    </row>
    <row r="171" spans="1:65" s="2" customFormat="1" ht="16.5" customHeight="1">
      <c r="A171" s="32"/>
      <c r="B171" s="149"/>
      <c r="C171" s="150">
        <v>45</v>
      </c>
      <c r="D171" s="150" t="s">
        <v>147</v>
      </c>
      <c r="E171" s="151" t="s">
        <v>1359</v>
      </c>
      <c r="F171" s="152" t="s">
        <v>1360</v>
      </c>
      <c r="G171" s="153" t="s">
        <v>1225</v>
      </c>
      <c r="H171" s="154">
        <v>1</v>
      </c>
      <c r="I171" s="155"/>
      <c r="J171" s="156">
        <f t="shared" si="10"/>
        <v>0</v>
      </c>
      <c r="K171" s="157"/>
      <c r="L171" s="33"/>
      <c r="M171" s="158" t="s">
        <v>1</v>
      </c>
      <c r="N171" s="159" t="s">
        <v>37</v>
      </c>
      <c r="O171" s="58"/>
      <c r="P171" s="160">
        <f t="shared" si="11"/>
        <v>0</v>
      </c>
      <c r="Q171" s="160">
        <v>0</v>
      </c>
      <c r="R171" s="160">
        <f t="shared" si="12"/>
        <v>0</v>
      </c>
      <c r="S171" s="160">
        <v>0</v>
      </c>
      <c r="T171" s="161">
        <f t="shared" si="1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62" t="s">
        <v>1226</v>
      </c>
      <c r="AT171" s="162" t="s">
        <v>147</v>
      </c>
      <c r="AU171" s="162" t="s">
        <v>81</v>
      </c>
      <c r="AY171" s="17" t="s">
        <v>145</v>
      </c>
      <c r="BE171" s="163">
        <f t="shared" si="14"/>
        <v>0</v>
      </c>
      <c r="BF171" s="163">
        <f t="shared" si="15"/>
        <v>0</v>
      </c>
      <c r="BG171" s="163">
        <f t="shared" si="16"/>
        <v>0</v>
      </c>
      <c r="BH171" s="163">
        <f t="shared" si="17"/>
        <v>0</v>
      </c>
      <c r="BI171" s="163">
        <f t="shared" si="18"/>
        <v>0</v>
      </c>
      <c r="BJ171" s="17" t="s">
        <v>79</v>
      </c>
      <c r="BK171" s="163">
        <f t="shared" si="19"/>
        <v>0</v>
      </c>
      <c r="BL171" s="17" t="s">
        <v>1226</v>
      </c>
      <c r="BM171" s="162" t="s">
        <v>1361</v>
      </c>
    </row>
    <row r="172" spans="1:65" s="2" customFormat="1" ht="24.2" customHeight="1">
      <c r="A172" s="32"/>
      <c r="B172" s="149"/>
      <c r="C172" s="150">
        <v>46</v>
      </c>
      <c r="D172" s="150" t="s">
        <v>147</v>
      </c>
      <c r="E172" s="151" t="s">
        <v>1362</v>
      </c>
      <c r="F172" s="152" t="s">
        <v>1363</v>
      </c>
      <c r="G172" s="153" t="s">
        <v>1225</v>
      </c>
      <c r="H172" s="154">
        <v>1</v>
      </c>
      <c r="I172" s="155"/>
      <c r="J172" s="156">
        <f t="shared" si="10"/>
        <v>0</v>
      </c>
      <c r="K172" s="157"/>
      <c r="L172" s="33"/>
      <c r="M172" s="199" t="s">
        <v>1</v>
      </c>
      <c r="N172" s="200" t="s">
        <v>37</v>
      </c>
      <c r="O172" s="201"/>
      <c r="P172" s="202">
        <f t="shared" si="11"/>
        <v>0</v>
      </c>
      <c r="Q172" s="202">
        <v>0</v>
      </c>
      <c r="R172" s="202">
        <f t="shared" si="12"/>
        <v>0</v>
      </c>
      <c r="S172" s="202">
        <v>0</v>
      </c>
      <c r="T172" s="203">
        <f t="shared" si="1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62" t="s">
        <v>1226</v>
      </c>
      <c r="AT172" s="162" t="s">
        <v>147</v>
      </c>
      <c r="AU172" s="162" t="s">
        <v>81</v>
      </c>
      <c r="AY172" s="17" t="s">
        <v>145</v>
      </c>
      <c r="BE172" s="163">
        <f t="shared" si="14"/>
        <v>0</v>
      </c>
      <c r="BF172" s="163">
        <f t="shared" si="15"/>
        <v>0</v>
      </c>
      <c r="BG172" s="163">
        <f t="shared" si="16"/>
        <v>0</v>
      </c>
      <c r="BH172" s="163">
        <f t="shared" si="17"/>
        <v>0</v>
      </c>
      <c r="BI172" s="163">
        <f t="shared" si="18"/>
        <v>0</v>
      </c>
      <c r="BJ172" s="17" t="s">
        <v>79</v>
      </c>
      <c r="BK172" s="163">
        <f t="shared" si="19"/>
        <v>0</v>
      </c>
      <c r="BL172" s="17" t="s">
        <v>1226</v>
      </c>
      <c r="BM172" s="162" t="s">
        <v>1364</v>
      </c>
    </row>
    <row r="173" spans="1:65" s="2" customFormat="1" ht="6.95" customHeight="1">
      <c r="A173" s="32"/>
      <c r="B173" s="47"/>
      <c r="C173" s="48"/>
      <c r="D173" s="48"/>
      <c r="E173" s="48"/>
      <c r="F173" s="48"/>
      <c r="G173" s="48"/>
      <c r="H173" s="48"/>
      <c r="I173" s="48"/>
      <c r="J173" s="48"/>
      <c r="K173" s="48"/>
      <c r="L173" s="33"/>
      <c r="M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</row>
  </sheetData>
  <autoFilter ref="C122:K172" xr:uid="{00000000-0009-0000-0000-000002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19.1 - Stavební část</vt:lpstr>
      <vt:lpstr>19.2 - Vedlejší rozpočtov...</vt:lpstr>
      <vt:lpstr>'19.1 - Stavební část'!Názvy_tisku</vt:lpstr>
      <vt:lpstr>'19.2 - Vedlejší rozpočtov...'!Názvy_tisku</vt:lpstr>
      <vt:lpstr>'Rekapitulace stavby'!Názvy_tisku</vt:lpstr>
      <vt:lpstr>'19.1 - Stavební část'!Oblast_tisku</vt:lpstr>
      <vt:lpstr>'19.2 - Vedlejší rozpočtov...'!Oblast_tisku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DESKTOP-DPMJUDL\Uzivatel</dc:creator>
  <cp:lastModifiedBy>42072</cp:lastModifiedBy>
  <dcterms:created xsi:type="dcterms:W3CDTF">2021-10-22T09:06:34Z</dcterms:created>
  <dcterms:modified xsi:type="dcterms:W3CDTF">2022-01-07T21:33:44Z</dcterms:modified>
</cp:coreProperties>
</file>