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580" windowHeight="9810"/>
  </bookViews>
  <sheets>
    <sheet name="Stavba" sheetId="1" r:id="rId1"/>
    <sheet name="VzorPolozky" sheetId="10" state="hidden" r:id="rId2"/>
    <sheet name="00 00 Naklady" sheetId="12" r:id="rId3"/>
    <sheet name="D102 01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Naklady'!$1:$7</definedName>
    <definedName name="_xlnm.Print_Titles" localSheetId="3">'D102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Naklady'!$A$1:$X$33</definedName>
    <definedName name="_xlnm.Print_Area" localSheetId="3">'D102 01 Pol'!$A$1:$X$598</definedName>
    <definedName name="_xlnm.Print_Area" localSheetId="0">Stavba!$A$1:$J$67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59" i="13" l="1"/>
  <c r="BA558" i="13"/>
  <c r="BA541" i="13"/>
  <c r="BA469" i="13"/>
  <c r="BA461" i="13"/>
  <c r="BA424" i="13"/>
  <c r="BA414" i="13"/>
  <c r="BA372" i="13"/>
  <c r="BA292" i="13"/>
  <c r="BA253" i="13"/>
  <c r="BA220" i="13"/>
  <c r="BA208" i="13"/>
  <c r="BA173" i="13"/>
  <c r="BA155" i="13"/>
  <c r="BA96" i="13"/>
  <c r="BA84" i="13"/>
  <c r="BA43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28" i="13"/>
  <c r="I28" i="13"/>
  <c r="K28" i="13"/>
  <c r="M28" i="13"/>
  <c r="O28" i="13"/>
  <c r="Q28" i="13"/>
  <c r="V28" i="13"/>
  <c r="G33" i="13"/>
  <c r="M33" i="13" s="1"/>
  <c r="I33" i="13"/>
  <c r="K33" i="13"/>
  <c r="O33" i="13"/>
  <c r="Q33" i="13"/>
  <c r="V33" i="13"/>
  <c r="G38" i="13"/>
  <c r="M38" i="13" s="1"/>
  <c r="I38" i="13"/>
  <c r="K38" i="13"/>
  <c r="O38" i="13"/>
  <c r="Q38" i="13"/>
  <c r="V38" i="13"/>
  <c r="G42" i="13"/>
  <c r="M42" i="13" s="1"/>
  <c r="I42" i="13"/>
  <c r="K42" i="13"/>
  <c r="O42" i="13"/>
  <c r="Q42" i="13"/>
  <c r="V42" i="13"/>
  <c r="G49" i="13"/>
  <c r="I49" i="13"/>
  <c r="K49" i="13"/>
  <c r="M49" i="13"/>
  <c r="O49" i="13"/>
  <c r="Q49" i="13"/>
  <c r="V49" i="13"/>
  <c r="G56" i="13"/>
  <c r="M56" i="13" s="1"/>
  <c r="I56" i="13"/>
  <c r="K56" i="13"/>
  <c r="O56" i="13"/>
  <c r="Q56" i="13"/>
  <c r="V56" i="13"/>
  <c r="G61" i="13"/>
  <c r="I61" i="13"/>
  <c r="K61" i="13"/>
  <c r="M61" i="13"/>
  <c r="O61" i="13"/>
  <c r="Q61" i="13"/>
  <c r="V61" i="13"/>
  <c r="G65" i="13"/>
  <c r="M65" i="13" s="1"/>
  <c r="I65" i="13"/>
  <c r="K65" i="13"/>
  <c r="O65" i="13"/>
  <c r="Q65" i="13"/>
  <c r="V65" i="13"/>
  <c r="G71" i="13"/>
  <c r="M71" i="13" s="1"/>
  <c r="I71" i="13"/>
  <c r="K71" i="13"/>
  <c r="O71" i="13"/>
  <c r="Q71" i="13"/>
  <c r="V71" i="13"/>
  <c r="G77" i="13"/>
  <c r="M77" i="13" s="1"/>
  <c r="I77" i="13"/>
  <c r="K77" i="13"/>
  <c r="O77" i="13"/>
  <c r="Q77" i="13"/>
  <c r="V77" i="13"/>
  <c r="G83" i="13"/>
  <c r="M83" i="13" s="1"/>
  <c r="I83" i="13"/>
  <c r="K83" i="13"/>
  <c r="O83" i="13"/>
  <c r="Q83" i="13"/>
  <c r="V83" i="13"/>
  <c r="G90" i="13"/>
  <c r="M90" i="13" s="1"/>
  <c r="I90" i="13"/>
  <c r="K90" i="13"/>
  <c r="O90" i="13"/>
  <c r="Q90" i="13"/>
  <c r="V90" i="13"/>
  <c r="G95" i="13"/>
  <c r="I95" i="13"/>
  <c r="K95" i="13"/>
  <c r="M95" i="13"/>
  <c r="O95" i="13"/>
  <c r="Q95" i="13"/>
  <c r="V95" i="13"/>
  <c r="G100" i="13"/>
  <c r="M100" i="13" s="1"/>
  <c r="I100" i="13"/>
  <c r="K100" i="13"/>
  <c r="O100" i="13"/>
  <c r="Q100" i="13"/>
  <c r="V100" i="13"/>
  <c r="G105" i="13"/>
  <c r="M105" i="13" s="1"/>
  <c r="I105" i="13"/>
  <c r="K105" i="13"/>
  <c r="O105" i="13"/>
  <c r="Q105" i="13"/>
  <c r="V105" i="13"/>
  <c r="G111" i="13"/>
  <c r="I111" i="13"/>
  <c r="K111" i="13"/>
  <c r="M111" i="13"/>
  <c r="O111" i="13"/>
  <c r="Q111" i="13"/>
  <c r="V111" i="13"/>
  <c r="G115" i="13"/>
  <c r="M115" i="13" s="1"/>
  <c r="I115" i="13"/>
  <c r="K115" i="13"/>
  <c r="O115" i="13"/>
  <c r="Q115" i="13"/>
  <c r="V115" i="13"/>
  <c r="G120" i="13"/>
  <c r="M120" i="13" s="1"/>
  <c r="I120" i="13"/>
  <c r="K120" i="13"/>
  <c r="O120" i="13"/>
  <c r="Q120" i="13"/>
  <c r="V120" i="13"/>
  <c r="G126" i="13"/>
  <c r="M126" i="13" s="1"/>
  <c r="I126" i="13"/>
  <c r="K126" i="13"/>
  <c r="O126" i="13"/>
  <c r="Q126" i="13"/>
  <c r="V126" i="13"/>
  <c r="G131" i="13"/>
  <c r="I131" i="13"/>
  <c r="K131" i="13"/>
  <c r="M131" i="13"/>
  <c r="O131" i="13"/>
  <c r="Q131" i="13"/>
  <c r="V131" i="13"/>
  <c r="G149" i="13"/>
  <c r="M149" i="13" s="1"/>
  <c r="I149" i="13"/>
  <c r="K149" i="13"/>
  <c r="O149" i="13"/>
  <c r="Q149" i="13"/>
  <c r="V149" i="13"/>
  <c r="G154" i="13"/>
  <c r="M154" i="13" s="1"/>
  <c r="I154" i="13"/>
  <c r="K154" i="13"/>
  <c r="O154" i="13"/>
  <c r="Q154" i="13"/>
  <c r="V154" i="13"/>
  <c r="G172" i="13"/>
  <c r="M172" i="13" s="1"/>
  <c r="I172" i="13"/>
  <c r="K172" i="13"/>
  <c r="O172" i="13"/>
  <c r="Q172" i="13"/>
  <c r="V172" i="13"/>
  <c r="G191" i="13"/>
  <c r="I191" i="13"/>
  <c r="K191" i="13"/>
  <c r="M191" i="13"/>
  <c r="O191" i="13"/>
  <c r="Q191" i="13"/>
  <c r="V191" i="13"/>
  <c r="G195" i="13"/>
  <c r="M195" i="13" s="1"/>
  <c r="I195" i="13"/>
  <c r="K195" i="13"/>
  <c r="O195" i="13"/>
  <c r="Q195" i="13"/>
  <c r="V195" i="13"/>
  <c r="G207" i="13"/>
  <c r="M207" i="13" s="1"/>
  <c r="I207" i="13"/>
  <c r="K207" i="13"/>
  <c r="O207" i="13"/>
  <c r="Q207" i="13"/>
  <c r="V207" i="13"/>
  <c r="G219" i="13"/>
  <c r="M219" i="13" s="1"/>
  <c r="I219" i="13"/>
  <c r="K219" i="13"/>
  <c r="O219" i="13"/>
  <c r="Q219" i="13"/>
  <c r="V219" i="13"/>
  <c r="G232" i="13"/>
  <c r="I232" i="13"/>
  <c r="K232" i="13"/>
  <c r="M232" i="13"/>
  <c r="O232" i="13"/>
  <c r="Q232" i="13"/>
  <c r="V232" i="13"/>
  <c r="G240" i="13"/>
  <c r="M240" i="13" s="1"/>
  <c r="I240" i="13"/>
  <c r="K240" i="13"/>
  <c r="O240" i="13"/>
  <c r="Q240" i="13"/>
  <c r="V240" i="13"/>
  <c r="G252" i="13"/>
  <c r="M252" i="13" s="1"/>
  <c r="I252" i="13"/>
  <c r="K252" i="13"/>
  <c r="O252" i="13"/>
  <c r="Q252" i="13"/>
  <c r="V252" i="13"/>
  <c r="G257" i="13"/>
  <c r="M257" i="13" s="1"/>
  <c r="I257" i="13"/>
  <c r="K257" i="13"/>
  <c r="O257" i="13"/>
  <c r="Q257" i="13"/>
  <c r="V257" i="13"/>
  <c r="G261" i="13"/>
  <c r="I261" i="13"/>
  <c r="K261" i="13"/>
  <c r="M261" i="13"/>
  <c r="O261" i="13"/>
  <c r="Q261" i="13"/>
  <c r="V261" i="13"/>
  <c r="G269" i="13"/>
  <c r="M269" i="13" s="1"/>
  <c r="I269" i="13"/>
  <c r="K269" i="13"/>
  <c r="O269" i="13"/>
  <c r="Q269" i="13"/>
  <c r="V269" i="13"/>
  <c r="G278" i="13"/>
  <c r="M278" i="13" s="1"/>
  <c r="I278" i="13"/>
  <c r="K278" i="13"/>
  <c r="O278" i="13"/>
  <c r="Q278" i="13"/>
  <c r="V278" i="13"/>
  <c r="G286" i="13"/>
  <c r="I286" i="13"/>
  <c r="K286" i="13"/>
  <c r="M286" i="13"/>
  <c r="O286" i="13"/>
  <c r="Q286" i="13"/>
  <c r="V286" i="13"/>
  <c r="G291" i="13"/>
  <c r="M291" i="13" s="1"/>
  <c r="I291" i="13"/>
  <c r="K291" i="13"/>
  <c r="O291" i="13"/>
  <c r="Q291" i="13"/>
  <c r="V291" i="13"/>
  <c r="G301" i="13"/>
  <c r="M301" i="13" s="1"/>
  <c r="I301" i="13"/>
  <c r="K301" i="13"/>
  <c r="O301" i="13"/>
  <c r="Q301" i="13"/>
  <c r="V301" i="13"/>
  <c r="G309" i="13"/>
  <c r="M309" i="13" s="1"/>
  <c r="I309" i="13"/>
  <c r="K309" i="13"/>
  <c r="O309" i="13"/>
  <c r="Q309" i="13"/>
  <c r="V309" i="13"/>
  <c r="G317" i="13"/>
  <c r="I317" i="13"/>
  <c r="K317" i="13"/>
  <c r="M317" i="13"/>
  <c r="O317" i="13"/>
  <c r="Q317" i="13"/>
  <c r="V317" i="13"/>
  <c r="G327" i="13"/>
  <c r="M327" i="13" s="1"/>
  <c r="I327" i="13"/>
  <c r="K327" i="13"/>
  <c r="O327" i="13"/>
  <c r="Q327" i="13"/>
  <c r="V327" i="13"/>
  <c r="G334" i="13"/>
  <c r="M334" i="13" s="1"/>
  <c r="I334" i="13"/>
  <c r="K334" i="13"/>
  <c r="O334" i="13"/>
  <c r="Q334" i="13"/>
  <c r="V334" i="13"/>
  <c r="G344" i="13"/>
  <c r="M344" i="13" s="1"/>
  <c r="I344" i="13"/>
  <c r="K344" i="13"/>
  <c r="O344" i="13"/>
  <c r="Q344" i="13"/>
  <c r="V344" i="13"/>
  <c r="G350" i="13"/>
  <c r="I350" i="13"/>
  <c r="K350" i="13"/>
  <c r="M350" i="13"/>
  <c r="O350" i="13"/>
  <c r="Q350" i="13"/>
  <c r="V350" i="13"/>
  <c r="G359" i="13"/>
  <c r="M359" i="13" s="1"/>
  <c r="I359" i="13"/>
  <c r="K359" i="13"/>
  <c r="O359" i="13"/>
  <c r="Q359" i="13"/>
  <c r="V359" i="13"/>
  <c r="G371" i="13"/>
  <c r="M371" i="13" s="1"/>
  <c r="I371" i="13"/>
  <c r="K371" i="13"/>
  <c r="O371" i="13"/>
  <c r="Q371" i="13"/>
  <c r="V371" i="13"/>
  <c r="G384" i="13"/>
  <c r="M384" i="13" s="1"/>
  <c r="I384" i="13"/>
  <c r="K384" i="13"/>
  <c r="O384" i="13"/>
  <c r="Q384" i="13"/>
  <c r="V384" i="13"/>
  <c r="G390" i="13"/>
  <c r="I390" i="13"/>
  <c r="K390" i="13"/>
  <c r="O390" i="13"/>
  <c r="Q390" i="13"/>
  <c r="V390" i="13"/>
  <c r="G397" i="13"/>
  <c r="I397" i="13"/>
  <c r="K397" i="13"/>
  <c r="M397" i="13"/>
  <c r="O397" i="13"/>
  <c r="Q397" i="13"/>
  <c r="V397" i="13"/>
  <c r="G403" i="13"/>
  <c r="M403" i="13" s="1"/>
  <c r="I403" i="13"/>
  <c r="K403" i="13"/>
  <c r="O403" i="13"/>
  <c r="Q403" i="13"/>
  <c r="V403" i="13"/>
  <c r="G413" i="13"/>
  <c r="M413" i="13" s="1"/>
  <c r="I413" i="13"/>
  <c r="K413" i="13"/>
  <c r="O413" i="13"/>
  <c r="Q413" i="13"/>
  <c r="V413" i="13"/>
  <c r="G423" i="13"/>
  <c r="M423" i="13" s="1"/>
  <c r="I423" i="13"/>
  <c r="K423" i="13"/>
  <c r="O423" i="13"/>
  <c r="Q423" i="13"/>
  <c r="V423" i="13"/>
  <c r="G433" i="13"/>
  <c r="M433" i="13" s="1"/>
  <c r="I433" i="13"/>
  <c r="K433" i="13"/>
  <c r="O433" i="13"/>
  <c r="Q433" i="13"/>
  <c r="V433" i="13"/>
  <c r="G438" i="13"/>
  <c r="M438" i="13" s="1"/>
  <c r="I438" i="13"/>
  <c r="K438" i="13"/>
  <c r="O438" i="13"/>
  <c r="Q438" i="13"/>
  <c r="V438" i="13"/>
  <c r="G444" i="13"/>
  <c r="M444" i="13" s="1"/>
  <c r="I444" i="13"/>
  <c r="K444" i="13"/>
  <c r="O444" i="13"/>
  <c r="Q444" i="13"/>
  <c r="V444" i="13"/>
  <c r="G449" i="13"/>
  <c r="M449" i="13" s="1"/>
  <c r="I449" i="13"/>
  <c r="K449" i="13"/>
  <c r="O449" i="13"/>
  <c r="Q449" i="13"/>
  <c r="V449" i="13"/>
  <c r="G460" i="13"/>
  <c r="M460" i="13" s="1"/>
  <c r="I460" i="13"/>
  <c r="K460" i="13"/>
  <c r="O460" i="13"/>
  <c r="Q460" i="13"/>
  <c r="V460" i="13"/>
  <c r="G468" i="13"/>
  <c r="M468" i="13" s="1"/>
  <c r="I468" i="13"/>
  <c r="K468" i="13"/>
  <c r="O468" i="13"/>
  <c r="Q468" i="13"/>
  <c r="V468" i="13"/>
  <c r="G473" i="13"/>
  <c r="M473" i="13" s="1"/>
  <c r="I473" i="13"/>
  <c r="K473" i="13"/>
  <c r="O473" i="13"/>
  <c r="Q473" i="13"/>
  <c r="V473" i="13"/>
  <c r="G479" i="13"/>
  <c r="G478" i="13" s="1"/>
  <c r="I58" i="1" s="1"/>
  <c r="I479" i="13"/>
  <c r="I478" i="13" s="1"/>
  <c r="K479" i="13"/>
  <c r="K478" i="13" s="1"/>
  <c r="O479" i="13"/>
  <c r="O478" i="13" s="1"/>
  <c r="Q479" i="13"/>
  <c r="Q478" i="13" s="1"/>
  <c r="V479" i="13"/>
  <c r="V478" i="13" s="1"/>
  <c r="G485" i="13"/>
  <c r="I485" i="13"/>
  <c r="K485" i="13"/>
  <c r="O485" i="13"/>
  <c r="O484" i="13" s="1"/>
  <c r="Q485" i="13"/>
  <c r="V485" i="13"/>
  <c r="G490" i="13"/>
  <c r="M490" i="13" s="1"/>
  <c r="I490" i="13"/>
  <c r="I484" i="13" s="1"/>
  <c r="K490" i="13"/>
  <c r="O490" i="13"/>
  <c r="Q490" i="13"/>
  <c r="Q484" i="13" s="1"/>
  <c r="V490" i="13"/>
  <c r="G495" i="13"/>
  <c r="M495" i="13" s="1"/>
  <c r="I495" i="13"/>
  <c r="K495" i="13"/>
  <c r="O495" i="13"/>
  <c r="Q495" i="13"/>
  <c r="V495" i="13"/>
  <c r="G500" i="13"/>
  <c r="I500" i="13"/>
  <c r="K500" i="13"/>
  <c r="O500" i="13"/>
  <c r="Q500" i="13"/>
  <c r="V500" i="13"/>
  <c r="G504" i="13"/>
  <c r="I504" i="13"/>
  <c r="K504" i="13"/>
  <c r="M504" i="13"/>
  <c r="O504" i="13"/>
  <c r="Q504" i="13"/>
  <c r="V504" i="13"/>
  <c r="G510" i="13"/>
  <c r="M510" i="13" s="1"/>
  <c r="I510" i="13"/>
  <c r="K510" i="13"/>
  <c r="O510" i="13"/>
  <c r="Q510" i="13"/>
  <c r="V510" i="13"/>
  <c r="G517" i="13"/>
  <c r="M517" i="13" s="1"/>
  <c r="I517" i="13"/>
  <c r="K517" i="13"/>
  <c r="O517" i="13"/>
  <c r="Q517" i="13"/>
  <c r="V517" i="13"/>
  <c r="G521" i="13"/>
  <c r="M521" i="13" s="1"/>
  <c r="I521" i="13"/>
  <c r="K521" i="13"/>
  <c r="O521" i="13"/>
  <c r="Q521" i="13"/>
  <c r="V521" i="13"/>
  <c r="G523" i="13"/>
  <c r="M523" i="13" s="1"/>
  <c r="I523" i="13"/>
  <c r="K523" i="13"/>
  <c r="O523" i="13"/>
  <c r="Q523" i="13"/>
  <c r="V523" i="13"/>
  <c r="G526" i="13"/>
  <c r="M526" i="13" s="1"/>
  <c r="I526" i="13"/>
  <c r="K526" i="13"/>
  <c r="O526" i="13"/>
  <c r="Q526" i="13"/>
  <c r="V526" i="13"/>
  <c r="G532" i="13"/>
  <c r="M532" i="13" s="1"/>
  <c r="I532" i="13"/>
  <c r="K532" i="13"/>
  <c r="O532" i="13"/>
  <c r="Q532" i="13"/>
  <c r="V532" i="13"/>
  <c r="G536" i="13"/>
  <c r="M536" i="13" s="1"/>
  <c r="I536" i="13"/>
  <c r="K536" i="13"/>
  <c r="O536" i="13"/>
  <c r="Q536" i="13"/>
  <c r="V536" i="13"/>
  <c r="G540" i="13"/>
  <c r="M540" i="13" s="1"/>
  <c r="I540" i="13"/>
  <c r="K540" i="13"/>
  <c r="O540" i="13"/>
  <c r="Q540" i="13"/>
  <c r="V540" i="13"/>
  <c r="G545" i="13"/>
  <c r="I545" i="13"/>
  <c r="K545" i="13"/>
  <c r="M545" i="13"/>
  <c r="O545" i="13"/>
  <c r="Q545" i="13"/>
  <c r="V545" i="13"/>
  <c r="G549" i="13"/>
  <c r="M549" i="13" s="1"/>
  <c r="I549" i="13"/>
  <c r="K549" i="13"/>
  <c r="O549" i="13"/>
  <c r="Q549" i="13"/>
  <c r="V549" i="13"/>
  <c r="G554" i="13"/>
  <c r="I554" i="13"/>
  <c r="K554" i="13"/>
  <c r="M554" i="13"/>
  <c r="O554" i="13"/>
  <c r="Q554" i="13"/>
  <c r="V554" i="13"/>
  <c r="O556" i="13"/>
  <c r="V556" i="13"/>
  <c r="G557" i="13"/>
  <c r="G556" i="13" s="1"/>
  <c r="I62" i="1" s="1"/>
  <c r="I557" i="13"/>
  <c r="I556" i="13" s="1"/>
  <c r="K557" i="13"/>
  <c r="K556" i="13" s="1"/>
  <c r="M557" i="13"/>
  <c r="M556" i="13" s="1"/>
  <c r="O557" i="13"/>
  <c r="Q557" i="13"/>
  <c r="Q556" i="13" s="1"/>
  <c r="V557" i="13"/>
  <c r="G566" i="13"/>
  <c r="M566" i="13" s="1"/>
  <c r="I566" i="13"/>
  <c r="K566" i="13"/>
  <c r="O566" i="13"/>
  <c r="Q566" i="13"/>
  <c r="V566" i="13"/>
  <c r="G568" i="13"/>
  <c r="M568" i="13" s="1"/>
  <c r="I568" i="13"/>
  <c r="K568" i="13"/>
  <c r="O568" i="13"/>
  <c r="Q568" i="13"/>
  <c r="V568" i="13"/>
  <c r="V565" i="13" s="1"/>
  <c r="G570" i="13"/>
  <c r="I570" i="13"/>
  <c r="K570" i="13"/>
  <c r="M570" i="13"/>
  <c r="O570" i="13"/>
  <c r="Q570" i="13"/>
  <c r="V570" i="13"/>
  <c r="G574" i="13"/>
  <c r="M574" i="13" s="1"/>
  <c r="I574" i="13"/>
  <c r="K574" i="13"/>
  <c r="O574" i="13"/>
  <c r="Q574" i="13"/>
  <c r="V574" i="13"/>
  <c r="G580" i="13"/>
  <c r="M580" i="13" s="1"/>
  <c r="I580" i="13"/>
  <c r="K580" i="13"/>
  <c r="O580" i="13"/>
  <c r="Q580" i="13"/>
  <c r="V580" i="13"/>
  <c r="V573" i="13" s="1"/>
  <c r="G585" i="13"/>
  <c r="I585" i="13"/>
  <c r="K585" i="13"/>
  <c r="M585" i="13"/>
  <c r="O585" i="13"/>
  <c r="Q585" i="13"/>
  <c r="V585" i="13"/>
  <c r="G591" i="13"/>
  <c r="M591" i="13" s="1"/>
  <c r="I591" i="13"/>
  <c r="K591" i="13"/>
  <c r="O591" i="13"/>
  <c r="Q591" i="13"/>
  <c r="V591" i="13"/>
  <c r="AE597" i="13"/>
  <c r="F44" i="1" s="1"/>
  <c r="AF597" i="13"/>
  <c r="G43" i="1" s="1"/>
  <c r="BA29" i="12"/>
  <c r="BA26" i="12"/>
  <c r="BA23" i="12"/>
  <c r="BA19" i="12"/>
  <c r="BA18" i="12"/>
  <c r="BA14" i="12"/>
  <c r="BA11" i="12"/>
  <c r="BA10" i="12"/>
  <c r="G9" i="12"/>
  <c r="I9" i="12"/>
  <c r="K9" i="12"/>
  <c r="M9" i="12"/>
  <c r="O9" i="12"/>
  <c r="Q9" i="12"/>
  <c r="V9" i="12"/>
  <c r="G13" i="12"/>
  <c r="G8" i="12" s="1"/>
  <c r="I65" i="1" s="1"/>
  <c r="I19" i="1" s="1"/>
  <c r="I13" i="12"/>
  <c r="K13" i="12"/>
  <c r="O13" i="12"/>
  <c r="O8" i="12" s="1"/>
  <c r="Q13" i="12"/>
  <c r="V13" i="12"/>
  <c r="G17" i="12"/>
  <c r="M17" i="12" s="1"/>
  <c r="I17" i="12"/>
  <c r="K17" i="12"/>
  <c r="O17" i="12"/>
  <c r="Q17" i="12"/>
  <c r="V17" i="12"/>
  <c r="G22" i="12"/>
  <c r="G21" i="12" s="1"/>
  <c r="I66" i="1" s="1"/>
  <c r="I20" i="1" s="1"/>
  <c r="I22" i="12"/>
  <c r="I21" i="12" s="1"/>
  <c r="K22" i="12"/>
  <c r="O22" i="12"/>
  <c r="Q22" i="12"/>
  <c r="Q21" i="12" s="1"/>
  <c r="V22" i="12"/>
  <c r="G25" i="12"/>
  <c r="M25" i="12" s="1"/>
  <c r="I25" i="12"/>
  <c r="K25" i="12"/>
  <c r="K21" i="12" s="1"/>
  <c r="O25" i="12"/>
  <c r="Q25" i="12"/>
  <c r="V25" i="12"/>
  <c r="G28" i="12"/>
  <c r="M28" i="12" s="1"/>
  <c r="I28" i="12"/>
  <c r="K28" i="12"/>
  <c r="O28" i="12"/>
  <c r="Q28" i="12"/>
  <c r="V28" i="12"/>
  <c r="AE32" i="12"/>
  <c r="F41" i="1" s="1"/>
  <c r="I18" i="1"/>
  <c r="H42" i="1"/>
  <c r="O21" i="12" l="1"/>
  <c r="G32" i="12"/>
  <c r="K525" i="13"/>
  <c r="Q525" i="13"/>
  <c r="I525" i="13"/>
  <c r="G499" i="13"/>
  <c r="I60" i="1" s="1"/>
  <c r="O437" i="13"/>
  <c r="V389" i="13"/>
  <c r="V268" i="13"/>
  <c r="K27" i="13"/>
  <c r="Q27" i="13"/>
  <c r="I27" i="13"/>
  <c r="G8" i="13"/>
  <c r="G44" i="1"/>
  <c r="H44" i="1" s="1"/>
  <c r="I44" i="1" s="1"/>
  <c r="V525" i="13"/>
  <c r="Q499" i="13"/>
  <c r="I499" i="13"/>
  <c r="O499" i="13"/>
  <c r="K484" i="13"/>
  <c r="K437" i="13"/>
  <c r="Q437" i="13"/>
  <c r="I437" i="13"/>
  <c r="G389" i="13"/>
  <c r="I56" i="1" s="1"/>
  <c r="O110" i="13"/>
  <c r="V27" i="13"/>
  <c r="F40" i="1"/>
  <c r="F43" i="1"/>
  <c r="H43" i="1" s="1"/>
  <c r="I43" i="1" s="1"/>
  <c r="O573" i="13"/>
  <c r="O565" i="13"/>
  <c r="K499" i="13"/>
  <c r="V484" i="13"/>
  <c r="V437" i="13"/>
  <c r="Q389" i="13"/>
  <c r="I389" i="13"/>
  <c r="O389" i="13"/>
  <c r="O268" i="13"/>
  <c r="K110" i="13"/>
  <c r="Q110" i="13"/>
  <c r="I110" i="13"/>
  <c r="V21" i="12"/>
  <c r="K8" i="12"/>
  <c r="Q8" i="12"/>
  <c r="I8" i="12"/>
  <c r="M22" i="12"/>
  <c r="V8" i="12"/>
  <c r="K573" i="13"/>
  <c r="Q573" i="13"/>
  <c r="I573" i="13"/>
  <c r="K565" i="13"/>
  <c r="Q565" i="13"/>
  <c r="I565" i="13"/>
  <c r="O525" i="13"/>
  <c r="V499" i="13"/>
  <c r="G484" i="13"/>
  <c r="I59" i="1" s="1"/>
  <c r="K389" i="13"/>
  <c r="K268" i="13"/>
  <c r="Q268" i="13"/>
  <c r="I268" i="13"/>
  <c r="V110" i="13"/>
  <c r="O27" i="13"/>
  <c r="F39" i="1"/>
  <c r="M565" i="13"/>
  <c r="M525" i="13"/>
  <c r="M110" i="13"/>
  <c r="M27" i="13"/>
  <c r="M573" i="13"/>
  <c r="M437" i="13"/>
  <c r="M268" i="13"/>
  <c r="G573" i="13"/>
  <c r="I64" i="1" s="1"/>
  <c r="G565" i="13"/>
  <c r="I63" i="1" s="1"/>
  <c r="I17" i="1" s="1"/>
  <c r="G525" i="13"/>
  <c r="I61" i="1" s="1"/>
  <c r="G437" i="13"/>
  <c r="I57" i="1" s="1"/>
  <c r="G268" i="13"/>
  <c r="I55" i="1" s="1"/>
  <c r="G110" i="13"/>
  <c r="I54" i="1" s="1"/>
  <c r="G27" i="13"/>
  <c r="I53" i="1" s="1"/>
  <c r="M500" i="13"/>
  <c r="M499" i="13" s="1"/>
  <c r="M485" i="13"/>
  <c r="M484" i="13" s="1"/>
  <c r="M479" i="13"/>
  <c r="M478" i="13" s="1"/>
  <c r="M390" i="13"/>
  <c r="M389" i="13" s="1"/>
  <c r="M21" i="12"/>
  <c r="AF32" i="12"/>
  <c r="M13" i="12"/>
  <c r="M8" i="12" s="1"/>
  <c r="J28" i="1"/>
  <c r="J26" i="1"/>
  <c r="G38" i="1"/>
  <c r="F38" i="1"/>
  <c r="J23" i="1"/>
  <c r="J24" i="1"/>
  <c r="J25" i="1"/>
  <c r="J27" i="1"/>
  <c r="E24" i="1"/>
  <c r="E26" i="1"/>
  <c r="F45" i="1" l="1"/>
  <c r="G597" i="13"/>
  <c r="I52" i="1"/>
  <c r="G40" i="1"/>
  <c r="H40" i="1" s="1"/>
  <c r="I40" i="1" s="1"/>
  <c r="G41" i="1"/>
  <c r="H41" i="1" s="1"/>
  <c r="I41" i="1" s="1"/>
  <c r="G39" i="1"/>
  <c r="G45" i="1" l="1"/>
  <c r="G25" i="1" s="1"/>
  <c r="A25" i="1" s="1"/>
  <c r="A26" i="1" s="1"/>
  <c r="G26" i="1" s="1"/>
  <c r="G23" i="1"/>
  <c r="G28" i="1"/>
  <c r="H39" i="1"/>
  <c r="H45" i="1" s="1"/>
  <c r="I16" i="1"/>
  <c r="I21" i="1" s="1"/>
  <c r="I67" i="1"/>
  <c r="J53" i="1" l="1"/>
  <c r="J60" i="1"/>
  <c r="J56" i="1"/>
  <c r="J62" i="1"/>
  <c r="J57" i="1"/>
  <c r="J65" i="1"/>
  <c r="J66" i="1"/>
  <c r="J59" i="1"/>
  <c r="J58" i="1"/>
  <c r="J55" i="1"/>
  <c r="J63" i="1"/>
  <c r="J64" i="1"/>
  <c r="J54" i="1"/>
  <c r="J52" i="1"/>
  <c r="J61" i="1"/>
  <c r="A27" i="1"/>
  <c r="A29" i="1" s="1"/>
  <c r="G29" i="1" s="1"/>
  <c r="G27" i="1" s="1"/>
  <c r="A23" i="1"/>
  <c r="A24" i="1" s="1"/>
  <c r="G24" i="1" s="1"/>
  <c r="I39" i="1"/>
  <c r="I45" i="1" s="1"/>
  <c r="J41" i="1" l="1"/>
  <c r="J39" i="1"/>
  <c r="J45" i="1" s="1"/>
  <c r="J43" i="1"/>
  <c r="J40" i="1"/>
  <c r="J44" i="1"/>
  <c r="J6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<sst xmlns="http://schemas.openxmlformats.org/spreadsheetml/2006/main" count="1877" uniqueCount="539">
  <si>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</si>
  <si>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</si>
  <si>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</si>
  <si>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</si>
  <si>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</si>
  <si>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</si>
  <si>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</si>
  <si>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</si>
  <si>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</si>
  <si>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</si>
  <si>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</si>
  <si>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</si>
  <si>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</si>
  <si>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</si>
  <si>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</si>
  <si>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</si>
  <si>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</si>
  <si>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</si>
  <si>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</si>
  <si>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</si>
  <si>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</si>
  <si>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</si>
  <si>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</si>
  <si>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</si>
  <si>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</si>
  <si>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</si>
  <si>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</si>
  <si>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</si>
  <si>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</si>
  <si>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</si>
  <si>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</si>
  <si>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</si>
  <si>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</si>
  <si>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</si>
  <si>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</si>
  <si>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</si>
  <si>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</si>
  <si>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</si>
  <si>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</si>
  <si>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</si>
  <si>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</si>
  <si>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AIDTEAM/N027</t>
  </si>
  <si>
    <t>PŘF, KOTLÁŘSKÁ 2 - VYBUDOVÁNÍ VSTUPU DO AREÁLU Z UL. VEVEŘÍ, BRNO - MĚSTO. ČESKÁ REPUBLIKA</t>
  </si>
  <si>
    <t>Stavba</t>
  </si>
  <si>
    <t>Ostatní a vedlejší náklady</t>
  </si>
  <si>
    <t>00</t>
  </si>
  <si>
    <t>VEDLEJŠÍ A OSTATNÍ NÁKLADY</t>
  </si>
  <si>
    <t>Stavební objekt</t>
  </si>
  <si>
    <t>D102</t>
  </si>
  <si>
    <t>01</t>
  </si>
  <si>
    <t>01 - ARCHITEKTONICKO - STAVEBNÍ ŘEŠENÍ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</si>
  <si>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</si>
  <si>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</si>
  <si>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</si>
  <si>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</si>
  <si>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</si>
  <si>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</si>
  <si>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</si>
  <si>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2</t>
  </si>
  <si>
    <t>Základy a zvláštní zakládání</t>
  </si>
  <si>
    <t>43</t>
  </si>
  <si>
    <t>Schodiště</t>
  </si>
  <si>
    <t>5_DPK</t>
  </si>
  <si>
    <t>Dlažba z přírodního kamene</t>
  </si>
  <si>
    <t>50_CHZ</t>
  </si>
  <si>
    <t>Chodník - zámková dlažba</t>
  </si>
  <si>
    <t>62</t>
  </si>
  <si>
    <t>Úpravy povrchů vnější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</si>
  <si>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</si>
  <si>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</si>
  <si>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</si>
  <si>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</si>
  <si>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</si>
  <si>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</si>
  <si>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</si>
  <si>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</si>
  <si>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</si>
  <si>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</si>
  <si>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</si>
  <si>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</si>
  <si>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</si>
  <si>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</si>
  <si>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</si>
  <si>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</si>
  <si>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</si>
  <si>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</si>
  <si>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</si>
  <si>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</si>
  <si>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</si>
  <si>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</si>
  <si>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</si>
  <si>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</si>
  <si>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</si>
  <si>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</si>
  <si>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</si>
  <si>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</si>
  <si>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</si>
  <si>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</si>
  <si>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</si>
  <si>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</si>
  <si>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</si>
  <si>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</si>
  <si>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</si>
  <si>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</si>
  <si>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</si>
  <si>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</si>
  <si>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</si>
  <si>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</si>
  <si>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</si>
  <si>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</si>
  <si>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</si>
  <si>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</si>
  <si>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</si>
  <si>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</si>
  <si>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</si>
  <si>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Vlastní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</si>
  <si>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</si>
  <si>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</si>
  <si>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</si>
  <si>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</si>
  <si>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</si>
  <si>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</si>
  <si>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</si>
  <si>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</si>
  <si>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RTS 21/ I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</si>
  <si>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</si>
  <si>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VV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</si>
  <si>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</si>
  <si>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</si>
  <si>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</si>
  <si>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</si>
  <si>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</si>
  <si>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</si>
  <si>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005211080R</t>
  </si>
  <si>
    <t>Bezpečnostní a hygienická opatření na staveništi</t>
  </si>
  <si>
    <t>Náklady na nepřetržitou ochranu staveniště před vstupem nepovolaných osob, včetně příslušného značení, náklady na oplocení staveniště či na jeho osvětlení, náklady na průběžný úklid.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</si>
  <si>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</si>
  <si>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</si>
  <si>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</si>
  <si>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</si>
  <si>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</si>
  <si>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</si>
  <si>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Poznámka - NENACEŇOVAT !!!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</si>
  <si>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</si>
  <si>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</si>
  <si>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</si>
  <si>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</si>
  <si>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</si>
  <si>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</si>
  <si>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</si>
  <si>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</si>
  <si>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</si>
  <si>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</si>
  <si>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</si>
  <si>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</si>
  <si>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</si>
  <si>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</si>
  <si>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</si>
  <si>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</si>
  <si>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</si>
  <si>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</si>
  <si>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113106122R00</t>
  </si>
  <si>
    <t>Rozebrání dlažeb, panelů komunikací pro pěší s jakýmkoliv ložem a výplní spár_x000D_
 z kamenných dlaždic nebo desek</t>
  </si>
  <si>
    <t>m2</t>
  </si>
  <si>
    <t>822-1</t>
  </si>
  <si>
    <t>s přemístěním hmot na skládku na vzdálenost do 3 m nebo s naložením na dopravní prostředek</t>
  </si>
  <si>
    <t>SPI</t>
  </si>
  <si>
    <t xml:space="preserve">D102-002 : </t>
  </si>
  <si>
    <t>(2,5*0,8+5,0*1,2)*1,1</t>
  </si>
  <si>
    <t>113106231R00</t>
  </si>
  <si>
    <t>Rozebrání dlažeb, panelů vozovek a ploch s jakoukoliv výplní spár _x000D_
 v jakékoliv ploše, ze zámkové dlažky, kladených do lože z kameniva</t>
  </si>
  <si>
    <t xml:space="preserve">D102-003,  D102-006 : </t>
  </si>
  <si>
    <t>1,0*3,2</t>
  </si>
  <si>
    <t>113107315R00</t>
  </si>
  <si>
    <t>Odstranění podkladů nebo krytů z kameniva těženého, v ploše jednotlivě do 50 m2, tloušťka vrstvy 150 mm</t>
  </si>
  <si>
    <t>162701109R00</t>
  </si>
  <si>
    <t>Vodorovné přemístění výkopku příplatek k ceně za každých dalších i započatých 1 000 m přes 10 000 m_x000D_
 z horniny 1 až 4</t>
  </si>
  <si>
    <t>m3</t>
  </si>
  <si>
    <t>800-1</t>
  </si>
  <si>
    <t>po suchu, bez ohledu na druh dopravního prostředku, bez naložení výkopku, avšak se složením bez rozhrnutí,</t>
  </si>
  <si>
    <t xml:space="preserve">odměřeno kreslícím programem : </t>
  </si>
  <si>
    <t>85,89*10</t>
  </si>
  <si>
    <t xml:space="preserve">pro zpětný zásyp : </t>
  </si>
  <si>
    <t>-52,695*10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</si>
  <si>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</si>
  <si>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</si>
  <si>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</si>
  <si>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</si>
  <si>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 xml:space="preserve">jáma pro trativod : </t>
  </si>
  <si>
    <t>1,5*0,6*1,0</t>
  </si>
  <si>
    <t>181101102R00</t>
  </si>
  <si>
    <t>Úprava pláně v zářezech v hornině 1 až 4, se zhutněním</t>
  </si>
  <si>
    <t>vyrovnáním výškových rozdílů, ploch vodorovných a ploch do sklonu 1 : 5.</t>
  </si>
  <si>
    <t>182001111R00</t>
  </si>
  <si>
    <t>při nerovnostech terénu přes 50 do 100 mm, v rovině nebo na svahu do 1:5</t>
  </si>
  <si>
    <t>184807111R00</t>
  </si>
  <si>
    <t>Ochrana stromu bedněním zřízení bednění</t>
  </si>
  <si>
    <t>823-1</t>
  </si>
  <si>
    <t>před poškozením stavebním provozem,</t>
  </si>
  <si>
    <t>Včetně řeziva.</t>
  </si>
  <si>
    <t>1,5*2,0*4</t>
  </si>
  <si>
    <t>184807112R00</t>
  </si>
  <si>
    <t>Ochrana stromu bedněním odstranění bednění</t>
  </si>
  <si>
    <t>199000002R00</t>
  </si>
  <si>
    <t>Poplatky za skládku horniny 1- 4</t>
  </si>
  <si>
    <t>85,89</t>
  </si>
  <si>
    <t>-52,695</t>
  </si>
  <si>
    <t>122100010RAC</t>
  </si>
  <si>
    <t>Odkopávky a prokopávky odkopávky nezapažené v hornině 1-4_x000D_
 naložení,odvoz 10 000 m, uložení</t>
  </si>
  <si>
    <t>AP-HSV</t>
  </si>
  <si>
    <t>Agregovaná položka</t>
  </si>
  <si>
    <t>POL2_</t>
  </si>
  <si>
    <t>nezapažené s naložením na dopravní prostředek, odvozem a uložením na skládku, bez poplatku za skládku.</t>
  </si>
  <si>
    <t>180400120RA0</t>
  </si>
  <si>
    <t>Založení trávníku parkového,rovina,s odplevelením</t>
  </si>
  <si>
    <t>Včetně přesunu hmot, prvního pokosení, naložení odpadu a odvezení do 20 km, se složením.</t>
  </si>
  <si>
    <t xml:space="preserve">rozsah bude upřesněn dle rozsahu : </t>
  </si>
  <si>
    <t>50,0</t>
  </si>
  <si>
    <t>181050010RA0</t>
  </si>
  <si>
    <t>Terénní modelace při sejmutí ornice v  tloušťce 150 mm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</si>
  <si>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</si>
  <si>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131100010RCX</t>
  </si>
  <si>
    <t>Odkopávky nezapažené v hornině1-4, uložení na mezideponii, zpětný zásyp</t>
  </si>
  <si>
    <t>Součtová</t>
  </si>
  <si>
    <t>52,695</t>
  </si>
  <si>
    <t>583319002R</t>
  </si>
  <si>
    <t>kamenivo přírodní těžené frakce 32,0 až 63,0 mm; Jihomoravský kraj</t>
  </si>
  <si>
    <t>t</t>
  </si>
  <si>
    <t>SPCM</t>
  </si>
  <si>
    <t>Specifikace</t>
  </si>
  <si>
    <t>POL3_</t>
  </si>
  <si>
    <t>1,5*0,6*1,0*2,0*1,05</t>
  </si>
  <si>
    <t>212971110R00</t>
  </si>
  <si>
    <t>Opláštění trativodů z geotext., do sklonu 1:2,5</t>
  </si>
  <si>
    <t>1,5*1,5</t>
  </si>
  <si>
    <t>213151121R00</t>
  </si>
  <si>
    <t>Montáž vsakovacích nádrží položení geotextílie</t>
  </si>
  <si>
    <t>827-1</t>
  </si>
  <si>
    <t>(0,6*2,0*2+0,6*1,5*(0,6+2,0)*2)</t>
  </si>
  <si>
    <t>271571111R00</t>
  </si>
  <si>
    <t xml:space="preserve">Polštáře zhutněné pod základy štěrkopísek tříděný,  </t>
  </si>
  <si>
    <t>800-2</t>
  </si>
  <si>
    <t xml:space="preserve">paty : </t>
  </si>
  <si>
    <t>0,1*1,15*0,5*(1,146+3,266+4,104+2,084)</t>
  </si>
  <si>
    <t>0,1*1,15*0,5*(4,4+0,39)</t>
  </si>
  <si>
    <t>274272140RT4</t>
  </si>
  <si>
    <t>Zdivo základové z bednicích tvárnic tloušťky 300 mm, výplň betonem C 20/25</t>
  </si>
  <si>
    <t>801-1</t>
  </si>
  <si>
    <t>s výplní betonem, bez výztuže,</t>
  </si>
  <si>
    <t>1,75*3,0</t>
  </si>
  <si>
    <t>274313621R00</t>
  </si>
  <si>
    <t>Beton základových pasů prostý třídy C 20/25</t>
  </si>
  <si>
    <t>Včetně dodávky a uložení betonu a kamene.</t>
  </si>
  <si>
    <t xml:space="preserve">základ schodiště : </t>
  </si>
  <si>
    <t xml:space="preserve">5 stupňů : </t>
  </si>
  <si>
    <t>0,3*0,6*1,2</t>
  </si>
  <si>
    <t xml:space="preserve">10 stupňů : </t>
  </si>
  <si>
    <t>0,3*0,6*3,2</t>
  </si>
  <si>
    <t>0,3*0,65/2*3,2</t>
  </si>
  <si>
    <t xml:space="preserve">sokl - řez 6-6 : </t>
  </si>
  <si>
    <t xml:space="preserve">vč. nadzemní části : </t>
  </si>
  <si>
    <t>0,3*(0,865+1,18)/2*12,59</t>
  </si>
  <si>
    <t>-0,3*0,6*1,2</t>
  </si>
  <si>
    <t xml:space="preserve">základ po nový PRIS : </t>
  </si>
  <si>
    <t>0,25*(1,96*(0,5+1,9)+0,5*0,2)*1,1</t>
  </si>
  <si>
    <t xml:space="preserve">řez 5-5 : </t>
  </si>
  <si>
    <t>0,3*0,6*18,3</t>
  </si>
  <si>
    <t>274321321R00</t>
  </si>
  <si>
    <t>Beton základových pasů železový třídy C 20/25</t>
  </si>
  <si>
    <t>včetně dodávky a uložení betonu, bez výztuže</t>
  </si>
  <si>
    <t>0,35*0,55*3,18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</si>
  <si>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</si>
  <si>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</si>
  <si>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</si>
  <si>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2*0,6*1,2</t>
  </si>
  <si>
    <t>2*0,6*3,2</t>
  </si>
  <si>
    <t>2*0,65/2*3,2</t>
  </si>
  <si>
    <t>2*(0,865+1,18)/2*12,59</t>
  </si>
  <si>
    <t>-2*0,6*1,2</t>
  </si>
  <si>
    <t>2*(1,96*(0,5+1,9)+0,5*0,2)*1,1</t>
  </si>
  <si>
    <t>2*0,6*18,3</t>
  </si>
  <si>
    <t>274351216R00</t>
  </si>
  <si>
    <t>Bednění stěn základových pasů odstranění</t>
  </si>
  <si>
    <t>Včetně očištění, vytřídění a uložení bednicího materiálu.</t>
  </si>
  <si>
    <t>274361921RT4</t>
  </si>
  <si>
    <t>Výztuž základových pasů ze svařovaných sítí průměr drátu 6 mm, velikost oka 100/100 mm</t>
  </si>
  <si>
    <t>2*0,55*3,18*4,4*1,3/1000</t>
  </si>
  <si>
    <t>279321312R00</t>
  </si>
  <si>
    <t>Beton základových zdí železový třídy C 20/25</t>
  </si>
  <si>
    <t>bez výztuže</t>
  </si>
  <si>
    <t>0,2*1,75*3,18/2</t>
  </si>
  <si>
    <t>0,15*0,5*(1,146+3,266+4,104+2,084)</t>
  </si>
  <si>
    <t>0,2*0,5*(4,4+0,39)</t>
  </si>
  <si>
    <t xml:space="preserve">stěny : </t>
  </si>
  <si>
    <t>0,15*0,7*(4,4+0,39)</t>
  </si>
  <si>
    <t>0,15*1,26*4,5</t>
  </si>
  <si>
    <t>0,15*(0,65*1,2+(0,65+1,31)/2*3,3)</t>
  </si>
  <si>
    <t>279351105R00</t>
  </si>
  <si>
    <t>Bednění základových zdí oboustranné, zřízení</t>
  </si>
  <si>
    <t>bednění svislé nebo šikmé (odkloněné), půdorysně přímé nebo zalomené základových zdí ve volných nebo zapažených jámách, rýhách, šachtách, včetně případných vzpěr,</t>
  </si>
  <si>
    <t>2*1,75*3,18/2</t>
  </si>
  <si>
    <t>0,15*2*(1,146+3,266+4,104+2,084)</t>
  </si>
  <si>
    <t>0,2*2*(4,4+0,39)</t>
  </si>
  <si>
    <t>2*0,7*(4,4+0,39)</t>
  </si>
  <si>
    <t>2*1,26*4,5</t>
  </si>
  <si>
    <t>2*(0,65*1,2+(0,65+1,31)/2*3,3)</t>
  </si>
  <si>
    <t>279351106R00</t>
  </si>
  <si>
    <t>Bednění základových zdí oboustranné, odstranění</t>
  </si>
  <si>
    <t>Včetně  očištění, vytřídění a uložení bednicího materiálu.</t>
  </si>
  <si>
    <t>279361821R00</t>
  </si>
  <si>
    <t>Výztuž základových zdí z betonářské oceli 10 505(R)</t>
  </si>
  <si>
    <t>včetně distančních prvků</t>
  </si>
  <si>
    <t xml:space="preserve">SVISLE VLO.IT VYZTU. 2X O8/500 : </t>
  </si>
  <si>
    <t xml:space="preserve">VODOROVN. VLO.IT DO KA.DE : </t>
  </si>
  <si>
    <t xml:space="preserve">SPARY VYZTU. 2X O10 : </t>
  </si>
  <si>
    <t>1,75*3,0*0,3*45/1000</t>
  </si>
  <si>
    <t>279361921RT4</t>
  </si>
  <si>
    <t>Výztuž základových zdí ze svařovaných sítí průměr drátu 6 mm, velikost oka 100/100 mm</t>
  </si>
  <si>
    <t>1,75*3,18/2*4,4*1,3/1000</t>
  </si>
  <si>
    <t>4,4*1,3/1000*0,5*(1,146+3,266+4,104+2,084)</t>
  </si>
  <si>
    <t>4,4*1,3/1000*0,5*(4,4+0,39)</t>
  </si>
  <si>
    <t>4,4*1,3/1000*0,7*(4,4+0,39)</t>
  </si>
  <si>
    <t>4,4*1,3/1000*1,26*4,5</t>
  </si>
  <si>
    <t>4,4*1,3/1000*(0,65*1,2+(0,65+1,31)/2*3,3)</t>
  </si>
  <si>
    <t>212810010RAD</t>
  </si>
  <si>
    <t>Trativody z flexibilních trubek lože ze štěrkopísku a obsyp z drceného kameniva, d 160 mm</t>
  </si>
  <si>
    <t>m</t>
  </si>
  <si>
    <t>Lože pro trativody, položení trubek, obsyp potrubí sypaninou z vhodných hornin, nebo materiálem připraveným podél výkopu ve vzdálenosti do 3 m od jeho kraje.  Bez výkopu rýhy.</t>
  </si>
  <si>
    <t>1,5</t>
  </si>
  <si>
    <t>28611224.AR</t>
  </si>
  <si>
    <t>trubka plastová drenážní PVC; ohebná; perforovaná po celém obvodu; DN 125,0 mm</t>
  </si>
  <si>
    <t>1,5*1,15</t>
  </si>
  <si>
    <t>69366198R</t>
  </si>
  <si>
    <t>geotextilie PP; funkce separační, ochranná, výztužná, filtrační; plošná hmotnost 300 g/m2; zpevněná oboustranně</t>
  </si>
  <si>
    <t>(0,6*2,0*2+0,6*1,5*(0,6+2,0)*2)*1,15</t>
  </si>
  <si>
    <t>1,5*1,5*1,15</t>
  </si>
  <si>
    <t>182001112R00</t>
  </si>
  <si>
    <t>Plošná úprava terénu při nerovnostech terénu přes 50 do 100 mm, na svahu přes 1:5 do 1:2</t>
  </si>
  <si>
    <t>s urovnáním povrchu, bez doplnění ornice, v hornině 1 až 4,</t>
  </si>
  <si>
    <t xml:space="preserve">pod sch. deskami : </t>
  </si>
  <si>
    <t xml:space="preserve">10st : </t>
  </si>
  <si>
    <t>1,15*3,0*(1,7+1,5)</t>
  </si>
  <si>
    <t xml:space="preserve">5st : </t>
  </si>
  <si>
    <t>1,15*1,1*1,2</t>
  </si>
  <si>
    <t>380932215R00</t>
  </si>
  <si>
    <t>Dodatečné vlepení betonářské výztuže D 12 mm, do betonu, dovolené namáhání v tahu Nperm,s do 35,1 kN</t>
  </si>
  <si>
    <t>801-4</t>
  </si>
  <si>
    <t xml:space="preserve">množství výztuže je pouze orientační - PD  neobsahuje  armovací výkresy !!! : </t>
  </si>
  <si>
    <t xml:space="preserve">provázání schodiště se stávající opěrnou zdí : </t>
  </si>
  <si>
    <t>10*0,47</t>
  </si>
  <si>
    <t>434311115R00</t>
  </si>
  <si>
    <t>Stupně dusané z betonu třídy C 20/25</t>
  </si>
  <si>
    <t>na terén nebo na desku z betonu prostého nebo prokládaného kamenem, bez potěru, se zahlazením povrchu,</t>
  </si>
  <si>
    <t>10*1,5</t>
  </si>
  <si>
    <t xml:space="preserve">počet stupňů kalkulován 2x = šiřka stupně 640mm : </t>
  </si>
  <si>
    <t>5*1,7*2</t>
  </si>
  <si>
    <t>5*1,2</t>
  </si>
  <si>
    <t>434351141R00</t>
  </si>
  <si>
    <t>Bednění stupňů betonovaných na podstupňové desce nebo na terénu přímočarých zřízení</t>
  </si>
  <si>
    <t>POL1_1</t>
  </si>
  <si>
    <t>0,34*(1,7+1,5)</t>
  </si>
  <si>
    <t>0,45*0,32*10/2</t>
  </si>
  <si>
    <t>5*1,2*0,166</t>
  </si>
  <si>
    <t>434351142R00</t>
  </si>
  <si>
    <t>Bednění stupňů betonovaných na podstupňové desce nebo na terénu přímočarých odstranění</t>
  </si>
  <si>
    <t>631312611R00</t>
  </si>
  <si>
    <t xml:space="preserve">Mazanina z betonu prostého tl. přes 50 do 80 mm třídy C 16/20,  </t>
  </si>
  <si>
    <t>(z kameniva) hlazená dřevěným hladítkem</t>
  </si>
  <si>
    <t>Včetně vytvoření dilatačních spár, bez zaplnění.</t>
  </si>
  <si>
    <t>0,05*3,0*(1,7+1,5)</t>
  </si>
  <si>
    <t>0,05*1,1*1,2</t>
  </si>
  <si>
    <t>631312621R00</t>
  </si>
  <si>
    <t xml:space="preserve">Mazanina z betonu prostého tl. přes 50 do 80 mm třídy C 20/25,  </t>
  </si>
  <si>
    <t>0,65*3,2*0,05</t>
  </si>
  <si>
    <t>631315621R00</t>
  </si>
  <si>
    <t>Mazanina z betonu prostého tl. přes 120 do 240 mm třídy C 20/25</t>
  </si>
  <si>
    <t xml:space="preserve">sch. ramena : </t>
  </si>
  <si>
    <t>0,18*3,7*(1,7+1,5)</t>
  </si>
  <si>
    <t>0,18*1,8*1,2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</si>
  <si>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</si>
  <si>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</si>
  <si>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</si>
  <si>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631319175R00</t>
  </si>
  <si>
    <t>Příplatek za stržení povrchu tloušťka mazaniny od 120 mm do 240 mm</t>
  </si>
  <si>
    <t>631361921RT4</t>
  </si>
  <si>
    <t>Výztuž mazanin z betonů a z lehkých betonů ze svařovaných sítí průměr drátu 6 mm, velikost oka 100/100 mm</t>
  </si>
  <si>
    <t>3,7*(1,7+1,5)*4,4*1,3/1000</t>
  </si>
  <si>
    <t>1,8*1,2*4,4*1,3/1000</t>
  </si>
  <si>
    <t>0,65*3,2*4,4*1,5/1000</t>
  </si>
  <si>
    <t>631571003R00</t>
  </si>
  <si>
    <t>Násyp pod podlahy z kameniva z kameniva_x000D_
 ze štěrkopísku 0-32 pro zpevnění podkladu</t>
  </si>
  <si>
    <t>pod mazaniny a dlažby, popř. na plochých střechách, vodorovný nebo ve spádu, s udusáním a urovnáním povrchu,</t>
  </si>
  <si>
    <t>0,15*3,0*(1,7+1,5)</t>
  </si>
  <si>
    <t>0,15*1,1*1,2</t>
  </si>
  <si>
    <t xml:space="preserve">předpoklad - podloží vyhoví stanoveným parametrům : </t>
  </si>
  <si>
    <t xml:space="preserve">Edef,2 = 30 MPa, E def,2 /E def,1&lt;2,0. : </t>
  </si>
  <si>
    <t xml:space="preserve">Míra zhutnění zemní pláně - 100% PS, dle ČSN 72 1006 : </t>
  </si>
  <si>
    <t xml:space="preserve">Stanovení poměru únosnosti - CBR &gt; 15% dle ČSN 73 6133 : </t>
  </si>
  <si>
    <t>432411199RT2</t>
  </si>
  <si>
    <t>Přeskládaní stávajících schodků vč. nového lože, odvoz a ekologická likvidace stávající podkladní vrstvy</t>
  </si>
  <si>
    <t>bm</t>
  </si>
  <si>
    <t xml:space="preserve">vč. uskladnění stupňů před dalším použitím : </t>
  </si>
  <si>
    <t>0,57*8</t>
  </si>
  <si>
    <t xml:space="preserve">Kamenný nášlap 80-100 mm : </t>
  </si>
  <si>
    <t>(2,5*0,8+5,0*1,2)</t>
  </si>
  <si>
    <t>(1,5*(3,65+2,356)+1,07*2,03-8,0)</t>
  </si>
  <si>
    <t>564851111RT2</t>
  </si>
  <si>
    <t>Podklad ze štěrkodrti s rozprostřením a zhutněním frakce 0-32 mm, tloušťka po zhutnění 150 mm</t>
  </si>
  <si>
    <t>596415061R00</t>
  </si>
  <si>
    <t>Kladení dlažby z kamenných desek do drtě tloušťka dlažby 100 mm, tloušťka lože 40 mm</t>
  </si>
  <si>
    <t>s provedením lože z kameniva drceného, s vyplněním spár, s dvojitým hutněním vibrováním, a se smetením přebytečného materiálu na krajnici. S dodáním hmot pro lože a výplň spár.</t>
  </si>
  <si>
    <t xml:space="preserve">na cca 70-ti% plochy : </t>
  </si>
  <si>
    <t xml:space="preserve">využito rozebrané stáívající dlažby : </t>
  </si>
  <si>
    <t>(2,5*0,8+5,0*1,2)*0,7</t>
  </si>
  <si>
    <t>(1,5*(3,65+2,356)+1,07*2,03-8,0)*0,7</t>
  </si>
  <si>
    <t>631571005R00</t>
  </si>
  <si>
    <t>Násyp pod podlahy z kameniva z kameniva_x000D_
 z kačírku frakce 22-32 mm</t>
  </si>
  <si>
    <t xml:space="preserve">na cca 30-ti% plochy : </t>
  </si>
  <si>
    <t>(2,5*0,8+5,0*1,2)*0,3*0,1*1,05</t>
  </si>
  <si>
    <t>(1,5*(3,65+2,356)+1,07*2,03-8,0)*0,3*0,1*1,05</t>
  </si>
  <si>
    <t>0,3*0,1*1,1*18,3</t>
  </si>
  <si>
    <t>58384857.CC</t>
  </si>
  <si>
    <t>Dlažba kamenná - dle stávající opětovně použité</t>
  </si>
  <si>
    <t>(1,5*(3,65+2,356)+1,07*2,03-8,0)*0,7*1,15</t>
  </si>
  <si>
    <t xml:space="preserve">dlážděný chodník : </t>
  </si>
  <si>
    <t>(1,2*(2,51+1,2)+1,5*(6,55+1,07+1,7))*1,05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</si>
  <si>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</si>
  <si>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</si>
  <si>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</si>
  <si>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597101020RAA</t>
  </si>
  <si>
    <t>Odvodňovací žlaby komunikací a zpevněných ploch žlab odvodnovací polymerbetonový včetně dodávky roštu a žlabu, pro zatížení B125</t>
  </si>
  <si>
    <t>montáž odvodňovacích žlabů a vpustí k odvodňovacím žlabům z polymerbetonu, včetně betonového lože popř. obetonování, s dodávkou žlabů a vpustí.</t>
  </si>
  <si>
    <t>1,2</t>
  </si>
  <si>
    <t>59245020RX</t>
  </si>
  <si>
    <t>Dlažba zámková - specifikace dle PD</t>
  </si>
  <si>
    <t>(1,2*(2,51+1,2)+1,5*(6,55+1,07+1,7))*1,05*1,15</t>
  </si>
  <si>
    <t>621321822R00</t>
  </si>
  <si>
    <t>D + M pohledové stěrky vč. přípravy povrchu</t>
  </si>
  <si>
    <t xml:space="preserve">m2    </t>
  </si>
  <si>
    <t>29,77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</si>
  <si>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</si>
  <si>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</si>
  <si>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</si>
  <si>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(2,15+1,45+6,55+1,07+1,7)</t>
  </si>
  <si>
    <t>918101111R00</t>
  </si>
  <si>
    <t>Lože pod obrubníky, krajníky nebo obruby z betonu prostého C 12/15</t>
  </si>
  <si>
    <t>z dlažebních kostek z betonu prostého</t>
  </si>
  <si>
    <t>(2,15+1,45+6,55+1,07+1,7)*0,25*0,25</t>
  </si>
  <si>
    <t>59217331R</t>
  </si>
  <si>
    <t>obrubník zahradní materiál beton; l = 1000,0 mm; š = 50,0 mm; h = 200,0 mm; barva šedá</t>
  </si>
  <si>
    <t>kus</t>
  </si>
  <si>
    <t>(2,15+1,45+6,55+1,07+1,7)*1,15</t>
  </si>
  <si>
    <t>953981103R00</t>
  </si>
  <si>
    <t>Chemické kotvy do betonu, do cihelného zdiva do betonu, hloubky 110 mm, M 12, ampule pro chemickou kotvu</t>
  </si>
  <si>
    <t xml:space="preserve">pro Z/01 : </t>
  </si>
  <si>
    <t>24</t>
  </si>
  <si>
    <t>953981104R00</t>
  </si>
  <si>
    <t>Chemické kotvy do betonu, do cihelného zdiva do betonu, hloubky 125 mm, M 16, ampule pro chemickou kotvu</t>
  </si>
  <si>
    <t xml:space="preserve">pro Z/02 : </t>
  </si>
  <si>
    <t>34</t>
  </si>
  <si>
    <t xml:space="preserve">pro Z/03 : </t>
  </si>
  <si>
    <t>46</t>
  </si>
  <si>
    <t>9720/01</t>
  </si>
  <si>
    <t>D + M VENTILOVÁ ŠACHTICE S VENTILEM 3/4" PRO PODZEMNÍ INSTALACI, kompletně dle výkresu D102_005</t>
  </si>
  <si>
    <t xml:space="preserve">ks    </t>
  </si>
  <si>
    <t>VENTILOVÁ ŠACHTICE S VENTILEM 3/4" PRO PODZEMNÍ INSTALACI.</t>
  </si>
  <si>
    <t>SPECIFIKACE: OVÁLNÁ VENTILOVÁ ŠACHTICE S 3/4 KULOVÝM VENTILEM A VÝKLOPNÝM VÍKEM PRO</t>
  </si>
  <si>
    <t>PŘIPOJENÍ ZAHRADNÍ HADICE.SPODNÍ PŘIPOJENÍ JE 3/4 VNITŘNÍ ZÁVIT, JEDNODUCHÉ PŘIPOJENÍ</t>
  </si>
  <si>
    <t>ZAHRADNÍ HADICE PŘES ADAPTÉR, RYCHLOSPOJKU, HADIČNÍK NEBO GEKA SPOJKU, MATERIÁL -</t>
  </si>
  <si>
    <t>POLYPROPYLEN, PROPOJIT SE STÁVAJÍCÍM ROZVODEM VODY</t>
  </si>
  <si>
    <t>9M21/01</t>
  </si>
  <si>
    <t>D + M uzemnění plotuocelovýn drátem, kompletně dle výkresu D102_005</t>
  </si>
  <si>
    <t>11</t>
  </si>
  <si>
    <t>95-01</t>
  </si>
  <si>
    <t>Zednické výpomoci pro řemesla ( nezahrnuté v rozpočtech profesí  ), 1% z HSV</t>
  </si>
  <si>
    <t>POL99_3</t>
  </si>
  <si>
    <t>95-02</t>
  </si>
  <si>
    <t>Práce malého rozsahu, nevyrozpočtovatelné detaily, 1,5% z HSV</t>
  </si>
  <si>
    <t>961044111R00</t>
  </si>
  <si>
    <t>Bourání základů z betonu prostého</t>
  </si>
  <si>
    <t>801-3</t>
  </si>
  <si>
    <t>nebo vybourání otvorů průřezové plochy přes 4 m2 v základech,</t>
  </si>
  <si>
    <t xml:space="preserve">vč. nadzemního soklu : </t>
  </si>
  <si>
    <t>0,25*((0,765+1,005)/2*12,55+1,96*(0,5+1,9)+0,5*0,2)*1,1</t>
  </si>
  <si>
    <t>970251300R00</t>
  </si>
  <si>
    <t>Řezání železobetonu hloubka řezu 300 mm</t>
  </si>
  <si>
    <t>1,55</t>
  </si>
  <si>
    <t>976071111R00</t>
  </si>
  <si>
    <t>Vybourání kovových doplňkových konstrukcí madel a zábradlí_x000D_
 v jakémkoliv zdivu</t>
  </si>
  <si>
    <t>5,5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</si>
  <si>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</si>
  <si>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</si>
  <si>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</si>
  <si>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966003824R00</t>
  </si>
  <si>
    <t>Rozebrání oplocení - dřevěná pole</t>
  </si>
  <si>
    <t>2,0*(12,55+14,21)+1,5*1,8</t>
  </si>
  <si>
    <t>979054441R99</t>
  </si>
  <si>
    <t>Očištění vybour. kamenných desek s výplní kamen. těženým</t>
  </si>
  <si>
    <t>Kalkul</t>
  </si>
  <si>
    <t xml:space="preserve">vč. uskladnění pro další použití : </t>
  </si>
  <si>
    <t>99-01</t>
  </si>
  <si>
    <t>Bourací práce nezměřitelné, 0,5% z HSV</t>
  </si>
  <si>
    <t>998152121R00</t>
  </si>
  <si>
    <t>Přesun hmot pro oplocení a objekty zvláštní,monol. vodorovně do 50 m výšky do 3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</si>
  <si>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</si>
  <si>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</si>
  <si>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</si>
  <si>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</si>
  <si>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</si>
  <si>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</si>
  <si>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9,16,17,18,19,20,21,22,23,25,26,27,29,30,32,33,36,37,38,40,41,42,45,46,47,50,51,52,53,56,57,59,61, : </t>
  </si>
  <si>
    <t xml:space="preserve">62,63, : </t>
  </si>
  <si>
    <t>Součet: : 87,06853</t>
  </si>
  <si>
    <t>Z/01</t>
  </si>
  <si>
    <t>D + M zámečnická položka Z/01, kompletně dle výkresu D102_005</t>
  </si>
  <si>
    <t>kg</t>
  </si>
  <si>
    <t>Z/02</t>
  </si>
  <si>
    <t>D + M zámečnická položka Z/02, kompletně dle výkresu D102_006</t>
  </si>
  <si>
    <t>998767201R00</t>
  </si>
  <si>
    <t>Přesun hmot pro kovové stavební doplňk. konstrukce v objektech výšky do 6 m</t>
  </si>
  <si>
    <t>800-767</t>
  </si>
  <si>
    <t>50 m vodorovně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</si>
  <si>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</si>
  <si>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</si>
  <si>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</si>
  <si>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</si>
  <si>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</si>
  <si>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</si>
  <si>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2,3,4,70,71,72,74, : </t>
  </si>
  <si>
    <t>Součet: : 14,69839</t>
  </si>
  <si>
    <t>979081121R00</t>
  </si>
  <si>
    <t>Odvoz suti a vybouraných hmot na skládku příplatek za každý další 1 km</t>
  </si>
  <si>
    <t>Součet: : 426,25340</t>
  </si>
  <si>
    <t>979082111R00</t>
  </si>
  <si>
    <t>Vnitrostaveništní doprava suti a vybouraných hmot do 10 m</t>
  </si>
  <si>
    <t>Včetně případného složení na staveništní deponii.</t>
  </si>
  <si>
    <t>979999999R00</t>
  </si>
  <si>
    <t>Poplatek za skládku suti s 10 % příměsí - DUFONEV Brno</t>
  </si>
  <si>
    <t xml:space="preserve"> VYBUDOVÁNÍ VSTUPU DO AREÁLU Z UL. VEVEŘÍ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</si>
</sst>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0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P40" sqref="P4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5" t="s">
        <v>39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6" t="s">
        <v>22</v>
      </c>
      <c r="C2" s="77"/>
      <c r="D2" s="78"/>
      <c r="E2" s="194" t="s">
        <v>42</v>
      </c>
      <c r="F2" s="195"/>
      <c r="G2" s="195"/>
      <c r="H2" s="195"/>
      <c r="I2" s="195"/>
      <c r="J2" s="196"/>
      <c r="O2" s="1"/>
    </row>
    <row r="3" spans="1:15" ht="27" hidden="1" customHeight="1" x14ac:dyDescent="0.2">
      <c r="A3" s="2"/>
      <c r="B3" s="79"/>
      <c r="C3" s="77"/>
      <c r="D3" s="80"/>
      <c r="E3" s="197"/>
      <c r="F3" s="198"/>
      <c r="G3" s="198"/>
      <c r="H3" s="198"/>
      <c r="I3" s="198"/>
      <c r="J3" s="199"/>
    </row>
    <row r="4" spans="1:15" ht="23.25" customHeight="1" x14ac:dyDescent="0.2">
      <c r="A4" s="2"/>
      <c r="B4" s="81"/>
      <c r="C4" s="82"/>
      <c r="D4" s="83"/>
      <c r="E4" s="207"/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40</v>
      </c>
      <c r="D5" s="211"/>
      <c r="E5" s="212"/>
      <c r="F5" s="212"/>
      <c r="G5" s="21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0"/>
      <c r="F15" s="200"/>
      <c r="G15" s="202"/>
      <c r="H15" s="202"/>
      <c r="I15" s="202" t="s">
        <v>29</v>
      </c>
      <c r="J15" s="203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1"/>
      <c r="F16" s="192"/>
      <c r="G16" s="191"/>
      <c r="H16" s="192"/>
      <c r="I16" s="191">
        <f>SUMIF(F52:F66,A16,I52:I66)+SUMIF(F52:F66,"PSU",I52:I66)</f>
        <v>0</v>
      </c>
      <c r="J16" s="193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1"/>
      <c r="F17" s="192"/>
      <c r="G17" s="191"/>
      <c r="H17" s="192"/>
      <c r="I17" s="191">
        <f>SUMIF(F52:F66,A17,I52:I66)</f>
        <v>0</v>
      </c>
      <c r="J17" s="193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1"/>
      <c r="F18" s="192"/>
      <c r="G18" s="191"/>
      <c r="H18" s="192"/>
      <c r="I18" s="191">
        <f>SUMIF(F52:F66,A18,I52:I66)</f>
        <v>0</v>
      </c>
      <c r="J18" s="193"/>
    </row>
    <row r="19" spans="1:10" ht="23.25" customHeight="1" x14ac:dyDescent="0.2">
      <c r="A19" s="138" t="s">
        <v>81</v>
      </c>
      <c r="B19" s="38" t="s">
        <v>27</v>
      </c>
      <c r="C19" s="62"/>
      <c r="D19" s="63"/>
      <c r="E19" s="191"/>
      <c r="F19" s="192"/>
      <c r="G19" s="191"/>
      <c r="H19" s="192"/>
      <c r="I19" s="191">
        <f>SUMIF(F52:F66,A19,I52:I66)</f>
        <v>0</v>
      </c>
      <c r="J19" s="193"/>
    </row>
    <row r="20" spans="1:10" ht="23.25" customHeight="1" x14ac:dyDescent="0.2">
      <c r="A20" s="138" t="s">
        <v>82</v>
      </c>
      <c r="B20" s="38" t="s">
        <v>28</v>
      </c>
      <c r="C20" s="62"/>
      <c r="D20" s="63"/>
      <c r="E20" s="191"/>
      <c r="F20" s="192"/>
      <c r="G20" s="191"/>
      <c r="H20" s="192"/>
      <c r="I20" s="191">
        <f>SUMIF(F52:F66,A20,I52:I66)</f>
        <v>0</v>
      </c>
      <c r="J20" s="193"/>
    </row>
    <row r="21" spans="1:10" ht="23.25" customHeight="1" x14ac:dyDescent="0.2">
      <c r="A21" s="2"/>
      <c r="B21" s="48" t="s">
        <v>29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8">
        <f>IF(A24&gt;50, ROUNDUP(A23, 0), ROUNDDOWN(A23, 0))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0">
        <f>ZakladDPHZaklVypocet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8">
        <f>IF(A26&gt;50, ROUNDUP(A25, 0), ROUNDDOWN(A25, 0))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0">
        <f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24">
        <f>ZakladDPHSniVypocet+ZakladDPHZaklVypocet</f>
        <v>0</v>
      </c>
      <c r="H28" s="224"/>
      <c r="I28" s="22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3">
        <f>IF(A29&gt;50, ROUNDUP(A27, 0), ROUNDDOWN(A27, 0))</f>
        <v>0</v>
      </c>
      <c r="H29" s="223"/>
      <c r="I29" s="223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43</v>
      </c>
      <c r="C39" s="229"/>
      <c r="D39" s="229"/>
      <c r="E39" s="229"/>
      <c r="F39" s="99">
        <f>'00 00 Naklady'!AE32+'D102 01 Pol'!AE597</f>
        <v>0</v>
      </c>
      <c r="G39" s="100">
        <f>'00 00 Naklady'!AF32+'D102 01 Pol'!AF597</f>
        <v>0</v>
      </c>
      <c r="H39" s="101">
        <f t="shared" ref="H39:H44" si="1"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230" t="s">
        <v>44</v>
      </c>
      <c r="D40" s="230"/>
      <c r="E40" s="230"/>
      <c r="F40" s="104">
        <f>'00 00 Naklady'!AE32</f>
        <v>0</v>
      </c>
      <c r="G40" s="105">
        <f>'00 00 Naklady'!AF32</f>
        <v>0</v>
      </c>
      <c r="H40" s="105">
        <f t="shared" si="1"/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45</v>
      </c>
      <c r="C41" s="229" t="s">
        <v>46</v>
      </c>
      <c r="D41" s="229"/>
      <c r="E41" s="229"/>
      <c r="F41" s="108">
        <f>'00 00 Naklady'!AE32</f>
        <v>0</v>
      </c>
      <c r="G41" s="101">
        <f>'00 00 Naklady'!AF32</f>
        <v>0</v>
      </c>
      <c r="H41" s="101">
        <f t="shared" si="1"/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2</v>
      </c>
      <c r="B42" s="103"/>
      <c r="C42" s="230" t="s">
        <v>47</v>
      </c>
      <c r="D42" s="230"/>
      <c r="E42" s="230"/>
      <c r="F42" s="104"/>
      <c r="G42" s="105"/>
      <c r="H42" s="105">
        <f t="shared" si="1"/>
        <v>0</v>
      </c>
      <c r="I42" s="105"/>
      <c r="J42" s="106"/>
    </row>
    <row r="43" spans="1:10" ht="25.5" customHeight="1" x14ac:dyDescent="0.2">
      <c r="A43" s="88">
        <v>2</v>
      </c>
      <c r="B43" s="103" t="s">
        <v>48</v>
      </c>
      <c r="C43" s="230" t="s">
        <v>538</v>
      </c>
      <c r="D43" s="230"/>
      <c r="E43" s="230"/>
      <c r="F43" s="104">
        <f>'D102 01 Pol'!AE597</f>
        <v>0</v>
      </c>
      <c r="G43" s="105">
        <f>'D102 01 Pol'!AF597</f>
        <v>0</v>
      </c>
      <c r="H43" s="105">
        <f t="shared" si="1"/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">
      <c r="A44" s="88">
        <v>3</v>
      </c>
      <c r="B44" s="107" t="s">
        <v>49</v>
      </c>
      <c r="C44" s="229" t="s">
        <v>50</v>
      </c>
      <c r="D44" s="229"/>
      <c r="E44" s="229"/>
      <c r="F44" s="108">
        <f>'D102 01 Pol'!AE597</f>
        <v>0</v>
      </c>
      <c r="G44" s="101">
        <f>'D102 01 Pol'!AF597</f>
        <v>0</v>
      </c>
      <c r="H44" s="101">
        <f t="shared" si="1"/>
        <v>0</v>
      </c>
      <c r="I44" s="101">
        <f>F44+G44+H44</f>
        <v>0</v>
      </c>
      <c r="J44" s="102" t="str">
        <f>IF(CenaCelkemVypocet=0,"",I44/CenaCelkemVypocet*100)</f>
        <v/>
      </c>
    </row>
    <row r="45" spans="1:10" ht="25.5" customHeight="1" x14ac:dyDescent="0.2">
      <c r="A45" s="88"/>
      <c r="B45" s="231" t="s">
        <v>51</v>
      </c>
      <c r="C45" s="232"/>
      <c r="D45" s="232"/>
      <c r="E45" s="233"/>
      <c r="F45" s="109">
        <f>SUMIF(A39:A44,"=1",F39:F44)</f>
        <v>0</v>
      </c>
      <c r="G45" s="110">
        <f>SUMIF(A39:A44,"=1",G39:G44)</f>
        <v>0</v>
      </c>
      <c r="H45" s="110">
        <f>SUMIF(A39:A44,"=1",H39:H44)</f>
        <v>0</v>
      </c>
      <c r="I45" s="110">
        <f>SUMIF(A39:A44,"=1",I39:I44)</f>
        <v>0</v>
      </c>
      <c r="J45" s="111">
        <f>SUMIF(A39:A44,"=1",J39:J44)</f>
        <v>0</v>
      </c>
    </row>
    <row r="49" spans="1:10" ht="15.75" x14ac:dyDescent="0.25">
      <c r="B49" s="120" t="s">
        <v>53</v>
      </c>
    </row>
    <row r="51" spans="1:10" ht="25.5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54</v>
      </c>
      <c r="G51" s="127"/>
      <c r="H51" s="127"/>
      <c r="I51" s="127" t="s">
        <v>29</v>
      </c>
      <c r="J51" s="127" t="s">
        <v>0</v>
      </c>
    </row>
    <row r="52" spans="1:10" ht="36.75" customHeight="1" x14ac:dyDescent="0.2">
      <c r="A52" s="123"/>
      <c r="B52" s="128" t="s">
        <v>45</v>
      </c>
      <c r="C52" s="234" t="s">
        <v>55</v>
      </c>
      <c r="D52" s="235"/>
      <c r="E52" s="235"/>
      <c r="F52" s="134" t="s">
        <v>24</v>
      </c>
      <c r="G52" s="135"/>
      <c r="H52" s="135"/>
      <c r="I52" s="135">
        <f>'D102 01 Pol'!G8</f>
        <v>0</v>
      </c>
      <c r="J52" s="132" t="str">
        <f>IF(I67=0,"",I52/I67*100)</f>
        <v/>
      </c>
    </row>
    <row r="53" spans="1:10" ht="36.75" customHeight="1" x14ac:dyDescent="0.2">
      <c r="A53" s="123"/>
      <c r="B53" s="128" t="s">
        <v>56</v>
      </c>
      <c r="C53" s="234" t="s">
        <v>57</v>
      </c>
      <c r="D53" s="235"/>
      <c r="E53" s="235"/>
      <c r="F53" s="134" t="s">
        <v>24</v>
      </c>
      <c r="G53" s="135"/>
      <c r="H53" s="135"/>
      <c r="I53" s="135">
        <f>'D102 01 Pol'!G27</f>
        <v>0</v>
      </c>
      <c r="J53" s="132" t="str">
        <f>IF(I67=0,"",I53/I67*100)</f>
        <v/>
      </c>
    </row>
    <row r="54" spans="1:10" ht="36.75" customHeight="1" x14ac:dyDescent="0.2">
      <c r="A54" s="123"/>
      <c r="B54" s="128" t="s">
        <v>58</v>
      </c>
      <c r="C54" s="234" t="s">
        <v>59</v>
      </c>
      <c r="D54" s="235"/>
      <c r="E54" s="235"/>
      <c r="F54" s="134" t="s">
        <v>24</v>
      </c>
      <c r="G54" s="135"/>
      <c r="H54" s="135"/>
      <c r="I54" s="135">
        <f>'D102 01 Pol'!G110</f>
        <v>0</v>
      </c>
      <c r="J54" s="132" t="str">
        <f>IF(I67=0,"",I54/I67*100)</f>
        <v/>
      </c>
    </row>
    <row r="55" spans="1:10" ht="36.75" customHeight="1" x14ac:dyDescent="0.2">
      <c r="A55" s="123"/>
      <c r="B55" s="128" t="s">
        <v>60</v>
      </c>
      <c r="C55" s="234" t="s">
        <v>61</v>
      </c>
      <c r="D55" s="235"/>
      <c r="E55" s="235"/>
      <c r="F55" s="134" t="s">
        <v>24</v>
      </c>
      <c r="G55" s="135"/>
      <c r="H55" s="135"/>
      <c r="I55" s="135">
        <f>'D102 01 Pol'!G268</f>
        <v>0</v>
      </c>
      <c r="J55" s="132" t="str">
        <f>IF(I67=0,"",I55/I67*100)</f>
        <v/>
      </c>
    </row>
    <row r="56" spans="1:10" ht="36.75" customHeight="1" x14ac:dyDescent="0.2">
      <c r="A56" s="123"/>
      <c r="B56" s="128" t="s">
        <v>62</v>
      </c>
      <c r="C56" s="234" t="s">
        <v>63</v>
      </c>
      <c r="D56" s="235"/>
      <c r="E56" s="235"/>
      <c r="F56" s="134" t="s">
        <v>24</v>
      </c>
      <c r="G56" s="135"/>
      <c r="H56" s="135"/>
      <c r="I56" s="135">
        <f>'D102 01 Pol'!G389</f>
        <v>0</v>
      </c>
      <c r="J56" s="132" t="str">
        <f>IF(I67=0,"",I56/I67*100)</f>
        <v/>
      </c>
    </row>
    <row r="57" spans="1:10" ht="36.75" customHeight="1" x14ac:dyDescent="0.2">
      <c r="A57" s="123"/>
      <c r="B57" s="128" t="s">
        <v>64</v>
      </c>
      <c r="C57" s="234" t="s">
        <v>65</v>
      </c>
      <c r="D57" s="235"/>
      <c r="E57" s="235"/>
      <c r="F57" s="134" t="s">
        <v>24</v>
      </c>
      <c r="G57" s="135"/>
      <c r="H57" s="135"/>
      <c r="I57" s="135">
        <f>'D102 01 Pol'!G437</f>
        <v>0</v>
      </c>
      <c r="J57" s="132" t="str">
        <f>IF(I67=0,"",I57/I67*100)</f>
        <v/>
      </c>
    </row>
    <row r="58" spans="1:10" ht="36.75" customHeight="1" x14ac:dyDescent="0.2">
      <c r="A58" s="123"/>
      <c r="B58" s="128" t="s">
        <v>66</v>
      </c>
      <c r="C58" s="234" t="s">
        <v>67</v>
      </c>
      <c r="D58" s="235"/>
      <c r="E58" s="235"/>
      <c r="F58" s="134" t="s">
        <v>24</v>
      </c>
      <c r="G58" s="135"/>
      <c r="H58" s="135"/>
      <c r="I58" s="135">
        <f>'D102 01 Pol'!G478</f>
        <v>0</v>
      </c>
      <c r="J58" s="132" t="str">
        <f>IF(I67=0,"",I58/I67*100)</f>
        <v/>
      </c>
    </row>
    <row r="59" spans="1:10" ht="36.75" customHeight="1" x14ac:dyDescent="0.2">
      <c r="A59" s="123"/>
      <c r="B59" s="128" t="s">
        <v>68</v>
      </c>
      <c r="C59" s="234" t="s">
        <v>69</v>
      </c>
      <c r="D59" s="235"/>
      <c r="E59" s="235"/>
      <c r="F59" s="134" t="s">
        <v>24</v>
      </c>
      <c r="G59" s="135"/>
      <c r="H59" s="135"/>
      <c r="I59" s="135">
        <f>'D102 01 Pol'!G484</f>
        <v>0</v>
      </c>
      <c r="J59" s="132" t="str">
        <f>IF(I67=0,"",I59/I67*100)</f>
        <v/>
      </c>
    </row>
    <row r="60" spans="1:10" ht="36.75" customHeight="1" x14ac:dyDescent="0.2">
      <c r="A60" s="123"/>
      <c r="B60" s="128" t="s">
        <v>70</v>
      </c>
      <c r="C60" s="234" t="s">
        <v>71</v>
      </c>
      <c r="D60" s="235"/>
      <c r="E60" s="235"/>
      <c r="F60" s="134" t="s">
        <v>24</v>
      </c>
      <c r="G60" s="135"/>
      <c r="H60" s="135"/>
      <c r="I60" s="135">
        <f>'D102 01 Pol'!G499</f>
        <v>0</v>
      </c>
      <c r="J60" s="132" t="str">
        <f>IF(I67=0,"",I60/I67*100)</f>
        <v/>
      </c>
    </row>
    <row r="61" spans="1:10" ht="36.75" customHeight="1" x14ac:dyDescent="0.2">
      <c r="A61" s="123"/>
      <c r="B61" s="128" t="s">
        <v>72</v>
      </c>
      <c r="C61" s="234" t="s">
        <v>73</v>
      </c>
      <c r="D61" s="235"/>
      <c r="E61" s="235"/>
      <c r="F61" s="134" t="s">
        <v>24</v>
      </c>
      <c r="G61" s="135"/>
      <c r="H61" s="135"/>
      <c r="I61" s="135">
        <f>'D102 01 Pol'!G525</f>
        <v>0</v>
      </c>
      <c r="J61" s="132" t="str">
        <f>IF(I67=0,"",I61/I67*100)</f>
        <v/>
      </c>
    </row>
    <row r="62" spans="1:10" ht="36.75" customHeight="1" x14ac:dyDescent="0.2">
      <c r="A62" s="123"/>
      <c r="B62" s="128" t="s">
        <v>74</v>
      </c>
      <c r="C62" s="234" t="s">
        <v>75</v>
      </c>
      <c r="D62" s="235"/>
      <c r="E62" s="235"/>
      <c r="F62" s="134" t="s">
        <v>24</v>
      </c>
      <c r="G62" s="135"/>
      <c r="H62" s="135"/>
      <c r="I62" s="135">
        <f>'D102 01 Pol'!G556</f>
        <v>0</v>
      </c>
      <c r="J62" s="132" t="str">
        <f>IF(I67=0,"",I62/I67*100)</f>
        <v/>
      </c>
    </row>
    <row r="63" spans="1:10" ht="36.75" customHeight="1" x14ac:dyDescent="0.2">
      <c r="A63" s="123"/>
      <c r="B63" s="128" t="s">
        <v>76</v>
      </c>
      <c r="C63" s="234" t="s">
        <v>77</v>
      </c>
      <c r="D63" s="235"/>
      <c r="E63" s="235"/>
      <c r="F63" s="134" t="s">
        <v>25</v>
      </c>
      <c r="G63" s="135"/>
      <c r="H63" s="135"/>
      <c r="I63" s="135">
        <f>'D102 01 Pol'!G565</f>
        <v>0</v>
      </c>
      <c r="J63" s="132" t="str">
        <f>IF(I67=0,"",I63/I67*100)</f>
        <v/>
      </c>
    </row>
    <row r="64" spans="1:10" ht="36.75" customHeight="1" x14ac:dyDescent="0.2">
      <c r="A64" s="123"/>
      <c r="B64" s="128" t="s">
        <v>78</v>
      </c>
      <c r="C64" s="234" t="s">
        <v>79</v>
      </c>
      <c r="D64" s="235"/>
      <c r="E64" s="235"/>
      <c r="F64" s="134" t="s">
        <v>80</v>
      </c>
      <c r="G64" s="135"/>
      <c r="H64" s="135"/>
      <c r="I64" s="135">
        <f>'D102 01 Pol'!G573</f>
        <v>0</v>
      </c>
      <c r="J64" s="132" t="str">
        <f>IF(I67=0,"",I64/I67*100)</f>
        <v/>
      </c>
    </row>
    <row r="65" spans="1:10" ht="36.75" customHeight="1" x14ac:dyDescent="0.2">
      <c r="A65" s="123"/>
      <c r="B65" s="128" t="s">
        <v>81</v>
      </c>
      <c r="C65" s="234" t="s">
        <v>27</v>
      </c>
      <c r="D65" s="235"/>
      <c r="E65" s="235"/>
      <c r="F65" s="134" t="s">
        <v>81</v>
      </c>
      <c r="G65" s="135"/>
      <c r="H65" s="135"/>
      <c r="I65" s="135">
        <f>'00 00 Naklady'!G8</f>
        <v>0</v>
      </c>
      <c r="J65" s="132" t="str">
        <f>IF(I67=0,"",I65/I67*100)</f>
        <v/>
      </c>
    </row>
    <row r="66" spans="1:10" ht="36.75" customHeight="1" x14ac:dyDescent="0.2">
      <c r="A66" s="123"/>
      <c r="B66" s="128" t="s">
        <v>82</v>
      </c>
      <c r="C66" s="234" t="s">
        <v>28</v>
      </c>
      <c r="D66" s="235"/>
      <c r="E66" s="235"/>
      <c r="F66" s="134" t="s">
        <v>82</v>
      </c>
      <c r="G66" s="135"/>
      <c r="H66" s="135"/>
      <c r="I66" s="135">
        <f>'00 00 Naklady'!G21</f>
        <v>0</v>
      </c>
      <c r="J66" s="132" t="str">
        <f>IF(I67=0,"",I66/I67*100)</f>
        <v/>
      </c>
    </row>
    <row r="67" spans="1:10" ht="25.5" customHeight="1" x14ac:dyDescent="0.2">
      <c r="A67" s="124"/>
      <c r="B67" s="129" t="s">
        <v>1</v>
      </c>
      <c r="C67" s="130"/>
      <c r="D67" s="131"/>
      <c r="E67" s="131"/>
      <c r="F67" s="136"/>
      <c r="G67" s="137"/>
      <c r="H67" s="137"/>
      <c r="I67" s="137">
        <f>SUM(I52:I66)</f>
        <v>0</v>
      </c>
      <c r="J67" s="133">
        <f>SUM(J52:J66)</f>
        <v>0</v>
      </c>
    </row>
    <row r="68" spans="1:10" x14ac:dyDescent="0.2">
      <c r="F68" s="86"/>
      <c r="G68" s="86"/>
      <c r="H68" s="86"/>
      <c r="I68" s="86"/>
      <c r="J68" s="87"/>
    </row>
    <row r="69" spans="1:10" x14ac:dyDescent="0.2">
      <c r="F69" s="86"/>
      <c r="G69" s="86"/>
      <c r="H69" s="86"/>
      <c r="I69" s="86"/>
      <c r="J69" s="87"/>
    </row>
    <row r="70" spans="1:10" x14ac:dyDescent="0.2">
      <c r="F70" s="86"/>
      <c r="G70" s="86"/>
      <c r="H70" s="86"/>
      <c r="I70" s="86"/>
      <c r="J70" s="87"/>
    </row>
  </sheetData>
  <sheetProtection algorithmName="SHA-512" hashValue="IM1blZw9wTsAMNETxDkw4dFcTF+13BmBiQDIejVV14bLELScoVbd1FjL19MqT7/zjGOKnfaaTiwBUfTLfKYySg==" saltValue="38SfFdL826O/8C56K0x8S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password="DE3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2" t="s">
        <v>83</v>
      </c>
      <c r="B1" s="242"/>
      <c r="C1" s="242"/>
      <c r="D1" s="242"/>
      <c r="E1" s="242"/>
      <c r="F1" s="242"/>
      <c r="G1" s="242"/>
      <c r="AG1" t="s">
        <v>84</v>
      </c>
    </row>
    <row r="2" spans="1:60" ht="24.95" customHeight="1" x14ac:dyDescent="0.2">
      <c r="A2" s="139" t="s">
        <v>7</v>
      </c>
      <c r="B2" s="49" t="s">
        <v>41</v>
      </c>
      <c r="C2" s="243" t="s">
        <v>42</v>
      </c>
      <c r="D2" s="244"/>
      <c r="E2" s="244"/>
      <c r="F2" s="244"/>
      <c r="G2" s="245"/>
      <c r="AG2" t="s">
        <v>85</v>
      </c>
    </row>
    <row r="3" spans="1:60" ht="24.95" customHeight="1" x14ac:dyDescent="0.2">
      <c r="A3" s="139" t="s">
        <v>8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86</v>
      </c>
      <c r="AG3" t="s">
        <v>87</v>
      </c>
    </row>
    <row r="4" spans="1:60" ht="24.95" customHeight="1" x14ac:dyDescent="0.2">
      <c r="A4" s="140" t="s">
        <v>9</v>
      </c>
      <c r="B4" s="141" t="s">
        <v>45</v>
      </c>
      <c r="C4" s="246" t="s">
        <v>46</v>
      </c>
      <c r="D4" s="247"/>
      <c r="E4" s="247"/>
      <c r="F4" s="247"/>
      <c r="G4" s="248"/>
      <c r="AG4" t="s">
        <v>88</v>
      </c>
    </row>
    <row r="5" spans="1:60" x14ac:dyDescent="0.2">
      <c r="D5" s="10"/>
    </row>
    <row r="6" spans="1:60" ht="38.25" x14ac:dyDescent="0.2">
      <c r="A6" s="143" t="s">
        <v>89</v>
      </c>
      <c r="B6" s="145" t="s">
        <v>90</v>
      </c>
      <c r="C6" s="145" t="s">
        <v>91</v>
      </c>
      <c r="D6" s="144" t="s">
        <v>92</v>
      </c>
      <c r="E6" s="143" t="s">
        <v>93</v>
      </c>
      <c r="F6" s="142" t="s">
        <v>94</v>
      </c>
      <c r="G6" s="143" t="s">
        <v>29</v>
      </c>
      <c r="H6" s="146" t="s">
        <v>30</v>
      </c>
      <c r="I6" s="146" t="s">
        <v>95</v>
      </c>
      <c r="J6" s="146" t="s">
        <v>31</v>
      </c>
      <c r="K6" s="146" t="s">
        <v>96</v>
      </c>
      <c r="L6" s="146" t="s">
        <v>97</v>
      </c>
      <c r="M6" s="146" t="s">
        <v>98</v>
      </c>
      <c r="N6" s="146" t="s">
        <v>99</v>
      </c>
      <c r="O6" s="146" t="s">
        <v>100</v>
      </c>
      <c r="P6" s="146" t="s">
        <v>101</v>
      </c>
      <c r="Q6" s="146" t="s">
        <v>102</v>
      </c>
      <c r="R6" s="146" t="s">
        <v>103</v>
      </c>
      <c r="S6" s="146" t="s">
        <v>104</v>
      </c>
      <c r="T6" s="146" t="s">
        <v>105</v>
      </c>
      <c r="U6" s="146" t="s">
        <v>106</v>
      </c>
      <c r="V6" s="146" t="s">
        <v>107</v>
      </c>
      <c r="W6" s="146" t="s">
        <v>108</v>
      </c>
      <c r="X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110</v>
      </c>
      <c r="B8" s="163" t="s">
        <v>81</v>
      </c>
      <c r="C8" s="178" t="s">
        <v>27</v>
      </c>
      <c r="D8" s="164"/>
      <c r="E8" s="165"/>
      <c r="F8" s="166"/>
      <c r="G8" s="166">
        <f>SUMIF(AG9:AG20,"&lt;&gt;NOR",G9:G20)</f>
        <v>0</v>
      </c>
      <c r="H8" s="166"/>
      <c r="I8" s="166">
        <f>SUM(I9:I20)</f>
        <v>0</v>
      </c>
      <c r="J8" s="166"/>
      <c r="K8" s="166">
        <f>SUM(K9:K20)</f>
        <v>0</v>
      </c>
      <c r="L8" s="166"/>
      <c r="M8" s="166">
        <f>SUM(M9:M20)</f>
        <v>0</v>
      </c>
      <c r="N8" s="166"/>
      <c r="O8" s="166">
        <f>SUM(O9:O20)</f>
        <v>0</v>
      </c>
      <c r="P8" s="166"/>
      <c r="Q8" s="166">
        <f>SUM(Q9:Q20)</f>
        <v>0</v>
      </c>
      <c r="R8" s="166"/>
      <c r="S8" s="166"/>
      <c r="T8" s="167"/>
      <c r="U8" s="161"/>
      <c r="V8" s="161">
        <f>SUM(V9:V20)</f>
        <v>0</v>
      </c>
      <c r="W8" s="161"/>
      <c r="X8" s="161"/>
      <c r="AG8" t="s">
        <v>111</v>
      </c>
    </row>
    <row r="9" spans="1:60" outlineLevel="1" x14ac:dyDescent="0.2">
      <c r="A9" s="168">
        <v>1</v>
      </c>
      <c r="B9" s="169" t="s">
        <v>112</v>
      </c>
      <c r="C9" s="179" t="s">
        <v>113</v>
      </c>
      <c r="D9" s="170" t="s">
        <v>114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115</v>
      </c>
      <c r="T9" s="174" t="s">
        <v>116</v>
      </c>
      <c r="U9" s="157">
        <v>0</v>
      </c>
      <c r="V9" s="157">
        <f>ROUND(E9*U9,2)</f>
        <v>0</v>
      </c>
      <c r="W9" s="157"/>
      <c r="X9" s="157" t="s">
        <v>117</v>
      </c>
      <c r="Y9" s="147"/>
      <c r="Z9" s="147"/>
      <c r="AA9" s="147"/>
      <c r="AB9" s="147"/>
      <c r="AC9" s="147"/>
      <c r="AD9" s="147"/>
      <c r="AE9" s="147"/>
      <c r="AF9" s="147"/>
      <c r="AG9" s="147" t="s">
        <v>118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1" x14ac:dyDescent="0.2">
      <c r="A10" s="154"/>
      <c r="B10" s="155"/>
      <c r="C10" s="249" t="s">
        <v>119</v>
      </c>
      <c r="D10" s="250"/>
      <c r="E10" s="250"/>
      <c r="F10" s="250"/>
      <c r="G10" s="250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7"/>
      <c r="BC10" s="147"/>
      <c r="BD10" s="147"/>
      <c r="BE10" s="147"/>
      <c r="BF10" s="147"/>
      <c r="BG10" s="147"/>
      <c r="BH10" s="147"/>
    </row>
    <row r="11" spans="1:60" ht="33.75" outlineLevel="1" x14ac:dyDescent="0.2">
      <c r="A11" s="154"/>
      <c r="B11" s="155"/>
      <c r="C11" s="240" t="s">
        <v>119</v>
      </c>
      <c r="D11" s="241"/>
      <c r="E11" s="241"/>
      <c r="F11" s="241"/>
      <c r="G11" s="241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75" t="str">
        <f>C11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251"/>
      <c r="D12" s="252"/>
      <c r="E12" s="252"/>
      <c r="F12" s="252"/>
      <c r="G12" s="252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121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8">
        <v>2</v>
      </c>
      <c r="B13" s="169" t="s">
        <v>122</v>
      </c>
      <c r="C13" s="179" t="s">
        <v>123</v>
      </c>
      <c r="D13" s="170" t="s">
        <v>114</v>
      </c>
      <c r="E13" s="171">
        <v>1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3"/>
      <c r="S13" s="173" t="s">
        <v>124</v>
      </c>
      <c r="T13" s="174" t="s">
        <v>116</v>
      </c>
      <c r="U13" s="157">
        <v>0</v>
      </c>
      <c r="V13" s="157">
        <f>ROUND(E13*U13,2)</f>
        <v>0</v>
      </c>
      <c r="W13" s="157"/>
      <c r="X13" s="157" t="s">
        <v>117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118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54"/>
      <c r="B14" s="155"/>
      <c r="C14" s="249" t="s">
        <v>125</v>
      </c>
      <c r="D14" s="250"/>
      <c r="E14" s="250"/>
      <c r="F14" s="250"/>
      <c r="G14" s="250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120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75" t="str">
        <f>C14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80" t="s">
        <v>56</v>
      </c>
      <c r="D15" s="159"/>
      <c r="E15" s="160">
        <v>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251"/>
      <c r="D16" s="252"/>
      <c r="E16" s="252"/>
      <c r="F16" s="252"/>
      <c r="G16" s="252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8">
        <v>3</v>
      </c>
      <c r="B17" s="169" t="s">
        <v>127</v>
      </c>
      <c r="C17" s="179" t="s">
        <v>128</v>
      </c>
      <c r="D17" s="170" t="s">
        <v>114</v>
      </c>
      <c r="E17" s="171">
        <v>1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/>
      <c r="S17" s="173" t="s">
        <v>115</v>
      </c>
      <c r="T17" s="174" t="s">
        <v>116</v>
      </c>
      <c r="U17" s="157">
        <v>0</v>
      </c>
      <c r="V17" s="157">
        <f>ROUND(E17*U17,2)</f>
        <v>0</v>
      </c>
      <c r="W17" s="157"/>
      <c r="X17" s="157" t="s">
        <v>117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118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249" t="s">
        <v>129</v>
      </c>
      <c r="D18" s="250"/>
      <c r="E18" s="250"/>
      <c r="F18" s="250"/>
      <c r="G18" s="250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75" t="str">
        <f>C18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54"/>
      <c r="B19" s="155"/>
      <c r="C19" s="240" t="s">
        <v>129</v>
      </c>
      <c r="D19" s="241"/>
      <c r="E19" s="241"/>
      <c r="F19" s="241"/>
      <c r="G19" s="241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5" t="str">
        <f>C19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51"/>
      <c r="D20" s="252"/>
      <c r="E20" s="252"/>
      <c r="F20" s="252"/>
      <c r="G20" s="252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2" t="s">
        <v>110</v>
      </c>
      <c r="B21" s="163" t="s">
        <v>82</v>
      </c>
      <c r="C21" s="178" t="s">
        <v>28</v>
      </c>
      <c r="D21" s="164"/>
      <c r="E21" s="165"/>
      <c r="F21" s="166"/>
      <c r="G21" s="166">
        <f>SUMIF(AG22:AG30,"&lt;&gt;NOR",G22:G30)</f>
        <v>0</v>
      </c>
      <c r="H21" s="166"/>
      <c r="I21" s="166">
        <f>SUM(I22:I30)</f>
        <v>0</v>
      </c>
      <c r="J21" s="166"/>
      <c r="K21" s="166">
        <f>SUM(K22:K30)</f>
        <v>0</v>
      </c>
      <c r="L21" s="166"/>
      <c r="M21" s="166">
        <f>SUM(M22:M30)</f>
        <v>0</v>
      </c>
      <c r="N21" s="166"/>
      <c r="O21" s="166">
        <f>SUM(O22:O30)</f>
        <v>0</v>
      </c>
      <c r="P21" s="166"/>
      <c r="Q21" s="166">
        <f>SUM(Q22:Q30)</f>
        <v>0</v>
      </c>
      <c r="R21" s="166"/>
      <c r="S21" s="166"/>
      <c r="T21" s="167"/>
      <c r="U21" s="161"/>
      <c r="V21" s="161">
        <f>SUM(V22:V30)</f>
        <v>0</v>
      </c>
      <c r="W21" s="161"/>
      <c r="X21" s="161"/>
      <c r="AG21" t="s">
        <v>111</v>
      </c>
    </row>
    <row r="22" spans="1:60" outlineLevel="1" x14ac:dyDescent="0.2">
      <c r="A22" s="168">
        <v>4</v>
      </c>
      <c r="B22" s="169" t="s">
        <v>130</v>
      </c>
      <c r="C22" s="179" t="s">
        <v>131</v>
      </c>
      <c r="D22" s="170" t="s">
        <v>114</v>
      </c>
      <c r="E22" s="171">
        <v>1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3"/>
      <c r="S22" s="173" t="s">
        <v>124</v>
      </c>
      <c r="T22" s="174" t="s">
        <v>116</v>
      </c>
      <c r="U22" s="157">
        <v>0</v>
      </c>
      <c r="V22" s="157">
        <f>ROUND(E22*U22,2)</f>
        <v>0</v>
      </c>
      <c r="W22" s="157"/>
      <c r="X22" s="157" t="s">
        <v>117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118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249" t="s">
        <v>132</v>
      </c>
      <c r="D23" s="250"/>
      <c r="E23" s="250"/>
      <c r="F23" s="250"/>
      <c r="G23" s="250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120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75" t="str">
        <f>C23</f>
        <v>Náklady na provedení skutečného zaměření stavby v rozsahu nezbytném pro zápis změny do katastru nemovitostí.</v>
      </c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251"/>
      <c r="D24" s="252"/>
      <c r="E24" s="252"/>
      <c r="F24" s="252"/>
      <c r="G24" s="252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121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8">
        <v>5</v>
      </c>
      <c r="B25" s="169" t="s">
        <v>133</v>
      </c>
      <c r="C25" s="179" t="s">
        <v>134</v>
      </c>
      <c r="D25" s="170" t="s">
        <v>114</v>
      </c>
      <c r="E25" s="171">
        <v>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0</v>
      </c>
      <c r="O25" s="173">
        <f>ROUND(E25*N25,2)</f>
        <v>0</v>
      </c>
      <c r="P25" s="173">
        <v>0</v>
      </c>
      <c r="Q25" s="173">
        <f>ROUND(E25*P25,2)</f>
        <v>0</v>
      </c>
      <c r="R25" s="173"/>
      <c r="S25" s="173" t="s">
        <v>115</v>
      </c>
      <c r="T25" s="174" t="s">
        <v>116</v>
      </c>
      <c r="U25" s="157">
        <v>0</v>
      </c>
      <c r="V25" s="157">
        <f>ROUND(E25*U25,2)</f>
        <v>0</v>
      </c>
      <c r="W25" s="157"/>
      <c r="X25" s="157" t="s">
        <v>117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118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 x14ac:dyDescent="0.2">
      <c r="A26" s="154"/>
      <c r="B26" s="155"/>
      <c r="C26" s="249" t="s">
        <v>135</v>
      </c>
      <c r="D26" s="250"/>
      <c r="E26" s="250"/>
      <c r="F26" s="250"/>
      <c r="G26" s="250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120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75" t="str">
        <f>C26</f>
        <v>Náklady na nepřetržitou ochranu staveniště před vstupem nepovolaných osob, včetně příslušného značení, náklady na oplocení staveniště či na jeho osvětlení, náklady na průběžný úklid.</v>
      </c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251"/>
      <c r="D27" s="252"/>
      <c r="E27" s="252"/>
      <c r="F27" s="252"/>
      <c r="G27" s="252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121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6</v>
      </c>
      <c r="B28" s="169" t="s">
        <v>136</v>
      </c>
      <c r="C28" s="179" t="s">
        <v>137</v>
      </c>
      <c r="D28" s="170" t="s">
        <v>114</v>
      </c>
      <c r="E28" s="171">
        <v>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3">
        <v>0</v>
      </c>
      <c r="O28" s="173">
        <f>ROUND(E28*N28,2)</f>
        <v>0</v>
      </c>
      <c r="P28" s="173">
        <v>0</v>
      </c>
      <c r="Q28" s="173">
        <f>ROUND(E28*P28,2)</f>
        <v>0</v>
      </c>
      <c r="R28" s="173"/>
      <c r="S28" s="173" t="s">
        <v>124</v>
      </c>
      <c r="T28" s="174" t="s">
        <v>116</v>
      </c>
      <c r="U28" s="157">
        <v>0</v>
      </c>
      <c r="V28" s="157">
        <f>ROUND(E28*U28,2)</f>
        <v>0</v>
      </c>
      <c r="W28" s="157"/>
      <c r="X28" s="157" t="s">
        <v>117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118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49" t="s">
        <v>138</v>
      </c>
      <c r="D29" s="250"/>
      <c r="E29" s="250"/>
      <c r="F29" s="250"/>
      <c r="G29" s="250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120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75" t="str">
        <f>C29</f>
        <v>Náklady na vyhotovení dokumentace skutečného provedení stavby a její předání objednateli v požadované formě a požadovaném počtu.</v>
      </c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51"/>
      <c r="D30" s="252"/>
      <c r="E30" s="252"/>
      <c r="F30" s="252"/>
      <c r="G30" s="252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121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3"/>
      <c r="B31" s="4"/>
      <c r="C31" s="181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E31">
        <v>15</v>
      </c>
      <c r="AF31">
        <v>21</v>
      </c>
      <c r="AG31" t="s">
        <v>97</v>
      </c>
    </row>
    <row r="32" spans="1:60" x14ac:dyDescent="0.2">
      <c r="A32" s="150"/>
      <c r="B32" s="151" t="s">
        <v>29</v>
      </c>
      <c r="C32" s="182"/>
      <c r="D32" s="152"/>
      <c r="E32" s="153"/>
      <c r="F32" s="153"/>
      <c r="G32" s="177">
        <f>G8+G21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f>SUMIF(L7:L30,AE31,G7:G30)</f>
        <v>0</v>
      </c>
      <c r="AF32">
        <f>SUMIF(L7:L30,AF31,G7:G30)</f>
        <v>0</v>
      </c>
      <c r="AG32" t="s">
        <v>139</v>
      </c>
    </row>
    <row r="33" spans="3:33" x14ac:dyDescent="0.2">
      <c r="C33" s="183"/>
      <c r="D33" s="10"/>
      <c r="AG33" t="s">
        <v>140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3B" sheet="1"/>
  <mergeCells count="18">
    <mergeCell ref="C30:G30"/>
    <mergeCell ref="C12:G12"/>
    <mergeCell ref="C14:G14"/>
    <mergeCell ref="C16:G16"/>
    <mergeCell ref="C18:G18"/>
    <mergeCell ref="C19:G19"/>
    <mergeCell ref="C20:G20"/>
    <mergeCell ref="C23:G23"/>
    <mergeCell ref="C24:G24"/>
    <mergeCell ref="C26:G26"/>
    <mergeCell ref="C27:G27"/>
    <mergeCell ref="C29:G29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60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2" t="s">
        <v>141</v>
      </c>
      <c r="B1" s="242"/>
      <c r="C1" s="242"/>
      <c r="D1" s="242"/>
      <c r="E1" s="242"/>
      <c r="F1" s="242"/>
      <c r="G1" s="242"/>
      <c r="AG1" t="s">
        <v>84</v>
      </c>
    </row>
    <row r="2" spans="1:60" ht="24.95" customHeight="1" x14ac:dyDescent="0.2">
      <c r="A2" s="139" t="s">
        <v>7</v>
      </c>
      <c r="B2" s="49" t="s">
        <v>41</v>
      </c>
      <c r="C2" s="243" t="s">
        <v>42</v>
      </c>
      <c r="D2" s="244"/>
      <c r="E2" s="244"/>
      <c r="F2" s="244"/>
      <c r="G2" s="245"/>
      <c r="AG2" t="s">
        <v>85</v>
      </c>
    </row>
    <row r="3" spans="1:60" ht="24.95" customHeight="1" x14ac:dyDescent="0.2">
      <c r="A3" s="139" t="s">
        <v>8</v>
      </c>
      <c r="B3" s="49" t="s">
        <v>48</v>
      </c>
      <c r="C3" s="243" t="s">
        <v>538</v>
      </c>
      <c r="D3" s="244"/>
      <c r="E3" s="244"/>
      <c r="F3" s="244"/>
      <c r="G3" s="245"/>
      <c r="AC3" s="121" t="s">
        <v>85</v>
      </c>
      <c r="AG3" t="s">
        <v>87</v>
      </c>
    </row>
    <row r="4" spans="1:60" ht="24.95" customHeight="1" x14ac:dyDescent="0.2">
      <c r="A4" s="140" t="s">
        <v>9</v>
      </c>
      <c r="B4" s="141" t="s">
        <v>49</v>
      </c>
      <c r="C4" s="246" t="s">
        <v>50</v>
      </c>
      <c r="D4" s="247"/>
      <c r="E4" s="247"/>
      <c r="F4" s="247"/>
      <c r="G4" s="248"/>
      <c r="AG4" t="s">
        <v>88</v>
      </c>
    </row>
    <row r="5" spans="1:60" x14ac:dyDescent="0.2">
      <c r="D5" s="10"/>
    </row>
    <row r="6" spans="1:60" ht="38.25" x14ac:dyDescent="0.2">
      <c r="A6" s="143" t="s">
        <v>89</v>
      </c>
      <c r="B6" s="145" t="s">
        <v>90</v>
      </c>
      <c r="C6" s="145" t="s">
        <v>91</v>
      </c>
      <c r="D6" s="144" t="s">
        <v>92</v>
      </c>
      <c r="E6" s="143" t="s">
        <v>93</v>
      </c>
      <c r="F6" s="142" t="s">
        <v>94</v>
      </c>
      <c r="G6" s="143" t="s">
        <v>29</v>
      </c>
      <c r="H6" s="146" t="s">
        <v>30</v>
      </c>
      <c r="I6" s="146" t="s">
        <v>95</v>
      </c>
      <c r="J6" s="146" t="s">
        <v>31</v>
      </c>
      <c r="K6" s="146" t="s">
        <v>96</v>
      </c>
      <c r="L6" s="146" t="s">
        <v>97</v>
      </c>
      <c r="M6" s="146" t="s">
        <v>98</v>
      </c>
      <c r="N6" s="146" t="s">
        <v>99</v>
      </c>
      <c r="O6" s="146" t="s">
        <v>100</v>
      </c>
      <c r="P6" s="146" t="s">
        <v>101</v>
      </c>
      <c r="Q6" s="146" t="s">
        <v>102</v>
      </c>
      <c r="R6" s="146" t="s">
        <v>103</v>
      </c>
      <c r="S6" s="146" t="s">
        <v>104</v>
      </c>
      <c r="T6" s="146" t="s">
        <v>105</v>
      </c>
      <c r="U6" s="146" t="s">
        <v>106</v>
      </c>
      <c r="V6" s="146" t="s">
        <v>107</v>
      </c>
      <c r="W6" s="146" t="s">
        <v>108</v>
      </c>
      <c r="X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110</v>
      </c>
      <c r="B8" s="163" t="s">
        <v>45</v>
      </c>
      <c r="C8" s="178" t="s">
        <v>55</v>
      </c>
      <c r="D8" s="164"/>
      <c r="E8" s="165"/>
      <c r="F8" s="166"/>
      <c r="G8" s="166">
        <f>SUMIF(AG9:AG26,"&lt;&gt;NOR",G9:G26)</f>
        <v>0</v>
      </c>
      <c r="H8" s="166"/>
      <c r="I8" s="166">
        <f>SUM(I9:I26)</f>
        <v>0</v>
      </c>
      <c r="J8" s="166"/>
      <c r="K8" s="166">
        <f>SUM(K9:K26)</f>
        <v>0</v>
      </c>
      <c r="L8" s="166"/>
      <c r="M8" s="166">
        <f>SUM(M9:M26)</f>
        <v>0</v>
      </c>
      <c r="N8" s="166"/>
      <c r="O8" s="166">
        <f>SUM(O9:O26)</f>
        <v>0</v>
      </c>
      <c r="P8" s="166"/>
      <c r="Q8" s="166">
        <f>SUM(Q9:Q26)</f>
        <v>0</v>
      </c>
      <c r="R8" s="166"/>
      <c r="S8" s="166"/>
      <c r="T8" s="167"/>
      <c r="U8" s="161"/>
      <c r="V8" s="161">
        <f>SUM(V9:V26)</f>
        <v>0</v>
      </c>
      <c r="W8" s="161"/>
      <c r="X8" s="161"/>
      <c r="AG8" t="s">
        <v>111</v>
      </c>
    </row>
    <row r="9" spans="1:60" outlineLevel="1" x14ac:dyDescent="0.2">
      <c r="A9" s="168">
        <v>1</v>
      </c>
      <c r="B9" s="169" t="s">
        <v>45</v>
      </c>
      <c r="C9" s="179" t="s">
        <v>142</v>
      </c>
      <c r="D9" s="170"/>
      <c r="E9" s="171">
        <v>0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115</v>
      </c>
      <c r="T9" s="174" t="s">
        <v>116</v>
      </c>
      <c r="U9" s="157">
        <v>0</v>
      </c>
      <c r="V9" s="157">
        <f>ROUND(E9*U9,2)</f>
        <v>0</v>
      </c>
      <c r="W9" s="157"/>
      <c r="X9" s="157" t="s">
        <v>143</v>
      </c>
      <c r="Y9" s="147"/>
      <c r="Z9" s="147"/>
      <c r="AA9" s="147"/>
      <c r="AB9" s="147"/>
      <c r="AC9" s="147"/>
      <c r="AD9" s="147"/>
      <c r="AE9" s="147"/>
      <c r="AF9" s="147"/>
      <c r="AG9" s="147" t="s">
        <v>144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outlineLevel="1" x14ac:dyDescent="0.2">
      <c r="A10" s="154"/>
      <c r="B10" s="155"/>
      <c r="C10" s="180" t="s">
        <v>145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126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0" t="s">
        <v>146</v>
      </c>
      <c r="D11" s="159"/>
      <c r="E11" s="160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126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180" t="s">
        <v>147</v>
      </c>
      <c r="D12" s="159"/>
      <c r="E12" s="160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126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54"/>
      <c r="B13" s="155"/>
      <c r="C13" s="180" t="s">
        <v>148</v>
      </c>
      <c r="D13" s="159"/>
      <c r="E13" s="160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126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54"/>
      <c r="B14" s="155"/>
      <c r="C14" s="180" t="s">
        <v>149</v>
      </c>
      <c r="D14" s="159"/>
      <c r="E14" s="160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126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54"/>
      <c r="B15" s="155"/>
      <c r="C15" s="180" t="s">
        <v>150</v>
      </c>
      <c r="D15" s="159"/>
      <c r="E15" s="160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54"/>
      <c r="B16" s="155"/>
      <c r="C16" s="180" t="s">
        <v>151</v>
      </c>
      <c r="D16" s="159"/>
      <c r="E16" s="160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126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54"/>
      <c r="B17" s="155"/>
      <c r="C17" s="180" t="s">
        <v>152</v>
      </c>
      <c r="D17" s="159"/>
      <c r="E17" s="160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126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54"/>
      <c r="B18" s="155"/>
      <c r="C18" s="180" t="s">
        <v>153</v>
      </c>
      <c r="D18" s="159"/>
      <c r="E18" s="160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126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54"/>
      <c r="B19" s="155"/>
      <c r="C19" s="180" t="s">
        <v>154</v>
      </c>
      <c r="D19" s="159"/>
      <c r="E19" s="160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54"/>
      <c r="B20" s="155"/>
      <c r="C20" s="180" t="s">
        <v>155</v>
      </c>
      <c r="D20" s="159"/>
      <c r="E20" s="160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0" t="s">
        <v>156</v>
      </c>
      <c r="D21" s="159"/>
      <c r="E21" s="160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126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54"/>
      <c r="B22" s="155"/>
      <c r="C22" s="180" t="s">
        <v>157</v>
      </c>
      <c r="D22" s="159"/>
      <c r="E22" s="160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126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0" t="s">
        <v>158</v>
      </c>
      <c r="D23" s="159"/>
      <c r="E23" s="160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126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0" t="s">
        <v>159</v>
      </c>
      <c r="D24" s="159"/>
      <c r="E24" s="160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126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54"/>
      <c r="B25" s="155"/>
      <c r="C25" s="180" t="s">
        <v>160</v>
      </c>
      <c r="D25" s="159"/>
      <c r="E25" s="160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51"/>
      <c r="D26" s="252"/>
      <c r="E26" s="252"/>
      <c r="F26" s="252"/>
      <c r="G26" s="252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121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">
      <c r="A27" s="162" t="s">
        <v>110</v>
      </c>
      <c r="B27" s="163" t="s">
        <v>56</v>
      </c>
      <c r="C27" s="178" t="s">
        <v>57</v>
      </c>
      <c r="D27" s="164"/>
      <c r="E27" s="165"/>
      <c r="F27" s="166"/>
      <c r="G27" s="166">
        <f>SUMIF(AG28:AG109,"&lt;&gt;NOR",G28:G109)</f>
        <v>0</v>
      </c>
      <c r="H27" s="166"/>
      <c r="I27" s="166">
        <f>SUM(I28:I109)</f>
        <v>0</v>
      </c>
      <c r="J27" s="166"/>
      <c r="K27" s="166">
        <f>SUM(K28:K109)</f>
        <v>0</v>
      </c>
      <c r="L27" s="166"/>
      <c r="M27" s="166">
        <f>SUM(M28:M109)</f>
        <v>0</v>
      </c>
      <c r="N27" s="166"/>
      <c r="O27" s="166">
        <f>SUM(O28:O109)</f>
        <v>2.0099999999999998</v>
      </c>
      <c r="P27" s="166"/>
      <c r="Q27" s="166">
        <f>SUM(Q28:Q109)</f>
        <v>3.89</v>
      </c>
      <c r="R27" s="166"/>
      <c r="S27" s="166"/>
      <c r="T27" s="167"/>
      <c r="U27" s="161"/>
      <c r="V27" s="161">
        <f>SUM(V28:V109)</f>
        <v>18.279999999999998</v>
      </c>
      <c r="W27" s="161"/>
      <c r="X27" s="161"/>
      <c r="AG27" t="s">
        <v>111</v>
      </c>
    </row>
    <row r="28" spans="1:60" ht="22.5" outlineLevel="1" x14ac:dyDescent="0.2">
      <c r="A28" s="168">
        <v>2</v>
      </c>
      <c r="B28" s="169" t="s">
        <v>161</v>
      </c>
      <c r="C28" s="179" t="s">
        <v>162</v>
      </c>
      <c r="D28" s="170" t="s">
        <v>163</v>
      </c>
      <c r="E28" s="171">
        <v>8.8000000000000007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3">
        <v>0</v>
      </c>
      <c r="O28" s="173">
        <f>ROUND(E28*N28,2)</f>
        <v>0</v>
      </c>
      <c r="P28" s="173">
        <v>0.24</v>
      </c>
      <c r="Q28" s="173">
        <f>ROUND(E28*P28,2)</f>
        <v>2.11</v>
      </c>
      <c r="R28" s="173" t="s">
        <v>164</v>
      </c>
      <c r="S28" s="173" t="s">
        <v>124</v>
      </c>
      <c r="T28" s="174" t="s">
        <v>124</v>
      </c>
      <c r="U28" s="157">
        <v>0.16900000000000001</v>
      </c>
      <c r="V28" s="157">
        <f>ROUND(E28*U28,2)</f>
        <v>1.49</v>
      </c>
      <c r="W28" s="157"/>
      <c r="X28" s="157" t="s">
        <v>143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144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53" t="s">
        <v>165</v>
      </c>
      <c r="D29" s="254"/>
      <c r="E29" s="254"/>
      <c r="F29" s="254"/>
      <c r="G29" s="254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166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0" t="s">
        <v>167</v>
      </c>
      <c r="D30" s="159"/>
      <c r="E30" s="160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126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0" t="s">
        <v>168</v>
      </c>
      <c r="D31" s="159"/>
      <c r="E31" s="160">
        <v>8.8000000000000007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126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251"/>
      <c r="D32" s="252"/>
      <c r="E32" s="252"/>
      <c r="F32" s="252"/>
      <c r="G32" s="252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7"/>
      <c r="Z32" s="147"/>
      <c r="AA32" s="147"/>
      <c r="AB32" s="147"/>
      <c r="AC32" s="147"/>
      <c r="AD32" s="147"/>
      <c r="AE32" s="147"/>
      <c r="AF32" s="147"/>
      <c r="AG32" s="147" t="s">
        <v>121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68">
        <v>3</v>
      </c>
      <c r="B33" s="169" t="s">
        <v>169</v>
      </c>
      <c r="C33" s="179" t="s">
        <v>170</v>
      </c>
      <c r="D33" s="170" t="s">
        <v>163</v>
      </c>
      <c r="E33" s="171">
        <v>3.2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0.22500000000000001</v>
      </c>
      <c r="Q33" s="173">
        <f>ROUND(E33*P33,2)</f>
        <v>0.72</v>
      </c>
      <c r="R33" s="173" t="s">
        <v>164</v>
      </c>
      <c r="S33" s="173" t="s">
        <v>124</v>
      </c>
      <c r="T33" s="174" t="s">
        <v>124</v>
      </c>
      <c r="U33" s="157">
        <v>0.14000000000000001</v>
      </c>
      <c r="V33" s="157">
        <f>ROUND(E33*U33,2)</f>
        <v>0.45</v>
      </c>
      <c r="W33" s="157"/>
      <c r="X33" s="157" t="s">
        <v>143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144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253" t="s">
        <v>165</v>
      </c>
      <c r="D34" s="254"/>
      <c r="E34" s="254"/>
      <c r="F34" s="254"/>
      <c r="G34" s="254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166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0" t="s">
        <v>171</v>
      </c>
      <c r="D35" s="159"/>
      <c r="E35" s="160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126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0" t="s">
        <v>172</v>
      </c>
      <c r="D36" s="159"/>
      <c r="E36" s="160">
        <v>3.2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126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251"/>
      <c r="D37" s="252"/>
      <c r="E37" s="252"/>
      <c r="F37" s="252"/>
      <c r="G37" s="252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121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68">
        <v>4</v>
      </c>
      <c r="B38" s="169" t="s">
        <v>173</v>
      </c>
      <c r="C38" s="179" t="s">
        <v>174</v>
      </c>
      <c r="D38" s="170" t="s">
        <v>163</v>
      </c>
      <c r="E38" s="171">
        <v>3.2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3">
        <v>0</v>
      </c>
      <c r="O38" s="173">
        <f>ROUND(E38*N38,2)</f>
        <v>0</v>
      </c>
      <c r="P38" s="173">
        <v>0.33</v>
      </c>
      <c r="Q38" s="173">
        <f>ROUND(E38*P38,2)</f>
        <v>1.06</v>
      </c>
      <c r="R38" s="173" t="s">
        <v>164</v>
      </c>
      <c r="S38" s="173" t="s">
        <v>124</v>
      </c>
      <c r="T38" s="174" t="s">
        <v>124</v>
      </c>
      <c r="U38" s="157">
        <v>0.31</v>
      </c>
      <c r="V38" s="157">
        <f>ROUND(E38*U38,2)</f>
        <v>0.99</v>
      </c>
      <c r="W38" s="157"/>
      <c r="X38" s="157" t="s">
        <v>143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144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0" t="s">
        <v>171</v>
      </c>
      <c r="D39" s="159"/>
      <c r="E39" s="160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126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0" t="s">
        <v>172</v>
      </c>
      <c r="D40" s="159"/>
      <c r="E40" s="160">
        <v>3.2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126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251"/>
      <c r="D41" s="252"/>
      <c r="E41" s="252"/>
      <c r="F41" s="252"/>
      <c r="G41" s="252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121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33.75" outlineLevel="1" x14ac:dyDescent="0.2">
      <c r="A42" s="168">
        <v>5</v>
      </c>
      <c r="B42" s="169" t="s">
        <v>175</v>
      </c>
      <c r="C42" s="179" t="s">
        <v>176</v>
      </c>
      <c r="D42" s="170" t="s">
        <v>177</v>
      </c>
      <c r="E42" s="171">
        <v>331.95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0</v>
      </c>
      <c r="O42" s="173">
        <f>ROUND(E42*N42,2)</f>
        <v>0</v>
      </c>
      <c r="P42" s="173">
        <v>0</v>
      </c>
      <c r="Q42" s="173">
        <f>ROUND(E42*P42,2)</f>
        <v>0</v>
      </c>
      <c r="R42" s="173" t="s">
        <v>178</v>
      </c>
      <c r="S42" s="173" t="s">
        <v>124</v>
      </c>
      <c r="T42" s="174" t="s">
        <v>124</v>
      </c>
      <c r="U42" s="157">
        <v>0</v>
      </c>
      <c r="V42" s="157">
        <f>ROUND(E42*U42,2)</f>
        <v>0</v>
      </c>
      <c r="W42" s="157"/>
      <c r="X42" s="157" t="s">
        <v>143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144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253" t="s">
        <v>179</v>
      </c>
      <c r="D43" s="254"/>
      <c r="E43" s="254"/>
      <c r="F43" s="254"/>
      <c r="G43" s="254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166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75" t="str">
        <f>C43</f>
        <v>po suchu, bez ohledu na druh dopravního prostředku, bez naložení výkopku, avšak se složením bez rozhrnutí,</v>
      </c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0" t="s">
        <v>180</v>
      </c>
      <c r="D44" s="159"/>
      <c r="E44" s="160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126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0" t="s">
        <v>181</v>
      </c>
      <c r="D45" s="159"/>
      <c r="E45" s="160">
        <v>858.9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126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0" t="s">
        <v>182</v>
      </c>
      <c r="D46" s="159"/>
      <c r="E46" s="160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126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0" t="s">
        <v>183</v>
      </c>
      <c r="D47" s="159"/>
      <c r="E47" s="160">
        <v>-526.95000000000005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126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251"/>
      <c r="D48" s="252"/>
      <c r="E48" s="252"/>
      <c r="F48" s="252"/>
      <c r="G48" s="252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121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68">
        <v>6</v>
      </c>
      <c r="B49" s="169" t="s">
        <v>184</v>
      </c>
      <c r="C49" s="179" t="s">
        <v>185</v>
      </c>
      <c r="D49" s="170" t="s">
        <v>177</v>
      </c>
      <c r="E49" s="171">
        <v>0.9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 t="s">
        <v>178</v>
      </c>
      <c r="S49" s="173" t="s">
        <v>124</v>
      </c>
      <c r="T49" s="174" t="s">
        <v>124</v>
      </c>
      <c r="U49" s="157">
        <v>0.20200000000000001</v>
      </c>
      <c r="V49" s="157">
        <f>ROUND(E49*U49,2)</f>
        <v>0.18</v>
      </c>
      <c r="W49" s="157"/>
      <c r="X49" s="157" t="s">
        <v>143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144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253" t="s">
        <v>186</v>
      </c>
      <c r="D50" s="254"/>
      <c r="E50" s="254"/>
      <c r="F50" s="254"/>
      <c r="G50" s="254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166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240" t="s">
        <v>187</v>
      </c>
      <c r="D51" s="241"/>
      <c r="E51" s="241"/>
      <c r="F51" s="241"/>
      <c r="G51" s="241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120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0" t="s">
        <v>171</v>
      </c>
      <c r="D52" s="159"/>
      <c r="E52" s="160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126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0" t="s">
        <v>188</v>
      </c>
      <c r="D53" s="159"/>
      <c r="E53" s="160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126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0" t="s">
        <v>189</v>
      </c>
      <c r="D54" s="159"/>
      <c r="E54" s="160">
        <v>0.9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126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51"/>
      <c r="D55" s="252"/>
      <c r="E55" s="252"/>
      <c r="F55" s="252"/>
      <c r="G55" s="252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121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8">
        <v>7</v>
      </c>
      <c r="B56" s="169" t="s">
        <v>190</v>
      </c>
      <c r="C56" s="179" t="s">
        <v>191</v>
      </c>
      <c r="D56" s="170" t="s">
        <v>163</v>
      </c>
      <c r="E56" s="171">
        <v>3.2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3">
        <v>0</v>
      </c>
      <c r="O56" s="173">
        <f>ROUND(E56*N56,2)</f>
        <v>0</v>
      </c>
      <c r="P56" s="173">
        <v>0</v>
      </c>
      <c r="Q56" s="173">
        <f>ROUND(E56*P56,2)</f>
        <v>0</v>
      </c>
      <c r="R56" s="173" t="s">
        <v>178</v>
      </c>
      <c r="S56" s="173" t="s">
        <v>124</v>
      </c>
      <c r="T56" s="174" t="s">
        <v>124</v>
      </c>
      <c r="U56" s="157">
        <v>1.7999999999999999E-2</v>
      </c>
      <c r="V56" s="157">
        <f>ROUND(E56*U56,2)</f>
        <v>0.06</v>
      </c>
      <c r="W56" s="157"/>
      <c r="X56" s="157" t="s">
        <v>143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144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253" t="s">
        <v>192</v>
      </c>
      <c r="D57" s="254"/>
      <c r="E57" s="254"/>
      <c r="F57" s="254"/>
      <c r="G57" s="254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166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0" t="s">
        <v>171</v>
      </c>
      <c r="D58" s="159"/>
      <c r="E58" s="160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126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0" t="s">
        <v>172</v>
      </c>
      <c r="D59" s="159"/>
      <c r="E59" s="160">
        <v>3.2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126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251"/>
      <c r="D60" s="252"/>
      <c r="E60" s="252"/>
      <c r="F60" s="252"/>
      <c r="G60" s="252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121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8">
        <v>8</v>
      </c>
      <c r="B61" s="169" t="s">
        <v>193</v>
      </c>
      <c r="C61" s="179" t="s">
        <v>194</v>
      </c>
      <c r="D61" s="170" t="s">
        <v>163</v>
      </c>
      <c r="E61" s="171">
        <v>3.2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73">
        <v>0</v>
      </c>
      <c r="O61" s="173">
        <f>ROUND(E61*N61,2)</f>
        <v>0</v>
      </c>
      <c r="P61" s="173">
        <v>0</v>
      </c>
      <c r="Q61" s="173">
        <f>ROUND(E61*P61,2)</f>
        <v>0</v>
      </c>
      <c r="R61" s="173"/>
      <c r="S61" s="173" t="s">
        <v>124</v>
      </c>
      <c r="T61" s="174" t="s">
        <v>124</v>
      </c>
      <c r="U61" s="157">
        <v>0.09</v>
      </c>
      <c r="V61" s="157">
        <f>ROUND(E61*U61,2)</f>
        <v>0.28999999999999998</v>
      </c>
      <c r="W61" s="157"/>
      <c r="X61" s="157" t="s">
        <v>143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144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0" t="s">
        <v>171</v>
      </c>
      <c r="D62" s="159"/>
      <c r="E62" s="160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126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0" t="s">
        <v>172</v>
      </c>
      <c r="D63" s="159"/>
      <c r="E63" s="160">
        <v>3.2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126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251"/>
      <c r="D64" s="252"/>
      <c r="E64" s="252"/>
      <c r="F64" s="252"/>
      <c r="G64" s="252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121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68">
        <v>9</v>
      </c>
      <c r="B65" s="169" t="s">
        <v>195</v>
      </c>
      <c r="C65" s="179" t="s">
        <v>196</v>
      </c>
      <c r="D65" s="170" t="s">
        <v>163</v>
      </c>
      <c r="E65" s="171">
        <v>12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9.4000000000000004E-3</v>
      </c>
      <c r="O65" s="173">
        <f>ROUND(E65*N65,2)</f>
        <v>0.11</v>
      </c>
      <c r="P65" s="173">
        <v>0</v>
      </c>
      <c r="Q65" s="173">
        <f>ROUND(E65*P65,2)</f>
        <v>0</v>
      </c>
      <c r="R65" s="173" t="s">
        <v>197</v>
      </c>
      <c r="S65" s="173" t="s">
        <v>124</v>
      </c>
      <c r="T65" s="174" t="s">
        <v>124</v>
      </c>
      <c r="U65" s="157">
        <v>0.86399999999999999</v>
      </c>
      <c r="V65" s="157">
        <f>ROUND(E65*U65,2)</f>
        <v>10.37</v>
      </c>
      <c r="W65" s="157"/>
      <c r="X65" s="157" t="s">
        <v>143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144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253" t="s">
        <v>198</v>
      </c>
      <c r="D66" s="254"/>
      <c r="E66" s="254"/>
      <c r="F66" s="254"/>
      <c r="G66" s="254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166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240" t="s">
        <v>199</v>
      </c>
      <c r="D67" s="241"/>
      <c r="E67" s="241"/>
      <c r="F67" s="241"/>
      <c r="G67" s="241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120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0" t="s">
        <v>171</v>
      </c>
      <c r="D68" s="159"/>
      <c r="E68" s="160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126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0" t="s">
        <v>200</v>
      </c>
      <c r="D69" s="159"/>
      <c r="E69" s="160">
        <v>12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126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251"/>
      <c r="D70" s="252"/>
      <c r="E70" s="252"/>
      <c r="F70" s="252"/>
      <c r="G70" s="252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121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8">
        <v>10</v>
      </c>
      <c r="B71" s="169" t="s">
        <v>201</v>
      </c>
      <c r="C71" s="179" t="s">
        <v>202</v>
      </c>
      <c r="D71" s="170" t="s">
        <v>163</v>
      </c>
      <c r="E71" s="171">
        <v>12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3">
        <v>0</v>
      </c>
      <c r="O71" s="173">
        <f>ROUND(E71*N71,2)</f>
        <v>0</v>
      </c>
      <c r="P71" s="173">
        <v>0</v>
      </c>
      <c r="Q71" s="173">
        <f>ROUND(E71*P71,2)</f>
        <v>0</v>
      </c>
      <c r="R71" s="173" t="s">
        <v>197</v>
      </c>
      <c r="S71" s="173" t="s">
        <v>124</v>
      </c>
      <c r="T71" s="174" t="s">
        <v>124</v>
      </c>
      <c r="U71" s="157">
        <v>0.371</v>
      </c>
      <c r="V71" s="157">
        <f>ROUND(E71*U71,2)</f>
        <v>4.45</v>
      </c>
      <c r="W71" s="157"/>
      <c r="X71" s="157" t="s">
        <v>143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144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253" t="s">
        <v>198</v>
      </c>
      <c r="D72" s="254"/>
      <c r="E72" s="254"/>
      <c r="F72" s="254"/>
      <c r="G72" s="254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166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240" t="s">
        <v>199</v>
      </c>
      <c r="D73" s="241"/>
      <c r="E73" s="241"/>
      <c r="F73" s="241"/>
      <c r="G73" s="241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120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0" t="s">
        <v>171</v>
      </c>
      <c r="D74" s="159"/>
      <c r="E74" s="160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126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0" t="s">
        <v>200</v>
      </c>
      <c r="D75" s="159"/>
      <c r="E75" s="160">
        <v>12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126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251"/>
      <c r="D76" s="252"/>
      <c r="E76" s="252"/>
      <c r="F76" s="252"/>
      <c r="G76" s="252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121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8">
        <v>11</v>
      </c>
      <c r="B77" s="169" t="s">
        <v>203</v>
      </c>
      <c r="C77" s="179" t="s">
        <v>204</v>
      </c>
      <c r="D77" s="170" t="s">
        <v>177</v>
      </c>
      <c r="E77" s="171">
        <v>33.195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3" t="s">
        <v>178</v>
      </c>
      <c r="S77" s="173" t="s">
        <v>124</v>
      </c>
      <c r="T77" s="174" t="s">
        <v>124</v>
      </c>
      <c r="U77" s="157">
        <v>0</v>
      </c>
      <c r="V77" s="157">
        <f>ROUND(E77*U77,2)</f>
        <v>0</v>
      </c>
      <c r="W77" s="157"/>
      <c r="X77" s="157" t="s">
        <v>143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144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0" t="s">
        <v>180</v>
      </c>
      <c r="D78" s="159"/>
      <c r="E78" s="160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126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0" t="s">
        <v>205</v>
      </c>
      <c r="D79" s="159"/>
      <c r="E79" s="160">
        <v>85.89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126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0" t="s">
        <v>182</v>
      </c>
      <c r="D80" s="159"/>
      <c r="E80" s="160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126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0" t="s">
        <v>206</v>
      </c>
      <c r="D81" s="159"/>
      <c r="E81" s="160">
        <v>-52.695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126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251"/>
      <c r="D82" s="252"/>
      <c r="E82" s="252"/>
      <c r="F82" s="252"/>
      <c r="G82" s="252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121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outlineLevel="1" x14ac:dyDescent="0.2">
      <c r="A83" s="168">
        <v>12</v>
      </c>
      <c r="B83" s="169" t="s">
        <v>207</v>
      </c>
      <c r="C83" s="179" t="s">
        <v>208</v>
      </c>
      <c r="D83" s="170" t="s">
        <v>177</v>
      </c>
      <c r="E83" s="171">
        <v>33.195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0</v>
      </c>
      <c r="O83" s="173">
        <f>ROUND(E83*N83,2)</f>
        <v>0</v>
      </c>
      <c r="P83" s="173">
        <v>0</v>
      </c>
      <c r="Q83" s="173">
        <f>ROUND(E83*P83,2)</f>
        <v>0</v>
      </c>
      <c r="R83" s="173" t="s">
        <v>209</v>
      </c>
      <c r="S83" s="173" t="s">
        <v>124</v>
      </c>
      <c r="T83" s="174" t="s">
        <v>124</v>
      </c>
      <c r="U83" s="157">
        <v>0</v>
      </c>
      <c r="V83" s="157">
        <f>ROUND(E83*U83,2)</f>
        <v>0</v>
      </c>
      <c r="W83" s="157"/>
      <c r="X83" s="157" t="s">
        <v>210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211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253" t="s">
        <v>212</v>
      </c>
      <c r="D84" s="254"/>
      <c r="E84" s="254"/>
      <c r="F84" s="254"/>
      <c r="G84" s="254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166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75" t="str">
        <f>C84</f>
        <v>nezapažené s naložením na dopravní prostředek, odvozem a uložením na skládku, bez poplatku za skládku.</v>
      </c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0" t="s">
        <v>180</v>
      </c>
      <c r="D85" s="159"/>
      <c r="E85" s="160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126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0" t="s">
        <v>205</v>
      </c>
      <c r="D86" s="159"/>
      <c r="E86" s="160">
        <v>85.89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126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0" t="s">
        <v>182</v>
      </c>
      <c r="D87" s="159"/>
      <c r="E87" s="160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126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0" t="s">
        <v>206</v>
      </c>
      <c r="D88" s="159"/>
      <c r="E88" s="160">
        <v>-52.695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126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251"/>
      <c r="D89" s="252"/>
      <c r="E89" s="252"/>
      <c r="F89" s="252"/>
      <c r="G89" s="252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121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68">
        <v>13</v>
      </c>
      <c r="B90" s="169" t="s">
        <v>213</v>
      </c>
      <c r="C90" s="179" t="s">
        <v>214</v>
      </c>
      <c r="D90" s="170" t="s">
        <v>163</v>
      </c>
      <c r="E90" s="171">
        <v>50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21</v>
      </c>
      <c r="M90" s="173">
        <f>G90*(1+L90/100)</f>
        <v>0</v>
      </c>
      <c r="N90" s="173">
        <v>1.2999999999999999E-4</v>
      </c>
      <c r="O90" s="173">
        <f>ROUND(E90*N90,2)</f>
        <v>0.01</v>
      </c>
      <c r="P90" s="173">
        <v>0</v>
      </c>
      <c r="Q90" s="173">
        <f>ROUND(E90*P90,2)</f>
        <v>0</v>
      </c>
      <c r="R90" s="173"/>
      <c r="S90" s="173" t="s">
        <v>124</v>
      </c>
      <c r="T90" s="174" t="s">
        <v>124</v>
      </c>
      <c r="U90" s="157">
        <v>0</v>
      </c>
      <c r="V90" s="157">
        <f>ROUND(E90*U90,2)</f>
        <v>0</v>
      </c>
      <c r="W90" s="157"/>
      <c r="X90" s="157" t="s">
        <v>210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211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249" t="s">
        <v>215</v>
      </c>
      <c r="D91" s="250"/>
      <c r="E91" s="250"/>
      <c r="F91" s="250"/>
      <c r="G91" s="250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120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0" t="s">
        <v>216</v>
      </c>
      <c r="D92" s="159"/>
      <c r="E92" s="160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126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0" t="s">
        <v>217</v>
      </c>
      <c r="D93" s="159"/>
      <c r="E93" s="160">
        <v>50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126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251"/>
      <c r="D94" s="252"/>
      <c r="E94" s="252"/>
      <c r="F94" s="252"/>
      <c r="G94" s="252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121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8">
        <v>14</v>
      </c>
      <c r="B95" s="169" t="s">
        <v>218</v>
      </c>
      <c r="C95" s="179" t="s">
        <v>219</v>
      </c>
      <c r="D95" s="170" t="s">
        <v>163</v>
      </c>
      <c r="E95" s="171">
        <v>50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0</v>
      </c>
      <c r="O95" s="173">
        <f>ROUND(E95*N95,2)</f>
        <v>0</v>
      </c>
      <c r="P95" s="173">
        <v>0</v>
      </c>
      <c r="Q95" s="173">
        <f>ROUND(E95*P95,2)</f>
        <v>0</v>
      </c>
      <c r="R95" s="173" t="s">
        <v>209</v>
      </c>
      <c r="S95" s="173" t="s">
        <v>124</v>
      </c>
      <c r="T95" s="174" t="s">
        <v>124</v>
      </c>
      <c r="U95" s="157">
        <v>0</v>
      </c>
      <c r="V95" s="157">
        <f>ROUND(E95*U95,2)</f>
        <v>0</v>
      </c>
      <c r="W95" s="157"/>
      <c r="X95" s="157" t="s">
        <v>210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211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45" outlineLevel="1" x14ac:dyDescent="0.2">
      <c r="A96" s="154"/>
      <c r="B96" s="155"/>
      <c r="C96" s="253" t="s">
        <v>220</v>
      </c>
      <c r="D96" s="254"/>
      <c r="E96" s="254"/>
      <c r="F96" s="254"/>
      <c r="G96" s="254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166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75" t="str">
        <f>C96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0" t="s">
        <v>216</v>
      </c>
      <c r="D97" s="159"/>
      <c r="E97" s="160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126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0" t="s">
        <v>217</v>
      </c>
      <c r="D98" s="159"/>
      <c r="E98" s="160">
        <v>50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126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251"/>
      <c r="D99" s="252"/>
      <c r="E99" s="252"/>
      <c r="F99" s="252"/>
      <c r="G99" s="252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121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8">
        <v>15</v>
      </c>
      <c r="B100" s="169" t="s">
        <v>221</v>
      </c>
      <c r="C100" s="179" t="s">
        <v>222</v>
      </c>
      <c r="D100" s="170" t="s">
        <v>177</v>
      </c>
      <c r="E100" s="171">
        <v>52.695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3"/>
      <c r="S100" s="173" t="s">
        <v>115</v>
      </c>
      <c r="T100" s="174" t="s">
        <v>223</v>
      </c>
      <c r="U100" s="157">
        <v>0</v>
      </c>
      <c r="V100" s="157">
        <f>ROUND(E100*U100,2)</f>
        <v>0</v>
      </c>
      <c r="W100" s="157"/>
      <c r="X100" s="157" t="s">
        <v>210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211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0" t="s">
        <v>180</v>
      </c>
      <c r="D101" s="159"/>
      <c r="E101" s="160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126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0" t="s">
        <v>182</v>
      </c>
      <c r="D102" s="159"/>
      <c r="E102" s="160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126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0" t="s">
        <v>224</v>
      </c>
      <c r="D103" s="159"/>
      <c r="E103" s="160">
        <v>52.695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126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251"/>
      <c r="D104" s="252"/>
      <c r="E104" s="252"/>
      <c r="F104" s="252"/>
      <c r="G104" s="252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121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68">
        <v>16</v>
      </c>
      <c r="B105" s="169" t="s">
        <v>225</v>
      </c>
      <c r="C105" s="179" t="s">
        <v>226</v>
      </c>
      <c r="D105" s="170" t="s">
        <v>227</v>
      </c>
      <c r="E105" s="171">
        <v>1.89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73">
        <v>1</v>
      </c>
      <c r="O105" s="173">
        <f>ROUND(E105*N105,2)</f>
        <v>1.89</v>
      </c>
      <c r="P105" s="173">
        <v>0</v>
      </c>
      <c r="Q105" s="173">
        <f>ROUND(E105*P105,2)</f>
        <v>0</v>
      </c>
      <c r="R105" s="173" t="s">
        <v>228</v>
      </c>
      <c r="S105" s="173" t="s">
        <v>124</v>
      </c>
      <c r="T105" s="174" t="s">
        <v>124</v>
      </c>
      <c r="U105" s="157">
        <v>0</v>
      </c>
      <c r="V105" s="157">
        <f>ROUND(E105*U105,2)</f>
        <v>0</v>
      </c>
      <c r="W105" s="157"/>
      <c r="X105" s="157" t="s">
        <v>229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230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0" t="s">
        <v>171</v>
      </c>
      <c r="D106" s="159"/>
      <c r="E106" s="160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126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0" t="s">
        <v>188</v>
      </c>
      <c r="D107" s="159"/>
      <c r="E107" s="160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126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0" t="s">
        <v>231</v>
      </c>
      <c r="D108" s="159"/>
      <c r="E108" s="160">
        <v>1.89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126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251"/>
      <c r="D109" s="252"/>
      <c r="E109" s="252"/>
      <c r="F109" s="252"/>
      <c r="G109" s="252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121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">
      <c r="A110" s="162" t="s">
        <v>110</v>
      </c>
      <c r="B110" s="163" t="s">
        <v>58</v>
      </c>
      <c r="C110" s="178" t="s">
        <v>59</v>
      </c>
      <c r="D110" s="164"/>
      <c r="E110" s="165"/>
      <c r="F110" s="166"/>
      <c r="G110" s="166">
        <f>SUMIF(AG111:AG267,"&lt;&gt;NOR",G111:G267)</f>
        <v>0</v>
      </c>
      <c r="H110" s="166"/>
      <c r="I110" s="166">
        <f>SUM(I111:I267)</f>
        <v>0</v>
      </c>
      <c r="J110" s="166"/>
      <c r="K110" s="166">
        <f>SUM(K111:K267)</f>
        <v>0</v>
      </c>
      <c r="L110" s="166"/>
      <c r="M110" s="166">
        <f>SUM(M111:M267)</f>
        <v>0</v>
      </c>
      <c r="N110" s="166"/>
      <c r="O110" s="166">
        <f>SUM(O111:O267)</f>
        <v>45.35</v>
      </c>
      <c r="P110" s="166"/>
      <c r="Q110" s="166">
        <f>SUM(Q111:Q267)</f>
        <v>0</v>
      </c>
      <c r="R110" s="166"/>
      <c r="S110" s="166"/>
      <c r="T110" s="167"/>
      <c r="U110" s="161"/>
      <c r="V110" s="161">
        <f>SUM(V111:V267)</f>
        <v>143.41</v>
      </c>
      <c r="W110" s="161"/>
      <c r="X110" s="161"/>
      <c r="AG110" t="s">
        <v>111</v>
      </c>
    </row>
    <row r="111" spans="1:60" outlineLevel="1" x14ac:dyDescent="0.2">
      <c r="A111" s="168">
        <v>17</v>
      </c>
      <c r="B111" s="169" t="s">
        <v>232</v>
      </c>
      <c r="C111" s="179" t="s">
        <v>233</v>
      </c>
      <c r="D111" s="170" t="s">
        <v>163</v>
      </c>
      <c r="E111" s="171">
        <v>2.25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73">
        <v>1.8000000000000001E-4</v>
      </c>
      <c r="O111" s="173">
        <f>ROUND(E111*N111,2)</f>
        <v>0</v>
      </c>
      <c r="P111" s="173">
        <v>0</v>
      </c>
      <c r="Q111" s="173">
        <f>ROUND(E111*P111,2)</f>
        <v>0</v>
      </c>
      <c r="R111" s="173"/>
      <c r="S111" s="173" t="s">
        <v>124</v>
      </c>
      <c r="T111" s="174" t="s">
        <v>124</v>
      </c>
      <c r="U111" s="157">
        <v>0.08</v>
      </c>
      <c r="V111" s="157">
        <f>ROUND(E111*U111,2)</f>
        <v>0.18</v>
      </c>
      <c r="W111" s="157"/>
      <c r="X111" s="157" t="s">
        <v>143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144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180" t="s">
        <v>171</v>
      </c>
      <c r="D112" s="159"/>
      <c r="E112" s="160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126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0" t="s">
        <v>234</v>
      </c>
      <c r="D113" s="159"/>
      <c r="E113" s="160">
        <v>2.25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126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251"/>
      <c r="D114" s="252"/>
      <c r="E114" s="252"/>
      <c r="F114" s="252"/>
      <c r="G114" s="252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121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68">
        <v>18</v>
      </c>
      <c r="B115" s="169" t="s">
        <v>235</v>
      </c>
      <c r="C115" s="179" t="s">
        <v>236</v>
      </c>
      <c r="D115" s="170" t="s">
        <v>163</v>
      </c>
      <c r="E115" s="171">
        <v>7.08</v>
      </c>
      <c r="F115" s="172"/>
      <c r="G115" s="173">
        <f>ROUND(E115*F115,2)</f>
        <v>0</v>
      </c>
      <c r="H115" s="172"/>
      <c r="I115" s="173">
        <f>ROUND(E115*H115,2)</f>
        <v>0</v>
      </c>
      <c r="J115" s="172"/>
      <c r="K115" s="173">
        <f>ROUND(E115*J115,2)</f>
        <v>0</v>
      </c>
      <c r="L115" s="173">
        <v>21</v>
      </c>
      <c r="M115" s="173">
        <f>G115*(1+L115/100)</f>
        <v>0</v>
      </c>
      <c r="N115" s="173">
        <v>4.0000000000000003E-5</v>
      </c>
      <c r="O115" s="173">
        <f>ROUND(E115*N115,2)</f>
        <v>0</v>
      </c>
      <c r="P115" s="173">
        <v>0</v>
      </c>
      <c r="Q115" s="173">
        <f>ROUND(E115*P115,2)</f>
        <v>0</v>
      </c>
      <c r="R115" s="173" t="s">
        <v>237</v>
      </c>
      <c r="S115" s="173" t="s">
        <v>124</v>
      </c>
      <c r="T115" s="174" t="s">
        <v>124</v>
      </c>
      <c r="U115" s="157">
        <v>0.06</v>
      </c>
      <c r="V115" s="157">
        <f>ROUND(E115*U115,2)</f>
        <v>0.42</v>
      </c>
      <c r="W115" s="157"/>
      <c r="X115" s="157" t="s">
        <v>143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144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180" t="s">
        <v>171</v>
      </c>
      <c r="D116" s="159"/>
      <c r="E116" s="160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126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80" t="s">
        <v>188</v>
      </c>
      <c r="D117" s="159"/>
      <c r="E117" s="160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126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80" t="s">
        <v>238</v>
      </c>
      <c r="D118" s="159"/>
      <c r="E118" s="160">
        <v>7.08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126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251"/>
      <c r="D119" s="252"/>
      <c r="E119" s="252"/>
      <c r="F119" s="252"/>
      <c r="G119" s="252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121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68">
        <v>19</v>
      </c>
      <c r="B120" s="169" t="s">
        <v>239</v>
      </c>
      <c r="C120" s="179" t="s">
        <v>240</v>
      </c>
      <c r="D120" s="170" t="s">
        <v>177</v>
      </c>
      <c r="E120" s="171">
        <v>0.88492999999999999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73">
        <v>2.1</v>
      </c>
      <c r="O120" s="173">
        <f>ROUND(E120*N120,2)</f>
        <v>1.86</v>
      </c>
      <c r="P120" s="173">
        <v>0</v>
      </c>
      <c r="Q120" s="173">
        <f>ROUND(E120*P120,2)</f>
        <v>0</v>
      </c>
      <c r="R120" s="173" t="s">
        <v>241</v>
      </c>
      <c r="S120" s="173" t="s">
        <v>124</v>
      </c>
      <c r="T120" s="174" t="s">
        <v>124</v>
      </c>
      <c r="U120" s="157">
        <v>0.96499999999999997</v>
      </c>
      <c r="V120" s="157">
        <f>ROUND(E120*U120,2)</f>
        <v>0.85</v>
      </c>
      <c r="W120" s="157"/>
      <c r="X120" s="157" t="s">
        <v>143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144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0" t="s">
        <v>171</v>
      </c>
      <c r="D121" s="159"/>
      <c r="E121" s="160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126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0" t="s">
        <v>242</v>
      </c>
      <c r="D122" s="159"/>
      <c r="E122" s="160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126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0" t="s">
        <v>243</v>
      </c>
      <c r="D123" s="159"/>
      <c r="E123" s="160">
        <v>0.60950000000000004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126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0" t="s">
        <v>244</v>
      </c>
      <c r="D124" s="159"/>
      <c r="E124" s="160">
        <v>0.27543000000000001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126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251"/>
      <c r="D125" s="252"/>
      <c r="E125" s="252"/>
      <c r="F125" s="252"/>
      <c r="G125" s="252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121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68">
        <v>20</v>
      </c>
      <c r="B126" s="169" t="s">
        <v>245</v>
      </c>
      <c r="C126" s="179" t="s">
        <v>246</v>
      </c>
      <c r="D126" s="170" t="s">
        <v>163</v>
      </c>
      <c r="E126" s="171">
        <v>5.25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0.74</v>
      </c>
      <c r="O126" s="173">
        <f>ROUND(E126*N126,2)</f>
        <v>3.89</v>
      </c>
      <c r="P126" s="173">
        <v>0</v>
      </c>
      <c r="Q126" s="173">
        <f>ROUND(E126*P126,2)</f>
        <v>0</v>
      </c>
      <c r="R126" s="173" t="s">
        <v>247</v>
      </c>
      <c r="S126" s="173" t="s">
        <v>124</v>
      </c>
      <c r="T126" s="174" t="s">
        <v>124</v>
      </c>
      <c r="U126" s="157">
        <v>1.1000000000000001</v>
      </c>
      <c r="V126" s="157">
        <f>ROUND(E126*U126,2)</f>
        <v>5.78</v>
      </c>
      <c r="W126" s="157"/>
      <c r="X126" s="157" t="s">
        <v>143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144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253" t="s">
        <v>248</v>
      </c>
      <c r="D127" s="254"/>
      <c r="E127" s="254"/>
      <c r="F127" s="254"/>
      <c r="G127" s="254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166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0" t="s">
        <v>171</v>
      </c>
      <c r="D128" s="159"/>
      <c r="E128" s="160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126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0" t="s">
        <v>249</v>
      </c>
      <c r="D129" s="159"/>
      <c r="E129" s="160">
        <v>5.25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126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251"/>
      <c r="D130" s="252"/>
      <c r="E130" s="252"/>
      <c r="F130" s="252"/>
      <c r="G130" s="252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121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68">
        <v>21</v>
      </c>
      <c r="B131" s="169" t="s">
        <v>250</v>
      </c>
      <c r="C131" s="179" t="s">
        <v>251</v>
      </c>
      <c r="D131" s="170" t="s">
        <v>177</v>
      </c>
      <c r="E131" s="171">
        <v>9.3650800000000007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73">
        <v>2.5249999999999999</v>
      </c>
      <c r="O131" s="173">
        <f>ROUND(E131*N131,2)</f>
        <v>23.65</v>
      </c>
      <c r="P131" s="173">
        <v>0</v>
      </c>
      <c r="Q131" s="173">
        <f>ROUND(E131*P131,2)</f>
        <v>0</v>
      </c>
      <c r="R131" s="173" t="s">
        <v>247</v>
      </c>
      <c r="S131" s="173" t="s">
        <v>124</v>
      </c>
      <c r="T131" s="174" t="s">
        <v>124</v>
      </c>
      <c r="U131" s="157">
        <v>0.48</v>
      </c>
      <c r="V131" s="157">
        <f>ROUND(E131*U131,2)</f>
        <v>4.5</v>
      </c>
      <c r="W131" s="157"/>
      <c r="X131" s="157" t="s">
        <v>143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144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249" t="s">
        <v>252</v>
      </c>
      <c r="D132" s="250"/>
      <c r="E132" s="250"/>
      <c r="F132" s="250"/>
      <c r="G132" s="250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120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0" t="s">
        <v>171</v>
      </c>
      <c r="D133" s="159"/>
      <c r="E133" s="160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126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0" t="s">
        <v>253</v>
      </c>
      <c r="D134" s="159"/>
      <c r="E134" s="160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0" t="s">
        <v>254</v>
      </c>
      <c r="D135" s="159"/>
      <c r="E135" s="160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126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0" t="s">
        <v>255</v>
      </c>
      <c r="D136" s="159"/>
      <c r="E136" s="160">
        <v>0.216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126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0" t="s">
        <v>256</v>
      </c>
      <c r="D137" s="159"/>
      <c r="E137" s="160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126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0" t="s">
        <v>257</v>
      </c>
      <c r="D138" s="159"/>
      <c r="E138" s="160">
        <v>0.57599999999999996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126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0" t="s">
        <v>258</v>
      </c>
      <c r="D139" s="159"/>
      <c r="E139" s="160">
        <v>0.312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126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0" t="s">
        <v>259</v>
      </c>
      <c r="D140" s="159"/>
      <c r="E140" s="160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126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180" t="s">
        <v>260</v>
      </c>
      <c r="D141" s="159"/>
      <c r="E141" s="160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126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0" t="s">
        <v>261</v>
      </c>
      <c r="D142" s="159"/>
      <c r="E142" s="160">
        <v>3.86198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126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0" t="s">
        <v>262</v>
      </c>
      <c r="D143" s="159"/>
      <c r="E143" s="160">
        <v>-0.216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180" t="s">
        <v>263</v>
      </c>
      <c r="D144" s="159"/>
      <c r="E144" s="160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126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0" t="s">
        <v>264</v>
      </c>
      <c r="D145" s="159"/>
      <c r="E145" s="160">
        <v>1.3210999999999999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126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0" t="s">
        <v>265</v>
      </c>
      <c r="D146" s="159"/>
      <c r="E146" s="160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80" t="s">
        <v>266</v>
      </c>
      <c r="D147" s="159"/>
      <c r="E147" s="160">
        <v>3.294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126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251"/>
      <c r="D148" s="252"/>
      <c r="E148" s="252"/>
      <c r="F148" s="252"/>
      <c r="G148" s="252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121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68">
        <v>22</v>
      </c>
      <c r="B149" s="169" t="s">
        <v>267</v>
      </c>
      <c r="C149" s="179" t="s">
        <v>268</v>
      </c>
      <c r="D149" s="170" t="s">
        <v>177</v>
      </c>
      <c r="E149" s="171">
        <v>0.61214999999999997</v>
      </c>
      <c r="F149" s="172"/>
      <c r="G149" s="173">
        <f>ROUND(E149*F149,2)</f>
        <v>0</v>
      </c>
      <c r="H149" s="172"/>
      <c r="I149" s="173">
        <f>ROUND(E149*H149,2)</f>
        <v>0</v>
      </c>
      <c r="J149" s="172"/>
      <c r="K149" s="173">
        <f>ROUND(E149*J149,2)</f>
        <v>0</v>
      </c>
      <c r="L149" s="173">
        <v>21</v>
      </c>
      <c r="M149" s="173">
        <f>G149*(1+L149/100)</f>
        <v>0</v>
      </c>
      <c r="N149" s="173">
        <v>2.5249999999999999</v>
      </c>
      <c r="O149" s="173">
        <f>ROUND(E149*N149,2)</f>
        <v>1.55</v>
      </c>
      <c r="P149" s="173">
        <v>0</v>
      </c>
      <c r="Q149" s="173">
        <f>ROUND(E149*P149,2)</f>
        <v>0</v>
      </c>
      <c r="R149" s="173" t="s">
        <v>247</v>
      </c>
      <c r="S149" s="173" t="s">
        <v>124</v>
      </c>
      <c r="T149" s="174" t="s">
        <v>124</v>
      </c>
      <c r="U149" s="157">
        <v>0.48</v>
      </c>
      <c r="V149" s="157">
        <f>ROUND(E149*U149,2)</f>
        <v>0.28999999999999998</v>
      </c>
      <c r="W149" s="157"/>
      <c r="X149" s="157" t="s">
        <v>143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144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253" t="s">
        <v>269</v>
      </c>
      <c r="D150" s="254"/>
      <c r="E150" s="254"/>
      <c r="F150" s="254"/>
      <c r="G150" s="254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166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0" t="s">
        <v>171</v>
      </c>
      <c r="D151" s="159"/>
      <c r="E151" s="160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126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80" t="s">
        <v>270</v>
      </c>
      <c r="D152" s="159"/>
      <c r="E152" s="160">
        <v>0.61214999999999997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126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251"/>
      <c r="D153" s="252"/>
      <c r="E153" s="252"/>
      <c r="F153" s="252"/>
      <c r="G153" s="252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121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68">
        <v>23</v>
      </c>
      <c r="B154" s="169" t="s">
        <v>271</v>
      </c>
      <c r="C154" s="179" t="s">
        <v>272</v>
      </c>
      <c r="D154" s="170" t="s">
        <v>163</v>
      </c>
      <c r="E154" s="171">
        <v>64.195350000000005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73">
        <v>3.916E-2</v>
      </c>
      <c r="O154" s="173">
        <f>ROUND(E154*N154,2)</f>
        <v>2.5099999999999998</v>
      </c>
      <c r="P154" s="173">
        <v>0</v>
      </c>
      <c r="Q154" s="173">
        <f>ROUND(E154*P154,2)</f>
        <v>0</v>
      </c>
      <c r="R154" s="173" t="s">
        <v>247</v>
      </c>
      <c r="S154" s="173" t="s">
        <v>124</v>
      </c>
      <c r="T154" s="174" t="s">
        <v>124</v>
      </c>
      <c r="U154" s="157">
        <v>1.05</v>
      </c>
      <c r="V154" s="157">
        <f>ROUND(E154*U154,2)</f>
        <v>67.41</v>
      </c>
      <c r="W154" s="157"/>
      <c r="X154" s="157" t="s">
        <v>143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144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ht="22.5" outlineLevel="1" x14ac:dyDescent="0.2">
      <c r="A155" s="154"/>
      <c r="B155" s="155"/>
      <c r="C155" s="253" t="s">
        <v>273</v>
      </c>
      <c r="D155" s="254"/>
      <c r="E155" s="254"/>
      <c r="F155" s="254"/>
      <c r="G155" s="254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166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75" t="str">
        <f>C155</f>
        <v>svislé nebo šikmé (odkloněné), půdorysně přímé nebo zalomené, stěn základových pasů ve volných nebo zapažených jámách, rýhách, šachtách, včetně případných vzpěr,</v>
      </c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80" t="s">
        <v>171</v>
      </c>
      <c r="D156" s="159"/>
      <c r="E156" s="160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126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0" t="s">
        <v>253</v>
      </c>
      <c r="D157" s="159"/>
      <c r="E157" s="160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126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180" t="s">
        <v>254</v>
      </c>
      <c r="D158" s="159"/>
      <c r="E158" s="160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126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0" t="s">
        <v>274</v>
      </c>
      <c r="D159" s="159"/>
      <c r="E159" s="160">
        <v>1.44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126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0" t="s">
        <v>256</v>
      </c>
      <c r="D160" s="159"/>
      <c r="E160" s="160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126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80" t="s">
        <v>275</v>
      </c>
      <c r="D161" s="159"/>
      <c r="E161" s="160">
        <v>3.84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126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0" t="s">
        <v>276</v>
      </c>
      <c r="D162" s="159"/>
      <c r="E162" s="160">
        <v>2.08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126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0" t="s">
        <v>259</v>
      </c>
      <c r="D163" s="159"/>
      <c r="E163" s="160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126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0" t="s">
        <v>260</v>
      </c>
      <c r="D164" s="159"/>
      <c r="E164" s="160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126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80" t="s">
        <v>277</v>
      </c>
      <c r="D165" s="159"/>
      <c r="E165" s="160">
        <v>25.746549999999999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126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0" t="s">
        <v>278</v>
      </c>
      <c r="D166" s="159"/>
      <c r="E166" s="160">
        <v>-1.44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126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0" t="s">
        <v>263</v>
      </c>
      <c r="D167" s="159"/>
      <c r="E167" s="160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126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80" t="s">
        <v>279</v>
      </c>
      <c r="D168" s="159"/>
      <c r="E168" s="160">
        <v>10.5688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126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180" t="s">
        <v>265</v>
      </c>
      <c r="D169" s="159"/>
      <c r="E169" s="160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126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0" t="s">
        <v>280</v>
      </c>
      <c r="D170" s="159"/>
      <c r="E170" s="160">
        <v>21.96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126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54"/>
      <c r="B171" s="155"/>
      <c r="C171" s="251"/>
      <c r="D171" s="252"/>
      <c r="E171" s="252"/>
      <c r="F171" s="252"/>
      <c r="G171" s="252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7"/>
      <c r="Z171" s="147"/>
      <c r="AA171" s="147"/>
      <c r="AB171" s="147"/>
      <c r="AC171" s="147"/>
      <c r="AD171" s="147"/>
      <c r="AE171" s="147"/>
      <c r="AF171" s="147"/>
      <c r="AG171" s="147" t="s">
        <v>121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68">
        <v>24</v>
      </c>
      <c r="B172" s="169" t="s">
        <v>281</v>
      </c>
      <c r="C172" s="179" t="s">
        <v>282</v>
      </c>
      <c r="D172" s="170" t="s">
        <v>163</v>
      </c>
      <c r="E172" s="171">
        <v>64.195350000000005</v>
      </c>
      <c r="F172" s="172"/>
      <c r="G172" s="173">
        <f>ROUND(E172*F172,2)</f>
        <v>0</v>
      </c>
      <c r="H172" s="172"/>
      <c r="I172" s="173">
        <f>ROUND(E172*H172,2)</f>
        <v>0</v>
      </c>
      <c r="J172" s="172"/>
      <c r="K172" s="173">
        <f>ROUND(E172*J172,2)</f>
        <v>0</v>
      </c>
      <c r="L172" s="173">
        <v>21</v>
      </c>
      <c r="M172" s="173">
        <f>G172*(1+L172/100)</f>
        <v>0</v>
      </c>
      <c r="N172" s="173">
        <v>0</v>
      </c>
      <c r="O172" s="173">
        <f>ROUND(E172*N172,2)</f>
        <v>0</v>
      </c>
      <c r="P172" s="173">
        <v>0</v>
      </c>
      <c r="Q172" s="173">
        <f>ROUND(E172*P172,2)</f>
        <v>0</v>
      </c>
      <c r="R172" s="173" t="s">
        <v>247</v>
      </c>
      <c r="S172" s="173" t="s">
        <v>124</v>
      </c>
      <c r="T172" s="174" t="s">
        <v>124</v>
      </c>
      <c r="U172" s="157">
        <v>0.32</v>
      </c>
      <c r="V172" s="157">
        <f>ROUND(E172*U172,2)</f>
        <v>20.54</v>
      </c>
      <c r="W172" s="157"/>
      <c r="X172" s="157" t="s">
        <v>143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144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ht="22.5" outlineLevel="1" x14ac:dyDescent="0.2">
      <c r="A173" s="154"/>
      <c r="B173" s="155"/>
      <c r="C173" s="253" t="s">
        <v>273</v>
      </c>
      <c r="D173" s="254"/>
      <c r="E173" s="254"/>
      <c r="F173" s="254"/>
      <c r="G173" s="254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166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75" t="str">
        <f>C173</f>
        <v>svislé nebo šikmé (odkloněné), půdorysně přímé nebo zalomené, stěn základových pasů ve volných nebo zapažených jámách, rýhách, šachtách, včetně případných vzpěr,</v>
      </c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240" t="s">
        <v>283</v>
      </c>
      <c r="D174" s="241"/>
      <c r="E174" s="241"/>
      <c r="F174" s="241"/>
      <c r="G174" s="241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120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0" t="s">
        <v>171</v>
      </c>
      <c r="D175" s="159"/>
      <c r="E175" s="160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126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0" t="s">
        <v>253</v>
      </c>
      <c r="D176" s="159"/>
      <c r="E176" s="160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126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1" x14ac:dyDescent="0.2">
      <c r="A177" s="154"/>
      <c r="B177" s="155"/>
      <c r="C177" s="180" t="s">
        <v>254</v>
      </c>
      <c r="D177" s="159"/>
      <c r="E177" s="160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7"/>
      <c r="Z177" s="147"/>
      <c r="AA177" s="147"/>
      <c r="AB177" s="147"/>
      <c r="AC177" s="147"/>
      <c r="AD177" s="147"/>
      <c r="AE177" s="147"/>
      <c r="AF177" s="147"/>
      <c r="AG177" s="147" t="s">
        <v>126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80" t="s">
        <v>274</v>
      </c>
      <c r="D178" s="159"/>
      <c r="E178" s="160">
        <v>1.44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126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54"/>
      <c r="B179" s="155"/>
      <c r="C179" s="180" t="s">
        <v>256</v>
      </c>
      <c r="D179" s="159"/>
      <c r="E179" s="160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126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54"/>
      <c r="B180" s="155"/>
      <c r="C180" s="180" t="s">
        <v>275</v>
      </c>
      <c r="D180" s="159"/>
      <c r="E180" s="160">
        <v>3.84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7"/>
      <c r="Z180" s="147"/>
      <c r="AA180" s="147"/>
      <c r="AB180" s="147"/>
      <c r="AC180" s="147"/>
      <c r="AD180" s="147"/>
      <c r="AE180" s="147"/>
      <c r="AF180" s="147"/>
      <c r="AG180" s="147" t="s">
        <v>126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80" t="s">
        <v>276</v>
      </c>
      <c r="D181" s="159"/>
      <c r="E181" s="160">
        <v>2.08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126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54"/>
      <c r="B182" s="155"/>
      <c r="C182" s="180" t="s">
        <v>259</v>
      </c>
      <c r="D182" s="159"/>
      <c r="E182" s="160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7"/>
      <c r="Z182" s="147"/>
      <c r="AA182" s="147"/>
      <c r="AB182" s="147"/>
      <c r="AC182" s="147"/>
      <c r="AD182" s="147"/>
      <c r="AE182" s="147"/>
      <c r="AF182" s="147"/>
      <c r="AG182" s="147" t="s">
        <v>126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54"/>
      <c r="B183" s="155"/>
      <c r="C183" s="180" t="s">
        <v>260</v>
      </c>
      <c r="D183" s="159"/>
      <c r="E183" s="160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7"/>
      <c r="Z183" s="147"/>
      <c r="AA183" s="147"/>
      <c r="AB183" s="147"/>
      <c r="AC183" s="147"/>
      <c r="AD183" s="147"/>
      <c r="AE183" s="147"/>
      <c r="AF183" s="147"/>
      <c r="AG183" s="147" t="s">
        <v>126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80" t="s">
        <v>277</v>
      </c>
      <c r="D184" s="159"/>
      <c r="E184" s="160">
        <v>25.746549999999999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126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54"/>
      <c r="B185" s="155"/>
      <c r="C185" s="180" t="s">
        <v>278</v>
      </c>
      <c r="D185" s="159"/>
      <c r="E185" s="160">
        <v>-1.44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7"/>
      <c r="Z185" s="147"/>
      <c r="AA185" s="147"/>
      <c r="AB185" s="147"/>
      <c r="AC185" s="147"/>
      <c r="AD185" s="147"/>
      <c r="AE185" s="147"/>
      <c r="AF185" s="147"/>
      <c r="AG185" s="147" t="s">
        <v>126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180" t="s">
        <v>263</v>
      </c>
      <c r="D186" s="159"/>
      <c r="E186" s="160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126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54"/>
      <c r="B187" s="155"/>
      <c r="C187" s="180" t="s">
        <v>279</v>
      </c>
      <c r="D187" s="159"/>
      <c r="E187" s="160">
        <v>10.5688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7"/>
      <c r="Z187" s="147"/>
      <c r="AA187" s="147"/>
      <c r="AB187" s="147"/>
      <c r="AC187" s="147"/>
      <c r="AD187" s="147"/>
      <c r="AE187" s="147"/>
      <c r="AF187" s="147"/>
      <c r="AG187" s="147" t="s">
        <v>126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180" t="s">
        <v>265</v>
      </c>
      <c r="D188" s="159"/>
      <c r="E188" s="160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126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80" t="s">
        <v>280</v>
      </c>
      <c r="D189" s="159"/>
      <c r="E189" s="160">
        <v>21.96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126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54"/>
      <c r="B190" s="155"/>
      <c r="C190" s="251"/>
      <c r="D190" s="252"/>
      <c r="E190" s="252"/>
      <c r="F190" s="252"/>
      <c r="G190" s="252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7"/>
      <c r="Z190" s="147"/>
      <c r="AA190" s="147"/>
      <c r="AB190" s="147"/>
      <c r="AC190" s="147"/>
      <c r="AD190" s="147"/>
      <c r="AE190" s="147"/>
      <c r="AF190" s="147"/>
      <c r="AG190" s="147" t="s">
        <v>121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ht="22.5" outlineLevel="1" x14ac:dyDescent="0.2">
      <c r="A191" s="168">
        <v>25</v>
      </c>
      <c r="B191" s="169" t="s">
        <v>284</v>
      </c>
      <c r="C191" s="179" t="s">
        <v>285</v>
      </c>
      <c r="D191" s="170" t="s">
        <v>227</v>
      </c>
      <c r="E191" s="171">
        <v>2.001E-2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73">
        <v>1.04548</v>
      </c>
      <c r="O191" s="173">
        <f>ROUND(E191*N191,2)</f>
        <v>0.02</v>
      </c>
      <c r="P191" s="173">
        <v>0</v>
      </c>
      <c r="Q191" s="173">
        <f>ROUND(E191*P191,2)</f>
        <v>0</v>
      </c>
      <c r="R191" s="173" t="s">
        <v>247</v>
      </c>
      <c r="S191" s="173" t="s">
        <v>124</v>
      </c>
      <c r="T191" s="174" t="s">
        <v>124</v>
      </c>
      <c r="U191" s="157">
        <v>15.231</v>
      </c>
      <c r="V191" s="157">
        <f>ROUND(E191*U191,2)</f>
        <v>0.3</v>
      </c>
      <c r="W191" s="157"/>
      <c r="X191" s="157" t="s">
        <v>143</v>
      </c>
      <c r="Y191" s="147"/>
      <c r="Z191" s="147"/>
      <c r="AA191" s="147"/>
      <c r="AB191" s="147"/>
      <c r="AC191" s="147"/>
      <c r="AD191" s="147"/>
      <c r="AE191" s="147"/>
      <c r="AF191" s="147"/>
      <c r="AG191" s="147" t="s">
        <v>144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80" t="s">
        <v>171</v>
      </c>
      <c r="D192" s="159"/>
      <c r="E192" s="160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126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54"/>
      <c r="B193" s="155"/>
      <c r="C193" s="180" t="s">
        <v>286</v>
      </c>
      <c r="D193" s="159"/>
      <c r="E193" s="160">
        <v>2.001E-2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7"/>
      <c r="Z193" s="147"/>
      <c r="AA193" s="147"/>
      <c r="AB193" s="147"/>
      <c r="AC193" s="147"/>
      <c r="AD193" s="147"/>
      <c r="AE193" s="147"/>
      <c r="AF193" s="147"/>
      <c r="AG193" s="147" t="s">
        <v>126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1" x14ac:dyDescent="0.2">
      <c r="A194" s="154"/>
      <c r="B194" s="155"/>
      <c r="C194" s="251"/>
      <c r="D194" s="252"/>
      <c r="E194" s="252"/>
      <c r="F194" s="252"/>
      <c r="G194" s="252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7"/>
      <c r="Z194" s="147"/>
      <c r="AA194" s="147"/>
      <c r="AB194" s="147"/>
      <c r="AC194" s="147"/>
      <c r="AD194" s="147"/>
      <c r="AE194" s="147"/>
      <c r="AF194" s="147"/>
      <c r="AG194" s="147" t="s">
        <v>121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68">
        <v>26</v>
      </c>
      <c r="B195" s="169" t="s">
        <v>287</v>
      </c>
      <c r="C195" s="179" t="s">
        <v>288</v>
      </c>
      <c r="D195" s="170" t="s">
        <v>177</v>
      </c>
      <c r="E195" s="171">
        <v>3.7860499999999999</v>
      </c>
      <c r="F195" s="172"/>
      <c r="G195" s="173">
        <f>ROUND(E195*F195,2)</f>
        <v>0</v>
      </c>
      <c r="H195" s="172"/>
      <c r="I195" s="173">
        <f>ROUND(E195*H195,2)</f>
        <v>0</v>
      </c>
      <c r="J195" s="172"/>
      <c r="K195" s="173">
        <f>ROUND(E195*J195,2)</f>
        <v>0</v>
      </c>
      <c r="L195" s="173">
        <v>21</v>
      </c>
      <c r="M195" s="173">
        <f>G195*(1+L195/100)</f>
        <v>0</v>
      </c>
      <c r="N195" s="173">
        <v>2.5249999999999999</v>
      </c>
      <c r="O195" s="173">
        <f>ROUND(E195*N195,2)</f>
        <v>9.56</v>
      </c>
      <c r="P195" s="173">
        <v>0</v>
      </c>
      <c r="Q195" s="173">
        <f>ROUND(E195*P195,2)</f>
        <v>0</v>
      </c>
      <c r="R195" s="173" t="s">
        <v>247</v>
      </c>
      <c r="S195" s="173" t="s">
        <v>124</v>
      </c>
      <c r="T195" s="174" t="s">
        <v>124</v>
      </c>
      <c r="U195" s="157">
        <v>0.6</v>
      </c>
      <c r="V195" s="157">
        <f>ROUND(E195*U195,2)</f>
        <v>2.27</v>
      </c>
      <c r="W195" s="157"/>
      <c r="X195" s="157" t="s">
        <v>143</v>
      </c>
      <c r="Y195" s="147"/>
      <c r="Z195" s="147"/>
      <c r="AA195" s="147"/>
      <c r="AB195" s="147"/>
      <c r="AC195" s="147"/>
      <c r="AD195" s="147"/>
      <c r="AE195" s="147"/>
      <c r="AF195" s="147"/>
      <c r="AG195" s="147" t="s">
        <v>144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253" t="s">
        <v>289</v>
      </c>
      <c r="D196" s="254"/>
      <c r="E196" s="254"/>
      <c r="F196" s="254"/>
      <c r="G196" s="254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166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80" t="s">
        <v>171</v>
      </c>
      <c r="D197" s="159"/>
      <c r="E197" s="160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126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80" t="s">
        <v>290</v>
      </c>
      <c r="D198" s="159"/>
      <c r="E198" s="160">
        <v>0.55649999999999999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126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54"/>
      <c r="B199" s="155"/>
      <c r="C199" s="180" t="s">
        <v>242</v>
      </c>
      <c r="D199" s="159"/>
      <c r="E199" s="160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7"/>
      <c r="Z199" s="147"/>
      <c r="AA199" s="147"/>
      <c r="AB199" s="147"/>
      <c r="AC199" s="147"/>
      <c r="AD199" s="147"/>
      <c r="AE199" s="147"/>
      <c r="AF199" s="147"/>
      <c r="AG199" s="147" t="s">
        <v>126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80" t="s">
        <v>291</v>
      </c>
      <c r="D200" s="159"/>
      <c r="E200" s="160">
        <v>0.79500000000000004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126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180" t="s">
        <v>292</v>
      </c>
      <c r="D201" s="159"/>
      <c r="E201" s="160">
        <v>0.47899999999999998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126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80" t="s">
        <v>293</v>
      </c>
      <c r="D202" s="159"/>
      <c r="E202" s="160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126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180" t="s">
        <v>294</v>
      </c>
      <c r="D203" s="159"/>
      <c r="E203" s="160">
        <v>0.50295000000000001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126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54"/>
      <c r="B204" s="155"/>
      <c r="C204" s="180" t="s">
        <v>295</v>
      </c>
      <c r="D204" s="159"/>
      <c r="E204" s="160">
        <v>0.85050000000000003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126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54"/>
      <c r="B205" s="155"/>
      <c r="C205" s="180" t="s">
        <v>296</v>
      </c>
      <c r="D205" s="159"/>
      <c r="E205" s="160">
        <v>0.60209999999999997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7"/>
      <c r="Z205" s="147"/>
      <c r="AA205" s="147"/>
      <c r="AB205" s="147"/>
      <c r="AC205" s="147"/>
      <c r="AD205" s="147"/>
      <c r="AE205" s="147"/>
      <c r="AF205" s="147"/>
      <c r="AG205" s="147" t="s">
        <v>126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251"/>
      <c r="D206" s="252"/>
      <c r="E206" s="252"/>
      <c r="F206" s="252"/>
      <c r="G206" s="252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121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68">
        <v>27</v>
      </c>
      <c r="B207" s="169" t="s">
        <v>297</v>
      </c>
      <c r="C207" s="179" t="s">
        <v>298</v>
      </c>
      <c r="D207" s="170" t="s">
        <v>163</v>
      </c>
      <c r="E207" s="171">
        <v>36.734999999999999</v>
      </c>
      <c r="F207" s="172"/>
      <c r="G207" s="173">
        <f>ROUND(E207*F207,2)</f>
        <v>0</v>
      </c>
      <c r="H207" s="172"/>
      <c r="I207" s="173">
        <f>ROUND(E207*H207,2)</f>
        <v>0</v>
      </c>
      <c r="J207" s="172"/>
      <c r="K207" s="173">
        <f>ROUND(E207*J207,2)</f>
        <v>0</v>
      </c>
      <c r="L207" s="173">
        <v>21</v>
      </c>
      <c r="M207" s="173">
        <f>G207*(1+L207/100)</f>
        <v>0</v>
      </c>
      <c r="N207" s="173">
        <v>3.9309999999999998E-2</v>
      </c>
      <c r="O207" s="173">
        <f>ROUND(E207*N207,2)</f>
        <v>1.44</v>
      </c>
      <c r="P207" s="173">
        <v>0</v>
      </c>
      <c r="Q207" s="173">
        <f>ROUND(E207*P207,2)</f>
        <v>0</v>
      </c>
      <c r="R207" s="173" t="s">
        <v>247</v>
      </c>
      <c r="S207" s="173" t="s">
        <v>124</v>
      </c>
      <c r="T207" s="174" t="s">
        <v>124</v>
      </c>
      <c r="U207" s="157">
        <v>0.65</v>
      </c>
      <c r="V207" s="157">
        <f>ROUND(E207*U207,2)</f>
        <v>23.88</v>
      </c>
      <c r="W207" s="157"/>
      <c r="X207" s="157" t="s">
        <v>143</v>
      </c>
      <c r="Y207" s="147"/>
      <c r="Z207" s="147"/>
      <c r="AA207" s="147"/>
      <c r="AB207" s="147"/>
      <c r="AC207" s="147"/>
      <c r="AD207" s="147"/>
      <c r="AE207" s="147"/>
      <c r="AF207" s="147"/>
      <c r="AG207" s="147" t="s">
        <v>144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ht="22.5" outlineLevel="1" x14ac:dyDescent="0.2">
      <c r="A208" s="154"/>
      <c r="B208" s="155"/>
      <c r="C208" s="253" t="s">
        <v>299</v>
      </c>
      <c r="D208" s="254"/>
      <c r="E208" s="254"/>
      <c r="F208" s="254"/>
      <c r="G208" s="254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166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75" t="str">
        <f>C208</f>
        <v>bednění svislé nebo šikmé (odkloněné), půdorysně přímé nebo zalomené základových zdí ve volných nebo zapažených jámách, rýhách, šachtách, včetně případných vzpěr,</v>
      </c>
      <c r="BB208" s="147"/>
      <c r="BC208" s="147"/>
      <c r="BD208" s="147"/>
      <c r="BE208" s="147"/>
      <c r="BF208" s="147"/>
      <c r="BG208" s="147"/>
      <c r="BH208" s="147"/>
    </row>
    <row r="209" spans="1:60" outlineLevel="1" x14ac:dyDescent="0.2">
      <c r="A209" s="154"/>
      <c r="B209" s="155"/>
      <c r="C209" s="180" t="s">
        <v>171</v>
      </c>
      <c r="D209" s="159"/>
      <c r="E209" s="160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7"/>
      <c r="Z209" s="147"/>
      <c r="AA209" s="147"/>
      <c r="AB209" s="147"/>
      <c r="AC209" s="147"/>
      <c r="AD209" s="147"/>
      <c r="AE209" s="147"/>
      <c r="AF209" s="147"/>
      <c r="AG209" s="147" t="s">
        <v>126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80" t="s">
        <v>300</v>
      </c>
      <c r="D210" s="159"/>
      <c r="E210" s="160">
        <v>5.5650000000000004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126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180" t="s">
        <v>242</v>
      </c>
      <c r="D211" s="159"/>
      <c r="E211" s="160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126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180" t="s">
        <v>301</v>
      </c>
      <c r="D212" s="159"/>
      <c r="E212" s="160">
        <v>3.18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126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80" t="s">
        <v>302</v>
      </c>
      <c r="D213" s="159"/>
      <c r="E213" s="160">
        <v>1.9159999999999999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126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80" t="s">
        <v>293</v>
      </c>
      <c r="D214" s="159"/>
      <c r="E214" s="160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126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80" t="s">
        <v>303</v>
      </c>
      <c r="D215" s="159"/>
      <c r="E215" s="160">
        <v>6.7060000000000004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126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180" t="s">
        <v>304</v>
      </c>
      <c r="D216" s="159"/>
      <c r="E216" s="160">
        <v>11.34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126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54"/>
      <c r="B217" s="155"/>
      <c r="C217" s="180" t="s">
        <v>305</v>
      </c>
      <c r="D217" s="159"/>
      <c r="E217" s="160">
        <v>8.0280000000000005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126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251"/>
      <c r="D218" s="252"/>
      <c r="E218" s="252"/>
      <c r="F218" s="252"/>
      <c r="G218" s="252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121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1" x14ac:dyDescent="0.2">
      <c r="A219" s="168">
        <v>28</v>
      </c>
      <c r="B219" s="169" t="s">
        <v>306</v>
      </c>
      <c r="C219" s="179" t="s">
        <v>307</v>
      </c>
      <c r="D219" s="170" t="s">
        <v>163</v>
      </c>
      <c r="E219" s="171">
        <v>36.734999999999999</v>
      </c>
      <c r="F219" s="172"/>
      <c r="G219" s="173">
        <f>ROUND(E219*F219,2)</f>
        <v>0</v>
      </c>
      <c r="H219" s="172"/>
      <c r="I219" s="173">
        <f>ROUND(E219*H219,2)</f>
        <v>0</v>
      </c>
      <c r="J219" s="172"/>
      <c r="K219" s="173">
        <f>ROUND(E219*J219,2)</f>
        <v>0</v>
      </c>
      <c r="L219" s="173">
        <v>21</v>
      </c>
      <c r="M219" s="173">
        <f>G219*(1+L219/100)</f>
        <v>0</v>
      </c>
      <c r="N219" s="173">
        <v>0</v>
      </c>
      <c r="O219" s="173">
        <f>ROUND(E219*N219,2)</f>
        <v>0</v>
      </c>
      <c r="P219" s="173">
        <v>0</v>
      </c>
      <c r="Q219" s="173">
        <f>ROUND(E219*P219,2)</f>
        <v>0</v>
      </c>
      <c r="R219" s="173" t="s">
        <v>247</v>
      </c>
      <c r="S219" s="173" t="s">
        <v>124</v>
      </c>
      <c r="T219" s="174" t="s">
        <v>124</v>
      </c>
      <c r="U219" s="157">
        <v>0.35</v>
      </c>
      <c r="V219" s="157">
        <f>ROUND(E219*U219,2)</f>
        <v>12.86</v>
      </c>
      <c r="W219" s="157"/>
      <c r="X219" s="157" t="s">
        <v>143</v>
      </c>
      <c r="Y219" s="147"/>
      <c r="Z219" s="147"/>
      <c r="AA219" s="147"/>
      <c r="AB219" s="147"/>
      <c r="AC219" s="147"/>
      <c r="AD219" s="147"/>
      <c r="AE219" s="147"/>
      <c r="AF219" s="147"/>
      <c r="AG219" s="147" t="s">
        <v>144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22.5" outlineLevel="1" x14ac:dyDescent="0.2">
      <c r="A220" s="154"/>
      <c r="B220" s="155"/>
      <c r="C220" s="253" t="s">
        <v>299</v>
      </c>
      <c r="D220" s="254"/>
      <c r="E220" s="254"/>
      <c r="F220" s="254"/>
      <c r="G220" s="254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166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75" t="str">
        <f>C220</f>
        <v>bednění svislé nebo šikmé (odkloněné), půdorysně přímé nebo zalomené základových zdí ve volných nebo zapažených jámách, rýhách, šachtách, včetně případných vzpěr,</v>
      </c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54"/>
      <c r="B221" s="155"/>
      <c r="C221" s="240" t="s">
        <v>308</v>
      </c>
      <c r="D221" s="241"/>
      <c r="E221" s="241"/>
      <c r="F221" s="241"/>
      <c r="G221" s="241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120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54"/>
      <c r="B222" s="155"/>
      <c r="C222" s="180" t="s">
        <v>171</v>
      </c>
      <c r="D222" s="159"/>
      <c r="E222" s="160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7"/>
      <c r="Z222" s="147"/>
      <c r="AA222" s="147"/>
      <c r="AB222" s="147"/>
      <c r="AC222" s="147"/>
      <c r="AD222" s="147"/>
      <c r="AE222" s="147"/>
      <c r="AF222" s="147"/>
      <c r="AG222" s="147" t="s">
        <v>126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180" t="s">
        <v>300</v>
      </c>
      <c r="D223" s="159"/>
      <c r="E223" s="160">
        <v>5.5650000000000004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126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80" t="s">
        <v>242</v>
      </c>
      <c r="D224" s="159"/>
      <c r="E224" s="160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126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54"/>
      <c r="B225" s="155"/>
      <c r="C225" s="180" t="s">
        <v>301</v>
      </c>
      <c r="D225" s="159"/>
      <c r="E225" s="160">
        <v>3.18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126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180" t="s">
        <v>302</v>
      </c>
      <c r="D226" s="159"/>
      <c r="E226" s="160">
        <v>1.9159999999999999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126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54"/>
      <c r="B227" s="155"/>
      <c r="C227" s="180" t="s">
        <v>293</v>
      </c>
      <c r="D227" s="159"/>
      <c r="E227" s="160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126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54"/>
      <c r="B228" s="155"/>
      <c r="C228" s="180" t="s">
        <v>303</v>
      </c>
      <c r="D228" s="159"/>
      <c r="E228" s="160">
        <v>6.7060000000000004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7"/>
      <c r="Z228" s="147"/>
      <c r="AA228" s="147"/>
      <c r="AB228" s="147"/>
      <c r="AC228" s="147"/>
      <c r="AD228" s="147"/>
      <c r="AE228" s="147"/>
      <c r="AF228" s="147"/>
      <c r="AG228" s="147" t="s">
        <v>126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54"/>
      <c r="B229" s="155"/>
      <c r="C229" s="180" t="s">
        <v>304</v>
      </c>
      <c r="D229" s="159"/>
      <c r="E229" s="160">
        <v>11.34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126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80" t="s">
        <v>305</v>
      </c>
      <c r="D230" s="159"/>
      <c r="E230" s="160">
        <v>8.0280000000000005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126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54"/>
      <c r="B231" s="155"/>
      <c r="C231" s="251"/>
      <c r="D231" s="252"/>
      <c r="E231" s="252"/>
      <c r="F231" s="252"/>
      <c r="G231" s="252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7"/>
      <c r="Z231" s="147"/>
      <c r="AA231" s="147"/>
      <c r="AB231" s="147"/>
      <c r="AC231" s="147"/>
      <c r="AD231" s="147"/>
      <c r="AE231" s="147"/>
      <c r="AF231" s="147"/>
      <c r="AG231" s="147" t="s">
        <v>121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68">
        <v>29</v>
      </c>
      <c r="B232" s="169" t="s">
        <v>309</v>
      </c>
      <c r="C232" s="179" t="s">
        <v>310</v>
      </c>
      <c r="D232" s="170" t="s">
        <v>227</v>
      </c>
      <c r="E232" s="171">
        <v>7.0879999999999999E-2</v>
      </c>
      <c r="F232" s="172"/>
      <c r="G232" s="173">
        <f>ROUND(E232*F232,2)</f>
        <v>0</v>
      </c>
      <c r="H232" s="172"/>
      <c r="I232" s="173">
        <f>ROUND(E232*H232,2)</f>
        <v>0</v>
      </c>
      <c r="J232" s="172"/>
      <c r="K232" s="173">
        <f>ROUND(E232*J232,2)</f>
        <v>0</v>
      </c>
      <c r="L232" s="173">
        <v>21</v>
      </c>
      <c r="M232" s="173">
        <f>G232*(1+L232/100)</f>
        <v>0</v>
      </c>
      <c r="N232" s="173">
        <v>1.0210999999999999</v>
      </c>
      <c r="O232" s="173">
        <f>ROUND(E232*N232,2)</f>
        <v>7.0000000000000007E-2</v>
      </c>
      <c r="P232" s="173">
        <v>0</v>
      </c>
      <c r="Q232" s="173">
        <f>ROUND(E232*P232,2)</f>
        <v>0</v>
      </c>
      <c r="R232" s="173" t="s">
        <v>247</v>
      </c>
      <c r="S232" s="173" t="s">
        <v>124</v>
      </c>
      <c r="T232" s="174" t="s">
        <v>124</v>
      </c>
      <c r="U232" s="157">
        <v>29.292000000000002</v>
      </c>
      <c r="V232" s="157">
        <f>ROUND(E232*U232,2)</f>
        <v>2.08</v>
      </c>
      <c r="W232" s="157"/>
      <c r="X232" s="157" t="s">
        <v>143</v>
      </c>
      <c r="Y232" s="147"/>
      <c r="Z232" s="147"/>
      <c r="AA232" s="147"/>
      <c r="AB232" s="147"/>
      <c r="AC232" s="147"/>
      <c r="AD232" s="147"/>
      <c r="AE232" s="147"/>
      <c r="AF232" s="147"/>
      <c r="AG232" s="147" t="s">
        <v>144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54"/>
      <c r="B233" s="155"/>
      <c r="C233" s="253" t="s">
        <v>311</v>
      </c>
      <c r="D233" s="254"/>
      <c r="E233" s="254"/>
      <c r="F233" s="254"/>
      <c r="G233" s="254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7"/>
      <c r="Z233" s="147"/>
      <c r="AA233" s="147"/>
      <c r="AB233" s="147"/>
      <c r="AC233" s="147"/>
      <c r="AD233" s="147"/>
      <c r="AE233" s="147"/>
      <c r="AF233" s="147"/>
      <c r="AG233" s="147" t="s">
        <v>166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80" t="s">
        <v>312</v>
      </c>
      <c r="D234" s="159"/>
      <c r="E234" s="160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126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1" x14ac:dyDescent="0.2">
      <c r="A235" s="154"/>
      <c r="B235" s="155"/>
      <c r="C235" s="180" t="s">
        <v>313</v>
      </c>
      <c r="D235" s="159"/>
      <c r="E235" s="160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7"/>
      <c r="Z235" s="147"/>
      <c r="AA235" s="147"/>
      <c r="AB235" s="147"/>
      <c r="AC235" s="147"/>
      <c r="AD235" s="147"/>
      <c r="AE235" s="147"/>
      <c r="AF235" s="147"/>
      <c r="AG235" s="147" t="s">
        <v>126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80" t="s">
        <v>314</v>
      </c>
      <c r="D236" s="159"/>
      <c r="E236" s="160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126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180" t="s">
        <v>171</v>
      </c>
      <c r="D237" s="159"/>
      <c r="E237" s="160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126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54"/>
      <c r="B238" s="155"/>
      <c r="C238" s="180" t="s">
        <v>315</v>
      </c>
      <c r="D238" s="159"/>
      <c r="E238" s="160">
        <v>7.0879999999999999E-2</v>
      </c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7"/>
      <c r="Z238" s="147"/>
      <c r="AA238" s="147"/>
      <c r="AB238" s="147"/>
      <c r="AC238" s="147"/>
      <c r="AD238" s="147"/>
      <c r="AE238" s="147"/>
      <c r="AF238" s="147"/>
      <c r="AG238" s="147" t="s">
        <v>126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251"/>
      <c r="D239" s="252"/>
      <c r="E239" s="252"/>
      <c r="F239" s="252"/>
      <c r="G239" s="252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121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68">
        <v>30</v>
      </c>
      <c r="B240" s="169" t="s">
        <v>316</v>
      </c>
      <c r="C240" s="179" t="s">
        <v>317</v>
      </c>
      <c r="D240" s="170" t="s">
        <v>227</v>
      </c>
      <c r="E240" s="171">
        <v>0.13450000000000001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3">
        <v>1.0464199999999999</v>
      </c>
      <c r="O240" s="173">
        <f>ROUND(E240*N240,2)</f>
        <v>0.14000000000000001</v>
      </c>
      <c r="P240" s="173">
        <v>0</v>
      </c>
      <c r="Q240" s="173">
        <f>ROUND(E240*P240,2)</f>
        <v>0</v>
      </c>
      <c r="R240" s="173" t="s">
        <v>247</v>
      </c>
      <c r="S240" s="173" t="s">
        <v>124</v>
      </c>
      <c r="T240" s="174" t="s">
        <v>124</v>
      </c>
      <c r="U240" s="157">
        <v>15.23</v>
      </c>
      <c r="V240" s="157">
        <f>ROUND(E240*U240,2)</f>
        <v>2.0499999999999998</v>
      </c>
      <c r="W240" s="157"/>
      <c r="X240" s="157" t="s">
        <v>143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144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253" t="s">
        <v>311</v>
      </c>
      <c r="D241" s="254"/>
      <c r="E241" s="254"/>
      <c r="F241" s="254"/>
      <c r="G241" s="254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166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180" t="s">
        <v>171</v>
      </c>
      <c r="D242" s="159"/>
      <c r="E242" s="160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126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180" t="s">
        <v>318</v>
      </c>
      <c r="D243" s="159"/>
      <c r="E243" s="160">
        <v>1.592E-2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126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54"/>
      <c r="B244" s="155"/>
      <c r="C244" s="180" t="s">
        <v>242</v>
      </c>
      <c r="D244" s="159"/>
      <c r="E244" s="160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7"/>
      <c r="Z244" s="147"/>
      <c r="AA244" s="147"/>
      <c r="AB244" s="147"/>
      <c r="AC244" s="147"/>
      <c r="AD244" s="147"/>
      <c r="AE244" s="147"/>
      <c r="AF244" s="147"/>
      <c r="AG244" s="147" t="s">
        <v>126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180" t="s">
        <v>319</v>
      </c>
      <c r="D245" s="159"/>
      <c r="E245" s="160">
        <v>3.032E-2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126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180" t="s">
        <v>320</v>
      </c>
      <c r="D246" s="159"/>
      <c r="E246" s="160">
        <v>1.37E-2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126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80" t="s">
        <v>293</v>
      </c>
      <c r="D247" s="159"/>
      <c r="E247" s="160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126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54"/>
      <c r="B248" s="155"/>
      <c r="C248" s="180" t="s">
        <v>321</v>
      </c>
      <c r="D248" s="159"/>
      <c r="E248" s="160">
        <v>1.9179999999999999E-2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7"/>
      <c r="Z248" s="147"/>
      <c r="AA248" s="147"/>
      <c r="AB248" s="147"/>
      <c r="AC248" s="147"/>
      <c r="AD248" s="147"/>
      <c r="AE248" s="147"/>
      <c r="AF248" s="147"/>
      <c r="AG248" s="147" t="s">
        <v>126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180" t="s">
        <v>322</v>
      </c>
      <c r="D249" s="159"/>
      <c r="E249" s="160">
        <v>3.243E-2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126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180" t="s">
        <v>323</v>
      </c>
      <c r="D250" s="159"/>
      <c r="E250" s="160">
        <v>2.2960000000000001E-2</v>
      </c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126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251"/>
      <c r="D251" s="252"/>
      <c r="E251" s="252"/>
      <c r="F251" s="252"/>
      <c r="G251" s="252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121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22.5" outlineLevel="1" x14ac:dyDescent="0.2">
      <c r="A252" s="168">
        <v>31</v>
      </c>
      <c r="B252" s="169" t="s">
        <v>324</v>
      </c>
      <c r="C252" s="179" t="s">
        <v>325</v>
      </c>
      <c r="D252" s="170" t="s">
        <v>326</v>
      </c>
      <c r="E252" s="171">
        <v>1.5</v>
      </c>
      <c r="F252" s="172"/>
      <c r="G252" s="173">
        <f>ROUND(E252*F252,2)</f>
        <v>0</v>
      </c>
      <c r="H252" s="172"/>
      <c r="I252" s="173">
        <f>ROUND(E252*H252,2)</f>
        <v>0</v>
      </c>
      <c r="J252" s="172"/>
      <c r="K252" s="173">
        <f>ROUND(E252*J252,2)</f>
        <v>0</v>
      </c>
      <c r="L252" s="173">
        <v>21</v>
      </c>
      <c r="M252" s="173">
        <f>G252*(1+L252/100)</f>
        <v>0</v>
      </c>
      <c r="N252" s="173">
        <v>0.43683</v>
      </c>
      <c r="O252" s="173">
        <f>ROUND(E252*N252,2)</f>
        <v>0.66</v>
      </c>
      <c r="P252" s="173">
        <v>0</v>
      </c>
      <c r="Q252" s="173">
        <f>ROUND(E252*P252,2)</f>
        <v>0</v>
      </c>
      <c r="R252" s="173" t="s">
        <v>209</v>
      </c>
      <c r="S252" s="173" t="s">
        <v>124</v>
      </c>
      <c r="T252" s="174" t="s">
        <v>124</v>
      </c>
      <c r="U252" s="157">
        <v>0</v>
      </c>
      <c r="V252" s="157">
        <f>ROUND(E252*U252,2)</f>
        <v>0</v>
      </c>
      <c r="W252" s="157"/>
      <c r="X252" s="157" t="s">
        <v>210</v>
      </c>
      <c r="Y252" s="147"/>
      <c r="Z252" s="147"/>
      <c r="AA252" s="147"/>
      <c r="AB252" s="147"/>
      <c r="AC252" s="147"/>
      <c r="AD252" s="147"/>
      <c r="AE252" s="147"/>
      <c r="AF252" s="147"/>
      <c r="AG252" s="147" t="s">
        <v>211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ht="22.5" outlineLevel="1" x14ac:dyDescent="0.2">
      <c r="A253" s="154"/>
      <c r="B253" s="155"/>
      <c r="C253" s="253" t="s">
        <v>327</v>
      </c>
      <c r="D253" s="254"/>
      <c r="E253" s="254"/>
      <c r="F253" s="254"/>
      <c r="G253" s="254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166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75" t="str">
        <f>C253</f>
        <v>Lože pro trativody, položení trubek, obsyp potrubí sypaninou z vhodných hornin, nebo materiálem připraveným podél výkopu ve vzdálenosti do 3 m od jeho kraje.  Bez výkopu rýhy.</v>
      </c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180" t="s">
        <v>171</v>
      </c>
      <c r="D254" s="159"/>
      <c r="E254" s="160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126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80" t="s">
        <v>328</v>
      </c>
      <c r="D255" s="159"/>
      <c r="E255" s="160">
        <v>1.5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126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54"/>
      <c r="B256" s="155"/>
      <c r="C256" s="251"/>
      <c r="D256" s="252"/>
      <c r="E256" s="252"/>
      <c r="F256" s="252"/>
      <c r="G256" s="252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7"/>
      <c r="Z256" s="147"/>
      <c r="AA256" s="147"/>
      <c r="AB256" s="147"/>
      <c r="AC256" s="147"/>
      <c r="AD256" s="147"/>
      <c r="AE256" s="147"/>
      <c r="AF256" s="147"/>
      <c r="AG256" s="147" t="s">
        <v>121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68">
        <v>32</v>
      </c>
      <c r="B257" s="169" t="s">
        <v>329</v>
      </c>
      <c r="C257" s="179" t="s">
        <v>330</v>
      </c>
      <c r="D257" s="170" t="s">
        <v>326</v>
      </c>
      <c r="E257" s="171">
        <v>1.7250000000000001</v>
      </c>
      <c r="F257" s="172"/>
      <c r="G257" s="173">
        <f>ROUND(E257*F257,2)</f>
        <v>0</v>
      </c>
      <c r="H257" s="172"/>
      <c r="I257" s="173">
        <f>ROUND(E257*H257,2)</f>
        <v>0</v>
      </c>
      <c r="J257" s="172"/>
      <c r="K257" s="173">
        <f>ROUND(E257*J257,2)</f>
        <v>0</v>
      </c>
      <c r="L257" s="173">
        <v>21</v>
      </c>
      <c r="M257" s="173">
        <f>G257*(1+L257/100)</f>
        <v>0</v>
      </c>
      <c r="N257" s="173">
        <v>5.9999999999999995E-4</v>
      </c>
      <c r="O257" s="173">
        <f>ROUND(E257*N257,2)</f>
        <v>0</v>
      </c>
      <c r="P257" s="173">
        <v>0</v>
      </c>
      <c r="Q257" s="173">
        <f>ROUND(E257*P257,2)</f>
        <v>0</v>
      </c>
      <c r="R257" s="173" t="s">
        <v>228</v>
      </c>
      <c r="S257" s="173" t="s">
        <v>124</v>
      </c>
      <c r="T257" s="174" t="s">
        <v>124</v>
      </c>
      <c r="U257" s="157">
        <v>0</v>
      </c>
      <c r="V257" s="157">
        <f>ROUND(E257*U257,2)</f>
        <v>0</v>
      </c>
      <c r="W257" s="157"/>
      <c r="X257" s="157" t="s">
        <v>229</v>
      </c>
      <c r="Y257" s="147"/>
      <c r="Z257" s="147"/>
      <c r="AA257" s="147"/>
      <c r="AB257" s="147"/>
      <c r="AC257" s="147"/>
      <c r="AD257" s="147"/>
      <c r="AE257" s="147"/>
      <c r="AF257" s="147"/>
      <c r="AG257" s="147" t="s">
        <v>230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80" t="s">
        <v>171</v>
      </c>
      <c r="D258" s="159"/>
      <c r="E258" s="160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126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/>
      <c r="B259" s="155"/>
      <c r="C259" s="180" t="s">
        <v>331</v>
      </c>
      <c r="D259" s="159"/>
      <c r="E259" s="160">
        <v>1.7250000000000001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7"/>
      <c r="Z259" s="147"/>
      <c r="AA259" s="147"/>
      <c r="AB259" s="147"/>
      <c r="AC259" s="147"/>
      <c r="AD259" s="147"/>
      <c r="AE259" s="147"/>
      <c r="AF259" s="147"/>
      <c r="AG259" s="147" t="s">
        <v>126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251"/>
      <c r="D260" s="252"/>
      <c r="E260" s="252"/>
      <c r="F260" s="252"/>
      <c r="G260" s="252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121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1" x14ac:dyDescent="0.2">
      <c r="A261" s="168">
        <v>33</v>
      </c>
      <c r="B261" s="169" t="s">
        <v>332</v>
      </c>
      <c r="C261" s="179" t="s">
        <v>333</v>
      </c>
      <c r="D261" s="170" t="s">
        <v>163</v>
      </c>
      <c r="E261" s="171">
        <v>10.7295</v>
      </c>
      <c r="F261" s="172"/>
      <c r="G261" s="173">
        <f>ROUND(E261*F261,2)</f>
        <v>0</v>
      </c>
      <c r="H261" s="172"/>
      <c r="I261" s="173">
        <f>ROUND(E261*H261,2)</f>
        <v>0</v>
      </c>
      <c r="J261" s="172"/>
      <c r="K261" s="173">
        <f>ROUND(E261*J261,2)</f>
        <v>0</v>
      </c>
      <c r="L261" s="173">
        <v>21</v>
      </c>
      <c r="M261" s="173">
        <f>G261*(1+L261/100)</f>
        <v>0</v>
      </c>
      <c r="N261" s="173">
        <v>2.9999999999999997E-4</v>
      </c>
      <c r="O261" s="173">
        <f>ROUND(E261*N261,2)</f>
        <v>0</v>
      </c>
      <c r="P261" s="173">
        <v>0</v>
      </c>
      <c r="Q261" s="173">
        <f>ROUND(E261*P261,2)</f>
        <v>0</v>
      </c>
      <c r="R261" s="173" t="s">
        <v>228</v>
      </c>
      <c r="S261" s="173" t="s">
        <v>124</v>
      </c>
      <c r="T261" s="174" t="s">
        <v>124</v>
      </c>
      <c r="U261" s="157">
        <v>0</v>
      </c>
      <c r="V261" s="157">
        <f>ROUND(E261*U261,2)</f>
        <v>0</v>
      </c>
      <c r="W261" s="157"/>
      <c r="X261" s="157" t="s">
        <v>229</v>
      </c>
      <c r="Y261" s="147"/>
      <c r="Z261" s="147"/>
      <c r="AA261" s="147"/>
      <c r="AB261" s="147"/>
      <c r="AC261" s="147"/>
      <c r="AD261" s="147"/>
      <c r="AE261" s="147"/>
      <c r="AF261" s="147"/>
      <c r="AG261" s="147" t="s">
        <v>230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54"/>
      <c r="B262" s="155"/>
      <c r="C262" s="180" t="s">
        <v>171</v>
      </c>
      <c r="D262" s="159"/>
      <c r="E262" s="160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126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1" x14ac:dyDescent="0.2">
      <c r="A263" s="154"/>
      <c r="B263" s="155"/>
      <c r="C263" s="180" t="s">
        <v>188</v>
      </c>
      <c r="D263" s="159"/>
      <c r="E263" s="160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7"/>
      <c r="Z263" s="147"/>
      <c r="AA263" s="147"/>
      <c r="AB263" s="147"/>
      <c r="AC263" s="147"/>
      <c r="AD263" s="147"/>
      <c r="AE263" s="147"/>
      <c r="AF263" s="147"/>
      <c r="AG263" s="147" t="s">
        <v>126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54"/>
      <c r="B264" s="155"/>
      <c r="C264" s="180" t="s">
        <v>334</v>
      </c>
      <c r="D264" s="159"/>
      <c r="E264" s="160">
        <v>8.1419999999999995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126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180" t="s">
        <v>171</v>
      </c>
      <c r="D265" s="159"/>
      <c r="E265" s="160"/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126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54"/>
      <c r="B266" s="155"/>
      <c r="C266" s="180" t="s">
        <v>335</v>
      </c>
      <c r="D266" s="159"/>
      <c r="E266" s="160">
        <v>2.5874999999999999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7"/>
      <c r="Z266" s="147"/>
      <c r="AA266" s="147"/>
      <c r="AB266" s="147"/>
      <c r="AC266" s="147"/>
      <c r="AD266" s="147"/>
      <c r="AE266" s="147"/>
      <c r="AF266" s="147"/>
      <c r="AG266" s="147" t="s">
        <v>126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251"/>
      <c r="D267" s="252"/>
      <c r="E267" s="252"/>
      <c r="F267" s="252"/>
      <c r="G267" s="252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121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x14ac:dyDescent="0.2">
      <c r="A268" s="162" t="s">
        <v>110</v>
      </c>
      <c r="B268" s="163" t="s">
        <v>60</v>
      </c>
      <c r="C268" s="178" t="s">
        <v>61</v>
      </c>
      <c r="D268" s="164"/>
      <c r="E268" s="165"/>
      <c r="F268" s="166"/>
      <c r="G268" s="166">
        <f>SUMIF(AG269:AG388,"&lt;&gt;NOR",G269:G388)</f>
        <v>0</v>
      </c>
      <c r="H268" s="166"/>
      <c r="I268" s="166">
        <f>SUM(I269:I388)</f>
        <v>0</v>
      </c>
      <c r="J268" s="166"/>
      <c r="K268" s="166">
        <f>SUM(K269:K388)</f>
        <v>0</v>
      </c>
      <c r="L268" s="166"/>
      <c r="M268" s="166">
        <f>SUM(M269:M388)</f>
        <v>0</v>
      </c>
      <c r="N268" s="166"/>
      <c r="O268" s="166">
        <f>SUM(O269:O388)</f>
        <v>15.919999999999998</v>
      </c>
      <c r="P268" s="166"/>
      <c r="Q268" s="166">
        <f>SUM(Q269:Q388)</f>
        <v>0</v>
      </c>
      <c r="R268" s="166"/>
      <c r="S268" s="166"/>
      <c r="T268" s="167"/>
      <c r="U268" s="161"/>
      <c r="V268" s="161">
        <f>SUM(V269:V388)</f>
        <v>48.49</v>
      </c>
      <c r="W268" s="161"/>
      <c r="X268" s="161"/>
      <c r="AG268" t="s">
        <v>111</v>
      </c>
    </row>
    <row r="269" spans="1:60" ht="22.5" outlineLevel="1" x14ac:dyDescent="0.2">
      <c r="A269" s="168">
        <v>34</v>
      </c>
      <c r="B269" s="169" t="s">
        <v>336</v>
      </c>
      <c r="C269" s="179" t="s">
        <v>337</v>
      </c>
      <c r="D269" s="170" t="s">
        <v>163</v>
      </c>
      <c r="E269" s="171">
        <v>12.558</v>
      </c>
      <c r="F269" s="172"/>
      <c r="G269" s="173">
        <f>ROUND(E269*F269,2)</f>
        <v>0</v>
      </c>
      <c r="H269" s="172"/>
      <c r="I269" s="173">
        <f>ROUND(E269*H269,2)</f>
        <v>0</v>
      </c>
      <c r="J269" s="172"/>
      <c r="K269" s="173">
        <f>ROUND(E269*J269,2)</f>
        <v>0</v>
      </c>
      <c r="L269" s="173">
        <v>21</v>
      </c>
      <c r="M269" s="173">
        <f>G269*(1+L269/100)</f>
        <v>0</v>
      </c>
      <c r="N269" s="173">
        <v>0</v>
      </c>
      <c r="O269" s="173">
        <f>ROUND(E269*N269,2)</f>
        <v>0</v>
      </c>
      <c r="P269" s="173">
        <v>0</v>
      </c>
      <c r="Q269" s="173">
        <f>ROUND(E269*P269,2)</f>
        <v>0</v>
      </c>
      <c r="R269" s="173" t="s">
        <v>197</v>
      </c>
      <c r="S269" s="173" t="s">
        <v>124</v>
      </c>
      <c r="T269" s="174" t="s">
        <v>124</v>
      </c>
      <c r="U269" s="157">
        <v>0.17100000000000001</v>
      </c>
      <c r="V269" s="157">
        <f>ROUND(E269*U269,2)</f>
        <v>2.15</v>
      </c>
      <c r="W269" s="157"/>
      <c r="X269" s="157" t="s">
        <v>143</v>
      </c>
      <c r="Y269" s="147"/>
      <c r="Z269" s="147"/>
      <c r="AA269" s="147"/>
      <c r="AB269" s="147"/>
      <c r="AC269" s="147"/>
      <c r="AD269" s="147"/>
      <c r="AE269" s="147"/>
      <c r="AF269" s="147"/>
      <c r="AG269" s="147" t="s">
        <v>144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253" t="s">
        <v>338</v>
      </c>
      <c r="D270" s="254"/>
      <c r="E270" s="254"/>
      <c r="F270" s="254"/>
      <c r="G270" s="254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166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80" t="s">
        <v>339</v>
      </c>
      <c r="D271" s="159"/>
      <c r="E271" s="160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126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54"/>
      <c r="B272" s="155"/>
      <c r="C272" s="180" t="s">
        <v>171</v>
      </c>
      <c r="D272" s="159"/>
      <c r="E272" s="160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7"/>
      <c r="Z272" s="147"/>
      <c r="AA272" s="147"/>
      <c r="AB272" s="147"/>
      <c r="AC272" s="147"/>
      <c r="AD272" s="147"/>
      <c r="AE272" s="147"/>
      <c r="AF272" s="147"/>
      <c r="AG272" s="147" t="s">
        <v>126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80" t="s">
        <v>340</v>
      </c>
      <c r="D273" s="159"/>
      <c r="E273" s="160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126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54"/>
      <c r="B274" s="155"/>
      <c r="C274" s="180" t="s">
        <v>341</v>
      </c>
      <c r="D274" s="159"/>
      <c r="E274" s="160">
        <v>11.04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126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80" t="s">
        <v>342</v>
      </c>
      <c r="D275" s="159"/>
      <c r="E275" s="160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126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80" t="s">
        <v>343</v>
      </c>
      <c r="D276" s="159"/>
      <c r="E276" s="160">
        <v>1.518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126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251"/>
      <c r="D277" s="252"/>
      <c r="E277" s="252"/>
      <c r="F277" s="252"/>
      <c r="G277" s="252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121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68">
        <v>35</v>
      </c>
      <c r="B278" s="169" t="s">
        <v>193</v>
      </c>
      <c r="C278" s="179" t="s">
        <v>194</v>
      </c>
      <c r="D278" s="170" t="s">
        <v>163</v>
      </c>
      <c r="E278" s="171">
        <v>12.558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0</v>
      </c>
      <c r="O278" s="173">
        <f>ROUND(E278*N278,2)</f>
        <v>0</v>
      </c>
      <c r="P278" s="173">
        <v>0</v>
      </c>
      <c r="Q278" s="173">
        <f>ROUND(E278*P278,2)</f>
        <v>0</v>
      </c>
      <c r="R278" s="173"/>
      <c r="S278" s="173" t="s">
        <v>124</v>
      </c>
      <c r="T278" s="174" t="s">
        <v>124</v>
      </c>
      <c r="U278" s="157">
        <v>0.09</v>
      </c>
      <c r="V278" s="157">
        <f>ROUND(E278*U278,2)</f>
        <v>1.1299999999999999</v>
      </c>
      <c r="W278" s="157"/>
      <c r="X278" s="157" t="s">
        <v>143</v>
      </c>
      <c r="Y278" s="147"/>
      <c r="Z278" s="147"/>
      <c r="AA278" s="147"/>
      <c r="AB278" s="147"/>
      <c r="AC278" s="147"/>
      <c r="AD278" s="147"/>
      <c r="AE278" s="147"/>
      <c r="AF278" s="147"/>
      <c r="AG278" s="147" t="s">
        <v>144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80" t="s">
        <v>339</v>
      </c>
      <c r="D279" s="159"/>
      <c r="E279" s="160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126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54"/>
      <c r="B280" s="155"/>
      <c r="C280" s="180" t="s">
        <v>171</v>
      </c>
      <c r="D280" s="159"/>
      <c r="E280" s="160"/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7"/>
      <c r="Z280" s="147"/>
      <c r="AA280" s="147"/>
      <c r="AB280" s="147"/>
      <c r="AC280" s="147"/>
      <c r="AD280" s="147"/>
      <c r="AE280" s="147"/>
      <c r="AF280" s="147"/>
      <c r="AG280" s="147" t="s">
        <v>126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180" t="s">
        <v>340</v>
      </c>
      <c r="D281" s="159"/>
      <c r="E281" s="160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126</v>
      </c>
      <c r="AH281" s="147">
        <v>0</v>
      </c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80" t="s">
        <v>341</v>
      </c>
      <c r="D282" s="159"/>
      <c r="E282" s="160">
        <v>11.04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126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54"/>
      <c r="B283" s="155"/>
      <c r="C283" s="180" t="s">
        <v>342</v>
      </c>
      <c r="D283" s="159"/>
      <c r="E283" s="160"/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7"/>
      <c r="Z283" s="147"/>
      <c r="AA283" s="147"/>
      <c r="AB283" s="147"/>
      <c r="AC283" s="147"/>
      <c r="AD283" s="147"/>
      <c r="AE283" s="147"/>
      <c r="AF283" s="147"/>
      <c r="AG283" s="147" t="s">
        <v>126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180" t="s">
        <v>343</v>
      </c>
      <c r="D284" s="159"/>
      <c r="E284" s="160">
        <v>1.518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126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54"/>
      <c r="B285" s="155"/>
      <c r="C285" s="251"/>
      <c r="D285" s="252"/>
      <c r="E285" s="252"/>
      <c r="F285" s="252"/>
      <c r="G285" s="252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121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68">
        <v>36</v>
      </c>
      <c r="B286" s="169" t="s">
        <v>344</v>
      </c>
      <c r="C286" s="179" t="s">
        <v>345</v>
      </c>
      <c r="D286" s="170" t="s">
        <v>326</v>
      </c>
      <c r="E286" s="171">
        <v>4.7</v>
      </c>
      <c r="F286" s="172"/>
      <c r="G286" s="173">
        <f>ROUND(E286*F286,2)</f>
        <v>0</v>
      </c>
      <c r="H286" s="172"/>
      <c r="I286" s="173">
        <f>ROUND(E286*H286,2)</f>
        <v>0</v>
      </c>
      <c r="J286" s="172"/>
      <c r="K286" s="173">
        <f>ROUND(E286*J286,2)</f>
        <v>0</v>
      </c>
      <c r="L286" s="173">
        <v>21</v>
      </c>
      <c r="M286" s="173">
        <f>G286*(1+L286/100)</f>
        <v>0</v>
      </c>
      <c r="N286" s="173">
        <v>1.23E-3</v>
      </c>
      <c r="O286" s="173">
        <f>ROUND(E286*N286,2)</f>
        <v>0.01</v>
      </c>
      <c r="P286" s="173">
        <v>0</v>
      </c>
      <c r="Q286" s="173">
        <f>ROUND(E286*P286,2)</f>
        <v>0</v>
      </c>
      <c r="R286" s="173" t="s">
        <v>346</v>
      </c>
      <c r="S286" s="173" t="s">
        <v>124</v>
      </c>
      <c r="T286" s="174" t="s">
        <v>124</v>
      </c>
      <c r="U286" s="157">
        <v>0.73</v>
      </c>
      <c r="V286" s="157">
        <f>ROUND(E286*U286,2)</f>
        <v>3.43</v>
      </c>
      <c r="W286" s="157"/>
      <c r="X286" s="157" t="s">
        <v>143</v>
      </c>
      <c r="Y286" s="147"/>
      <c r="Z286" s="147"/>
      <c r="AA286" s="147"/>
      <c r="AB286" s="147"/>
      <c r="AC286" s="147"/>
      <c r="AD286" s="147"/>
      <c r="AE286" s="147"/>
      <c r="AF286" s="147"/>
      <c r="AG286" s="147" t="s">
        <v>144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180" t="s">
        <v>347</v>
      </c>
      <c r="D287" s="159"/>
      <c r="E287" s="160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126</v>
      </c>
      <c r="AH287" s="147">
        <v>0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80" t="s">
        <v>348</v>
      </c>
      <c r="D288" s="159"/>
      <c r="E288" s="160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126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54"/>
      <c r="B289" s="155"/>
      <c r="C289" s="180" t="s">
        <v>349</v>
      </c>
      <c r="D289" s="159"/>
      <c r="E289" s="160">
        <v>4.7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7"/>
      <c r="Z289" s="147"/>
      <c r="AA289" s="147"/>
      <c r="AB289" s="147"/>
      <c r="AC289" s="147"/>
      <c r="AD289" s="147"/>
      <c r="AE289" s="147"/>
      <c r="AF289" s="147"/>
      <c r="AG289" s="147" t="s">
        <v>126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251"/>
      <c r="D290" s="252"/>
      <c r="E290" s="252"/>
      <c r="F290" s="252"/>
      <c r="G290" s="252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121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68">
        <v>37</v>
      </c>
      <c r="B291" s="169" t="s">
        <v>350</v>
      </c>
      <c r="C291" s="179" t="s">
        <v>351</v>
      </c>
      <c r="D291" s="170" t="s">
        <v>326</v>
      </c>
      <c r="E291" s="171">
        <v>38</v>
      </c>
      <c r="F291" s="172"/>
      <c r="G291" s="173">
        <f>ROUND(E291*F291,2)</f>
        <v>0</v>
      </c>
      <c r="H291" s="172"/>
      <c r="I291" s="173">
        <f>ROUND(E291*H291,2)</f>
        <v>0</v>
      </c>
      <c r="J291" s="172"/>
      <c r="K291" s="173">
        <f>ROUND(E291*J291,2)</f>
        <v>0</v>
      </c>
      <c r="L291" s="173">
        <v>21</v>
      </c>
      <c r="M291" s="173">
        <f>G291*(1+L291/100)</f>
        <v>0</v>
      </c>
      <c r="N291" s="173">
        <v>0.11369</v>
      </c>
      <c r="O291" s="173">
        <f>ROUND(E291*N291,2)</f>
        <v>4.32</v>
      </c>
      <c r="P291" s="173">
        <v>0</v>
      </c>
      <c r="Q291" s="173">
        <f>ROUND(E291*P291,2)</f>
        <v>0</v>
      </c>
      <c r="R291" s="173" t="s">
        <v>247</v>
      </c>
      <c r="S291" s="173" t="s">
        <v>124</v>
      </c>
      <c r="T291" s="174" t="s">
        <v>124</v>
      </c>
      <c r="U291" s="157">
        <v>0.56850000000000001</v>
      </c>
      <c r="V291" s="157">
        <f>ROUND(E291*U291,2)</f>
        <v>21.6</v>
      </c>
      <c r="W291" s="157"/>
      <c r="X291" s="157" t="s">
        <v>143</v>
      </c>
      <c r="Y291" s="147"/>
      <c r="Z291" s="147"/>
      <c r="AA291" s="147"/>
      <c r="AB291" s="147"/>
      <c r="AC291" s="147"/>
      <c r="AD291" s="147"/>
      <c r="AE291" s="147"/>
      <c r="AF291" s="147"/>
      <c r="AG291" s="147" t="s">
        <v>144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253" t="s">
        <v>352</v>
      </c>
      <c r="D292" s="254"/>
      <c r="E292" s="254"/>
      <c r="F292" s="254"/>
      <c r="G292" s="254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166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75" t="str">
        <f>C292</f>
        <v>na terén nebo na desku z betonu prostého nebo prokládaného kamenem, bez potěru, se zahlazením povrchu,</v>
      </c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54"/>
      <c r="B293" s="155"/>
      <c r="C293" s="180" t="s">
        <v>171</v>
      </c>
      <c r="D293" s="159"/>
      <c r="E293" s="160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7"/>
      <c r="Z293" s="147"/>
      <c r="AA293" s="147"/>
      <c r="AB293" s="147"/>
      <c r="AC293" s="147"/>
      <c r="AD293" s="147"/>
      <c r="AE293" s="147"/>
      <c r="AF293" s="147"/>
      <c r="AG293" s="147" t="s">
        <v>126</v>
      </c>
      <c r="AH293" s="147">
        <v>0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180" t="s">
        <v>340</v>
      </c>
      <c r="D294" s="159"/>
      <c r="E294" s="160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126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54"/>
      <c r="B295" s="155"/>
      <c r="C295" s="180" t="s">
        <v>353</v>
      </c>
      <c r="D295" s="159"/>
      <c r="E295" s="160">
        <v>15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7"/>
      <c r="Z295" s="147"/>
      <c r="AA295" s="147"/>
      <c r="AB295" s="147"/>
      <c r="AC295" s="147"/>
      <c r="AD295" s="147"/>
      <c r="AE295" s="147"/>
      <c r="AF295" s="147"/>
      <c r="AG295" s="147" t="s">
        <v>126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80" t="s">
        <v>354</v>
      </c>
      <c r="D296" s="159"/>
      <c r="E296" s="160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126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54"/>
      <c r="B297" s="155"/>
      <c r="C297" s="180" t="s">
        <v>355</v>
      </c>
      <c r="D297" s="159"/>
      <c r="E297" s="160">
        <v>17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7"/>
      <c r="Z297" s="147"/>
      <c r="AA297" s="147"/>
      <c r="AB297" s="147"/>
      <c r="AC297" s="147"/>
      <c r="AD297" s="147"/>
      <c r="AE297" s="147"/>
      <c r="AF297" s="147"/>
      <c r="AG297" s="147" t="s">
        <v>126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80" t="s">
        <v>342</v>
      </c>
      <c r="D298" s="159"/>
      <c r="E298" s="160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126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54"/>
      <c r="B299" s="155"/>
      <c r="C299" s="180" t="s">
        <v>356</v>
      </c>
      <c r="D299" s="159"/>
      <c r="E299" s="160">
        <v>6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7"/>
      <c r="Z299" s="147"/>
      <c r="AA299" s="147"/>
      <c r="AB299" s="147"/>
      <c r="AC299" s="147"/>
      <c r="AD299" s="147"/>
      <c r="AE299" s="147"/>
      <c r="AF299" s="147"/>
      <c r="AG299" s="147" t="s">
        <v>126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251"/>
      <c r="D300" s="252"/>
      <c r="E300" s="252"/>
      <c r="F300" s="252"/>
      <c r="G300" s="252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121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ht="22.5" outlineLevel="1" x14ac:dyDescent="0.2">
      <c r="A301" s="168">
        <v>38</v>
      </c>
      <c r="B301" s="169" t="s">
        <v>357</v>
      </c>
      <c r="C301" s="179" t="s">
        <v>358</v>
      </c>
      <c r="D301" s="170" t="s">
        <v>163</v>
      </c>
      <c r="E301" s="171">
        <v>2.8039999999999998</v>
      </c>
      <c r="F301" s="172"/>
      <c r="G301" s="173">
        <f>ROUND(E301*F301,2)</f>
        <v>0</v>
      </c>
      <c r="H301" s="172"/>
      <c r="I301" s="173">
        <f>ROUND(E301*H301,2)</f>
        <v>0</v>
      </c>
      <c r="J301" s="172"/>
      <c r="K301" s="173">
        <f>ROUND(E301*J301,2)</f>
        <v>0</v>
      </c>
      <c r="L301" s="173">
        <v>21</v>
      </c>
      <c r="M301" s="173">
        <f>G301*(1+L301/100)</f>
        <v>0</v>
      </c>
      <c r="N301" s="173">
        <v>1.6930000000000001E-2</v>
      </c>
      <c r="O301" s="173">
        <f>ROUND(E301*N301,2)</f>
        <v>0.05</v>
      </c>
      <c r="P301" s="173">
        <v>0</v>
      </c>
      <c r="Q301" s="173">
        <f>ROUND(E301*P301,2)</f>
        <v>0</v>
      </c>
      <c r="R301" s="173" t="s">
        <v>247</v>
      </c>
      <c r="S301" s="173" t="s">
        <v>124</v>
      </c>
      <c r="T301" s="174" t="s">
        <v>124</v>
      </c>
      <c r="U301" s="157">
        <v>1.54</v>
      </c>
      <c r="V301" s="157">
        <f>ROUND(E301*U301,2)</f>
        <v>4.32</v>
      </c>
      <c r="W301" s="157"/>
      <c r="X301" s="157" t="s">
        <v>143</v>
      </c>
      <c r="Y301" s="147"/>
      <c r="Z301" s="147"/>
      <c r="AA301" s="147"/>
      <c r="AB301" s="147"/>
      <c r="AC301" s="147"/>
      <c r="AD301" s="147"/>
      <c r="AE301" s="147"/>
      <c r="AF301" s="147"/>
      <c r="AG301" s="147" t="s">
        <v>359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180" t="s">
        <v>171</v>
      </c>
      <c r="D302" s="159"/>
      <c r="E302" s="160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126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54"/>
      <c r="B303" s="155"/>
      <c r="C303" s="180" t="s">
        <v>340</v>
      </c>
      <c r="D303" s="159"/>
      <c r="E303" s="160"/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7"/>
      <c r="Z303" s="147"/>
      <c r="AA303" s="147"/>
      <c r="AB303" s="147"/>
      <c r="AC303" s="147"/>
      <c r="AD303" s="147"/>
      <c r="AE303" s="147"/>
      <c r="AF303" s="147"/>
      <c r="AG303" s="147" t="s">
        <v>126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80" t="s">
        <v>360</v>
      </c>
      <c r="D304" s="159"/>
      <c r="E304" s="160">
        <v>1.0880000000000001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126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54"/>
      <c r="B305" s="155"/>
      <c r="C305" s="180" t="s">
        <v>361</v>
      </c>
      <c r="D305" s="159"/>
      <c r="E305" s="160">
        <v>0.72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7"/>
      <c r="Z305" s="147"/>
      <c r="AA305" s="147"/>
      <c r="AB305" s="147"/>
      <c r="AC305" s="147"/>
      <c r="AD305" s="147"/>
      <c r="AE305" s="147"/>
      <c r="AF305" s="147"/>
      <c r="AG305" s="147" t="s">
        <v>126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80" t="s">
        <v>342</v>
      </c>
      <c r="D306" s="159"/>
      <c r="E306" s="160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126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54"/>
      <c r="B307" s="155"/>
      <c r="C307" s="180" t="s">
        <v>362</v>
      </c>
      <c r="D307" s="159"/>
      <c r="E307" s="160">
        <v>0.996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7"/>
      <c r="Z307" s="147"/>
      <c r="AA307" s="147"/>
      <c r="AB307" s="147"/>
      <c r="AC307" s="147"/>
      <c r="AD307" s="147"/>
      <c r="AE307" s="147"/>
      <c r="AF307" s="147"/>
      <c r="AG307" s="147" t="s">
        <v>126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251"/>
      <c r="D308" s="252"/>
      <c r="E308" s="252"/>
      <c r="F308" s="252"/>
      <c r="G308" s="252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121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2.5" outlineLevel="1" x14ac:dyDescent="0.2">
      <c r="A309" s="168">
        <v>39</v>
      </c>
      <c r="B309" s="169" t="s">
        <v>363</v>
      </c>
      <c r="C309" s="179" t="s">
        <v>364</v>
      </c>
      <c r="D309" s="170" t="s">
        <v>163</v>
      </c>
      <c r="E309" s="171">
        <v>2.8039999999999998</v>
      </c>
      <c r="F309" s="172"/>
      <c r="G309" s="173">
        <f>ROUND(E309*F309,2)</f>
        <v>0</v>
      </c>
      <c r="H309" s="172"/>
      <c r="I309" s="173">
        <f>ROUND(E309*H309,2)</f>
        <v>0</v>
      </c>
      <c r="J309" s="172"/>
      <c r="K309" s="173">
        <f>ROUND(E309*J309,2)</f>
        <v>0</v>
      </c>
      <c r="L309" s="173">
        <v>21</v>
      </c>
      <c r="M309" s="173">
        <f>G309*(1+L309/100)</f>
        <v>0</v>
      </c>
      <c r="N309" s="173">
        <v>0</v>
      </c>
      <c r="O309" s="173">
        <f>ROUND(E309*N309,2)</f>
        <v>0</v>
      </c>
      <c r="P309" s="173">
        <v>0</v>
      </c>
      <c r="Q309" s="173">
        <f>ROUND(E309*P309,2)</f>
        <v>0</v>
      </c>
      <c r="R309" s="173" t="s">
        <v>247</v>
      </c>
      <c r="S309" s="173" t="s">
        <v>124</v>
      </c>
      <c r="T309" s="174" t="s">
        <v>124</v>
      </c>
      <c r="U309" s="157">
        <v>0.26</v>
      </c>
      <c r="V309" s="157">
        <f>ROUND(E309*U309,2)</f>
        <v>0.73</v>
      </c>
      <c r="W309" s="157"/>
      <c r="X309" s="157" t="s">
        <v>143</v>
      </c>
      <c r="Y309" s="147"/>
      <c r="Z309" s="147"/>
      <c r="AA309" s="147"/>
      <c r="AB309" s="147"/>
      <c r="AC309" s="147"/>
      <c r="AD309" s="147"/>
      <c r="AE309" s="147"/>
      <c r="AF309" s="147"/>
      <c r="AG309" s="147" t="s">
        <v>359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180" t="s">
        <v>171</v>
      </c>
      <c r="D310" s="159"/>
      <c r="E310" s="160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126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54"/>
      <c r="B311" s="155"/>
      <c r="C311" s="180" t="s">
        <v>340</v>
      </c>
      <c r="D311" s="159"/>
      <c r="E311" s="160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7"/>
      <c r="Z311" s="147"/>
      <c r="AA311" s="147"/>
      <c r="AB311" s="147"/>
      <c r="AC311" s="147"/>
      <c r="AD311" s="147"/>
      <c r="AE311" s="147"/>
      <c r="AF311" s="147"/>
      <c r="AG311" s="147" t="s">
        <v>126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80" t="s">
        <v>360</v>
      </c>
      <c r="D312" s="159"/>
      <c r="E312" s="160">
        <v>1.0880000000000001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126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54"/>
      <c r="B313" s="155"/>
      <c r="C313" s="180" t="s">
        <v>361</v>
      </c>
      <c r="D313" s="159"/>
      <c r="E313" s="160">
        <v>0.72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7"/>
      <c r="Z313" s="147"/>
      <c r="AA313" s="147"/>
      <c r="AB313" s="147"/>
      <c r="AC313" s="147"/>
      <c r="AD313" s="147"/>
      <c r="AE313" s="147"/>
      <c r="AF313" s="147"/>
      <c r="AG313" s="147" t="s">
        <v>126</v>
      </c>
      <c r="AH313" s="147">
        <v>0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80" t="s">
        <v>342</v>
      </c>
      <c r="D314" s="159"/>
      <c r="E314" s="160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126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54"/>
      <c r="B315" s="155"/>
      <c r="C315" s="180" t="s">
        <v>362</v>
      </c>
      <c r="D315" s="159"/>
      <c r="E315" s="160">
        <v>0.996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7"/>
      <c r="Z315" s="147"/>
      <c r="AA315" s="147"/>
      <c r="AB315" s="147"/>
      <c r="AC315" s="147"/>
      <c r="AD315" s="147"/>
      <c r="AE315" s="147"/>
      <c r="AF315" s="147"/>
      <c r="AG315" s="147" t="s">
        <v>126</v>
      </c>
      <c r="AH315" s="147">
        <v>0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251"/>
      <c r="D316" s="252"/>
      <c r="E316" s="252"/>
      <c r="F316" s="252"/>
      <c r="G316" s="252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121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68">
        <v>40</v>
      </c>
      <c r="B317" s="169" t="s">
        <v>365</v>
      </c>
      <c r="C317" s="179" t="s">
        <v>366</v>
      </c>
      <c r="D317" s="170" t="s">
        <v>177</v>
      </c>
      <c r="E317" s="171">
        <v>0.54600000000000004</v>
      </c>
      <c r="F317" s="172"/>
      <c r="G317" s="173">
        <f>ROUND(E317*F317,2)</f>
        <v>0</v>
      </c>
      <c r="H317" s="172"/>
      <c r="I317" s="173">
        <f>ROUND(E317*H317,2)</f>
        <v>0</v>
      </c>
      <c r="J317" s="172"/>
      <c r="K317" s="173">
        <f>ROUND(E317*J317,2)</f>
        <v>0</v>
      </c>
      <c r="L317" s="173">
        <v>21</v>
      </c>
      <c r="M317" s="173">
        <f>G317*(1+L317/100)</f>
        <v>0</v>
      </c>
      <c r="N317" s="173">
        <v>2.5249999999999999</v>
      </c>
      <c r="O317" s="173">
        <f>ROUND(E317*N317,2)</f>
        <v>1.38</v>
      </c>
      <c r="P317" s="173">
        <v>0</v>
      </c>
      <c r="Q317" s="173">
        <f>ROUND(E317*P317,2)</f>
        <v>0</v>
      </c>
      <c r="R317" s="173" t="s">
        <v>247</v>
      </c>
      <c r="S317" s="173" t="s">
        <v>124</v>
      </c>
      <c r="T317" s="174" t="s">
        <v>124</v>
      </c>
      <c r="U317" s="157">
        <v>3.2130000000000001</v>
      </c>
      <c r="V317" s="157">
        <f>ROUND(E317*U317,2)</f>
        <v>1.75</v>
      </c>
      <c r="W317" s="157"/>
      <c r="X317" s="157" t="s">
        <v>143</v>
      </c>
      <c r="Y317" s="147"/>
      <c r="Z317" s="147"/>
      <c r="AA317" s="147"/>
      <c r="AB317" s="147"/>
      <c r="AC317" s="147"/>
      <c r="AD317" s="147"/>
      <c r="AE317" s="147"/>
      <c r="AF317" s="147"/>
      <c r="AG317" s="147" t="s">
        <v>144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54"/>
      <c r="B318" s="155"/>
      <c r="C318" s="253" t="s">
        <v>367</v>
      </c>
      <c r="D318" s="254"/>
      <c r="E318" s="254"/>
      <c r="F318" s="254"/>
      <c r="G318" s="254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7"/>
      <c r="Z318" s="147"/>
      <c r="AA318" s="147"/>
      <c r="AB318" s="147"/>
      <c r="AC318" s="147"/>
      <c r="AD318" s="147"/>
      <c r="AE318" s="147"/>
      <c r="AF318" s="147"/>
      <c r="AG318" s="147" t="s">
        <v>166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240" t="s">
        <v>368</v>
      </c>
      <c r="D319" s="241"/>
      <c r="E319" s="241"/>
      <c r="F319" s="241"/>
      <c r="G319" s="241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120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80" t="s">
        <v>339</v>
      </c>
      <c r="D320" s="159"/>
      <c r="E320" s="160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126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54"/>
      <c r="B321" s="155"/>
      <c r="C321" s="180" t="s">
        <v>171</v>
      </c>
      <c r="D321" s="159"/>
      <c r="E321" s="160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126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80" t="s">
        <v>340</v>
      </c>
      <c r="D322" s="159"/>
      <c r="E322" s="160"/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126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180" t="s">
        <v>369</v>
      </c>
      <c r="D323" s="159"/>
      <c r="E323" s="160">
        <v>0.48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126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54"/>
      <c r="B324" s="155"/>
      <c r="C324" s="180" t="s">
        <v>342</v>
      </c>
      <c r="D324" s="159"/>
      <c r="E324" s="160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7"/>
      <c r="Z324" s="147"/>
      <c r="AA324" s="147"/>
      <c r="AB324" s="147"/>
      <c r="AC324" s="147"/>
      <c r="AD324" s="147"/>
      <c r="AE324" s="147"/>
      <c r="AF324" s="147"/>
      <c r="AG324" s="147" t="s">
        <v>126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54"/>
      <c r="B325" s="155"/>
      <c r="C325" s="180" t="s">
        <v>370</v>
      </c>
      <c r="D325" s="159"/>
      <c r="E325" s="160">
        <v>6.6000000000000003E-2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7"/>
      <c r="Z325" s="147"/>
      <c r="AA325" s="147"/>
      <c r="AB325" s="147"/>
      <c r="AC325" s="147"/>
      <c r="AD325" s="147"/>
      <c r="AE325" s="147"/>
      <c r="AF325" s="147"/>
      <c r="AG325" s="147" t="s">
        <v>126</v>
      </c>
      <c r="AH325" s="147">
        <v>0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251"/>
      <c r="D326" s="252"/>
      <c r="E326" s="252"/>
      <c r="F326" s="252"/>
      <c r="G326" s="252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121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68">
        <v>41</v>
      </c>
      <c r="B327" s="169" t="s">
        <v>371</v>
      </c>
      <c r="C327" s="179" t="s">
        <v>372</v>
      </c>
      <c r="D327" s="170" t="s">
        <v>177</v>
      </c>
      <c r="E327" s="171">
        <v>0.104</v>
      </c>
      <c r="F327" s="172"/>
      <c r="G327" s="173">
        <f>ROUND(E327*F327,2)</f>
        <v>0</v>
      </c>
      <c r="H327" s="172"/>
      <c r="I327" s="173">
        <f>ROUND(E327*H327,2)</f>
        <v>0</v>
      </c>
      <c r="J327" s="172"/>
      <c r="K327" s="173">
        <f>ROUND(E327*J327,2)</f>
        <v>0</v>
      </c>
      <c r="L327" s="173">
        <v>21</v>
      </c>
      <c r="M327" s="173">
        <f>G327*(1+L327/100)</f>
        <v>0</v>
      </c>
      <c r="N327" s="173">
        <v>2.5249999999999999</v>
      </c>
      <c r="O327" s="173">
        <f>ROUND(E327*N327,2)</f>
        <v>0.26</v>
      </c>
      <c r="P327" s="173">
        <v>0</v>
      </c>
      <c r="Q327" s="173">
        <f>ROUND(E327*P327,2)</f>
        <v>0</v>
      </c>
      <c r="R327" s="173" t="s">
        <v>247</v>
      </c>
      <c r="S327" s="173" t="s">
        <v>124</v>
      </c>
      <c r="T327" s="174" t="s">
        <v>124</v>
      </c>
      <c r="U327" s="157">
        <v>3.2130000000000001</v>
      </c>
      <c r="V327" s="157">
        <f>ROUND(E327*U327,2)</f>
        <v>0.33</v>
      </c>
      <c r="W327" s="157"/>
      <c r="X327" s="157" t="s">
        <v>143</v>
      </c>
      <c r="Y327" s="147"/>
      <c r="Z327" s="147"/>
      <c r="AA327" s="147"/>
      <c r="AB327" s="147"/>
      <c r="AC327" s="147"/>
      <c r="AD327" s="147"/>
      <c r="AE327" s="147"/>
      <c r="AF327" s="147"/>
      <c r="AG327" s="147" t="s">
        <v>144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253" t="s">
        <v>367</v>
      </c>
      <c r="D328" s="254"/>
      <c r="E328" s="254"/>
      <c r="F328" s="254"/>
      <c r="G328" s="254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166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240" t="s">
        <v>368</v>
      </c>
      <c r="D329" s="241"/>
      <c r="E329" s="241"/>
      <c r="F329" s="241"/>
      <c r="G329" s="241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120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54"/>
      <c r="B330" s="155"/>
      <c r="C330" s="180" t="s">
        <v>348</v>
      </c>
      <c r="D330" s="159"/>
      <c r="E330" s="160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7"/>
      <c r="Z330" s="147"/>
      <c r="AA330" s="147"/>
      <c r="AB330" s="147"/>
      <c r="AC330" s="147"/>
      <c r="AD330" s="147"/>
      <c r="AE330" s="147"/>
      <c r="AF330" s="147"/>
      <c r="AG330" s="147" t="s">
        <v>126</v>
      </c>
      <c r="AH330" s="147">
        <v>0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180" t="s">
        <v>171</v>
      </c>
      <c r="D331" s="159"/>
      <c r="E331" s="160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126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54"/>
      <c r="B332" s="155"/>
      <c r="C332" s="180" t="s">
        <v>373</v>
      </c>
      <c r="D332" s="159"/>
      <c r="E332" s="160">
        <v>0.104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7"/>
      <c r="Z332" s="147"/>
      <c r="AA332" s="147"/>
      <c r="AB332" s="147"/>
      <c r="AC332" s="147"/>
      <c r="AD332" s="147"/>
      <c r="AE332" s="147"/>
      <c r="AF332" s="147"/>
      <c r="AG332" s="147" t="s">
        <v>126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/>
      <c r="B333" s="155"/>
      <c r="C333" s="251"/>
      <c r="D333" s="252"/>
      <c r="E333" s="252"/>
      <c r="F333" s="252"/>
      <c r="G333" s="252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7"/>
      <c r="Z333" s="147"/>
      <c r="AA333" s="147"/>
      <c r="AB333" s="147"/>
      <c r="AC333" s="147"/>
      <c r="AD333" s="147"/>
      <c r="AE333" s="147"/>
      <c r="AF333" s="147"/>
      <c r="AG333" s="147" t="s">
        <v>121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68">
        <v>42</v>
      </c>
      <c r="B334" s="169" t="s">
        <v>374</v>
      </c>
      <c r="C334" s="179" t="s">
        <v>375</v>
      </c>
      <c r="D334" s="170" t="s">
        <v>177</v>
      </c>
      <c r="E334" s="171">
        <v>2.52</v>
      </c>
      <c r="F334" s="172"/>
      <c r="G334" s="173">
        <f>ROUND(E334*F334,2)</f>
        <v>0</v>
      </c>
      <c r="H334" s="172"/>
      <c r="I334" s="173">
        <f>ROUND(E334*H334,2)</f>
        <v>0</v>
      </c>
      <c r="J334" s="172"/>
      <c r="K334" s="173">
        <f>ROUND(E334*J334,2)</f>
        <v>0</v>
      </c>
      <c r="L334" s="173">
        <v>21</v>
      </c>
      <c r="M334" s="173">
        <f>G334*(1+L334/100)</f>
        <v>0</v>
      </c>
      <c r="N334" s="173">
        <v>2.5249999999999999</v>
      </c>
      <c r="O334" s="173">
        <f>ROUND(E334*N334,2)</f>
        <v>6.36</v>
      </c>
      <c r="P334" s="173">
        <v>0</v>
      </c>
      <c r="Q334" s="173">
        <f>ROUND(E334*P334,2)</f>
        <v>0</v>
      </c>
      <c r="R334" s="173" t="s">
        <v>247</v>
      </c>
      <c r="S334" s="173" t="s">
        <v>124</v>
      </c>
      <c r="T334" s="174" t="s">
        <v>124</v>
      </c>
      <c r="U334" s="157">
        <v>2.3199999999999998</v>
      </c>
      <c r="V334" s="157">
        <f>ROUND(E334*U334,2)</f>
        <v>5.85</v>
      </c>
      <c r="W334" s="157"/>
      <c r="X334" s="157" t="s">
        <v>143</v>
      </c>
      <c r="Y334" s="147"/>
      <c r="Z334" s="147"/>
      <c r="AA334" s="147"/>
      <c r="AB334" s="147"/>
      <c r="AC334" s="147"/>
      <c r="AD334" s="147"/>
      <c r="AE334" s="147"/>
      <c r="AF334" s="147"/>
      <c r="AG334" s="147" t="s">
        <v>144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54"/>
      <c r="B335" s="155"/>
      <c r="C335" s="253" t="s">
        <v>367</v>
      </c>
      <c r="D335" s="254"/>
      <c r="E335" s="254"/>
      <c r="F335" s="254"/>
      <c r="G335" s="254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7"/>
      <c r="Z335" s="147"/>
      <c r="AA335" s="147"/>
      <c r="AB335" s="147"/>
      <c r="AC335" s="147"/>
      <c r="AD335" s="147"/>
      <c r="AE335" s="147"/>
      <c r="AF335" s="147"/>
      <c r="AG335" s="147" t="s">
        <v>166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54"/>
      <c r="B336" s="155"/>
      <c r="C336" s="240" t="s">
        <v>368</v>
      </c>
      <c r="D336" s="241"/>
      <c r="E336" s="241"/>
      <c r="F336" s="241"/>
      <c r="G336" s="241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7"/>
      <c r="Z336" s="147"/>
      <c r="AA336" s="147"/>
      <c r="AB336" s="147"/>
      <c r="AC336" s="147"/>
      <c r="AD336" s="147"/>
      <c r="AE336" s="147"/>
      <c r="AF336" s="147"/>
      <c r="AG336" s="147" t="s">
        <v>120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180" t="s">
        <v>376</v>
      </c>
      <c r="D337" s="159"/>
      <c r="E337" s="160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126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54"/>
      <c r="B338" s="155"/>
      <c r="C338" s="180" t="s">
        <v>171</v>
      </c>
      <c r="D338" s="159"/>
      <c r="E338" s="160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7"/>
      <c r="Z338" s="147"/>
      <c r="AA338" s="147"/>
      <c r="AB338" s="147"/>
      <c r="AC338" s="147"/>
      <c r="AD338" s="147"/>
      <c r="AE338" s="147"/>
      <c r="AF338" s="147"/>
      <c r="AG338" s="147" t="s">
        <v>126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80" t="s">
        <v>340</v>
      </c>
      <c r="D339" s="159"/>
      <c r="E339" s="160"/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126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54"/>
      <c r="B340" s="155"/>
      <c r="C340" s="180" t="s">
        <v>377</v>
      </c>
      <c r="D340" s="159"/>
      <c r="E340" s="160">
        <v>2.1312000000000002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7"/>
      <c r="Z340" s="147"/>
      <c r="AA340" s="147"/>
      <c r="AB340" s="147"/>
      <c r="AC340" s="147"/>
      <c r="AD340" s="147"/>
      <c r="AE340" s="147"/>
      <c r="AF340" s="147"/>
      <c r="AG340" s="147" t="s">
        <v>126</v>
      </c>
      <c r="AH340" s="147">
        <v>0</v>
      </c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80" t="s">
        <v>342</v>
      </c>
      <c r="D341" s="159"/>
      <c r="E341" s="160"/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126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54"/>
      <c r="B342" s="155"/>
      <c r="C342" s="180" t="s">
        <v>378</v>
      </c>
      <c r="D342" s="159"/>
      <c r="E342" s="160">
        <v>0.38879999999999998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7"/>
      <c r="Z342" s="147"/>
      <c r="AA342" s="147"/>
      <c r="AB342" s="147"/>
      <c r="AC342" s="147"/>
      <c r="AD342" s="147"/>
      <c r="AE342" s="147"/>
      <c r="AF342" s="147"/>
      <c r="AG342" s="147" t="s">
        <v>126</v>
      </c>
      <c r="AH342" s="147">
        <v>0</v>
      </c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251"/>
      <c r="D343" s="252"/>
      <c r="E343" s="252"/>
      <c r="F343" s="252"/>
      <c r="G343" s="252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121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68">
        <v>43</v>
      </c>
      <c r="B344" s="169" t="s">
        <v>379</v>
      </c>
      <c r="C344" s="179" t="s">
        <v>380</v>
      </c>
      <c r="D344" s="170" t="s">
        <v>177</v>
      </c>
      <c r="E344" s="171">
        <v>0.104</v>
      </c>
      <c r="F344" s="172"/>
      <c r="G344" s="173">
        <f>ROUND(E344*F344,2)</f>
        <v>0</v>
      </c>
      <c r="H344" s="172"/>
      <c r="I344" s="173">
        <f>ROUND(E344*H344,2)</f>
        <v>0</v>
      </c>
      <c r="J344" s="172"/>
      <c r="K344" s="173">
        <f>ROUND(E344*J344,2)</f>
        <v>0</v>
      </c>
      <c r="L344" s="173">
        <v>21</v>
      </c>
      <c r="M344" s="173">
        <f>G344*(1+L344/100)</f>
        <v>0</v>
      </c>
      <c r="N344" s="173">
        <v>0</v>
      </c>
      <c r="O344" s="173">
        <f>ROUND(E344*N344,2)</f>
        <v>0</v>
      </c>
      <c r="P344" s="173">
        <v>0</v>
      </c>
      <c r="Q344" s="173">
        <f>ROUND(E344*P344,2)</f>
        <v>0</v>
      </c>
      <c r="R344" s="173" t="s">
        <v>247</v>
      </c>
      <c r="S344" s="173" t="s">
        <v>124</v>
      </c>
      <c r="T344" s="174" t="s">
        <v>124</v>
      </c>
      <c r="U344" s="157">
        <v>0.82</v>
      </c>
      <c r="V344" s="157">
        <f>ROUND(E344*U344,2)</f>
        <v>0.09</v>
      </c>
      <c r="W344" s="157"/>
      <c r="X344" s="157" t="s">
        <v>143</v>
      </c>
      <c r="Y344" s="147"/>
      <c r="Z344" s="147"/>
      <c r="AA344" s="147"/>
      <c r="AB344" s="147"/>
      <c r="AC344" s="147"/>
      <c r="AD344" s="147"/>
      <c r="AE344" s="147"/>
      <c r="AF344" s="147"/>
      <c r="AG344" s="147" t="s">
        <v>144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253" t="s">
        <v>381</v>
      </c>
      <c r="D345" s="254"/>
      <c r="E345" s="254"/>
      <c r="F345" s="254"/>
      <c r="G345" s="254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166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54"/>
      <c r="B346" s="155"/>
      <c r="C346" s="180" t="s">
        <v>348</v>
      </c>
      <c r="D346" s="159"/>
      <c r="E346" s="160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7"/>
      <c r="Z346" s="147"/>
      <c r="AA346" s="147"/>
      <c r="AB346" s="147"/>
      <c r="AC346" s="147"/>
      <c r="AD346" s="147"/>
      <c r="AE346" s="147"/>
      <c r="AF346" s="147"/>
      <c r="AG346" s="147" t="s">
        <v>126</v>
      </c>
      <c r="AH346" s="147">
        <v>0</v>
      </c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54"/>
      <c r="B347" s="155"/>
      <c r="C347" s="180" t="s">
        <v>171</v>
      </c>
      <c r="D347" s="159"/>
      <c r="E347" s="160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7"/>
      <c r="Z347" s="147"/>
      <c r="AA347" s="147"/>
      <c r="AB347" s="147"/>
      <c r="AC347" s="147"/>
      <c r="AD347" s="147"/>
      <c r="AE347" s="147"/>
      <c r="AF347" s="147"/>
      <c r="AG347" s="147" t="s">
        <v>126</v>
      </c>
      <c r="AH347" s="147">
        <v>0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80" t="s">
        <v>373</v>
      </c>
      <c r="D348" s="159"/>
      <c r="E348" s="160">
        <v>0.104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126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54"/>
      <c r="B349" s="155"/>
      <c r="C349" s="251"/>
      <c r="D349" s="252"/>
      <c r="E349" s="252"/>
      <c r="F349" s="252"/>
      <c r="G349" s="252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7"/>
      <c r="Z349" s="147"/>
      <c r="AA349" s="147"/>
      <c r="AB349" s="147"/>
      <c r="AC349" s="147"/>
      <c r="AD349" s="147"/>
      <c r="AE349" s="147"/>
      <c r="AF349" s="147"/>
      <c r="AG349" s="147" t="s">
        <v>121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68">
        <v>44</v>
      </c>
      <c r="B350" s="169" t="s">
        <v>382</v>
      </c>
      <c r="C350" s="179" t="s">
        <v>383</v>
      </c>
      <c r="D350" s="170" t="s">
        <v>177</v>
      </c>
      <c r="E350" s="171">
        <v>2.52</v>
      </c>
      <c r="F350" s="172"/>
      <c r="G350" s="173">
        <f>ROUND(E350*F350,2)</f>
        <v>0</v>
      </c>
      <c r="H350" s="172"/>
      <c r="I350" s="173">
        <f>ROUND(E350*H350,2)</f>
        <v>0</v>
      </c>
      <c r="J350" s="172"/>
      <c r="K350" s="173">
        <f>ROUND(E350*J350,2)</f>
        <v>0</v>
      </c>
      <c r="L350" s="173">
        <v>21</v>
      </c>
      <c r="M350" s="173">
        <f>G350*(1+L350/100)</f>
        <v>0</v>
      </c>
      <c r="N350" s="173">
        <v>0</v>
      </c>
      <c r="O350" s="173">
        <f>ROUND(E350*N350,2)</f>
        <v>0</v>
      </c>
      <c r="P350" s="173">
        <v>0</v>
      </c>
      <c r="Q350" s="173">
        <f>ROUND(E350*P350,2)</f>
        <v>0</v>
      </c>
      <c r="R350" s="173" t="s">
        <v>247</v>
      </c>
      <c r="S350" s="173" t="s">
        <v>124</v>
      </c>
      <c r="T350" s="174" t="s">
        <v>124</v>
      </c>
      <c r="U350" s="157">
        <v>0.21</v>
      </c>
      <c r="V350" s="157">
        <f>ROUND(E350*U350,2)</f>
        <v>0.53</v>
      </c>
      <c r="W350" s="157"/>
      <c r="X350" s="157" t="s">
        <v>143</v>
      </c>
      <c r="Y350" s="147"/>
      <c r="Z350" s="147"/>
      <c r="AA350" s="147"/>
      <c r="AB350" s="147"/>
      <c r="AC350" s="147"/>
      <c r="AD350" s="147"/>
      <c r="AE350" s="147"/>
      <c r="AF350" s="147"/>
      <c r="AG350" s="147" t="s">
        <v>144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1" x14ac:dyDescent="0.2">
      <c r="A351" s="154"/>
      <c r="B351" s="155"/>
      <c r="C351" s="253" t="s">
        <v>381</v>
      </c>
      <c r="D351" s="254"/>
      <c r="E351" s="254"/>
      <c r="F351" s="254"/>
      <c r="G351" s="254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7"/>
      <c r="Z351" s="147"/>
      <c r="AA351" s="147"/>
      <c r="AB351" s="147"/>
      <c r="AC351" s="147"/>
      <c r="AD351" s="147"/>
      <c r="AE351" s="147"/>
      <c r="AF351" s="147"/>
      <c r="AG351" s="147" t="s">
        <v>166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180" t="s">
        <v>376</v>
      </c>
      <c r="D352" s="159"/>
      <c r="E352" s="160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7"/>
      <c r="Z352" s="147"/>
      <c r="AA352" s="147"/>
      <c r="AB352" s="147"/>
      <c r="AC352" s="147"/>
      <c r="AD352" s="147"/>
      <c r="AE352" s="147"/>
      <c r="AF352" s="147"/>
      <c r="AG352" s="147" t="s">
        <v>126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1" x14ac:dyDescent="0.2">
      <c r="A353" s="154"/>
      <c r="B353" s="155"/>
      <c r="C353" s="180" t="s">
        <v>171</v>
      </c>
      <c r="D353" s="159"/>
      <c r="E353" s="160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7"/>
      <c r="Z353" s="147"/>
      <c r="AA353" s="147"/>
      <c r="AB353" s="147"/>
      <c r="AC353" s="147"/>
      <c r="AD353" s="147"/>
      <c r="AE353" s="147"/>
      <c r="AF353" s="147"/>
      <c r="AG353" s="147" t="s">
        <v>126</v>
      </c>
      <c r="AH353" s="147">
        <v>0</v>
      </c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180" t="s">
        <v>340</v>
      </c>
      <c r="D354" s="159"/>
      <c r="E354" s="160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126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1" x14ac:dyDescent="0.2">
      <c r="A355" s="154"/>
      <c r="B355" s="155"/>
      <c r="C355" s="180" t="s">
        <v>377</v>
      </c>
      <c r="D355" s="159"/>
      <c r="E355" s="160">
        <v>2.1312000000000002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7"/>
      <c r="Z355" s="147"/>
      <c r="AA355" s="147"/>
      <c r="AB355" s="147"/>
      <c r="AC355" s="147"/>
      <c r="AD355" s="147"/>
      <c r="AE355" s="147"/>
      <c r="AF355" s="147"/>
      <c r="AG355" s="147" t="s">
        <v>126</v>
      </c>
      <c r="AH355" s="147">
        <v>0</v>
      </c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80" t="s">
        <v>342</v>
      </c>
      <c r="D356" s="159"/>
      <c r="E356" s="160"/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126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1" x14ac:dyDescent="0.2">
      <c r="A357" s="154"/>
      <c r="B357" s="155"/>
      <c r="C357" s="180" t="s">
        <v>378</v>
      </c>
      <c r="D357" s="159"/>
      <c r="E357" s="160">
        <v>0.38879999999999998</v>
      </c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7"/>
      <c r="Z357" s="147"/>
      <c r="AA357" s="147"/>
      <c r="AB357" s="147"/>
      <c r="AC357" s="147"/>
      <c r="AD357" s="147"/>
      <c r="AE357" s="147"/>
      <c r="AF357" s="147"/>
      <c r="AG357" s="147" t="s">
        <v>126</v>
      </c>
      <c r="AH357" s="147">
        <v>0</v>
      </c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54"/>
      <c r="B358" s="155"/>
      <c r="C358" s="251"/>
      <c r="D358" s="252"/>
      <c r="E358" s="252"/>
      <c r="F358" s="252"/>
      <c r="G358" s="252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121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ht="22.5" outlineLevel="1" x14ac:dyDescent="0.2">
      <c r="A359" s="168">
        <v>45</v>
      </c>
      <c r="B359" s="169" t="s">
        <v>384</v>
      </c>
      <c r="C359" s="179" t="s">
        <v>385</v>
      </c>
      <c r="D359" s="170" t="s">
        <v>227</v>
      </c>
      <c r="E359" s="171">
        <v>9.3810000000000004E-2</v>
      </c>
      <c r="F359" s="172"/>
      <c r="G359" s="173">
        <f>ROUND(E359*F359,2)</f>
        <v>0</v>
      </c>
      <c r="H359" s="172"/>
      <c r="I359" s="173">
        <f>ROUND(E359*H359,2)</f>
        <v>0</v>
      </c>
      <c r="J359" s="172"/>
      <c r="K359" s="173">
        <f>ROUND(E359*J359,2)</f>
        <v>0</v>
      </c>
      <c r="L359" s="173">
        <v>21</v>
      </c>
      <c r="M359" s="173">
        <f>G359*(1+L359/100)</f>
        <v>0</v>
      </c>
      <c r="N359" s="173">
        <v>1.0662499999999999</v>
      </c>
      <c r="O359" s="173">
        <f>ROUND(E359*N359,2)</f>
        <v>0.1</v>
      </c>
      <c r="P359" s="173">
        <v>0</v>
      </c>
      <c r="Q359" s="173">
        <f>ROUND(E359*P359,2)</f>
        <v>0</v>
      </c>
      <c r="R359" s="173" t="s">
        <v>247</v>
      </c>
      <c r="S359" s="173" t="s">
        <v>124</v>
      </c>
      <c r="T359" s="174" t="s">
        <v>124</v>
      </c>
      <c r="U359" s="157">
        <v>15.23</v>
      </c>
      <c r="V359" s="157">
        <f>ROUND(E359*U359,2)</f>
        <v>1.43</v>
      </c>
      <c r="W359" s="157"/>
      <c r="X359" s="157" t="s">
        <v>143</v>
      </c>
      <c r="Y359" s="147"/>
      <c r="Z359" s="147"/>
      <c r="AA359" s="147"/>
      <c r="AB359" s="147"/>
      <c r="AC359" s="147"/>
      <c r="AD359" s="147"/>
      <c r="AE359" s="147"/>
      <c r="AF359" s="147"/>
      <c r="AG359" s="147" t="s">
        <v>144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253" t="s">
        <v>311</v>
      </c>
      <c r="D360" s="254"/>
      <c r="E360" s="254"/>
      <c r="F360" s="254"/>
      <c r="G360" s="254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166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1" x14ac:dyDescent="0.2">
      <c r="A361" s="154"/>
      <c r="B361" s="155"/>
      <c r="C361" s="180" t="s">
        <v>376</v>
      </c>
      <c r="D361" s="159"/>
      <c r="E361" s="160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7"/>
      <c r="Z361" s="147"/>
      <c r="AA361" s="147"/>
      <c r="AB361" s="147"/>
      <c r="AC361" s="147"/>
      <c r="AD361" s="147"/>
      <c r="AE361" s="147"/>
      <c r="AF361" s="147"/>
      <c r="AG361" s="147" t="s">
        <v>126</v>
      </c>
      <c r="AH361" s="147">
        <v>0</v>
      </c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54"/>
      <c r="B362" s="155"/>
      <c r="C362" s="180" t="s">
        <v>171</v>
      </c>
      <c r="D362" s="159"/>
      <c r="E362" s="160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7"/>
      <c r="Z362" s="147"/>
      <c r="AA362" s="147"/>
      <c r="AB362" s="147"/>
      <c r="AC362" s="147"/>
      <c r="AD362" s="147"/>
      <c r="AE362" s="147"/>
      <c r="AF362" s="147"/>
      <c r="AG362" s="147" t="s">
        <v>126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outlineLevel="1" x14ac:dyDescent="0.2">
      <c r="A363" s="154"/>
      <c r="B363" s="155"/>
      <c r="C363" s="180" t="s">
        <v>340</v>
      </c>
      <c r="D363" s="159"/>
      <c r="E363" s="160"/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7"/>
      <c r="Z363" s="147"/>
      <c r="AA363" s="147"/>
      <c r="AB363" s="147"/>
      <c r="AC363" s="147"/>
      <c r="AD363" s="147"/>
      <c r="AE363" s="147"/>
      <c r="AF363" s="147"/>
      <c r="AG363" s="147" t="s">
        <v>126</v>
      </c>
      <c r="AH363" s="147">
        <v>0</v>
      </c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80" t="s">
        <v>386</v>
      </c>
      <c r="D364" s="159"/>
      <c r="E364" s="160">
        <v>6.7720000000000002E-2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126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54"/>
      <c r="B365" s="155"/>
      <c r="C365" s="180" t="s">
        <v>342</v>
      </c>
      <c r="D365" s="159"/>
      <c r="E365" s="160"/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7"/>
      <c r="Z365" s="147"/>
      <c r="AA365" s="147"/>
      <c r="AB365" s="147"/>
      <c r="AC365" s="147"/>
      <c r="AD365" s="147"/>
      <c r="AE365" s="147"/>
      <c r="AF365" s="147"/>
      <c r="AG365" s="147" t="s">
        <v>126</v>
      </c>
      <c r="AH365" s="147">
        <v>0</v>
      </c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180" t="s">
        <v>387</v>
      </c>
      <c r="D366" s="159"/>
      <c r="E366" s="160">
        <v>1.2359999999999999E-2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126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outlineLevel="1" x14ac:dyDescent="0.2">
      <c r="A367" s="154"/>
      <c r="B367" s="155"/>
      <c r="C367" s="180" t="s">
        <v>348</v>
      </c>
      <c r="D367" s="159"/>
      <c r="E367" s="160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7"/>
      <c r="Z367" s="147"/>
      <c r="AA367" s="147"/>
      <c r="AB367" s="147"/>
      <c r="AC367" s="147"/>
      <c r="AD367" s="147"/>
      <c r="AE367" s="147"/>
      <c r="AF367" s="147"/>
      <c r="AG367" s="147" t="s">
        <v>126</v>
      </c>
      <c r="AH367" s="147">
        <v>0</v>
      </c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80" t="s">
        <v>171</v>
      </c>
      <c r="D368" s="159"/>
      <c r="E368" s="160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126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outlineLevel="1" x14ac:dyDescent="0.2">
      <c r="A369" s="154"/>
      <c r="B369" s="155"/>
      <c r="C369" s="180" t="s">
        <v>388</v>
      </c>
      <c r="D369" s="159"/>
      <c r="E369" s="160">
        <v>1.3729999999999999E-2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7"/>
      <c r="Z369" s="147"/>
      <c r="AA369" s="147"/>
      <c r="AB369" s="147"/>
      <c r="AC369" s="147"/>
      <c r="AD369" s="147"/>
      <c r="AE369" s="147"/>
      <c r="AF369" s="147"/>
      <c r="AG369" s="147" t="s">
        <v>126</v>
      </c>
      <c r="AH369" s="147">
        <v>0</v>
      </c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251"/>
      <c r="D370" s="252"/>
      <c r="E370" s="252"/>
      <c r="F370" s="252"/>
      <c r="G370" s="252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121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ht="22.5" outlineLevel="1" x14ac:dyDescent="0.2">
      <c r="A371" s="168">
        <v>46</v>
      </c>
      <c r="B371" s="169" t="s">
        <v>389</v>
      </c>
      <c r="C371" s="179" t="s">
        <v>390</v>
      </c>
      <c r="D371" s="170" t="s">
        <v>177</v>
      </c>
      <c r="E371" s="171">
        <v>1.6379999999999999</v>
      </c>
      <c r="F371" s="172"/>
      <c r="G371" s="173">
        <f>ROUND(E371*F371,2)</f>
        <v>0</v>
      </c>
      <c r="H371" s="172"/>
      <c r="I371" s="173">
        <f>ROUND(E371*H371,2)</f>
        <v>0</v>
      </c>
      <c r="J371" s="172"/>
      <c r="K371" s="173">
        <f>ROUND(E371*J371,2)</f>
        <v>0</v>
      </c>
      <c r="L371" s="173">
        <v>21</v>
      </c>
      <c r="M371" s="173">
        <f>G371*(1+L371/100)</f>
        <v>0</v>
      </c>
      <c r="N371" s="173">
        <v>1.837</v>
      </c>
      <c r="O371" s="173">
        <f>ROUND(E371*N371,2)</f>
        <v>3.01</v>
      </c>
      <c r="P371" s="173">
        <v>0</v>
      </c>
      <c r="Q371" s="173">
        <f>ROUND(E371*P371,2)</f>
        <v>0</v>
      </c>
      <c r="R371" s="173" t="s">
        <v>247</v>
      </c>
      <c r="S371" s="173" t="s">
        <v>124</v>
      </c>
      <c r="T371" s="174" t="s">
        <v>124</v>
      </c>
      <c r="U371" s="157">
        <v>1.84</v>
      </c>
      <c r="V371" s="157">
        <f>ROUND(E371*U371,2)</f>
        <v>3.01</v>
      </c>
      <c r="W371" s="157"/>
      <c r="X371" s="157" t="s">
        <v>143</v>
      </c>
      <c r="Y371" s="147"/>
      <c r="Z371" s="147"/>
      <c r="AA371" s="147"/>
      <c r="AB371" s="147"/>
      <c r="AC371" s="147"/>
      <c r="AD371" s="147"/>
      <c r="AE371" s="147"/>
      <c r="AF371" s="147"/>
      <c r="AG371" s="147" t="s">
        <v>144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54"/>
      <c r="B372" s="155"/>
      <c r="C372" s="253" t="s">
        <v>391</v>
      </c>
      <c r="D372" s="254"/>
      <c r="E372" s="254"/>
      <c r="F372" s="254"/>
      <c r="G372" s="254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166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75" t="str">
        <f>C372</f>
        <v>pod mazaniny a dlažby, popř. na plochých střechách, vodorovný nebo ve spádu, s udusáním a urovnáním povrchu,</v>
      </c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54"/>
      <c r="B373" s="155"/>
      <c r="C373" s="180" t="s">
        <v>339</v>
      </c>
      <c r="D373" s="159"/>
      <c r="E373" s="160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7"/>
      <c r="Z373" s="147"/>
      <c r="AA373" s="147"/>
      <c r="AB373" s="147"/>
      <c r="AC373" s="147"/>
      <c r="AD373" s="147"/>
      <c r="AE373" s="147"/>
      <c r="AF373" s="147"/>
      <c r="AG373" s="147" t="s">
        <v>126</v>
      </c>
      <c r="AH373" s="147">
        <v>0</v>
      </c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80" t="s">
        <v>171</v>
      </c>
      <c r="D374" s="159"/>
      <c r="E374" s="160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126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54"/>
      <c r="B375" s="155"/>
      <c r="C375" s="180" t="s">
        <v>340</v>
      </c>
      <c r="D375" s="159"/>
      <c r="E375" s="160"/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7"/>
      <c r="Z375" s="147"/>
      <c r="AA375" s="147"/>
      <c r="AB375" s="147"/>
      <c r="AC375" s="147"/>
      <c r="AD375" s="147"/>
      <c r="AE375" s="147"/>
      <c r="AF375" s="147"/>
      <c r="AG375" s="147" t="s">
        <v>126</v>
      </c>
      <c r="AH375" s="147">
        <v>0</v>
      </c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180" t="s">
        <v>392</v>
      </c>
      <c r="D376" s="159"/>
      <c r="E376" s="160">
        <v>1.44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126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54"/>
      <c r="B377" s="155"/>
      <c r="C377" s="180" t="s">
        <v>342</v>
      </c>
      <c r="D377" s="159"/>
      <c r="E377" s="160"/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7"/>
      <c r="Z377" s="147"/>
      <c r="AA377" s="147"/>
      <c r="AB377" s="147"/>
      <c r="AC377" s="147"/>
      <c r="AD377" s="147"/>
      <c r="AE377" s="147"/>
      <c r="AF377" s="147"/>
      <c r="AG377" s="147" t="s">
        <v>126</v>
      </c>
      <c r="AH377" s="147">
        <v>0</v>
      </c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80" t="s">
        <v>393</v>
      </c>
      <c r="D378" s="159"/>
      <c r="E378" s="160">
        <v>0.19800000000000001</v>
      </c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126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54"/>
      <c r="B379" s="155"/>
      <c r="C379" s="180" t="s">
        <v>394</v>
      </c>
      <c r="D379" s="159"/>
      <c r="E379" s="160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7"/>
      <c r="Z379" s="147"/>
      <c r="AA379" s="147"/>
      <c r="AB379" s="147"/>
      <c r="AC379" s="147"/>
      <c r="AD379" s="147"/>
      <c r="AE379" s="147"/>
      <c r="AF379" s="147"/>
      <c r="AG379" s="147" t="s">
        <v>126</v>
      </c>
      <c r="AH379" s="147">
        <v>0</v>
      </c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180" t="s">
        <v>395</v>
      </c>
      <c r="D380" s="159"/>
      <c r="E380" s="160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126</v>
      </c>
      <c r="AH380" s="147">
        <v>0</v>
      </c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outlineLevel="1" x14ac:dyDescent="0.2">
      <c r="A381" s="154"/>
      <c r="B381" s="155"/>
      <c r="C381" s="180" t="s">
        <v>396</v>
      </c>
      <c r="D381" s="159"/>
      <c r="E381" s="160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7"/>
      <c r="Z381" s="147"/>
      <c r="AA381" s="147"/>
      <c r="AB381" s="147"/>
      <c r="AC381" s="147"/>
      <c r="AD381" s="147"/>
      <c r="AE381" s="147"/>
      <c r="AF381" s="147"/>
      <c r="AG381" s="147" t="s">
        <v>126</v>
      </c>
      <c r="AH381" s="147">
        <v>0</v>
      </c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outlineLevel="1" x14ac:dyDescent="0.2">
      <c r="A382" s="154"/>
      <c r="B382" s="155"/>
      <c r="C382" s="180" t="s">
        <v>397</v>
      </c>
      <c r="D382" s="159"/>
      <c r="E382" s="160"/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7"/>
      <c r="Z382" s="147"/>
      <c r="AA382" s="147"/>
      <c r="AB382" s="147"/>
      <c r="AC382" s="147"/>
      <c r="AD382" s="147"/>
      <c r="AE382" s="147"/>
      <c r="AF382" s="147"/>
      <c r="AG382" s="147" t="s">
        <v>126</v>
      </c>
      <c r="AH382" s="147">
        <v>0</v>
      </c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54"/>
      <c r="B383" s="155"/>
      <c r="C383" s="251"/>
      <c r="D383" s="252"/>
      <c r="E383" s="252"/>
      <c r="F383" s="252"/>
      <c r="G383" s="252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7"/>
      <c r="Z383" s="147"/>
      <c r="AA383" s="147"/>
      <c r="AB383" s="147"/>
      <c r="AC383" s="147"/>
      <c r="AD383" s="147"/>
      <c r="AE383" s="147"/>
      <c r="AF383" s="147"/>
      <c r="AG383" s="147" t="s">
        <v>121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22.5" outlineLevel="1" x14ac:dyDescent="0.2">
      <c r="A384" s="168">
        <v>47</v>
      </c>
      <c r="B384" s="169" t="s">
        <v>398</v>
      </c>
      <c r="C384" s="179" t="s">
        <v>399</v>
      </c>
      <c r="D384" s="170" t="s">
        <v>400</v>
      </c>
      <c r="E384" s="171">
        <v>4.5599999999999996</v>
      </c>
      <c r="F384" s="172"/>
      <c r="G384" s="173">
        <f>ROUND(E384*F384,2)</f>
        <v>0</v>
      </c>
      <c r="H384" s="172"/>
      <c r="I384" s="173">
        <f>ROUND(E384*H384,2)</f>
        <v>0</v>
      </c>
      <c r="J384" s="172"/>
      <c r="K384" s="173">
        <f>ROUND(E384*J384,2)</f>
        <v>0</v>
      </c>
      <c r="L384" s="173">
        <v>21</v>
      </c>
      <c r="M384" s="173">
        <f>G384*(1+L384/100)</f>
        <v>0</v>
      </c>
      <c r="N384" s="173">
        <v>9.5000000000000001E-2</v>
      </c>
      <c r="O384" s="173">
        <f>ROUND(E384*N384,2)</f>
        <v>0.43</v>
      </c>
      <c r="P384" s="173">
        <v>0</v>
      </c>
      <c r="Q384" s="173">
        <f>ROUND(E384*P384,2)</f>
        <v>0</v>
      </c>
      <c r="R384" s="173"/>
      <c r="S384" s="173" t="s">
        <v>115</v>
      </c>
      <c r="T384" s="174" t="s">
        <v>116</v>
      </c>
      <c r="U384" s="157">
        <v>0.47</v>
      </c>
      <c r="V384" s="157">
        <f>ROUND(E384*U384,2)</f>
        <v>2.14</v>
      </c>
      <c r="W384" s="157"/>
      <c r="X384" s="157" t="s">
        <v>143</v>
      </c>
      <c r="Y384" s="147"/>
      <c r="Z384" s="147"/>
      <c r="AA384" s="147"/>
      <c r="AB384" s="147"/>
      <c r="AC384" s="147"/>
      <c r="AD384" s="147"/>
      <c r="AE384" s="147"/>
      <c r="AF384" s="147"/>
      <c r="AG384" s="147" t="s">
        <v>144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180" t="s">
        <v>401</v>
      </c>
      <c r="D385" s="159"/>
      <c r="E385" s="160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126</v>
      </c>
      <c r="AH385" s="147">
        <v>0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54"/>
      <c r="B386" s="155"/>
      <c r="C386" s="180" t="s">
        <v>171</v>
      </c>
      <c r="D386" s="159"/>
      <c r="E386" s="160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7"/>
      <c r="Z386" s="147"/>
      <c r="AA386" s="147"/>
      <c r="AB386" s="147"/>
      <c r="AC386" s="147"/>
      <c r="AD386" s="147"/>
      <c r="AE386" s="147"/>
      <c r="AF386" s="147"/>
      <c r="AG386" s="147" t="s">
        <v>126</v>
      </c>
      <c r="AH386" s="147">
        <v>0</v>
      </c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54"/>
      <c r="B387" s="155"/>
      <c r="C387" s="180" t="s">
        <v>402</v>
      </c>
      <c r="D387" s="159"/>
      <c r="E387" s="160">
        <v>4.5599999999999996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7"/>
      <c r="Z387" s="147"/>
      <c r="AA387" s="147"/>
      <c r="AB387" s="147"/>
      <c r="AC387" s="147"/>
      <c r="AD387" s="147"/>
      <c r="AE387" s="147"/>
      <c r="AF387" s="147"/>
      <c r="AG387" s="147" t="s">
        <v>126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54"/>
      <c r="B388" s="155"/>
      <c r="C388" s="251"/>
      <c r="D388" s="252"/>
      <c r="E388" s="252"/>
      <c r="F388" s="252"/>
      <c r="G388" s="252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7"/>
      <c r="Z388" s="147"/>
      <c r="AA388" s="147"/>
      <c r="AB388" s="147"/>
      <c r="AC388" s="147"/>
      <c r="AD388" s="147"/>
      <c r="AE388" s="147"/>
      <c r="AF388" s="147"/>
      <c r="AG388" s="147" t="s">
        <v>121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x14ac:dyDescent="0.2">
      <c r="A389" s="162" t="s">
        <v>110</v>
      </c>
      <c r="B389" s="163" t="s">
        <v>62</v>
      </c>
      <c r="C389" s="178" t="s">
        <v>63</v>
      </c>
      <c r="D389" s="164"/>
      <c r="E389" s="165"/>
      <c r="F389" s="166"/>
      <c r="G389" s="166">
        <f>SUMIF(AG390:AG436,"&lt;&gt;NOR",G390:G436)</f>
        <v>0</v>
      </c>
      <c r="H389" s="166"/>
      <c r="I389" s="166">
        <f>SUM(I390:I436)</f>
        <v>0</v>
      </c>
      <c r="J389" s="166"/>
      <c r="K389" s="166">
        <f>SUM(K390:K436)</f>
        <v>0</v>
      </c>
      <c r="L389" s="166"/>
      <c r="M389" s="166">
        <f>SUM(M390:M436)</f>
        <v>0</v>
      </c>
      <c r="N389" s="166"/>
      <c r="O389" s="166">
        <f>SUM(O390:O436)</f>
        <v>6.5900000000000007</v>
      </c>
      <c r="P389" s="166"/>
      <c r="Q389" s="166">
        <f>SUM(Q390:Q436)</f>
        <v>0</v>
      </c>
      <c r="R389" s="166"/>
      <c r="S389" s="166"/>
      <c r="T389" s="167"/>
      <c r="U389" s="161"/>
      <c r="V389" s="161">
        <f>SUM(V390:V436)</f>
        <v>9.7100000000000009</v>
      </c>
      <c r="W389" s="161"/>
      <c r="X389" s="161"/>
      <c r="AG389" t="s">
        <v>111</v>
      </c>
    </row>
    <row r="390" spans="1:60" outlineLevel="1" x14ac:dyDescent="0.2">
      <c r="A390" s="168">
        <v>48</v>
      </c>
      <c r="B390" s="169" t="s">
        <v>190</v>
      </c>
      <c r="C390" s="179" t="s">
        <v>191</v>
      </c>
      <c r="D390" s="170" t="s">
        <v>163</v>
      </c>
      <c r="E390" s="171">
        <v>11.181100000000001</v>
      </c>
      <c r="F390" s="172"/>
      <c r="G390" s="173">
        <f>ROUND(E390*F390,2)</f>
        <v>0</v>
      </c>
      <c r="H390" s="172"/>
      <c r="I390" s="173">
        <f>ROUND(E390*H390,2)</f>
        <v>0</v>
      </c>
      <c r="J390" s="172"/>
      <c r="K390" s="173">
        <f>ROUND(E390*J390,2)</f>
        <v>0</v>
      </c>
      <c r="L390" s="173">
        <v>21</v>
      </c>
      <c r="M390" s="173">
        <f>G390*(1+L390/100)</f>
        <v>0</v>
      </c>
      <c r="N390" s="173">
        <v>0</v>
      </c>
      <c r="O390" s="173">
        <f>ROUND(E390*N390,2)</f>
        <v>0</v>
      </c>
      <c r="P390" s="173">
        <v>0</v>
      </c>
      <c r="Q390" s="173">
        <f>ROUND(E390*P390,2)</f>
        <v>0</v>
      </c>
      <c r="R390" s="173" t="s">
        <v>178</v>
      </c>
      <c r="S390" s="173" t="s">
        <v>124</v>
      </c>
      <c r="T390" s="174" t="s">
        <v>124</v>
      </c>
      <c r="U390" s="157">
        <v>1.7999999999999999E-2</v>
      </c>
      <c r="V390" s="157">
        <f>ROUND(E390*U390,2)</f>
        <v>0.2</v>
      </c>
      <c r="W390" s="157"/>
      <c r="X390" s="157" t="s">
        <v>143</v>
      </c>
      <c r="Y390" s="147"/>
      <c r="Z390" s="147"/>
      <c r="AA390" s="147"/>
      <c r="AB390" s="147"/>
      <c r="AC390" s="147"/>
      <c r="AD390" s="147"/>
      <c r="AE390" s="147"/>
      <c r="AF390" s="147"/>
      <c r="AG390" s="147" t="s">
        <v>144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253" t="s">
        <v>192</v>
      </c>
      <c r="D391" s="254"/>
      <c r="E391" s="254"/>
      <c r="F391" s="254"/>
      <c r="G391" s="254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166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outlineLevel="1" x14ac:dyDescent="0.2">
      <c r="A392" s="154"/>
      <c r="B392" s="155"/>
      <c r="C392" s="180" t="s">
        <v>403</v>
      </c>
      <c r="D392" s="159"/>
      <c r="E392" s="160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7"/>
      <c r="Z392" s="147"/>
      <c r="AA392" s="147"/>
      <c r="AB392" s="147"/>
      <c r="AC392" s="147"/>
      <c r="AD392" s="147"/>
      <c r="AE392" s="147"/>
      <c r="AF392" s="147"/>
      <c r="AG392" s="147" t="s">
        <v>126</v>
      </c>
      <c r="AH392" s="147">
        <v>0</v>
      </c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54"/>
      <c r="B393" s="155"/>
      <c r="C393" s="180" t="s">
        <v>171</v>
      </c>
      <c r="D393" s="159"/>
      <c r="E393" s="160"/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7"/>
      <c r="Z393" s="147"/>
      <c r="AA393" s="147"/>
      <c r="AB393" s="147"/>
      <c r="AC393" s="147"/>
      <c r="AD393" s="147"/>
      <c r="AE393" s="147"/>
      <c r="AF393" s="147"/>
      <c r="AG393" s="147" t="s">
        <v>126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outlineLevel="1" x14ac:dyDescent="0.2">
      <c r="A394" s="154"/>
      <c r="B394" s="155"/>
      <c r="C394" s="180" t="s">
        <v>404</v>
      </c>
      <c r="D394" s="159"/>
      <c r="E394" s="160">
        <v>8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7"/>
      <c r="Z394" s="147"/>
      <c r="AA394" s="147"/>
      <c r="AB394" s="147"/>
      <c r="AC394" s="147"/>
      <c r="AD394" s="147"/>
      <c r="AE394" s="147"/>
      <c r="AF394" s="147"/>
      <c r="AG394" s="147" t="s">
        <v>126</v>
      </c>
      <c r="AH394" s="147">
        <v>0</v>
      </c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180" t="s">
        <v>405</v>
      </c>
      <c r="D395" s="159"/>
      <c r="E395" s="160">
        <v>3.1810999999999998</v>
      </c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126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54"/>
      <c r="B396" s="155"/>
      <c r="C396" s="251"/>
      <c r="D396" s="252"/>
      <c r="E396" s="252"/>
      <c r="F396" s="252"/>
      <c r="G396" s="252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7"/>
      <c r="Z396" s="147"/>
      <c r="AA396" s="147"/>
      <c r="AB396" s="147"/>
      <c r="AC396" s="147"/>
      <c r="AD396" s="147"/>
      <c r="AE396" s="147"/>
      <c r="AF396" s="147"/>
      <c r="AG396" s="147" t="s">
        <v>121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68">
        <v>49</v>
      </c>
      <c r="B397" s="169" t="s">
        <v>193</v>
      </c>
      <c r="C397" s="179" t="s">
        <v>194</v>
      </c>
      <c r="D397" s="170" t="s">
        <v>163</v>
      </c>
      <c r="E397" s="171">
        <v>11.181100000000001</v>
      </c>
      <c r="F397" s="172"/>
      <c r="G397" s="173">
        <f>ROUND(E397*F397,2)</f>
        <v>0</v>
      </c>
      <c r="H397" s="172"/>
      <c r="I397" s="173">
        <f>ROUND(E397*H397,2)</f>
        <v>0</v>
      </c>
      <c r="J397" s="172"/>
      <c r="K397" s="173">
        <f>ROUND(E397*J397,2)</f>
        <v>0</v>
      </c>
      <c r="L397" s="173">
        <v>21</v>
      </c>
      <c r="M397" s="173">
        <f>G397*(1+L397/100)</f>
        <v>0</v>
      </c>
      <c r="N397" s="173">
        <v>0</v>
      </c>
      <c r="O397" s="173">
        <f>ROUND(E397*N397,2)</f>
        <v>0</v>
      </c>
      <c r="P397" s="173">
        <v>0</v>
      </c>
      <c r="Q397" s="173">
        <f>ROUND(E397*P397,2)</f>
        <v>0</v>
      </c>
      <c r="R397" s="173"/>
      <c r="S397" s="173" t="s">
        <v>124</v>
      </c>
      <c r="T397" s="174" t="s">
        <v>124</v>
      </c>
      <c r="U397" s="157">
        <v>0.09</v>
      </c>
      <c r="V397" s="157">
        <f>ROUND(E397*U397,2)</f>
        <v>1.01</v>
      </c>
      <c r="W397" s="157"/>
      <c r="X397" s="157" t="s">
        <v>143</v>
      </c>
      <c r="Y397" s="147"/>
      <c r="Z397" s="147"/>
      <c r="AA397" s="147"/>
      <c r="AB397" s="147"/>
      <c r="AC397" s="147"/>
      <c r="AD397" s="147"/>
      <c r="AE397" s="147"/>
      <c r="AF397" s="147"/>
      <c r="AG397" s="147" t="s">
        <v>144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54"/>
      <c r="B398" s="155"/>
      <c r="C398" s="180" t="s">
        <v>403</v>
      </c>
      <c r="D398" s="159"/>
      <c r="E398" s="160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7"/>
      <c r="Z398" s="147"/>
      <c r="AA398" s="147"/>
      <c r="AB398" s="147"/>
      <c r="AC398" s="147"/>
      <c r="AD398" s="147"/>
      <c r="AE398" s="147"/>
      <c r="AF398" s="147"/>
      <c r="AG398" s="147" t="s">
        <v>126</v>
      </c>
      <c r="AH398" s="147">
        <v>0</v>
      </c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54"/>
      <c r="B399" s="155"/>
      <c r="C399" s="180" t="s">
        <v>171</v>
      </c>
      <c r="D399" s="159"/>
      <c r="E399" s="160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7"/>
      <c r="Z399" s="147"/>
      <c r="AA399" s="147"/>
      <c r="AB399" s="147"/>
      <c r="AC399" s="147"/>
      <c r="AD399" s="147"/>
      <c r="AE399" s="147"/>
      <c r="AF399" s="147"/>
      <c r="AG399" s="147" t="s">
        <v>126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54"/>
      <c r="B400" s="155"/>
      <c r="C400" s="180" t="s">
        <v>404</v>
      </c>
      <c r="D400" s="159"/>
      <c r="E400" s="160">
        <v>8</v>
      </c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47"/>
      <c r="Z400" s="147"/>
      <c r="AA400" s="147"/>
      <c r="AB400" s="147"/>
      <c r="AC400" s="147"/>
      <c r="AD400" s="147"/>
      <c r="AE400" s="147"/>
      <c r="AF400" s="147"/>
      <c r="AG400" s="147" t="s">
        <v>126</v>
      </c>
      <c r="AH400" s="147">
        <v>0</v>
      </c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180" t="s">
        <v>405</v>
      </c>
      <c r="D401" s="159"/>
      <c r="E401" s="160">
        <v>3.1810999999999998</v>
      </c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126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54"/>
      <c r="B402" s="155"/>
      <c r="C402" s="251"/>
      <c r="D402" s="252"/>
      <c r="E402" s="252"/>
      <c r="F402" s="252"/>
      <c r="G402" s="252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7"/>
      <c r="Z402" s="147"/>
      <c r="AA402" s="147"/>
      <c r="AB402" s="147"/>
      <c r="AC402" s="147"/>
      <c r="AD402" s="147"/>
      <c r="AE402" s="147"/>
      <c r="AF402" s="147"/>
      <c r="AG402" s="147" t="s">
        <v>121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22.5" outlineLevel="1" x14ac:dyDescent="0.2">
      <c r="A403" s="168">
        <v>50</v>
      </c>
      <c r="B403" s="169" t="s">
        <v>406</v>
      </c>
      <c r="C403" s="179" t="s">
        <v>407</v>
      </c>
      <c r="D403" s="170" t="s">
        <v>163</v>
      </c>
      <c r="E403" s="171">
        <v>11.181100000000001</v>
      </c>
      <c r="F403" s="172"/>
      <c r="G403" s="173">
        <f>ROUND(E403*F403,2)</f>
        <v>0</v>
      </c>
      <c r="H403" s="172"/>
      <c r="I403" s="173">
        <f>ROUND(E403*H403,2)</f>
        <v>0</v>
      </c>
      <c r="J403" s="172"/>
      <c r="K403" s="173">
        <f>ROUND(E403*J403,2)</f>
        <v>0</v>
      </c>
      <c r="L403" s="173">
        <v>21</v>
      </c>
      <c r="M403" s="173">
        <f>G403*(1+L403/100)</f>
        <v>0</v>
      </c>
      <c r="N403" s="173">
        <v>0.378</v>
      </c>
      <c r="O403" s="173">
        <f>ROUND(E403*N403,2)</f>
        <v>4.2300000000000004</v>
      </c>
      <c r="P403" s="173">
        <v>0</v>
      </c>
      <c r="Q403" s="173">
        <f>ROUND(E403*P403,2)</f>
        <v>0</v>
      </c>
      <c r="R403" s="173" t="s">
        <v>164</v>
      </c>
      <c r="S403" s="173" t="s">
        <v>124</v>
      </c>
      <c r="T403" s="174" t="s">
        <v>124</v>
      </c>
      <c r="U403" s="157">
        <v>0.03</v>
      </c>
      <c r="V403" s="157">
        <f>ROUND(E403*U403,2)</f>
        <v>0.34</v>
      </c>
      <c r="W403" s="157"/>
      <c r="X403" s="157" t="s">
        <v>143</v>
      </c>
      <c r="Y403" s="147"/>
      <c r="Z403" s="147"/>
      <c r="AA403" s="147"/>
      <c r="AB403" s="147"/>
      <c r="AC403" s="147"/>
      <c r="AD403" s="147"/>
      <c r="AE403" s="147"/>
      <c r="AF403" s="147"/>
      <c r="AG403" s="147" t="s">
        <v>144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54"/>
      <c r="B404" s="155"/>
      <c r="C404" s="180" t="s">
        <v>403</v>
      </c>
      <c r="D404" s="159"/>
      <c r="E404" s="160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7"/>
      <c r="Z404" s="147"/>
      <c r="AA404" s="147"/>
      <c r="AB404" s="147"/>
      <c r="AC404" s="147"/>
      <c r="AD404" s="147"/>
      <c r="AE404" s="147"/>
      <c r="AF404" s="147"/>
      <c r="AG404" s="147" t="s">
        <v>126</v>
      </c>
      <c r="AH404" s="147">
        <v>0</v>
      </c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/>
      <c r="B405" s="155"/>
      <c r="C405" s="180" t="s">
        <v>171</v>
      </c>
      <c r="D405" s="159"/>
      <c r="E405" s="160"/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7"/>
      <c r="Z405" s="147"/>
      <c r="AA405" s="147"/>
      <c r="AB405" s="147"/>
      <c r="AC405" s="147"/>
      <c r="AD405" s="147"/>
      <c r="AE405" s="147"/>
      <c r="AF405" s="147"/>
      <c r="AG405" s="147" t="s">
        <v>126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54"/>
      <c r="B406" s="155"/>
      <c r="C406" s="180" t="s">
        <v>404</v>
      </c>
      <c r="D406" s="159"/>
      <c r="E406" s="160">
        <v>8</v>
      </c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47"/>
      <c r="Z406" s="147"/>
      <c r="AA406" s="147"/>
      <c r="AB406" s="147"/>
      <c r="AC406" s="147"/>
      <c r="AD406" s="147"/>
      <c r="AE406" s="147"/>
      <c r="AF406" s="147"/>
      <c r="AG406" s="147" t="s">
        <v>126</v>
      </c>
      <c r="AH406" s="147">
        <v>0</v>
      </c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180" t="s">
        <v>405</v>
      </c>
      <c r="D407" s="159"/>
      <c r="E407" s="160">
        <v>3.1810999999999998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126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54"/>
      <c r="B408" s="155"/>
      <c r="C408" s="180" t="s">
        <v>394</v>
      </c>
      <c r="D408" s="159"/>
      <c r="E408" s="160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7"/>
      <c r="Z408" s="147"/>
      <c r="AA408" s="147"/>
      <c r="AB408" s="147"/>
      <c r="AC408" s="147"/>
      <c r="AD408" s="147"/>
      <c r="AE408" s="147"/>
      <c r="AF408" s="147"/>
      <c r="AG408" s="147" t="s">
        <v>126</v>
      </c>
      <c r="AH408" s="147">
        <v>0</v>
      </c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54"/>
      <c r="B409" s="155"/>
      <c r="C409" s="180" t="s">
        <v>395</v>
      </c>
      <c r="D409" s="159"/>
      <c r="E409" s="160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7"/>
      <c r="Z409" s="147"/>
      <c r="AA409" s="147"/>
      <c r="AB409" s="147"/>
      <c r="AC409" s="147"/>
      <c r="AD409" s="147"/>
      <c r="AE409" s="147"/>
      <c r="AF409" s="147"/>
      <c r="AG409" s="147" t="s">
        <v>126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54"/>
      <c r="B410" s="155"/>
      <c r="C410" s="180" t="s">
        <v>396</v>
      </c>
      <c r="D410" s="159"/>
      <c r="E410" s="160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7"/>
      <c r="Z410" s="147"/>
      <c r="AA410" s="147"/>
      <c r="AB410" s="147"/>
      <c r="AC410" s="147"/>
      <c r="AD410" s="147"/>
      <c r="AE410" s="147"/>
      <c r="AF410" s="147"/>
      <c r="AG410" s="147" t="s">
        <v>126</v>
      </c>
      <c r="AH410" s="147">
        <v>0</v>
      </c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54"/>
      <c r="B411" s="155"/>
      <c r="C411" s="180" t="s">
        <v>397</v>
      </c>
      <c r="D411" s="159"/>
      <c r="E411" s="160"/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7"/>
      <c r="Z411" s="147"/>
      <c r="AA411" s="147"/>
      <c r="AB411" s="147"/>
      <c r="AC411" s="147"/>
      <c r="AD411" s="147"/>
      <c r="AE411" s="147"/>
      <c r="AF411" s="147"/>
      <c r="AG411" s="147" t="s">
        <v>126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54"/>
      <c r="B412" s="155"/>
      <c r="C412" s="251"/>
      <c r="D412" s="252"/>
      <c r="E412" s="252"/>
      <c r="F412" s="252"/>
      <c r="G412" s="252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7"/>
      <c r="Z412" s="147"/>
      <c r="AA412" s="147"/>
      <c r="AB412" s="147"/>
      <c r="AC412" s="147"/>
      <c r="AD412" s="147"/>
      <c r="AE412" s="147"/>
      <c r="AF412" s="147"/>
      <c r="AG412" s="147" t="s">
        <v>121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68">
        <v>51</v>
      </c>
      <c r="B413" s="169" t="s">
        <v>408</v>
      </c>
      <c r="C413" s="179" t="s">
        <v>409</v>
      </c>
      <c r="D413" s="170" t="s">
        <v>163</v>
      </c>
      <c r="E413" s="171">
        <v>7.8267699999999998</v>
      </c>
      <c r="F413" s="172"/>
      <c r="G413" s="173">
        <f>ROUND(E413*F413,2)</f>
        <v>0</v>
      </c>
      <c r="H413" s="172"/>
      <c r="I413" s="173">
        <f>ROUND(E413*H413,2)</f>
        <v>0</v>
      </c>
      <c r="J413" s="172"/>
      <c r="K413" s="173">
        <f>ROUND(E413*J413,2)</f>
        <v>0</v>
      </c>
      <c r="L413" s="173">
        <v>21</v>
      </c>
      <c r="M413" s="173">
        <f>G413*(1+L413/100)</f>
        <v>0</v>
      </c>
      <c r="N413" s="173">
        <v>7.4099999999999999E-2</v>
      </c>
      <c r="O413" s="173">
        <f>ROUND(E413*N413,2)</f>
        <v>0.57999999999999996</v>
      </c>
      <c r="P413" s="173">
        <v>0</v>
      </c>
      <c r="Q413" s="173">
        <f>ROUND(E413*P413,2)</f>
        <v>0</v>
      </c>
      <c r="R413" s="173" t="s">
        <v>164</v>
      </c>
      <c r="S413" s="173" t="s">
        <v>124</v>
      </c>
      <c r="T413" s="174" t="s">
        <v>124</v>
      </c>
      <c r="U413" s="157">
        <v>0.81799999999999995</v>
      </c>
      <c r="V413" s="157">
        <f>ROUND(E413*U413,2)</f>
        <v>6.4</v>
      </c>
      <c r="W413" s="157"/>
      <c r="X413" s="157" t="s">
        <v>143</v>
      </c>
      <c r="Y413" s="147"/>
      <c r="Z413" s="147"/>
      <c r="AA413" s="147"/>
      <c r="AB413" s="147"/>
      <c r="AC413" s="147"/>
      <c r="AD413" s="147"/>
      <c r="AE413" s="147"/>
      <c r="AF413" s="147"/>
      <c r="AG413" s="147" t="s">
        <v>144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1" x14ac:dyDescent="0.2">
      <c r="A414" s="154"/>
      <c r="B414" s="155"/>
      <c r="C414" s="253" t="s">
        <v>410</v>
      </c>
      <c r="D414" s="254"/>
      <c r="E414" s="254"/>
      <c r="F414" s="254"/>
      <c r="G414" s="254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7"/>
      <c r="Z414" s="147"/>
      <c r="AA414" s="147"/>
      <c r="AB414" s="147"/>
      <c r="AC414" s="147"/>
      <c r="AD414" s="147"/>
      <c r="AE414" s="147"/>
      <c r="AF414" s="147"/>
      <c r="AG414" s="147" t="s">
        <v>166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75" t="str">
        <f>C414</f>
        <v>s provedením lože z kameniva drceného, s vyplněním spár, s dvojitým hutněním vibrováním, a se smetením přebytečného materiálu na krajnici. S dodáním hmot pro lože a výplň spár.</v>
      </c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180" t="s">
        <v>403</v>
      </c>
      <c r="D415" s="159"/>
      <c r="E415" s="160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126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54"/>
      <c r="B416" s="155"/>
      <c r="C416" s="180" t="s">
        <v>171</v>
      </c>
      <c r="D416" s="159"/>
      <c r="E416" s="160"/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7"/>
      <c r="Z416" s="147"/>
      <c r="AA416" s="147"/>
      <c r="AB416" s="147"/>
      <c r="AC416" s="147"/>
      <c r="AD416" s="147"/>
      <c r="AE416" s="147"/>
      <c r="AF416" s="147"/>
      <c r="AG416" s="147" t="s">
        <v>126</v>
      </c>
      <c r="AH416" s="147">
        <v>0</v>
      </c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54"/>
      <c r="B417" s="155"/>
      <c r="C417" s="180" t="s">
        <v>411</v>
      </c>
      <c r="D417" s="159"/>
      <c r="E417" s="160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7"/>
      <c r="Z417" s="147"/>
      <c r="AA417" s="147"/>
      <c r="AB417" s="147"/>
      <c r="AC417" s="147"/>
      <c r="AD417" s="147"/>
      <c r="AE417" s="147"/>
      <c r="AF417" s="147"/>
      <c r="AG417" s="147" t="s">
        <v>126</v>
      </c>
      <c r="AH417" s="147">
        <v>0</v>
      </c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outlineLevel="1" x14ac:dyDescent="0.2">
      <c r="A418" s="154"/>
      <c r="B418" s="155"/>
      <c r="C418" s="180" t="s">
        <v>412</v>
      </c>
      <c r="D418" s="159"/>
      <c r="E418" s="160"/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7"/>
      <c r="Z418" s="147"/>
      <c r="AA418" s="147"/>
      <c r="AB418" s="147"/>
      <c r="AC418" s="147"/>
      <c r="AD418" s="147"/>
      <c r="AE418" s="147"/>
      <c r="AF418" s="147"/>
      <c r="AG418" s="147" t="s">
        <v>126</v>
      </c>
      <c r="AH418" s="147">
        <v>0</v>
      </c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54"/>
      <c r="B419" s="155"/>
      <c r="C419" s="180" t="s">
        <v>167</v>
      </c>
      <c r="D419" s="159"/>
      <c r="E419" s="160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7"/>
      <c r="Z419" s="147"/>
      <c r="AA419" s="147"/>
      <c r="AB419" s="147"/>
      <c r="AC419" s="147"/>
      <c r="AD419" s="147"/>
      <c r="AE419" s="147"/>
      <c r="AF419" s="147"/>
      <c r="AG419" s="147" t="s">
        <v>126</v>
      </c>
      <c r="AH419" s="147">
        <v>0</v>
      </c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180" t="s">
        <v>413</v>
      </c>
      <c r="D420" s="159"/>
      <c r="E420" s="160">
        <v>5.6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126</v>
      </c>
      <c r="AH420" s="147">
        <v>0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180" t="s">
        <v>414</v>
      </c>
      <c r="D421" s="159"/>
      <c r="E421" s="160">
        <v>2.2267700000000001</v>
      </c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126</v>
      </c>
      <c r="AH421" s="147">
        <v>0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outlineLevel="1" x14ac:dyDescent="0.2">
      <c r="A422" s="154"/>
      <c r="B422" s="155"/>
      <c r="C422" s="251"/>
      <c r="D422" s="252"/>
      <c r="E422" s="252"/>
      <c r="F422" s="252"/>
      <c r="G422" s="252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7"/>
      <c r="Z422" s="147"/>
      <c r="AA422" s="147"/>
      <c r="AB422" s="147"/>
      <c r="AC422" s="147"/>
      <c r="AD422" s="147"/>
      <c r="AE422" s="147"/>
      <c r="AF422" s="147"/>
      <c r="AG422" s="147" t="s">
        <v>121</v>
      </c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22.5" outlineLevel="1" x14ac:dyDescent="0.2">
      <c r="A423" s="168">
        <v>52</v>
      </c>
      <c r="B423" s="169" t="s">
        <v>415</v>
      </c>
      <c r="C423" s="179" t="s">
        <v>416</v>
      </c>
      <c r="D423" s="170" t="s">
        <v>177</v>
      </c>
      <c r="E423" s="171">
        <v>0.95609999999999995</v>
      </c>
      <c r="F423" s="172"/>
      <c r="G423" s="173">
        <f>ROUND(E423*F423,2)</f>
        <v>0</v>
      </c>
      <c r="H423" s="172"/>
      <c r="I423" s="173">
        <f>ROUND(E423*H423,2)</f>
        <v>0</v>
      </c>
      <c r="J423" s="172"/>
      <c r="K423" s="173">
        <f>ROUND(E423*J423,2)</f>
        <v>0</v>
      </c>
      <c r="L423" s="173">
        <v>21</v>
      </c>
      <c r="M423" s="173">
        <f>G423*(1+L423/100)</f>
        <v>0</v>
      </c>
      <c r="N423" s="173">
        <v>1.6</v>
      </c>
      <c r="O423" s="173">
        <f>ROUND(E423*N423,2)</f>
        <v>1.53</v>
      </c>
      <c r="P423" s="173">
        <v>0</v>
      </c>
      <c r="Q423" s="173">
        <f>ROUND(E423*P423,2)</f>
        <v>0</v>
      </c>
      <c r="R423" s="173" t="s">
        <v>247</v>
      </c>
      <c r="S423" s="173" t="s">
        <v>124</v>
      </c>
      <c r="T423" s="174" t="s">
        <v>124</v>
      </c>
      <c r="U423" s="157">
        <v>1.8360000000000001</v>
      </c>
      <c r="V423" s="157">
        <f>ROUND(E423*U423,2)</f>
        <v>1.76</v>
      </c>
      <c r="W423" s="157"/>
      <c r="X423" s="157" t="s">
        <v>143</v>
      </c>
      <c r="Y423" s="147"/>
      <c r="Z423" s="147"/>
      <c r="AA423" s="147"/>
      <c r="AB423" s="147"/>
      <c r="AC423" s="147"/>
      <c r="AD423" s="147"/>
      <c r="AE423" s="147"/>
      <c r="AF423" s="147"/>
      <c r="AG423" s="147" t="s">
        <v>144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253" t="s">
        <v>391</v>
      </c>
      <c r="D424" s="254"/>
      <c r="E424" s="254"/>
      <c r="F424" s="254"/>
      <c r="G424" s="254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166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75" t="str">
        <f>C424</f>
        <v>pod mazaniny a dlažby, popř. na plochých střechách, vodorovný nebo ve spádu, s udusáním a urovnáním povrchu,</v>
      </c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54"/>
      <c r="B425" s="155"/>
      <c r="C425" s="180" t="s">
        <v>171</v>
      </c>
      <c r="D425" s="159"/>
      <c r="E425" s="160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7"/>
      <c r="Z425" s="147"/>
      <c r="AA425" s="147"/>
      <c r="AB425" s="147"/>
      <c r="AC425" s="147"/>
      <c r="AD425" s="147"/>
      <c r="AE425" s="147"/>
      <c r="AF425" s="147"/>
      <c r="AG425" s="147" t="s">
        <v>126</v>
      </c>
      <c r="AH425" s="147">
        <v>0</v>
      </c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180" t="s">
        <v>417</v>
      </c>
      <c r="D426" s="159"/>
      <c r="E426" s="160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126</v>
      </c>
      <c r="AH426" s="147">
        <v>0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54"/>
      <c r="B427" s="155"/>
      <c r="C427" s="180" t="s">
        <v>418</v>
      </c>
      <c r="D427" s="159"/>
      <c r="E427" s="160">
        <v>0.252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7"/>
      <c r="Z427" s="147"/>
      <c r="AA427" s="147"/>
      <c r="AB427" s="147"/>
      <c r="AC427" s="147"/>
      <c r="AD427" s="147"/>
      <c r="AE427" s="147"/>
      <c r="AF427" s="147"/>
      <c r="AG427" s="147" t="s">
        <v>126</v>
      </c>
      <c r="AH427" s="147">
        <v>0</v>
      </c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80" t="s">
        <v>419</v>
      </c>
      <c r="D428" s="159"/>
      <c r="E428" s="160">
        <v>0.1002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126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54"/>
      <c r="B429" s="155"/>
      <c r="C429" s="180" t="s">
        <v>171</v>
      </c>
      <c r="D429" s="159"/>
      <c r="E429" s="160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7"/>
      <c r="Z429" s="147"/>
      <c r="AA429" s="147"/>
      <c r="AB429" s="147"/>
      <c r="AC429" s="147"/>
      <c r="AD429" s="147"/>
      <c r="AE429" s="147"/>
      <c r="AF429" s="147"/>
      <c r="AG429" s="147" t="s">
        <v>126</v>
      </c>
      <c r="AH429" s="147">
        <v>0</v>
      </c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180" t="s">
        <v>265</v>
      </c>
      <c r="D430" s="159"/>
      <c r="E430" s="160"/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126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54"/>
      <c r="B431" s="155"/>
      <c r="C431" s="180" t="s">
        <v>420</v>
      </c>
      <c r="D431" s="159"/>
      <c r="E431" s="160">
        <v>0.60389999999999999</v>
      </c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7"/>
      <c r="Z431" s="147"/>
      <c r="AA431" s="147"/>
      <c r="AB431" s="147"/>
      <c r="AC431" s="147"/>
      <c r="AD431" s="147"/>
      <c r="AE431" s="147"/>
      <c r="AF431" s="147"/>
      <c r="AG431" s="147" t="s">
        <v>126</v>
      </c>
      <c r="AH431" s="147">
        <v>0</v>
      </c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251"/>
      <c r="D432" s="252"/>
      <c r="E432" s="252"/>
      <c r="F432" s="252"/>
      <c r="G432" s="252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121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outlineLevel="1" x14ac:dyDescent="0.2">
      <c r="A433" s="168">
        <v>53</v>
      </c>
      <c r="B433" s="169" t="s">
        <v>421</v>
      </c>
      <c r="C433" s="179" t="s">
        <v>422</v>
      </c>
      <c r="D433" s="170" t="s">
        <v>163</v>
      </c>
      <c r="E433" s="171">
        <v>2.5607899999999999</v>
      </c>
      <c r="F433" s="172"/>
      <c r="G433" s="173">
        <f>ROUND(E433*F433,2)</f>
        <v>0</v>
      </c>
      <c r="H433" s="172"/>
      <c r="I433" s="173">
        <f>ROUND(E433*H433,2)</f>
        <v>0</v>
      </c>
      <c r="J433" s="172"/>
      <c r="K433" s="173">
        <f>ROUND(E433*J433,2)</f>
        <v>0</v>
      </c>
      <c r="L433" s="173">
        <v>21</v>
      </c>
      <c r="M433" s="173">
        <f>G433*(1+L433/100)</f>
        <v>0</v>
      </c>
      <c r="N433" s="173">
        <v>9.6000000000000002E-2</v>
      </c>
      <c r="O433" s="173">
        <f>ROUND(E433*N433,2)</f>
        <v>0.25</v>
      </c>
      <c r="P433" s="173">
        <v>0</v>
      </c>
      <c r="Q433" s="173">
        <f>ROUND(E433*P433,2)</f>
        <v>0</v>
      </c>
      <c r="R433" s="173"/>
      <c r="S433" s="173" t="s">
        <v>115</v>
      </c>
      <c r="T433" s="174" t="s">
        <v>124</v>
      </c>
      <c r="U433" s="157">
        <v>0</v>
      </c>
      <c r="V433" s="157">
        <f>ROUND(E433*U433,2)</f>
        <v>0</v>
      </c>
      <c r="W433" s="157"/>
      <c r="X433" s="157" t="s">
        <v>229</v>
      </c>
      <c r="Y433" s="147"/>
      <c r="Z433" s="147"/>
      <c r="AA433" s="147"/>
      <c r="AB433" s="147"/>
      <c r="AC433" s="147"/>
      <c r="AD433" s="147"/>
      <c r="AE433" s="147"/>
      <c r="AF433" s="147"/>
      <c r="AG433" s="147" t="s">
        <v>230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180" t="s">
        <v>171</v>
      </c>
      <c r="D434" s="159"/>
      <c r="E434" s="160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126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80" t="s">
        <v>423</v>
      </c>
      <c r="D435" s="159"/>
      <c r="E435" s="160">
        <v>2.5607899999999999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126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54"/>
      <c r="B436" s="155"/>
      <c r="C436" s="251"/>
      <c r="D436" s="252"/>
      <c r="E436" s="252"/>
      <c r="F436" s="252"/>
      <c r="G436" s="252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7"/>
      <c r="Z436" s="147"/>
      <c r="AA436" s="147"/>
      <c r="AB436" s="147"/>
      <c r="AC436" s="147"/>
      <c r="AD436" s="147"/>
      <c r="AE436" s="147"/>
      <c r="AF436" s="147"/>
      <c r="AG436" s="147" t="s">
        <v>121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x14ac:dyDescent="0.2">
      <c r="A437" s="162" t="s">
        <v>110</v>
      </c>
      <c r="B437" s="163" t="s">
        <v>64</v>
      </c>
      <c r="C437" s="178" t="s">
        <v>65</v>
      </c>
      <c r="D437" s="164"/>
      <c r="E437" s="165"/>
      <c r="F437" s="166"/>
      <c r="G437" s="166">
        <f>SUMIF(AG438:AG477,"&lt;&gt;NOR",G438:G477)</f>
        <v>0</v>
      </c>
      <c r="H437" s="166"/>
      <c r="I437" s="166">
        <f>SUM(I438:I477)</f>
        <v>0</v>
      </c>
      <c r="J437" s="166"/>
      <c r="K437" s="166">
        <f>SUM(K438:K477)</f>
        <v>0</v>
      </c>
      <c r="L437" s="166"/>
      <c r="M437" s="166">
        <f>SUM(M438:M477)</f>
        <v>0</v>
      </c>
      <c r="N437" s="166"/>
      <c r="O437" s="166">
        <f>SUM(O438:O477)</f>
        <v>13.23</v>
      </c>
      <c r="P437" s="166"/>
      <c r="Q437" s="166">
        <f>SUM(Q438:Q477)</f>
        <v>0</v>
      </c>
      <c r="R437" s="166"/>
      <c r="S437" s="166"/>
      <c r="T437" s="167"/>
      <c r="U437" s="161"/>
      <c r="V437" s="161">
        <f>SUM(V438:V477)</f>
        <v>12.92</v>
      </c>
      <c r="W437" s="161"/>
      <c r="X437" s="161"/>
      <c r="AG437" t="s">
        <v>111</v>
      </c>
    </row>
    <row r="438" spans="1:60" outlineLevel="1" x14ac:dyDescent="0.2">
      <c r="A438" s="168">
        <v>54</v>
      </c>
      <c r="B438" s="169" t="s">
        <v>190</v>
      </c>
      <c r="C438" s="179" t="s">
        <v>191</v>
      </c>
      <c r="D438" s="170" t="s">
        <v>163</v>
      </c>
      <c r="E438" s="171">
        <v>19.3536</v>
      </c>
      <c r="F438" s="172"/>
      <c r="G438" s="173">
        <f>ROUND(E438*F438,2)</f>
        <v>0</v>
      </c>
      <c r="H438" s="172"/>
      <c r="I438" s="173">
        <f>ROUND(E438*H438,2)</f>
        <v>0</v>
      </c>
      <c r="J438" s="172"/>
      <c r="K438" s="173">
        <f>ROUND(E438*J438,2)</f>
        <v>0</v>
      </c>
      <c r="L438" s="173">
        <v>21</v>
      </c>
      <c r="M438" s="173">
        <f>G438*(1+L438/100)</f>
        <v>0</v>
      </c>
      <c r="N438" s="173">
        <v>0</v>
      </c>
      <c r="O438" s="173">
        <f>ROUND(E438*N438,2)</f>
        <v>0</v>
      </c>
      <c r="P438" s="173">
        <v>0</v>
      </c>
      <c r="Q438" s="173">
        <f>ROUND(E438*P438,2)</f>
        <v>0</v>
      </c>
      <c r="R438" s="173" t="s">
        <v>178</v>
      </c>
      <c r="S438" s="173" t="s">
        <v>124</v>
      </c>
      <c r="T438" s="174" t="s">
        <v>124</v>
      </c>
      <c r="U438" s="157">
        <v>1.7999999999999999E-2</v>
      </c>
      <c r="V438" s="157">
        <f>ROUND(E438*U438,2)</f>
        <v>0.35</v>
      </c>
      <c r="W438" s="157"/>
      <c r="X438" s="157" t="s">
        <v>143</v>
      </c>
      <c r="Y438" s="147"/>
      <c r="Z438" s="147"/>
      <c r="AA438" s="147"/>
      <c r="AB438" s="147"/>
      <c r="AC438" s="147"/>
      <c r="AD438" s="147"/>
      <c r="AE438" s="147"/>
      <c r="AF438" s="147"/>
      <c r="AG438" s="147" t="s">
        <v>359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outlineLevel="1" x14ac:dyDescent="0.2">
      <c r="A439" s="154"/>
      <c r="B439" s="155"/>
      <c r="C439" s="253" t="s">
        <v>192</v>
      </c>
      <c r="D439" s="254"/>
      <c r="E439" s="254"/>
      <c r="F439" s="254"/>
      <c r="G439" s="254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7"/>
      <c r="Z439" s="147"/>
      <c r="AA439" s="147"/>
      <c r="AB439" s="147"/>
      <c r="AC439" s="147"/>
      <c r="AD439" s="147"/>
      <c r="AE439" s="147"/>
      <c r="AF439" s="147"/>
      <c r="AG439" s="147" t="s">
        <v>166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180" t="s">
        <v>171</v>
      </c>
      <c r="D440" s="159"/>
      <c r="E440" s="160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126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54"/>
      <c r="B441" s="155"/>
      <c r="C441" s="180" t="s">
        <v>424</v>
      </c>
      <c r="D441" s="159"/>
      <c r="E441" s="160"/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7"/>
      <c r="Z441" s="147"/>
      <c r="AA441" s="147"/>
      <c r="AB441" s="147"/>
      <c r="AC441" s="147"/>
      <c r="AD441" s="147"/>
      <c r="AE441" s="147"/>
      <c r="AF441" s="147"/>
      <c r="AG441" s="147" t="s">
        <v>126</v>
      </c>
      <c r="AH441" s="147">
        <v>0</v>
      </c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180" t="s">
        <v>425</v>
      </c>
      <c r="D442" s="159"/>
      <c r="E442" s="160">
        <v>19.3536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126</v>
      </c>
      <c r="AH442" s="147">
        <v>0</v>
      </c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251"/>
      <c r="D443" s="252"/>
      <c r="E443" s="252"/>
      <c r="F443" s="252"/>
      <c r="G443" s="252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121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outlineLevel="1" x14ac:dyDescent="0.2">
      <c r="A444" s="168">
        <v>55</v>
      </c>
      <c r="B444" s="169" t="s">
        <v>193</v>
      </c>
      <c r="C444" s="179" t="s">
        <v>194</v>
      </c>
      <c r="D444" s="170" t="s">
        <v>163</v>
      </c>
      <c r="E444" s="171">
        <v>19.3536</v>
      </c>
      <c r="F444" s="172"/>
      <c r="G444" s="173">
        <f>ROUND(E444*F444,2)</f>
        <v>0</v>
      </c>
      <c r="H444" s="172"/>
      <c r="I444" s="173">
        <f>ROUND(E444*H444,2)</f>
        <v>0</v>
      </c>
      <c r="J444" s="172"/>
      <c r="K444" s="173">
        <f>ROUND(E444*J444,2)</f>
        <v>0</v>
      </c>
      <c r="L444" s="173">
        <v>21</v>
      </c>
      <c r="M444" s="173">
        <f>G444*(1+L444/100)</f>
        <v>0</v>
      </c>
      <c r="N444" s="173">
        <v>0</v>
      </c>
      <c r="O444" s="173">
        <f>ROUND(E444*N444,2)</f>
        <v>0</v>
      </c>
      <c r="P444" s="173">
        <v>0</v>
      </c>
      <c r="Q444" s="173">
        <f>ROUND(E444*P444,2)</f>
        <v>0</v>
      </c>
      <c r="R444" s="173"/>
      <c r="S444" s="173" t="s">
        <v>124</v>
      </c>
      <c r="T444" s="174" t="s">
        <v>124</v>
      </c>
      <c r="U444" s="157">
        <v>0.09</v>
      </c>
      <c r="V444" s="157">
        <f>ROUND(E444*U444,2)</f>
        <v>1.74</v>
      </c>
      <c r="W444" s="157"/>
      <c r="X444" s="157" t="s">
        <v>143</v>
      </c>
      <c r="Y444" s="147"/>
      <c r="Z444" s="147"/>
      <c r="AA444" s="147"/>
      <c r="AB444" s="147"/>
      <c r="AC444" s="147"/>
      <c r="AD444" s="147"/>
      <c r="AE444" s="147"/>
      <c r="AF444" s="147"/>
      <c r="AG444" s="147" t="s">
        <v>144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180" t="s">
        <v>171</v>
      </c>
      <c r="D445" s="159"/>
      <c r="E445" s="160"/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126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54"/>
      <c r="B446" s="155"/>
      <c r="C446" s="180" t="s">
        <v>424</v>
      </c>
      <c r="D446" s="159"/>
      <c r="E446" s="160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7"/>
      <c r="Z446" s="147"/>
      <c r="AA446" s="147"/>
      <c r="AB446" s="147"/>
      <c r="AC446" s="147"/>
      <c r="AD446" s="147"/>
      <c r="AE446" s="147"/>
      <c r="AF446" s="147"/>
      <c r="AG446" s="147" t="s">
        <v>126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outlineLevel="1" x14ac:dyDescent="0.2">
      <c r="A447" s="154"/>
      <c r="B447" s="155"/>
      <c r="C447" s="180" t="s">
        <v>425</v>
      </c>
      <c r="D447" s="159"/>
      <c r="E447" s="160">
        <v>19.3536</v>
      </c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7"/>
      <c r="Z447" s="147"/>
      <c r="AA447" s="147"/>
      <c r="AB447" s="147"/>
      <c r="AC447" s="147"/>
      <c r="AD447" s="147"/>
      <c r="AE447" s="147"/>
      <c r="AF447" s="147"/>
      <c r="AG447" s="147" t="s">
        <v>126</v>
      </c>
      <c r="AH447" s="147">
        <v>0</v>
      </c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54"/>
      <c r="B448" s="155"/>
      <c r="C448" s="251"/>
      <c r="D448" s="252"/>
      <c r="E448" s="252"/>
      <c r="F448" s="252"/>
      <c r="G448" s="252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7"/>
      <c r="Z448" s="147"/>
      <c r="AA448" s="147"/>
      <c r="AB448" s="147"/>
      <c r="AC448" s="147"/>
      <c r="AD448" s="147"/>
      <c r="AE448" s="147"/>
      <c r="AF448" s="147"/>
      <c r="AG448" s="147" t="s">
        <v>121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ht="22.5" outlineLevel="1" x14ac:dyDescent="0.2">
      <c r="A449" s="168">
        <v>56</v>
      </c>
      <c r="B449" s="169" t="s">
        <v>406</v>
      </c>
      <c r="C449" s="179" t="s">
        <v>407</v>
      </c>
      <c r="D449" s="170" t="s">
        <v>163</v>
      </c>
      <c r="E449" s="171">
        <v>22.553599999999999</v>
      </c>
      <c r="F449" s="172"/>
      <c r="G449" s="173">
        <f>ROUND(E449*F449,2)</f>
        <v>0</v>
      </c>
      <c r="H449" s="172"/>
      <c r="I449" s="173">
        <f>ROUND(E449*H449,2)</f>
        <v>0</v>
      </c>
      <c r="J449" s="172"/>
      <c r="K449" s="173">
        <f>ROUND(E449*J449,2)</f>
        <v>0</v>
      </c>
      <c r="L449" s="173">
        <v>21</v>
      </c>
      <c r="M449" s="173">
        <f>G449*(1+L449/100)</f>
        <v>0</v>
      </c>
      <c r="N449" s="173">
        <v>0.378</v>
      </c>
      <c r="O449" s="173">
        <f>ROUND(E449*N449,2)</f>
        <v>8.5299999999999994</v>
      </c>
      <c r="P449" s="173">
        <v>0</v>
      </c>
      <c r="Q449" s="173">
        <f>ROUND(E449*P449,2)</f>
        <v>0</v>
      </c>
      <c r="R449" s="173" t="s">
        <v>164</v>
      </c>
      <c r="S449" s="173" t="s">
        <v>124</v>
      </c>
      <c r="T449" s="174" t="s">
        <v>124</v>
      </c>
      <c r="U449" s="157">
        <v>0.03</v>
      </c>
      <c r="V449" s="157">
        <f>ROUND(E449*U449,2)</f>
        <v>0.68</v>
      </c>
      <c r="W449" s="157"/>
      <c r="X449" s="157" t="s">
        <v>143</v>
      </c>
      <c r="Y449" s="147"/>
      <c r="Z449" s="147"/>
      <c r="AA449" s="147"/>
      <c r="AB449" s="147"/>
      <c r="AC449" s="147"/>
      <c r="AD449" s="147"/>
      <c r="AE449" s="147"/>
      <c r="AF449" s="147"/>
      <c r="AG449" s="147" t="s">
        <v>144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180" t="s">
        <v>171</v>
      </c>
      <c r="D450" s="159"/>
      <c r="E450" s="160"/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126</v>
      </c>
      <c r="AH450" s="147">
        <v>0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54"/>
      <c r="B451" s="155"/>
      <c r="C451" s="180" t="s">
        <v>424</v>
      </c>
      <c r="D451" s="159"/>
      <c r="E451" s="160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7"/>
      <c r="Z451" s="147"/>
      <c r="AA451" s="147"/>
      <c r="AB451" s="147"/>
      <c r="AC451" s="147"/>
      <c r="AD451" s="147"/>
      <c r="AE451" s="147"/>
      <c r="AF451" s="147"/>
      <c r="AG451" s="147" t="s">
        <v>126</v>
      </c>
      <c r="AH451" s="147">
        <v>0</v>
      </c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/>
      <c r="B452" s="155"/>
      <c r="C452" s="180" t="s">
        <v>425</v>
      </c>
      <c r="D452" s="159"/>
      <c r="E452" s="160">
        <v>19.3536</v>
      </c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7"/>
      <c r="Z452" s="147"/>
      <c r="AA452" s="147"/>
      <c r="AB452" s="147"/>
      <c r="AC452" s="147"/>
      <c r="AD452" s="147"/>
      <c r="AE452" s="147"/>
      <c r="AF452" s="147"/>
      <c r="AG452" s="147" t="s">
        <v>126</v>
      </c>
      <c r="AH452" s="147">
        <v>0</v>
      </c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54"/>
      <c r="B453" s="155"/>
      <c r="C453" s="180" t="s">
        <v>394</v>
      </c>
      <c r="D453" s="159"/>
      <c r="E453" s="160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7"/>
      <c r="Z453" s="147"/>
      <c r="AA453" s="147"/>
      <c r="AB453" s="147"/>
      <c r="AC453" s="147"/>
      <c r="AD453" s="147"/>
      <c r="AE453" s="147"/>
      <c r="AF453" s="147"/>
      <c r="AG453" s="147" t="s">
        <v>126</v>
      </c>
      <c r="AH453" s="147">
        <v>0</v>
      </c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54"/>
      <c r="B454" s="155"/>
      <c r="C454" s="180" t="s">
        <v>395</v>
      </c>
      <c r="D454" s="159"/>
      <c r="E454" s="160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7"/>
      <c r="Z454" s="147"/>
      <c r="AA454" s="147"/>
      <c r="AB454" s="147"/>
      <c r="AC454" s="147"/>
      <c r="AD454" s="147"/>
      <c r="AE454" s="147"/>
      <c r="AF454" s="147"/>
      <c r="AG454" s="147" t="s">
        <v>126</v>
      </c>
      <c r="AH454" s="147">
        <v>0</v>
      </c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54"/>
      <c r="B455" s="155"/>
      <c r="C455" s="180" t="s">
        <v>396</v>
      </c>
      <c r="D455" s="159"/>
      <c r="E455" s="160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7"/>
      <c r="Z455" s="147"/>
      <c r="AA455" s="147"/>
      <c r="AB455" s="147"/>
      <c r="AC455" s="147"/>
      <c r="AD455" s="147"/>
      <c r="AE455" s="147"/>
      <c r="AF455" s="147"/>
      <c r="AG455" s="147" t="s">
        <v>126</v>
      </c>
      <c r="AH455" s="147">
        <v>0</v>
      </c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180" t="s">
        <v>397</v>
      </c>
      <c r="D456" s="159"/>
      <c r="E456" s="160"/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126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54"/>
      <c r="B457" s="155"/>
      <c r="C457" s="180" t="s">
        <v>171</v>
      </c>
      <c r="D457" s="159"/>
      <c r="E457" s="160"/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7"/>
      <c r="Z457" s="147"/>
      <c r="AA457" s="147"/>
      <c r="AB457" s="147"/>
      <c r="AC457" s="147"/>
      <c r="AD457" s="147"/>
      <c r="AE457" s="147"/>
      <c r="AF457" s="147"/>
      <c r="AG457" s="147" t="s">
        <v>126</v>
      </c>
      <c r="AH457" s="147">
        <v>0</v>
      </c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54"/>
      <c r="B458" s="155"/>
      <c r="C458" s="180" t="s">
        <v>172</v>
      </c>
      <c r="D458" s="159"/>
      <c r="E458" s="160">
        <v>3.2</v>
      </c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47"/>
      <c r="Z458" s="147"/>
      <c r="AA458" s="147"/>
      <c r="AB458" s="147"/>
      <c r="AC458" s="147"/>
      <c r="AD458" s="147"/>
      <c r="AE458" s="147"/>
      <c r="AF458" s="147"/>
      <c r="AG458" s="147" t="s">
        <v>126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54"/>
      <c r="B459" s="155"/>
      <c r="C459" s="251"/>
      <c r="D459" s="252"/>
      <c r="E459" s="252"/>
      <c r="F459" s="252"/>
      <c r="G459" s="252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7"/>
      <c r="Z459" s="147"/>
      <c r="AA459" s="147"/>
      <c r="AB459" s="147"/>
      <c r="AC459" s="147"/>
      <c r="AD459" s="147"/>
      <c r="AE459" s="147"/>
      <c r="AF459" s="147"/>
      <c r="AG459" s="147" t="s">
        <v>121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68">
        <v>57</v>
      </c>
      <c r="B460" s="169" t="s">
        <v>426</v>
      </c>
      <c r="C460" s="179" t="s">
        <v>427</v>
      </c>
      <c r="D460" s="170" t="s">
        <v>163</v>
      </c>
      <c r="E460" s="171">
        <v>22.553599999999999</v>
      </c>
      <c r="F460" s="172"/>
      <c r="G460" s="173">
        <f>ROUND(E460*F460,2)</f>
        <v>0</v>
      </c>
      <c r="H460" s="172"/>
      <c r="I460" s="173">
        <f>ROUND(E460*H460,2)</f>
        <v>0</v>
      </c>
      <c r="J460" s="172"/>
      <c r="K460" s="173">
        <f>ROUND(E460*J460,2)</f>
        <v>0</v>
      </c>
      <c r="L460" s="173">
        <v>21</v>
      </c>
      <c r="M460" s="173">
        <f>G460*(1+L460/100)</f>
        <v>0</v>
      </c>
      <c r="N460" s="173">
        <v>7.3899999999999993E-2</v>
      </c>
      <c r="O460" s="173">
        <f>ROUND(E460*N460,2)</f>
        <v>1.67</v>
      </c>
      <c r="P460" s="173">
        <v>0</v>
      </c>
      <c r="Q460" s="173">
        <f>ROUND(E460*P460,2)</f>
        <v>0</v>
      </c>
      <c r="R460" s="173" t="s">
        <v>164</v>
      </c>
      <c r="S460" s="173" t="s">
        <v>124</v>
      </c>
      <c r="T460" s="174" t="s">
        <v>124</v>
      </c>
      <c r="U460" s="157">
        <v>0.45</v>
      </c>
      <c r="V460" s="157">
        <f>ROUND(E460*U460,2)</f>
        <v>10.15</v>
      </c>
      <c r="W460" s="157"/>
      <c r="X460" s="157" t="s">
        <v>143</v>
      </c>
      <c r="Y460" s="147"/>
      <c r="Z460" s="147"/>
      <c r="AA460" s="147"/>
      <c r="AB460" s="147"/>
      <c r="AC460" s="147"/>
      <c r="AD460" s="147"/>
      <c r="AE460" s="147"/>
      <c r="AF460" s="147"/>
      <c r="AG460" s="147" t="s">
        <v>144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ht="22.5" outlineLevel="1" x14ac:dyDescent="0.2">
      <c r="A461" s="154"/>
      <c r="B461" s="155"/>
      <c r="C461" s="253" t="s">
        <v>428</v>
      </c>
      <c r="D461" s="254"/>
      <c r="E461" s="254"/>
      <c r="F461" s="254"/>
      <c r="G461" s="254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7"/>
      <c r="Z461" s="147"/>
      <c r="AA461" s="147"/>
      <c r="AB461" s="147"/>
      <c r="AC461" s="147"/>
      <c r="AD461" s="147"/>
      <c r="AE461" s="147"/>
      <c r="AF461" s="147"/>
      <c r="AG461" s="147" t="s">
        <v>166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75" t="str">
        <f>C461</f>
        <v>s provedením lože z kameniva drceného, s vyplněním spár, s dvojitým hutněním a se smetením přebytečného materiálu na krajnici. S dodáním hmot pro lože a výplň spár.</v>
      </c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54"/>
      <c r="B462" s="155"/>
      <c r="C462" s="180" t="s">
        <v>171</v>
      </c>
      <c r="D462" s="159"/>
      <c r="E462" s="160"/>
      <c r="F462" s="157"/>
      <c r="G462" s="157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47"/>
      <c r="Z462" s="147"/>
      <c r="AA462" s="147"/>
      <c r="AB462" s="147"/>
      <c r="AC462" s="147"/>
      <c r="AD462" s="147"/>
      <c r="AE462" s="147"/>
      <c r="AF462" s="147"/>
      <c r="AG462" s="147" t="s">
        <v>126</v>
      </c>
      <c r="AH462" s="147">
        <v>0</v>
      </c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180" t="s">
        <v>424</v>
      </c>
      <c r="D463" s="159"/>
      <c r="E463" s="160"/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7"/>
      <c r="Z463" s="147"/>
      <c r="AA463" s="147"/>
      <c r="AB463" s="147"/>
      <c r="AC463" s="147"/>
      <c r="AD463" s="147"/>
      <c r="AE463" s="147"/>
      <c r="AF463" s="147"/>
      <c r="AG463" s="147" t="s">
        <v>126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54"/>
      <c r="B464" s="155"/>
      <c r="C464" s="180" t="s">
        <v>425</v>
      </c>
      <c r="D464" s="159"/>
      <c r="E464" s="160">
        <v>19.3536</v>
      </c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57"/>
      <c r="Y464" s="147"/>
      <c r="Z464" s="147"/>
      <c r="AA464" s="147"/>
      <c r="AB464" s="147"/>
      <c r="AC464" s="147"/>
      <c r="AD464" s="147"/>
      <c r="AE464" s="147"/>
      <c r="AF464" s="147"/>
      <c r="AG464" s="147" t="s">
        <v>126</v>
      </c>
      <c r="AH464" s="147">
        <v>0</v>
      </c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54"/>
      <c r="B465" s="155"/>
      <c r="C465" s="180" t="s">
        <v>171</v>
      </c>
      <c r="D465" s="159"/>
      <c r="E465" s="160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7"/>
      <c r="Z465" s="147"/>
      <c r="AA465" s="147"/>
      <c r="AB465" s="147"/>
      <c r="AC465" s="147"/>
      <c r="AD465" s="147"/>
      <c r="AE465" s="147"/>
      <c r="AF465" s="147"/>
      <c r="AG465" s="147" t="s">
        <v>126</v>
      </c>
      <c r="AH465" s="147">
        <v>0</v>
      </c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54"/>
      <c r="B466" s="155"/>
      <c r="C466" s="180" t="s">
        <v>172</v>
      </c>
      <c r="D466" s="159"/>
      <c r="E466" s="160">
        <v>3.2</v>
      </c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7"/>
      <c r="Z466" s="147"/>
      <c r="AA466" s="147"/>
      <c r="AB466" s="147"/>
      <c r="AC466" s="147"/>
      <c r="AD466" s="147"/>
      <c r="AE466" s="147"/>
      <c r="AF466" s="147"/>
      <c r="AG466" s="147" t="s">
        <v>126</v>
      </c>
      <c r="AH466" s="147">
        <v>0</v>
      </c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outlineLevel="1" x14ac:dyDescent="0.2">
      <c r="A467" s="154"/>
      <c r="B467" s="155"/>
      <c r="C467" s="251"/>
      <c r="D467" s="252"/>
      <c r="E467" s="252"/>
      <c r="F467" s="252"/>
      <c r="G467" s="252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7"/>
      <c r="Z467" s="147"/>
      <c r="AA467" s="147"/>
      <c r="AB467" s="147"/>
      <c r="AC467" s="147"/>
      <c r="AD467" s="147"/>
      <c r="AE467" s="147"/>
      <c r="AF467" s="147"/>
      <c r="AG467" s="147" t="s">
        <v>121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ht="22.5" outlineLevel="1" x14ac:dyDescent="0.2">
      <c r="A468" s="168">
        <v>58</v>
      </c>
      <c r="B468" s="169" t="s">
        <v>429</v>
      </c>
      <c r="C468" s="179" t="s">
        <v>430</v>
      </c>
      <c r="D468" s="170" t="s">
        <v>326</v>
      </c>
      <c r="E468" s="171">
        <v>1.2</v>
      </c>
      <c r="F468" s="172"/>
      <c r="G468" s="173">
        <f>ROUND(E468*F468,2)</f>
        <v>0</v>
      </c>
      <c r="H468" s="172"/>
      <c r="I468" s="173">
        <f>ROUND(E468*H468,2)</f>
        <v>0</v>
      </c>
      <c r="J468" s="172"/>
      <c r="K468" s="173">
        <f>ROUND(E468*J468,2)</f>
        <v>0</v>
      </c>
      <c r="L468" s="173">
        <v>21</v>
      </c>
      <c r="M468" s="173">
        <f>G468*(1+L468/100)</f>
        <v>0</v>
      </c>
      <c r="N468" s="173">
        <v>0.12404999999999999</v>
      </c>
      <c r="O468" s="173">
        <f>ROUND(E468*N468,2)</f>
        <v>0.15</v>
      </c>
      <c r="P468" s="173">
        <v>0</v>
      </c>
      <c r="Q468" s="173">
        <f>ROUND(E468*P468,2)</f>
        <v>0</v>
      </c>
      <c r="R468" s="173" t="s">
        <v>209</v>
      </c>
      <c r="S468" s="173" t="s">
        <v>124</v>
      </c>
      <c r="T468" s="174" t="s">
        <v>124</v>
      </c>
      <c r="U468" s="157">
        <v>0</v>
      </c>
      <c r="V468" s="157">
        <f>ROUND(E468*U468,2)</f>
        <v>0</v>
      </c>
      <c r="W468" s="157"/>
      <c r="X468" s="157" t="s">
        <v>210</v>
      </c>
      <c r="Y468" s="147"/>
      <c r="Z468" s="147"/>
      <c r="AA468" s="147"/>
      <c r="AB468" s="147"/>
      <c r="AC468" s="147"/>
      <c r="AD468" s="147"/>
      <c r="AE468" s="147"/>
      <c r="AF468" s="147"/>
      <c r="AG468" s="147" t="s">
        <v>211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ht="22.5" outlineLevel="1" x14ac:dyDescent="0.2">
      <c r="A469" s="154"/>
      <c r="B469" s="155"/>
      <c r="C469" s="253" t="s">
        <v>431</v>
      </c>
      <c r="D469" s="254"/>
      <c r="E469" s="254"/>
      <c r="F469" s="254"/>
      <c r="G469" s="254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47"/>
      <c r="Z469" s="147"/>
      <c r="AA469" s="147"/>
      <c r="AB469" s="147"/>
      <c r="AC469" s="147"/>
      <c r="AD469" s="147"/>
      <c r="AE469" s="147"/>
      <c r="AF469" s="147"/>
      <c r="AG469" s="147" t="s">
        <v>166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75" t="str">
        <f>C469</f>
        <v>montáž odvodňovacích žlabů a vpustí k odvodňovacím žlabům z polymerbetonu, včetně betonového lože popř. obetonování, s dodávkou žlabů a vpustí.</v>
      </c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54"/>
      <c r="B470" s="155"/>
      <c r="C470" s="180" t="s">
        <v>171</v>
      </c>
      <c r="D470" s="159"/>
      <c r="E470" s="160"/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7"/>
      <c r="Z470" s="147"/>
      <c r="AA470" s="147"/>
      <c r="AB470" s="147"/>
      <c r="AC470" s="147"/>
      <c r="AD470" s="147"/>
      <c r="AE470" s="147"/>
      <c r="AF470" s="147"/>
      <c r="AG470" s="147" t="s">
        <v>126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54"/>
      <c r="B471" s="155"/>
      <c r="C471" s="180" t="s">
        <v>432</v>
      </c>
      <c r="D471" s="159"/>
      <c r="E471" s="160">
        <v>1.2</v>
      </c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7"/>
      <c r="Z471" s="147"/>
      <c r="AA471" s="147"/>
      <c r="AB471" s="147"/>
      <c r="AC471" s="147"/>
      <c r="AD471" s="147"/>
      <c r="AE471" s="147"/>
      <c r="AF471" s="147"/>
      <c r="AG471" s="147" t="s">
        <v>126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outlineLevel="1" x14ac:dyDescent="0.2">
      <c r="A472" s="154"/>
      <c r="B472" s="155"/>
      <c r="C472" s="251"/>
      <c r="D472" s="252"/>
      <c r="E472" s="252"/>
      <c r="F472" s="252"/>
      <c r="G472" s="252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47"/>
      <c r="Z472" s="147"/>
      <c r="AA472" s="147"/>
      <c r="AB472" s="147"/>
      <c r="AC472" s="147"/>
      <c r="AD472" s="147"/>
      <c r="AE472" s="147"/>
      <c r="AF472" s="147"/>
      <c r="AG472" s="147" t="s">
        <v>121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1" x14ac:dyDescent="0.2">
      <c r="A473" s="168">
        <v>59</v>
      </c>
      <c r="B473" s="169" t="s">
        <v>433</v>
      </c>
      <c r="C473" s="179" t="s">
        <v>434</v>
      </c>
      <c r="D473" s="170" t="s">
        <v>163</v>
      </c>
      <c r="E473" s="171">
        <v>22.256640000000001</v>
      </c>
      <c r="F473" s="172"/>
      <c r="G473" s="173">
        <f>ROUND(E473*F473,2)</f>
        <v>0</v>
      </c>
      <c r="H473" s="172"/>
      <c r="I473" s="173">
        <f>ROUND(E473*H473,2)</f>
        <v>0</v>
      </c>
      <c r="J473" s="172"/>
      <c r="K473" s="173">
        <f>ROUND(E473*J473,2)</f>
        <v>0</v>
      </c>
      <c r="L473" s="173">
        <v>21</v>
      </c>
      <c r="M473" s="173">
        <f>G473*(1+L473/100)</f>
        <v>0</v>
      </c>
      <c r="N473" s="173">
        <v>0.12959999999999999</v>
      </c>
      <c r="O473" s="173">
        <f>ROUND(E473*N473,2)</f>
        <v>2.88</v>
      </c>
      <c r="P473" s="173">
        <v>0</v>
      </c>
      <c r="Q473" s="173">
        <f>ROUND(E473*P473,2)</f>
        <v>0</v>
      </c>
      <c r="R473" s="173"/>
      <c r="S473" s="173" t="s">
        <v>115</v>
      </c>
      <c r="T473" s="174" t="s">
        <v>116</v>
      </c>
      <c r="U473" s="157">
        <v>0</v>
      </c>
      <c r="V473" s="157">
        <f>ROUND(E473*U473,2)</f>
        <v>0</v>
      </c>
      <c r="W473" s="157"/>
      <c r="X473" s="157" t="s">
        <v>229</v>
      </c>
      <c r="Y473" s="147"/>
      <c r="Z473" s="147"/>
      <c r="AA473" s="147"/>
      <c r="AB473" s="147"/>
      <c r="AC473" s="147"/>
      <c r="AD473" s="147"/>
      <c r="AE473" s="147"/>
      <c r="AF473" s="147"/>
      <c r="AG473" s="147" t="s">
        <v>230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54"/>
      <c r="B474" s="155"/>
      <c r="C474" s="180" t="s">
        <v>171</v>
      </c>
      <c r="D474" s="159"/>
      <c r="E474" s="160"/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7"/>
      <c r="Z474" s="147"/>
      <c r="AA474" s="147"/>
      <c r="AB474" s="147"/>
      <c r="AC474" s="147"/>
      <c r="AD474" s="147"/>
      <c r="AE474" s="147"/>
      <c r="AF474" s="147"/>
      <c r="AG474" s="147" t="s">
        <v>126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1" x14ac:dyDescent="0.2">
      <c r="A475" s="154"/>
      <c r="B475" s="155"/>
      <c r="C475" s="180" t="s">
        <v>424</v>
      </c>
      <c r="D475" s="159"/>
      <c r="E475" s="160"/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7"/>
      <c r="Z475" s="147"/>
      <c r="AA475" s="147"/>
      <c r="AB475" s="147"/>
      <c r="AC475" s="147"/>
      <c r="AD475" s="147"/>
      <c r="AE475" s="147"/>
      <c r="AF475" s="147"/>
      <c r="AG475" s="147" t="s">
        <v>126</v>
      </c>
      <c r="AH475" s="147">
        <v>0</v>
      </c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54"/>
      <c r="B476" s="155"/>
      <c r="C476" s="180" t="s">
        <v>435</v>
      </c>
      <c r="D476" s="159"/>
      <c r="E476" s="160">
        <v>22.256640000000001</v>
      </c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7"/>
      <c r="Z476" s="147"/>
      <c r="AA476" s="147"/>
      <c r="AB476" s="147"/>
      <c r="AC476" s="147"/>
      <c r="AD476" s="147"/>
      <c r="AE476" s="147"/>
      <c r="AF476" s="147"/>
      <c r="AG476" s="147" t="s">
        <v>126</v>
      </c>
      <c r="AH476" s="147">
        <v>0</v>
      </c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outlineLevel="1" x14ac:dyDescent="0.2">
      <c r="A477" s="154"/>
      <c r="B477" s="155"/>
      <c r="C477" s="251"/>
      <c r="D477" s="252"/>
      <c r="E477" s="252"/>
      <c r="F477" s="252"/>
      <c r="G477" s="252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47"/>
      <c r="Z477" s="147"/>
      <c r="AA477" s="147"/>
      <c r="AB477" s="147"/>
      <c r="AC477" s="147"/>
      <c r="AD477" s="147"/>
      <c r="AE477" s="147"/>
      <c r="AF477" s="147"/>
      <c r="AG477" s="147" t="s">
        <v>121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x14ac:dyDescent="0.2">
      <c r="A478" s="162" t="s">
        <v>110</v>
      </c>
      <c r="B478" s="163" t="s">
        <v>66</v>
      </c>
      <c r="C478" s="178" t="s">
        <v>67</v>
      </c>
      <c r="D478" s="164"/>
      <c r="E478" s="165"/>
      <c r="F478" s="166"/>
      <c r="G478" s="166">
        <f>SUMIF(AG479:AG483,"&lt;&gt;NOR",G479:G483)</f>
        <v>0</v>
      </c>
      <c r="H478" s="166"/>
      <c r="I478" s="166">
        <f>SUM(I479:I483)</f>
        <v>0</v>
      </c>
      <c r="J478" s="166"/>
      <c r="K478" s="166">
        <f>SUM(K479:K483)</f>
        <v>0</v>
      </c>
      <c r="L478" s="166"/>
      <c r="M478" s="166">
        <f>SUM(M479:M483)</f>
        <v>0</v>
      </c>
      <c r="N478" s="166"/>
      <c r="O478" s="166">
        <f>SUM(O479:O483)</f>
        <v>0</v>
      </c>
      <c r="P478" s="166"/>
      <c r="Q478" s="166">
        <f>SUM(Q479:Q483)</f>
        <v>0</v>
      </c>
      <c r="R478" s="166"/>
      <c r="S478" s="166"/>
      <c r="T478" s="167"/>
      <c r="U478" s="161"/>
      <c r="V478" s="161">
        <f>SUM(V479:V483)</f>
        <v>29.47</v>
      </c>
      <c r="W478" s="161"/>
      <c r="X478" s="161"/>
      <c r="AG478" t="s">
        <v>111</v>
      </c>
    </row>
    <row r="479" spans="1:60" outlineLevel="1" x14ac:dyDescent="0.2">
      <c r="A479" s="168">
        <v>60</v>
      </c>
      <c r="B479" s="169" t="s">
        <v>436</v>
      </c>
      <c r="C479" s="179" t="s">
        <v>437</v>
      </c>
      <c r="D479" s="170" t="s">
        <v>438</v>
      </c>
      <c r="E479" s="171">
        <v>29.77</v>
      </c>
      <c r="F479" s="172"/>
      <c r="G479" s="173">
        <f>ROUND(E479*F479,2)</f>
        <v>0</v>
      </c>
      <c r="H479" s="172"/>
      <c r="I479" s="173">
        <f>ROUND(E479*H479,2)</f>
        <v>0</v>
      </c>
      <c r="J479" s="172"/>
      <c r="K479" s="173">
        <f>ROUND(E479*J479,2)</f>
        <v>0</v>
      </c>
      <c r="L479" s="173">
        <v>21</v>
      </c>
      <c r="M479" s="173">
        <f>G479*(1+L479/100)</f>
        <v>0</v>
      </c>
      <c r="N479" s="173">
        <v>0</v>
      </c>
      <c r="O479" s="173">
        <f>ROUND(E479*N479,2)</f>
        <v>0</v>
      </c>
      <c r="P479" s="173">
        <v>0</v>
      </c>
      <c r="Q479" s="173">
        <f>ROUND(E479*P479,2)</f>
        <v>0</v>
      </c>
      <c r="R479" s="173"/>
      <c r="S479" s="173" t="s">
        <v>115</v>
      </c>
      <c r="T479" s="174" t="s">
        <v>116</v>
      </c>
      <c r="U479" s="157">
        <v>0.99</v>
      </c>
      <c r="V479" s="157">
        <f>ROUND(E479*U479,2)</f>
        <v>29.47</v>
      </c>
      <c r="W479" s="157"/>
      <c r="X479" s="157" t="s">
        <v>143</v>
      </c>
      <c r="Y479" s="147"/>
      <c r="Z479" s="147"/>
      <c r="AA479" s="147"/>
      <c r="AB479" s="147"/>
      <c r="AC479" s="147"/>
      <c r="AD479" s="147"/>
      <c r="AE479" s="147"/>
      <c r="AF479" s="147"/>
      <c r="AG479" s="147" t="s">
        <v>144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/>
      <c r="B480" s="155"/>
      <c r="C480" s="180" t="s">
        <v>171</v>
      </c>
      <c r="D480" s="159"/>
      <c r="E480" s="160"/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7"/>
      <c r="Z480" s="147"/>
      <c r="AA480" s="147"/>
      <c r="AB480" s="147"/>
      <c r="AC480" s="147"/>
      <c r="AD480" s="147"/>
      <c r="AE480" s="147"/>
      <c r="AF480" s="147"/>
      <c r="AG480" s="147" t="s">
        <v>126</v>
      </c>
      <c r="AH480" s="147">
        <v>0</v>
      </c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54"/>
      <c r="B481" s="155"/>
      <c r="C481" s="180" t="s">
        <v>180</v>
      </c>
      <c r="D481" s="159"/>
      <c r="E481" s="160"/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7"/>
      <c r="Z481" s="147"/>
      <c r="AA481" s="147"/>
      <c r="AB481" s="147"/>
      <c r="AC481" s="147"/>
      <c r="AD481" s="147"/>
      <c r="AE481" s="147"/>
      <c r="AF481" s="147"/>
      <c r="AG481" s="147" t="s">
        <v>126</v>
      </c>
      <c r="AH481" s="147">
        <v>0</v>
      </c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54"/>
      <c r="B482" s="155"/>
      <c r="C482" s="180" t="s">
        <v>439</v>
      </c>
      <c r="D482" s="159"/>
      <c r="E482" s="160">
        <v>29.77</v>
      </c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7"/>
      <c r="Z482" s="147"/>
      <c r="AA482" s="147"/>
      <c r="AB482" s="147"/>
      <c r="AC482" s="147"/>
      <c r="AD482" s="147"/>
      <c r="AE482" s="147"/>
      <c r="AF482" s="147"/>
      <c r="AG482" s="147" t="s">
        <v>126</v>
      </c>
      <c r="AH482" s="147">
        <v>0</v>
      </c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54"/>
      <c r="B483" s="155"/>
      <c r="C483" s="251"/>
      <c r="D483" s="252"/>
      <c r="E483" s="252"/>
      <c r="F483" s="252"/>
      <c r="G483" s="252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7"/>
      <c r="Z483" s="147"/>
      <c r="AA483" s="147"/>
      <c r="AB483" s="147"/>
      <c r="AC483" s="147"/>
      <c r="AD483" s="147"/>
      <c r="AE483" s="147"/>
      <c r="AF483" s="147"/>
      <c r="AG483" s="147" t="s">
        <v>121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x14ac:dyDescent="0.2">
      <c r="A484" s="162" t="s">
        <v>110</v>
      </c>
      <c r="B484" s="163" t="s">
        <v>68</v>
      </c>
      <c r="C484" s="178" t="s">
        <v>69</v>
      </c>
      <c r="D484" s="164"/>
      <c r="E484" s="165"/>
      <c r="F484" s="166"/>
      <c r="G484" s="166">
        <f>SUMIF(AG485:AG498,"&lt;&gt;NOR",G485:G498)</f>
        <v>0</v>
      </c>
      <c r="H484" s="166"/>
      <c r="I484" s="166">
        <f>SUM(I485:I498)</f>
        <v>0</v>
      </c>
      <c r="J484" s="166"/>
      <c r="K484" s="166">
        <f>SUM(K485:K498)</f>
        <v>0</v>
      </c>
      <c r="L484" s="166"/>
      <c r="M484" s="166">
        <f>SUM(M485:M498)</f>
        <v>0</v>
      </c>
      <c r="N484" s="166"/>
      <c r="O484" s="166">
        <f>SUM(O485:O498)</f>
        <v>4.8000000000000007</v>
      </c>
      <c r="P484" s="166"/>
      <c r="Q484" s="166">
        <f>SUM(Q485:Q498)</f>
        <v>0</v>
      </c>
      <c r="R484" s="166"/>
      <c r="S484" s="166"/>
      <c r="T484" s="167"/>
      <c r="U484" s="161"/>
      <c r="V484" s="161">
        <f>SUM(V485:V498)</f>
        <v>4.67</v>
      </c>
      <c r="W484" s="161"/>
      <c r="X484" s="161"/>
      <c r="AG484" t="s">
        <v>111</v>
      </c>
    </row>
    <row r="485" spans="1:60" ht="22.5" outlineLevel="1" x14ac:dyDescent="0.2">
      <c r="A485" s="168">
        <v>61</v>
      </c>
      <c r="B485" s="169" t="s">
        <v>440</v>
      </c>
      <c r="C485" s="179" t="s">
        <v>441</v>
      </c>
      <c r="D485" s="170" t="s">
        <v>326</v>
      </c>
      <c r="E485" s="171">
        <v>12.92</v>
      </c>
      <c r="F485" s="172"/>
      <c r="G485" s="173">
        <f>ROUND(E485*F485,2)</f>
        <v>0</v>
      </c>
      <c r="H485" s="172"/>
      <c r="I485" s="173">
        <f>ROUND(E485*H485,2)</f>
        <v>0</v>
      </c>
      <c r="J485" s="172"/>
      <c r="K485" s="173">
        <f>ROUND(E485*J485,2)</f>
        <v>0</v>
      </c>
      <c r="L485" s="173">
        <v>21</v>
      </c>
      <c r="M485" s="173">
        <f>G485*(1+L485/100)</f>
        <v>0</v>
      </c>
      <c r="N485" s="173">
        <v>0.188</v>
      </c>
      <c r="O485" s="173">
        <f>ROUND(E485*N485,2)</f>
        <v>2.4300000000000002</v>
      </c>
      <c r="P485" s="173">
        <v>0</v>
      </c>
      <c r="Q485" s="173">
        <f>ROUND(E485*P485,2)</f>
        <v>0</v>
      </c>
      <c r="R485" s="173" t="s">
        <v>164</v>
      </c>
      <c r="S485" s="173" t="s">
        <v>124</v>
      </c>
      <c r="T485" s="174" t="s">
        <v>124</v>
      </c>
      <c r="U485" s="157">
        <v>0.27200000000000002</v>
      </c>
      <c r="V485" s="157">
        <f>ROUND(E485*U485,2)</f>
        <v>3.51</v>
      </c>
      <c r="W485" s="157"/>
      <c r="X485" s="157" t="s">
        <v>143</v>
      </c>
      <c r="Y485" s="147"/>
      <c r="Z485" s="147"/>
      <c r="AA485" s="147"/>
      <c r="AB485" s="147"/>
      <c r="AC485" s="147"/>
      <c r="AD485" s="147"/>
      <c r="AE485" s="147"/>
      <c r="AF485" s="147"/>
      <c r="AG485" s="147" t="s">
        <v>144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54"/>
      <c r="B486" s="155"/>
      <c r="C486" s="253" t="s">
        <v>442</v>
      </c>
      <c r="D486" s="254"/>
      <c r="E486" s="254"/>
      <c r="F486" s="254"/>
      <c r="G486" s="254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7"/>
      <c r="Z486" s="147"/>
      <c r="AA486" s="147"/>
      <c r="AB486" s="147"/>
      <c r="AC486" s="147"/>
      <c r="AD486" s="147"/>
      <c r="AE486" s="147"/>
      <c r="AF486" s="147"/>
      <c r="AG486" s="147" t="s">
        <v>166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54"/>
      <c r="B487" s="155"/>
      <c r="C487" s="180" t="s">
        <v>171</v>
      </c>
      <c r="D487" s="159"/>
      <c r="E487" s="160"/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7"/>
      <c r="Z487" s="147"/>
      <c r="AA487" s="147"/>
      <c r="AB487" s="147"/>
      <c r="AC487" s="147"/>
      <c r="AD487" s="147"/>
      <c r="AE487" s="147"/>
      <c r="AF487" s="147"/>
      <c r="AG487" s="147" t="s">
        <v>126</v>
      </c>
      <c r="AH487" s="147">
        <v>0</v>
      </c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54"/>
      <c r="B488" s="155"/>
      <c r="C488" s="180" t="s">
        <v>443</v>
      </c>
      <c r="D488" s="159"/>
      <c r="E488" s="160">
        <v>12.92</v>
      </c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7"/>
      <c r="Z488" s="147"/>
      <c r="AA488" s="147"/>
      <c r="AB488" s="147"/>
      <c r="AC488" s="147"/>
      <c r="AD488" s="147"/>
      <c r="AE488" s="147"/>
      <c r="AF488" s="147"/>
      <c r="AG488" s="147" t="s">
        <v>126</v>
      </c>
      <c r="AH488" s="147">
        <v>0</v>
      </c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54"/>
      <c r="B489" s="155"/>
      <c r="C489" s="251"/>
      <c r="D489" s="252"/>
      <c r="E489" s="252"/>
      <c r="F489" s="252"/>
      <c r="G489" s="252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7"/>
      <c r="Z489" s="147"/>
      <c r="AA489" s="147"/>
      <c r="AB489" s="147"/>
      <c r="AC489" s="147"/>
      <c r="AD489" s="147"/>
      <c r="AE489" s="147"/>
      <c r="AF489" s="147"/>
      <c r="AG489" s="147" t="s">
        <v>121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68">
        <v>62</v>
      </c>
      <c r="B490" s="169" t="s">
        <v>444</v>
      </c>
      <c r="C490" s="179" t="s">
        <v>445</v>
      </c>
      <c r="D490" s="170" t="s">
        <v>177</v>
      </c>
      <c r="E490" s="171">
        <v>0.8075</v>
      </c>
      <c r="F490" s="172"/>
      <c r="G490" s="173">
        <f>ROUND(E490*F490,2)</f>
        <v>0</v>
      </c>
      <c r="H490" s="172"/>
      <c r="I490" s="173">
        <f>ROUND(E490*H490,2)</f>
        <v>0</v>
      </c>
      <c r="J490" s="172"/>
      <c r="K490" s="173">
        <f>ROUND(E490*J490,2)</f>
        <v>0</v>
      </c>
      <c r="L490" s="173">
        <v>21</v>
      </c>
      <c r="M490" s="173">
        <f>G490*(1+L490/100)</f>
        <v>0</v>
      </c>
      <c r="N490" s="173">
        <v>2.5249999999999999</v>
      </c>
      <c r="O490" s="173">
        <f>ROUND(E490*N490,2)</f>
        <v>2.04</v>
      </c>
      <c r="P490" s="173">
        <v>0</v>
      </c>
      <c r="Q490" s="173">
        <f>ROUND(E490*P490,2)</f>
        <v>0</v>
      </c>
      <c r="R490" s="173" t="s">
        <v>164</v>
      </c>
      <c r="S490" s="173" t="s">
        <v>124</v>
      </c>
      <c r="T490" s="174" t="s">
        <v>124</v>
      </c>
      <c r="U490" s="157">
        <v>1.4419999999999999</v>
      </c>
      <c r="V490" s="157">
        <f>ROUND(E490*U490,2)</f>
        <v>1.1599999999999999</v>
      </c>
      <c r="W490" s="157"/>
      <c r="X490" s="157" t="s">
        <v>143</v>
      </c>
      <c r="Y490" s="147"/>
      <c r="Z490" s="147"/>
      <c r="AA490" s="147"/>
      <c r="AB490" s="147"/>
      <c r="AC490" s="147"/>
      <c r="AD490" s="147"/>
      <c r="AE490" s="147"/>
      <c r="AF490" s="147"/>
      <c r="AG490" s="147" t="s">
        <v>144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54"/>
      <c r="B491" s="155"/>
      <c r="C491" s="253" t="s">
        <v>446</v>
      </c>
      <c r="D491" s="254"/>
      <c r="E491" s="254"/>
      <c r="F491" s="254"/>
      <c r="G491" s="254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7"/>
      <c r="Z491" s="147"/>
      <c r="AA491" s="147"/>
      <c r="AB491" s="147"/>
      <c r="AC491" s="147"/>
      <c r="AD491" s="147"/>
      <c r="AE491" s="147"/>
      <c r="AF491" s="147"/>
      <c r="AG491" s="147" t="s">
        <v>166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54"/>
      <c r="B492" s="155"/>
      <c r="C492" s="180" t="s">
        <v>171</v>
      </c>
      <c r="D492" s="159"/>
      <c r="E492" s="160"/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7"/>
      <c r="Z492" s="147"/>
      <c r="AA492" s="147"/>
      <c r="AB492" s="147"/>
      <c r="AC492" s="147"/>
      <c r="AD492" s="147"/>
      <c r="AE492" s="147"/>
      <c r="AF492" s="147"/>
      <c r="AG492" s="147" t="s">
        <v>126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54"/>
      <c r="B493" s="155"/>
      <c r="C493" s="180" t="s">
        <v>447</v>
      </c>
      <c r="D493" s="159"/>
      <c r="E493" s="160">
        <v>0.8075</v>
      </c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47"/>
      <c r="Z493" s="147"/>
      <c r="AA493" s="147"/>
      <c r="AB493" s="147"/>
      <c r="AC493" s="147"/>
      <c r="AD493" s="147"/>
      <c r="AE493" s="147"/>
      <c r="AF493" s="147"/>
      <c r="AG493" s="147" t="s">
        <v>126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54"/>
      <c r="B494" s="155"/>
      <c r="C494" s="251"/>
      <c r="D494" s="252"/>
      <c r="E494" s="252"/>
      <c r="F494" s="252"/>
      <c r="G494" s="252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47"/>
      <c r="Z494" s="147"/>
      <c r="AA494" s="147"/>
      <c r="AB494" s="147"/>
      <c r="AC494" s="147"/>
      <c r="AD494" s="147"/>
      <c r="AE494" s="147"/>
      <c r="AF494" s="147"/>
      <c r="AG494" s="147" t="s">
        <v>121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68">
        <v>63</v>
      </c>
      <c r="B495" s="169" t="s">
        <v>448</v>
      </c>
      <c r="C495" s="179" t="s">
        <v>449</v>
      </c>
      <c r="D495" s="170" t="s">
        <v>450</v>
      </c>
      <c r="E495" s="171">
        <v>14.858000000000001</v>
      </c>
      <c r="F495" s="172"/>
      <c r="G495" s="173">
        <f>ROUND(E495*F495,2)</f>
        <v>0</v>
      </c>
      <c r="H495" s="172"/>
      <c r="I495" s="173">
        <f>ROUND(E495*H495,2)</f>
        <v>0</v>
      </c>
      <c r="J495" s="172"/>
      <c r="K495" s="173">
        <f>ROUND(E495*J495,2)</f>
        <v>0</v>
      </c>
      <c r="L495" s="173">
        <v>21</v>
      </c>
      <c r="M495" s="173">
        <f>G495*(1+L495/100)</f>
        <v>0</v>
      </c>
      <c r="N495" s="173">
        <v>2.1999999999999999E-2</v>
      </c>
      <c r="O495" s="173">
        <f>ROUND(E495*N495,2)</f>
        <v>0.33</v>
      </c>
      <c r="P495" s="173">
        <v>0</v>
      </c>
      <c r="Q495" s="173">
        <f>ROUND(E495*P495,2)</f>
        <v>0</v>
      </c>
      <c r="R495" s="173" t="s">
        <v>228</v>
      </c>
      <c r="S495" s="173" t="s">
        <v>124</v>
      </c>
      <c r="T495" s="174" t="s">
        <v>124</v>
      </c>
      <c r="U495" s="157">
        <v>0</v>
      </c>
      <c r="V495" s="157">
        <f>ROUND(E495*U495,2)</f>
        <v>0</v>
      </c>
      <c r="W495" s="157"/>
      <c r="X495" s="157" t="s">
        <v>229</v>
      </c>
      <c r="Y495" s="147"/>
      <c r="Z495" s="147"/>
      <c r="AA495" s="147"/>
      <c r="AB495" s="147"/>
      <c r="AC495" s="147"/>
      <c r="AD495" s="147"/>
      <c r="AE495" s="147"/>
      <c r="AF495" s="147"/>
      <c r="AG495" s="147" t="s">
        <v>230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54"/>
      <c r="B496" s="155"/>
      <c r="C496" s="180" t="s">
        <v>171</v>
      </c>
      <c r="D496" s="159"/>
      <c r="E496" s="160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47"/>
      <c r="Z496" s="147"/>
      <c r="AA496" s="147"/>
      <c r="AB496" s="147"/>
      <c r="AC496" s="147"/>
      <c r="AD496" s="147"/>
      <c r="AE496" s="147"/>
      <c r="AF496" s="147"/>
      <c r="AG496" s="147" t="s">
        <v>126</v>
      </c>
      <c r="AH496" s="147">
        <v>0</v>
      </c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54"/>
      <c r="B497" s="155"/>
      <c r="C497" s="180" t="s">
        <v>451</v>
      </c>
      <c r="D497" s="159"/>
      <c r="E497" s="160">
        <v>14.858000000000001</v>
      </c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7"/>
      <c r="Z497" s="147"/>
      <c r="AA497" s="147"/>
      <c r="AB497" s="147"/>
      <c r="AC497" s="147"/>
      <c r="AD497" s="147"/>
      <c r="AE497" s="147"/>
      <c r="AF497" s="147"/>
      <c r="AG497" s="147" t="s">
        <v>126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54"/>
      <c r="B498" s="155"/>
      <c r="C498" s="251"/>
      <c r="D498" s="252"/>
      <c r="E498" s="252"/>
      <c r="F498" s="252"/>
      <c r="G498" s="252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  <c r="S498" s="157"/>
      <c r="T498" s="157"/>
      <c r="U498" s="157"/>
      <c r="V498" s="157"/>
      <c r="W498" s="157"/>
      <c r="X498" s="157"/>
      <c r="Y498" s="147"/>
      <c r="Z498" s="147"/>
      <c r="AA498" s="147"/>
      <c r="AB498" s="147"/>
      <c r="AC498" s="147"/>
      <c r="AD498" s="147"/>
      <c r="AE498" s="147"/>
      <c r="AF498" s="147"/>
      <c r="AG498" s="147" t="s">
        <v>121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x14ac:dyDescent="0.2">
      <c r="A499" s="162" t="s">
        <v>110</v>
      </c>
      <c r="B499" s="163" t="s">
        <v>70</v>
      </c>
      <c r="C499" s="178" t="s">
        <v>71</v>
      </c>
      <c r="D499" s="164"/>
      <c r="E499" s="165"/>
      <c r="F499" s="166"/>
      <c r="G499" s="166">
        <f>SUMIF(AG500:AG524,"&lt;&gt;NOR",G500:G524)</f>
        <v>0</v>
      </c>
      <c r="H499" s="166"/>
      <c r="I499" s="166">
        <f>SUM(I500:I524)</f>
        <v>0</v>
      </c>
      <c r="J499" s="166"/>
      <c r="K499" s="166">
        <f>SUM(K500:K524)</f>
        <v>0</v>
      </c>
      <c r="L499" s="166"/>
      <c r="M499" s="166">
        <f>SUM(M500:M524)</f>
        <v>0</v>
      </c>
      <c r="N499" s="166"/>
      <c r="O499" s="166">
        <f>SUM(O500:O524)</f>
        <v>0</v>
      </c>
      <c r="P499" s="166"/>
      <c r="Q499" s="166">
        <f>SUM(Q500:Q524)</f>
        <v>0</v>
      </c>
      <c r="R499" s="166"/>
      <c r="S499" s="166"/>
      <c r="T499" s="167"/>
      <c r="U499" s="161"/>
      <c r="V499" s="161">
        <f>SUM(V500:V524)</f>
        <v>16.59</v>
      </c>
      <c r="W499" s="161"/>
      <c r="X499" s="161"/>
      <c r="AG499" t="s">
        <v>111</v>
      </c>
    </row>
    <row r="500" spans="1:60" ht="22.5" outlineLevel="1" x14ac:dyDescent="0.2">
      <c r="A500" s="168">
        <v>64</v>
      </c>
      <c r="B500" s="169" t="s">
        <v>452</v>
      </c>
      <c r="C500" s="179" t="s">
        <v>453</v>
      </c>
      <c r="D500" s="170" t="s">
        <v>450</v>
      </c>
      <c r="E500" s="171">
        <v>24</v>
      </c>
      <c r="F500" s="172"/>
      <c r="G500" s="173">
        <f>ROUND(E500*F500,2)</f>
        <v>0</v>
      </c>
      <c r="H500" s="172"/>
      <c r="I500" s="173">
        <f>ROUND(E500*H500,2)</f>
        <v>0</v>
      </c>
      <c r="J500" s="172"/>
      <c r="K500" s="173">
        <f>ROUND(E500*J500,2)</f>
        <v>0</v>
      </c>
      <c r="L500" s="173">
        <v>21</v>
      </c>
      <c r="M500" s="173">
        <f>G500*(1+L500/100)</f>
        <v>0</v>
      </c>
      <c r="N500" s="173">
        <v>0</v>
      </c>
      <c r="O500" s="173">
        <f>ROUND(E500*N500,2)</f>
        <v>0</v>
      </c>
      <c r="P500" s="173">
        <v>0</v>
      </c>
      <c r="Q500" s="173">
        <f>ROUND(E500*P500,2)</f>
        <v>0</v>
      </c>
      <c r="R500" s="173" t="s">
        <v>346</v>
      </c>
      <c r="S500" s="173" t="s">
        <v>124</v>
      </c>
      <c r="T500" s="174" t="s">
        <v>124</v>
      </c>
      <c r="U500" s="157">
        <v>0.158</v>
      </c>
      <c r="V500" s="157">
        <f>ROUND(E500*U500,2)</f>
        <v>3.79</v>
      </c>
      <c r="W500" s="157"/>
      <c r="X500" s="157" t="s">
        <v>143</v>
      </c>
      <c r="Y500" s="147"/>
      <c r="Z500" s="147"/>
      <c r="AA500" s="147"/>
      <c r="AB500" s="147"/>
      <c r="AC500" s="147"/>
      <c r="AD500" s="147"/>
      <c r="AE500" s="147"/>
      <c r="AF500" s="147"/>
      <c r="AG500" s="147" t="s">
        <v>144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54"/>
      <c r="B501" s="155"/>
      <c r="C501" s="180" t="s">
        <v>454</v>
      </c>
      <c r="D501" s="159"/>
      <c r="E501" s="160"/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  <c r="S501" s="157"/>
      <c r="T501" s="157"/>
      <c r="U501" s="157"/>
      <c r="V501" s="157"/>
      <c r="W501" s="157"/>
      <c r="X501" s="157"/>
      <c r="Y501" s="147"/>
      <c r="Z501" s="147"/>
      <c r="AA501" s="147"/>
      <c r="AB501" s="147"/>
      <c r="AC501" s="147"/>
      <c r="AD501" s="147"/>
      <c r="AE501" s="147"/>
      <c r="AF501" s="147"/>
      <c r="AG501" s="147" t="s">
        <v>126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54"/>
      <c r="B502" s="155"/>
      <c r="C502" s="180" t="s">
        <v>455</v>
      </c>
      <c r="D502" s="159"/>
      <c r="E502" s="160">
        <v>24</v>
      </c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7"/>
      <c r="Z502" s="147"/>
      <c r="AA502" s="147"/>
      <c r="AB502" s="147"/>
      <c r="AC502" s="147"/>
      <c r="AD502" s="147"/>
      <c r="AE502" s="147"/>
      <c r="AF502" s="147"/>
      <c r="AG502" s="147" t="s">
        <v>126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54"/>
      <c r="B503" s="155"/>
      <c r="C503" s="251"/>
      <c r="D503" s="252"/>
      <c r="E503" s="252"/>
      <c r="F503" s="252"/>
      <c r="G503" s="252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47"/>
      <c r="Z503" s="147"/>
      <c r="AA503" s="147"/>
      <c r="AB503" s="147"/>
      <c r="AC503" s="147"/>
      <c r="AD503" s="147"/>
      <c r="AE503" s="147"/>
      <c r="AF503" s="147"/>
      <c r="AG503" s="147" t="s">
        <v>121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ht="22.5" outlineLevel="1" x14ac:dyDescent="0.2">
      <c r="A504" s="168">
        <v>65</v>
      </c>
      <c r="B504" s="169" t="s">
        <v>456</v>
      </c>
      <c r="C504" s="179" t="s">
        <v>457</v>
      </c>
      <c r="D504" s="170" t="s">
        <v>450</v>
      </c>
      <c r="E504" s="171">
        <v>80</v>
      </c>
      <c r="F504" s="172"/>
      <c r="G504" s="173">
        <f>ROUND(E504*F504,2)</f>
        <v>0</v>
      </c>
      <c r="H504" s="172"/>
      <c r="I504" s="173">
        <f>ROUND(E504*H504,2)</f>
        <v>0</v>
      </c>
      <c r="J504" s="172"/>
      <c r="K504" s="173">
        <f>ROUND(E504*J504,2)</f>
        <v>0</v>
      </c>
      <c r="L504" s="173">
        <v>21</v>
      </c>
      <c r="M504" s="173">
        <f>G504*(1+L504/100)</f>
        <v>0</v>
      </c>
      <c r="N504" s="173">
        <v>0</v>
      </c>
      <c r="O504" s="173">
        <f>ROUND(E504*N504,2)</f>
        <v>0</v>
      </c>
      <c r="P504" s="173">
        <v>0</v>
      </c>
      <c r="Q504" s="173">
        <f>ROUND(E504*P504,2)</f>
        <v>0</v>
      </c>
      <c r="R504" s="173" t="s">
        <v>346</v>
      </c>
      <c r="S504" s="173" t="s">
        <v>124</v>
      </c>
      <c r="T504" s="174" t="s">
        <v>124</v>
      </c>
      <c r="U504" s="157">
        <v>0.16</v>
      </c>
      <c r="V504" s="157">
        <f>ROUND(E504*U504,2)</f>
        <v>12.8</v>
      </c>
      <c r="W504" s="157"/>
      <c r="X504" s="157" t="s">
        <v>143</v>
      </c>
      <c r="Y504" s="147"/>
      <c r="Z504" s="147"/>
      <c r="AA504" s="147"/>
      <c r="AB504" s="147"/>
      <c r="AC504" s="147"/>
      <c r="AD504" s="147"/>
      <c r="AE504" s="147"/>
      <c r="AF504" s="147"/>
      <c r="AG504" s="147" t="s">
        <v>144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54"/>
      <c r="B505" s="155"/>
      <c r="C505" s="180" t="s">
        <v>458</v>
      </c>
      <c r="D505" s="159"/>
      <c r="E505" s="160"/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47"/>
      <c r="Z505" s="147"/>
      <c r="AA505" s="147"/>
      <c r="AB505" s="147"/>
      <c r="AC505" s="147"/>
      <c r="AD505" s="147"/>
      <c r="AE505" s="147"/>
      <c r="AF505" s="147"/>
      <c r="AG505" s="147" t="s">
        <v>126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54"/>
      <c r="B506" s="155"/>
      <c r="C506" s="180" t="s">
        <v>459</v>
      </c>
      <c r="D506" s="159"/>
      <c r="E506" s="160">
        <v>34</v>
      </c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7"/>
      <c r="Z506" s="147"/>
      <c r="AA506" s="147"/>
      <c r="AB506" s="147"/>
      <c r="AC506" s="147"/>
      <c r="AD506" s="147"/>
      <c r="AE506" s="147"/>
      <c r="AF506" s="147"/>
      <c r="AG506" s="147" t="s">
        <v>126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54"/>
      <c r="B507" s="155"/>
      <c r="C507" s="180" t="s">
        <v>460</v>
      </c>
      <c r="D507" s="159"/>
      <c r="E507" s="160"/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47"/>
      <c r="Z507" s="147"/>
      <c r="AA507" s="147"/>
      <c r="AB507" s="147"/>
      <c r="AC507" s="147"/>
      <c r="AD507" s="147"/>
      <c r="AE507" s="147"/>
      <c r="AF507" s="147"/>
      <c r="AG507" s="147" t="s">
        <v>126</v>
      </c>
      <c r="AH507" s="147">
        <v>0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1" x14ac:dyDescent="0.2">
      <c r="A508" s="154"/>
      <c r="B508" s="155"/>
      <c r="C508" s="180" t="s">
        <v>461</v>
      </c>
      <c r="D508" s="159"/>
      <c r="E508" s="160">
        <v>46</v>
      </c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7"/>
      <c r="Z508" s="147"/>
      <c r="AA508" s="147"/>
      <c r="AB508" s="147"/>
      <c r="AC508" s="147"/>
      <c r="AD508" s="147"/>
      <c r="AE508" s="147"/>
      <c r="AF508" s="147"/>
      <c r="AG508" s="147" t="s">
        <v>126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 x14ac:dyDescent="0.2">
      <c r="A509" s="154"/>
      <c r="B509" s="155"/>
      <c r="C509" s="251"/>
      <c r="D509" s="252"/>
      <c r="E509" s="252"/>
      <c r="F509" s="252"/>
      <c r="G509" s="252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47"/>
      <c r="Z509" s="147"/>
      <c r="AA509" s="147"/>
      <c r="AB509" s="147"/>
      <c r="AC509" s="147"/>
      <c r="AD509" s="147"/>
      <c r="AE509" s="147"/>
      <c r="AF509" s="147"/>
      <c r="AG509" s="147" t="s">
        <v>121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ht="22.5" outlineLevel="1" x14ac:dyDescent="0.2">
      <c r="A510" s="168">
        <v>66</v>
      </c>
      <c r="B510" s="169" t="s">
        <v>462</v>
      </c>
      <c r="C510" s="179" t="s">
        <v>463</v>
      </c>
      <c r="D510" s="170" t="s">
        <v>464</v>
      </c>
      <c r="E510" s="171">
        <v>1</v>
      </c>
      <c r="F510" s="172"/>
      <c r="G510" s="173">
        <f>ROUND(E510*F510,2)</f>
        <v>0</v>
      </c>
      <c r="H510" s="172"/>
      <c r="I510" s="173">
        <f>ROUND(E510*H510,2)</f>
        <v>0</v>
      </c>
      <c r="J510" s="172"/>
      <c r="K510" s="173">
        <f>ROUND(E510*J510,2)</f>
        <v>0</v>
      </c>
      <c r="L510" s="173">
        <v>21</v>
      </c>
      <c r="M510" s="173">
        <f>G510*(1+L510/100)</f>
        <v>0</v>
      </c>
      <c r="N510" s="173">
        <v>0</v>
      </c>
      <c r="O510" s="173">
        <f>ROUND(E510*N510,2)</f>
        <v>0</v>
      </c>
      <c r="P510" s="173">
        <v>0</v>
      </c>
      <c r="Q510" s="173">
        <f>ROUND(E510*P510,2)</f>
        <v>0</v>
      </c>
      <c r="R510" s="173"/>
      <c r="S510" s="173" t="s">
        <v>115</v>
      </c>
      <c r="T510" s="174" t="s">
        <v>116</v>
      </c>
      <c r="U510" s="157">
        <v>0</v>
      </c>
      <c r="V510" s="157">
        <f>ROUND(E510*U510,2)</f>
        <v>0</v>
      </c>
      <c r="W510" s="157"/>
      <c r="X510" s="157" t="s">
        <v>143</v>
      </c>
      <c r="Y510" s="147"/>
      <c r="Z510" s="147"/>
      <c r="AA510" s="147"/>
      <c r="AB510" s="147"/>
      <c r="AC510" s="147"/>
      <c r="AD510" s="147"/>
      <c r="AE510" s="147"/>
      <c r="AF510" s="147"/>
      <c r="AG510" s="147" t="s">
        <v>144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54"/>
      <c r="B511" s="155"/>
      <c r="C511" s="249" t="s">
        <v>465</v>
      </c>
      <c r="D511" s="250"/>
      <c r="E511" s="250"/>
      <c r="F511" s="250"/>
      <c r="G511" s="250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7"/>
      <c r="Z511" s="147"/>
      <c r="AA511" s="147"/>
      <c r="AB511" s="147"/>
      <c r="AC511" s="147"/>
      <c r="AD511" s="147"/>
      <c r="AE511" s="147"/>
      <c r="AF511" s="147"/>
      <c r="AG511" s="147" t="s">
        <v>120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54"/>
      <c r="B512" s="155"/>
      <c r="C512" s="240" t="s">
        <v>466</v>
      </c>
      <c r="D512" s="241"/>
      <c r="E512" s="241"/>
      <c r="F512" s="241"/>
      <c r="G512" s="241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7"/>
      <c r="Z512" s="147"/>
      <c r="AA512" s="147"/>
      <c r="AB512" s="147"/>
      <c r="AC512" s="147"/>
      <c r="AD512" s="147"/>
      <c r="AE512" s="147"/>
      <c r="AF512" s="147"/>
      <c r="AG512" s="147" t="s">
        <v>120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54"/>
      <c r="B513" s="155"/>
      <c r="C513" s="240" t="s">
        <v>467</v>
      </c>
      <c r="D513" s="241"/>
      <c r="E513" s="241"/>
      <c r="F513" s="241"/>
      <c r="G513" s="241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47"/>
      <c r="Z513" s="147"/>
      <c r="AA513" s="147"/>
      <c r="AB513" s="147"/>
      <c r="AC513" s="147"/>
      <c r="AD513" s="147"/>
      <c r="AE513" s="147"/>
      <c r="AF513" s="147"/>
      <c r="AG513" s="147" t="s">
        <v>120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54"/>
      <c r="B514" s="155"/>
      <c r="C514" s="240" t="s">
        <v>468</v>
      </c>
      <c r="D514" s="241"/>
      <c r="E514" s="241"/>
      <c r="F514" s="241"/>
      <c r="G514" s="241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7"/>
      <c r="Z514" s="147"/>
      <c r="AA514" s="147"/>
      <c r="AB514" s="147"/>
      <c r="AC514" s="147"/>
      <c r="AD514" s="147"/>
      <c r="AE514" s="147"/>
      <c r="AF514" s="147"/>
      <c r="AG514" s="147" t="s">
        <v>120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54"/>
      <c r="B515" s="155"/>
      <c r="C515" s="240" t="s">
        <v>469</v>
      </c>
      <c r="D515" s="241"/>
      <c r="E515" s="241"/>
      <c r="F515" s="241"/>
      <c r="G515" s="241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47"/>
      <c r="Z515" s="147"/>
      <c r="AA515" s="147"/>
      <c r="AB515" s="147"/>
      <c r="AC515" s="147"/>
      <c r="AD515" s="147"/>
      <c r="AE515" s="147"/>
      <c r="AF515" s="147"/>
      <c r="AG515" s="147" t="s">
        <v>120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54"/>
      <c r="B516" s="155"/>
      <c r="C516" s="251"/>
      <c r="D516" s="252"/>
      <c r="E516" s="252"/>
      <c r="F516" s="252"/>
      <c r="G516" s="252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47"/>
      <c r="Z516" s="147"/>
      <c r="AA516" s="147"/>
      <c r="AB516" s="147"/>
      <c r="AC516" s="147"/>
      <c r="AD516" s="147"/>
      <c r="AE516" s="147"/>
      <c r="AF516" s="147"/>
      <c r="AG516" s="147" t="s">
        <v>121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68">
        <v>67</v>
      </c>
      <c r="B517" s="169" t="s">
        <v>470</v>
      </c>
      <c r="C517" s="179" t="s">
        <v>471</v>
      </c>
      <c r="D517" s="170" t="s">
        <v>400</v>
      </c>
      <c r="E517" s="171">
        <v>11</v>
      </c>
      <c r="F517" s="172"/>
      <c r="G517" s="173">
        <f>ROUND(E517*F517,2)</f>
        <v>0</v>
      </c>
      <c r="H517" s="172"/>
      <c r="I517" s="173">
        <f>ROUND(E517*H517,2)</f>
        <v>0</v>
      </c>
      <c r="J517" s="172"/>
      <c r="K517" s="173">
        <f>ROUND(E517*J517,2)</f>
        <v>0</v>
      </c>
      <c r="L517" s="173">
        <v>21</v>
      </c>
      <c r="M517" s="173">
        <f>G517*(1+L517/100)</f>
        <v>0</v>
      </c>
      <c r="N517" s="173">
        <v>0</v>
      </c>
      <c r="O517" s="173">
        <f>ROUND(E517*N517,2)</f>
        <v>0</v>
      </c>
      <c r="P517" s="173">
        <v>0</v>
      </c>
      <c r="Q517" s="173">
        <f>ROUND(E517*P517,2)</f>
        <v>0</v>
      </c>
      <c r="R517" s="173"/>
      <c r="S517" s="173" t="s">
        <v>115</v>
      </c>
      <c r="T517" s="174" t="s">
        <v>116</v>
      </c>
      <c r="U517" s="157">
        <v>0</v>
      </c>
      <c r="V517" s="157">
        <f>ROUND(E517*U517,2)</f>
        <v>0</v>
      </c>
      <c r="W517" s="157"/>
      <c r="X517" s="157" t="s">
        <v>143</v>
      </c>
      <c r="Y517" s="147"/>
      <c r="Z517" s="147"/>
      <c r="AA517" s="147"/>
      <c r="AB517" s="147"/>
      <c r="AC517" s="147"/>
      <c r="AD517" s="147"/>
      <c r="AE517" s="147"/>
      <c r="AF517" s="147"/>
      <c r="AG517" s="147" t="s">
        <v>144</v>
      </c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 x14ac:dyDescent="0.2">
      <c r="A518" s="154"/>
      <c r="B518" s="155"/>
      <c r="C518" s="180" t="s">
        <v>171</v>
      </c>
      <c r="D518" s="159"/>
      <c r="E518" s="160"/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7"/>
      <c r="Z518" s="147"/>
      <c r="AA518" s="147"/>
      <c r="AB518" s="147"/>
      <c r="AC518" s="147"/>
      <c r="AD518" s="147"/>
      <c r="AE518" s="147"/>
      <c r="AF518" s="147"/>
      <c r="AG518" s="147" t="s">
        <v>126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54"/>
      <c r="B519" s="155"/>
      <c r="C519" s="180" t="s">
        <v>472</v>
      </c>
      <c r="D519" s="159"/>
      <c r="E519" s="160">
        <v>11</v>
      </c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47"/>
      <c r="Z519" s="147"/>
      <c r="AA519" s="147"/>
      <c r="AB519" s="147"/>
      <c r="AC519" s="147"/>
      <c r="AD519" s="147"/>
      <c r="AE519" s="147"/>
      <c r="AF519" s="147"/>
      <c r="AG519" s="147" t="s">
        <v>126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54"/>
      <c r="B520" s="155"/>
      <c r="C520" s="251"/>
      <c r="D520" s="252"/>
      <c r="E520" s="252"/>
      <c r="F520" s="252"/>
      <c r="G520" s="252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7"/>
      <c r="Z520" s="147"/>
      <c r="AA520" s="147"/>
      <c r="AB520" s="147"/>
      <c r="AC520" s="147"/>
      <c r="AD520" s="147"/>
      <c r="AE520" s="147"/>
      <c r="AF520" s="147"/>
      <c r="AG520" s="147" t="s">
        <v>121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68">
        <v>68</v>
      </c>
      <c r="B521" s="169" t="s">
        <v>473</v>
      </c>
      <c r="C521" s="179" t="s">
        <v>474</v>
      </c>
      <c r="D521" s="170" t="s">
        <v>0</v>
      </c>
      <c r="E521" s="171">
        <v>1</v>
      </c>
      <c r="F521" s="172"/>
      <c r="G521" s="173">
        <f>ROUND(E521*F521,2)</f>
        <v>0</v>
      </c>
      <c r="H521" s="172"/>
      <c r="I521" s="173">
        <f>ROUND(E521*H521,2)</f>
        <v>0</v>
      </c>
      <c r="J521" s="172"/>
      <c r="K521" s="173">
        <f>ROUND(E521*J521,2)</f>
        <v>0</v>
      </c>
      <c r="L521" s="173">
        <v>21</v>
      </c>
      <c r="M521" s="173">
        <f>G521*(1+L521/100)</f>
        <v>0</v>
      </c>
      <c r="N521" s="173">
        <v>0</v>
      </c>
      <c r="O521" s="173">
        <f>ROUND(E521*N521,2)</f>
        <v>0</v>
      </c>
      <c r="P521" s="173">
        <v>0</v>
      </c>
      <c r="Q521" s="173">
        <f>ROUND(E521*P521,2)</f>
        <v>0</v>
      </c>
      <c r="R521" s="173"/>
      <c r="S521" s="173" t="s">
        <v>115</v>
      </c>
      <c r="T521" s="174" t="s">
        <v>116</v>
      </c>
      <c r="U521" s="157">
        <v>0</v>
      </c>
      <c r="V521" s="157">
        <f>ROUND(E521*U521,2)</f>
        <v>0</v>
      </c>
      <c r="W521" s="157"/>
      <c r="X521" s="157" t="s">
        <v>117</v>
      </c>
      <c r="Y521" s="147"/>
      <c r="Z521" s="147"/>
      <c r="AA521" s="147"/>
      <c r="AB521" s="147"/>
      <c r="AC521" s="147"/>
      <c r="AD521" s="147"/>
      <c r="AE521" s="147"/>
      <c r="AF521" s="147"/>
      <c r="AG521" s="147" t="s">
        <v>475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54"/>
      <c r="B522" s="155"/>
      <c r="C522" s="255"/>
      <c r="D522" s="256"/>
      <c r="E522" s="256"/>
      <c r="F522" s="256"/>
      <c r="G522" s="256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7"/>
      <c r="Z522" s="147"/>
      <c r="AA522" s="147"/>
      <c r="AB522" s="147"/>
      <c r="AC522" s="147"/>
      <c r="AD522" s="147"/>
      <c r="AE522" s="147"/>
      <c r="AF522" s="147"/>
      <c r="AG522" s="147" t="s">
        <v>121</v>
      </c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1" x14ac:dyDescent="0.2">
      <c r="A523" s="168">
        <v>69</v>
      </c>
      <c r="B523" s="169" t="s">
        <v>476</v>
      </c>
      <c r="C523" s="179" t="s">
        <v>477</v>
      </c>
      <c r="D523" s="170" t="s">
        <v>0</v>
      </c>
      <c r="E523" s="171">
        <v>1.5</v>
      </c>
      <c r="F523" s="172"/>
      <c r="G523" s="173">
        <f>ROUND(E523*F523,2)</f>
        <v>0</v>
      </c>
      <c r="H523" s="172"/>
      <c r="I523" s="173">
        <f>ROUND(E523*H523,2)</f>
        <v>0</v>
      </c>
      <c r="J523" s="172"/>
      <c r="K523" s="173">
        <f>ROUND(E523*J523,2)</f>
        <v>0</v>
      </c>
      <c r="L523" s="173">
        <v>21</v>
      </c>
      <c r="M523" s="173">
        <f>G523*(1+L523/100)</f>
        <v>0</v>
      </c>
      <c r="N523" s="173">
        <v>0</v>
      </c>
      <c r="O523" s="173">
        <f>ROUND(E523*N523,2)</f>
        <v>0</v>
      </c>
      <c r="P523" s="173">
        <v>0</v>
      </c>
      <c r="Q523" s="173">
        <f>ROUND(E523*P523,2)</f>
        <v>0</v>
      </c>
      <c r="R523" s="173"/>
      <c r="S523" s="173" t="s">
        <v>115</v>
      </c>
      <c r="T523" s="174" t="s">
        <v>116</v>
      </c>
      <c r="U523" s="157">
        <v>0</v>
      </c>
      <c r="V523" s="157">
        <f>ROUND(E523*U523,2)</f>
        <v>0</v>
      </c>
      <c r="W523" s="157"/>
      <c r="X523" s="157" t="s">
        <v>117</v>
      </c>
      <c r="Y523" s="147"/>
      <c r="Z523" s="147"/>
      <c r="AA523" s="147"/>
      <c r="AB523" s="147"/>
      <c r="AC523" s="147"/>
      <c r="AD523" s="147"/>
      <c r="AE523" s="147"/>
      <c r="AF523" s="147"/>
      <c r="AG523" s="147" t="s">
        <v>475</v>
      </c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1" x14ac:dyDescent="0.2">
      <c r="A524" s="154"/>
      <c r="B524" s="155"/>
      <c r="C524" s="255"/>
      <c r="D524" s="256"/>
      <c r="E524" s="256"/>
      <c r="F524" s="256"/>
      <c r="G524" s="256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47"/>
      <c r="Z524" s="147"/>
      <c r="AA524" s="147"/>
      <c r="AB524" s="147"/>
      <c r="AC524" s="147"/>
      <c r="AD524" s="147"/>
      <c r="AE524" s="147"/>
      <c r="AF524" s="147"/>
      <c r="AG524" s="147" t="s">
        <v>121</v>
      </c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x14ac:dyDescent="0.2">
      <c r="A525" s="162" t="s">
        <v>110</v>
      </c>
      <c r="B525" s="163" t="s">
        <v>72</v>
      </c>
      <c r="C525" s="178" t="s">
        <v>73</v>
      </c>
      <c r="D525" s="164"/>
      <c r="E525" s="165"/>
      <c r="F525" s="166"/>
      <c r="G525" s="166">
        <f>SUMIF(AG526:AG555,"&lt;&gt;NOR",G526:G555)</f>
        <v>0</v>
      </c>
      <c r="H525" s="166"/>
      <c r="I525" s="166">
        <f>SUM(I526:I555)</f>
        <v>0</v>
      </c>
      <c r="J525" s="166"/>
      <c r="K525" s="166">
        <f>SUM(K526:K555)</f>
        <v>0</v>
      </c>
      <c r="L525" s="166"/>
      <c r="M525" s="166">
        <f>SUM(M526:M555)</f>
        <v>0</v>
      </c>
      <c r="N525" s="166"/>
      <c r="O525" s="166">
        <f>SUM(O526:O555)</f>
        <v>0</v>
      </c>
      <c r="P525" s="166"/>
      <c r="Q525" s="166">
        <f>SUM(Q526:Q555)</f>
        <v>10.809999999999999</v>
      </c>
      <c r="R525" s="166"/>
      <c r="S525" s="166"/>
      <c r="T525" s="167"/>
      <c r="U525" s="161"/>
      <c r="V525" s="161">
        <f>SUM(V526:V555)</f>
        <v>37.230000000000004</v>
      </c>
      <c r="W525" s="161"/>
      <c r="X525" s="161"/>
      <c r="AG525" t="s">
        <v>111</v>
      </c>
    </row>
    <row r="526" spans="1:60" outlineLevel="1" x14ac:dyDescent="0.2">
      <c r="A526" s="168">
        <v>70</v>
      </c>
      <c r="B526" s="169" t="s">
        <v>478</v>
      </c>
      <c r="C526" s="179" t="s">
        <v>479</v>
      </c>
      <c r="D526" s="170" t="s">
        <v>177</v>
      </c>
      <c r="E526" s="171">
        <v>4.3754600000000003</v>
      </c>
      <c r="F526" s="172"/>
      <c r="G526" s="173">
        <f>ROUND(E526*F526,2)</f>
        <v>0</v>
      </c>
      <c r="H526" s="172"/>
      <c r="I526" s="173">
        <f>ROUND(E526*H526,2)</f>
        <v>0</v>
      </c>
      <c r="J526" s="172"/>
      <c r="K526" s="173">
        <f>ROUND(E526*J526,2)</f>
        <v>0</v>
      </c>
      <c r="L526" s="173">
        <v>21</v>
      </c>
      <c r="M526" s="173">
        <f>G526*(1+L526/100)</f>
        <v>0</v>
      </c>
      <c r="N526" s="173">
        <v>0</v>
      </c>
      <c r="O526" s="173">
        <f>ROUND(E526*N526,2)</f>
        <v>0</v>
      </c>
      <c r="P526" s="173">
        <v>2</v>
      </c>
      <c r="Q526" s="173">
        <f>ROUND(E526*P526,2)</f>
        <v>8.75</v>
      </c>
      <c r="R526" s="173" t="s">
        <v>480</v>
      </c>
      <c r="S526" s="173" t="s">
        <v>124</v>
      </c>
      <c r="T526" s="174" t="s">
        <v>124</v>
      </c>
      <c r="U526" s="157">
        <v>6.4359999999999999</v>
      </c>
      <c r="V526" s="157">
        <f>ROUND(E526*U526,2)</f>
        <v>28.16</v>
      </c>
      <c r="W526" s="157"/>
      <c r="X526" s="157" t="s">
        <v>143</v>
      </c>
      <c r="Y526" s="147"/>
      <c r="Z526" s="147"/>
      <c r="AA526" s="147"/>
      <c r="AB526" s="147"/>
      <c r="AC526" s="147"/>
      <c r="AD526" s="147"/>
      <c r="AE526" s="147"/>
      <c r="AF526" s="147"/>
      <c r="AG526" s="147" t="s">
        <v>144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54"/>
      <c r="B527" s="155"/>
      <c r="C527" s="253" t="s">
        <v>481</v>
      </c>
      <c r="D527" s="254"/>
      <c r="E527" s="254"/>
      <c r="F527" s="254"/>
      <c r="G527" s="254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7"/>
      <c r="Z527" s="147"/>
      <c r="AA527" s="147"/>
      <c r="AB527" s="147"/>
      <c r="AC527" s="147"/>
      <c r="AD527" s="147"/>
      <c r="AE527" s="147"/>
      <c r="AF527" s="147"/>
      <c r="AG527" s="147" t="s">
        <v>166</v>
      </c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">
      <c r="A528" s="154"/>
      <c r="B528" s="155"/>
      <c r="C528" s="180" t="s">
        <v>167</v>
      </c>
      <c r="D528" s="159"/>
      <c r="E528" s="160"/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7"/>
      <c r="Z528" s="147"/>
      <c r="AA528" s="147"/>
      <c r="AB528" s="147"/>
      <c r="AC528" s="147"/>
      <c r="AD528" s="147"/>
      <c r="AE528" s="147"/>
      <c r="AF528" s="147"/>
      <c r="AG528" s="147" t="s">
        <v>126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54"/>
      <c r="B529" s="155"/>
      <c r="C529" s="180" t="s">
        <v>482</v>
      </c>
      <c r="D529" s="159"/>
      <c r="E529" s="160"/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7"/>
      <c r="Z529" s="147"/>
      <c r="AA529" s="147"/>
      <c r="AB529" s="147"/>
      <c r="AC529" s="147"/>
      <c r="AD529" s="147"/>
      <c r="AE529" s="147"/>
      <c r="AF529" s="147"/>
      <c r="AG529" s="147" t="s">
        <v>126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">
      <c r="A530" s="154"/>
      <c r="B530" s="155"/>
      <c r="C530" s="180" t="s">
        <v>483</v>
      </c>
      <c r="D530" s="159"/>
      <c r="E530" s="160">
        <v>4.3754600000000003</v>
      </c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47"/>
      <c r="Z530" s="147"/>
      <c r="AA530" s="147"/>
      <c r="AB530" s="147"/>
      <c r="AC530" s="147"/>
      <c r="AD530" s="147"/>
      <c r="AE530" s="147"/>
      <c r="AF530" s="147"/>
      <c r="AG530" s="147" t="s">
        <v>126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54"/>
      <c r="B531" s="155"/>
      <c r="C531" s="251"/>
      <c r="D531" s="252"/>
      <c r="E531" s="252"/>
      <c r="F531" s="252"/>
      <c r="G531" s="252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  <c r="S531" s="157"/>
      <c r="T531" s="157"/>
      <c r="U531" s="157"/>
      <c r="V531" s="157"/>
      <c r="W531" s="157"/>
      <c r="X531" s="157"/>
      <c r="Y531" s="147"/>
      <c r="Z531" s="147"/>
      <c r="AA531" s="147"/>
      <c r="AB531" s="147"/>
      <c r="AC531" s="147"/>
      <c r="AD531" s="147"/>
      <c r="AE531" s="147"/>
      <c r="AF531" s="147"/>
      <c r="AG531" s="147" t="s">
        <v>121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68">
        <v>71</v>
      </c>
      <c r="B532" s="169" t="s">
        <v>484</v>
      </c>
      <c r="C532" s="179" t="s">
        <v>485</v>
      </c>
      <c r="D532" s="170" t="s">
        <v>326</v>
      </c>
      <c r="E532" s="171">
        <v>1.55</v>
      </c>
      <c r="F532" s="172"/>
      <c r="G532" s="173">
        <f>ROUND(E532*F532,2)</f>
        <v>0</v>
      </c>
      <c r="H532" s="172"/>
      <c r="I532" s="173">
        <f>ROUND(E532*H532,2)</f>
        <v>0</v>
      </c>
      <c r="J532" s="172"/>
      <c r="K532" s="173">
        <f>ROUND(E532*J532,2)</f>
        <v>0</v>
      </c>
      <c r="L532" s="173">
        <v>21</v>
      </c>
      <c r="M532" s="173">
        <f>G532*(1+L532/100)</f>
        <v>0</v>
      </c>
      <c r="N532" s="173">
        <v>0</v>
      </c>
      <c r="O532" s="173">
        <f>ROUND(E532*N532,2)</f>
        <v>0</v>
      </c>
      <c r="P532" s="173">
        <v>4.6000000000000001E-4</v>
      </c>
      <c r="Q532" s="173">
        <f>ROUND(E532*P532,2)</f>
        <v>0</v>
      </c>
      <c r="R532" s="173" t="s">
        <v>480</v>
      </c>
      <c r="S532" s="173" t="s">
        <v>124</v>
      </c>
      <c r="T532" s="174" t="s">
        <v>124</v>
      </c>
      <c r="U532" s="157">
        <v>3</v>
      </c>
      <c r="V532" s="157">
        <f>ROUND(E532*U532,2)</f>
        <v>4.6500000000000004</v>
      </c>
      <c r="W532" s="157"/>
      <c r="X532" s="157" t="s">
        <v>143</v>
      </c>
      <c r="Y532" s="147"/>
      <c r="Z532" s="147"/>
      <c r="AA532" s="147"/>
      <c r="AB532" s="147"/>
      <c r="AC532" s="147"/>
      <c r="AD532" s="147"/>
      <c r="AE532" s="147"/>
      <c r="AF532" s="147"/>
      <c r="AG532" s="147" t="s">
        <v>144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outlineLevel="1" x14ac:dyDescent="0.2">
      <c r="A533" s="154"/>
      <c r="B533" s="155"/>
      <c r="C533" s="180" t="s">
        <v>171</v>
      </c>
      <c r="D533" s="159"/>
      <c r="E533" s="160"/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  <c r="S533" s="157"/>
      <c r="T533" s="157"/>
      <c r="U533" s="157"/>
      <c r="V533" s="157"/>
      <c r="W533" s="157"/>
      <c r="X533" s="157"/>
      <c r="Y533" s="147"/>
      <c r="Z533" s="147"/>
      <c r="AA533" s="147"/>
      <c r="AB533" s="147"/>
      <c r="AC533" s="147"/>
      <c r="AD533" s="147"/>
      <c r="AE533" s="147"/>
      <c r="AF533" s="147"/>
      <c r="AG533" s="147" t="s">
        <v>126</v>
      </c>
      <c r="AH533" s="147">
        <v>0</v>
      </c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  <c r="BF533" s="147"/>
      <c r="BG533" s="147"/>
      <c r="BH533" s="147"/>
    </row>
    <row r="534" spans="1:60" outlineLevel="1" x14ac:dyDescent="0.2">
      <c r="A534" s="154"/>
      <c r="B534" s="155"/>
      <c r="C534" s="180" t="s">
        <v>486</v>
      </c>
      <c r="D534" s="159"/>
      <c r="E534" s="160">
        <v>1.55</v>
      </c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47"/>
      <c r="Z534" s="147"/>
      <c r="AA534" s="147"/>
      <c r="AB534" s="147"/>
      <c r="AC534" s="147"/>
      <c r="AD534" s="147"/>
      <c r="AE534" s="147"/>
      <c r="AF534" s="147"/>
      <c r="AG534" s="147" t="s">
        <v>126</v>
      </c>
      <c r="AH534" s="147">
        <v>0</v>
      </c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1" x14ac:dyDescent="0.2">
      <c r="A535" s="154"/>
      <c r="B535" s="155"/>
      <c r="C535" s="251"/>
      <c r="D535" s="252"/>
      <c r="E535" s="252"/>
      <c r="F535" s="252"/>
      <c r="G535" s="252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7"/>
      <c r="Z535" s="147"/>
      <c r="AA535" s="147"/>
      <c r="AB535" s="147"/>
      <c r="AC535" s="147"/>
      <c r="AD535" s="147"/>
      <c r="AE535" s="147"/>
      <c r="AF535" s="147"/>
      <c r="AG535" s="147" t="s">
        <v>121</v>
      </c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ht="22.5" outlineLevel="1" x14ac:dyDescent="0.2">
      <c r="A536" s="168">
        <v>72</v>
      </c>
      <c r="B536" s="169" t="s">
        <v>487</v>
      </c>
      <c r="C536" s="179" t="s">
        <v>488</v>
      </c>
      <c r="D536" s="170" t="s">
        <v>326</v>
      </c>
      <c r="E536" s="171">
        <v>5.5</v>
      </c>
      <c r="F536" s="172"/>
      <c r="G536" s="173">
        <f>ROUND(E536*F536,2)</f>
        <v>0</v>
      </c>
      <c r="H536" s="172"/>
      <c r="I536" s="173">
        <f>ROUND(E536*H536,2)</f>
        <v>0</v>
      </c>
      <c r="J536" s="172"/>
      <c r="K536" s="173">
        <f>ROUND(E536*J536,2)</f>
        <v>0</v>
      </c>
      <c r="L536" s="173">
        <v>21</v>
      </c>
      <c r="M536" s="173">
        <f>G536*(1+L536/100)</f>
        <v>0</v>
      </c>
      <c r="N536" s="173">
        <v>0</v>
      </c>
      <c r="O536" s="173">
        <f>ROUND(E536*N536,2)</f>
        <v>0</v>
      </c>
      <c r="P536" s="173">
        <v>3.6999999999999998E-2</v>
      </c>
      <c r="Q536" s="173">
        <f>ROUND(E536*P536,2)</f>
        <v>0.2</v>
      </c>
      <c r="R536" s="173" t="s">
        <v>480</v>
      </c>
      <c r="S536" s="173" t="s">
        <v>124</v>
      </c>
      <c r="T536" s="174" t="s">
        <v>124</v>
      </c>
      <c r="U536" s="157">
        <v>0.55000000000000004</v>
      </c>
      <c r="V536" s="157">
        <f>ROUND(E536*U536,2)</f>
        <v>3.03</v>
      </c>
      <c r="W536" s="157"/>
      <c r="X536" s="157" t="s">
        <v>143</v>
      </c>
      <c r="Y536" s="147"/>
      <c r="Z536" s="147"/>
      <c r="AA536" s="147"/>
      <c r="AB536" s="147"/>
      <c r="AC536" s="147"/>
      <c r="AD536" s="147"/>
      <c r="AE536" s="147"/>
      <c r="AF536" s="147"/>
      <c r="AG536" s="147" t="s">
        <v>144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54"/>
      <c r="B537" s="155"/>
      <c r="C537" s="180" t="s">
        <v>167</v>
      </c>
      <c r="D537" s="159"/>
      <c r="E537" s="160"/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  <c r="S537" s="157"/>
      <c r="T537" s="157"/>
      <c r="U537" s="157"/>
      <c r="V537" s="157"/>
      <c r="W537" s="157"/>
      <c r="X537" s="157"/>
      <c r="Y537" s="147"/>
      <c r="Z537" s="147"/>
      <c r="AA537" s="147"/>
      <c r="AB537" s="147"/>
      <c r="AC537" s="147"/>
      <c r="AD537" s="147"/>
      <c r="AE537" s="147"/>
      <c r="AF537" s="147"/>
      <c r="AG537" s="147" t="s">
        <v>126</v>
      </c>
      <c r="AH537" s="147">
        <v>0</v>
      </c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54"/>
      <c r="B538" s="155"/>
      <c r="C538" s="180" t="s">
        <v>489</v>
      </c>
      <c r="D538" s="159"/>
      <c r="E538" s="160">
        <v>5.5</v>
      </c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7"/>
      <c r="Z538" s="147"/>
      <c r="AA538" s="147"/>
      <c r="AB538" s="147"/>
      <c r="AC538" s="147"/>
      <c r="AD538" s="147"/>
      <c r="AE538" s="147"/>
      <c r="AF538" s="147"/>
      <c r="AG538" s="147" t="s">
        <v>126</v>
      </c>
      <c r="AH538" s="147">
        <v>0</v>
      </c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54"/>
      <c r="B539" s="155"/>
      <c r="C539" s="251"/>
      <c r="D539" s="252"/>
      <c r="E539" s="252"/>
      <c r="F539" s="252"/>
      <c r="G539" s="252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47"/>
      <c r="Z539" s="147"/>
      <c r="AA539" s="147"/>
      <c r="AB539" s="147"/>
      <c r="AC539" s="147"/>
      <c r="AD539" s="147"/>
      <c r="AE539" s="147"/>
      <c r="AF539" s="147"/>
      <c r="AG539" s="147" t="s">
        <v>121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ht="22.5" outlineLevel="1" x14ac:dyDescent="0.2">
      <c r="A540" s="168">
        <v>73</v>
      </c>
      <c r="B540" s="169" t="s">
        <v>490</v>
      </c>
      <c r="C540" s="179" t="s">
        <v>491</v>
      </c>
      <c r="D540" s="170" t="s">
        <v>163</v>
      </c>
      <c r="E540" s="171">
        <v>3.2</v>
      </c>
      <c r="F540" s="172"/>
      <c r="G540" s="173">
        <f>ROUND(E540*F540,2)</f>
        <v>0</v>
      </c>
      <c r="H540" s="172"/>
      <c r="I540" s="173">
        <f>ROUND(E540*H540,2)</f>
        <v>0</v>
      </c>
      <c r="J540" s="172"/>
      <c r="K540" s="173">
        <f>ROUND(E540*J540,2)</f>
        <v>0</v>
      </c>
      <c r="L540" s="173">
        <v>21</v>
      </c>
      <c r="M540" s="173">
        <f>G540*(1+L540/100)</f>
        <v>0</v>
      </c>
      <c r="N540" s="173">
        <v>0</v>
      </c>
      <c r="O540" s="173">
        <f>ROUND(E540*N540,2)</f>
        <v>0</v>
      </c>
      <c r="P540" s="173">
        <v>0</v>
      </c>
      <c r="Q540" s="173">
        <f>ROUND(E540*P540,2)</f>
        <v>0</v>
      </c>
      <c r="R540" s="173" t="s">
        <v>164</v>
      </c>
      <c r="S540" s="173" t="s">
        <v>124</v>
      </c>
      <c r="T540" s="174" t="s">
        <v>124</v>
      </c>
      <c r="U540" s="157">
        <v>0.12</v>
      </c>
      <c r="V540" s="157">
        <f>ROUND(E540*U540,2)</f>
        <v>0.38</v>
      </c>
      <c r="W540" s="157"/>
      <c r="X540" s="157" t="s">
        <v>143</v>
      </c>
      <c r="Y540" s="147"/>
      <c r="Z540" s="147"/>
      <c r="AA540" s="147"/>
      <c r="AB540" s="147"/>
      <c r="AC540" s="147"/>
      <c r="AD540" s="147"/>
      <c r="AE540" s="147"/>
      <c r="AF540" s="147"/>
      <c r="AG540" s="147" t="s">
        <v>144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ht="22.5" outlineLevel="1" x14ac:dyDescent="0.2">
      <c r="A541" s="154"/>
      <c r="B541" s="155"/>
      <c r="C541" s="253" t="s">
        <v>492</v>
      </c>
      <c r="D541" s="254"/>
      <c r="E541" s="254"/>
      <c r="F541" s="254"/>
      <c r="G541" s="254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7"/>
      <c r="Z541" s="147"/>
      <c r="AA541" s="147"/>
      <c r="AB541" s="147"/>
      <c r="AC541" s="147"/>
      <c r="AD541" s="147"/>
      <c r="AE541" s="147"/>
      <c r="AF541" s="147"/>
      <c r="AG541" s="147" t="s">
        <v>166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75" t="str">
        <f>C541</f>
        <v>krajníků, desek nebo panelů od spojovacího materiálu s odklizením a uložením očištěných hmot a spojovacího materiálu na skládku na vzdálenost do 10 m</v>
      </c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54"/>
      <c r="B542" s="155"/>
      <c r="C542" s="180" t="s">
        <v>171</v>
      </c>
      <c r="D542" s="159"/>
      <c r="E542" s="160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47"/>
      <c r="Z542" s="147"/>
      <c r="AA542" s="147"/>
      <c r="AB542" s="147"/>
      <c r="AC542" s="147"/>
      <c r="AD542" s="147"/>
      <c r="AE542" s="147"/>
      <c r="AF542" s="147"/>
      <c r="AG542" s="147" t="s">
        <v>126</v>
      </c>
      <c r="AH542" s="147">
        <v>0</v>
      </c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54"/>
      <c r="B543" s="155"/>
      <c r="C543" s="180" t="s">
        <v>172</v>
      </c>
      <c r="D543" s="159"/>
      <c r="E543" s="160">
        <v>3.2</v>
      </c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  <c r="S543" s="157"/>
      <c r="T543" s="157"/>
      <c r="U543" s="157"/>
      <c r="V543" s="157"/>
      <c r="W543" s="157"/>
      <c r="X543" s="157"/>
      <c r="Y543" s="147"/>
      <c r="Z543" s="147"/>
      <c r="AA543" s="147"/>
      <c r="AB543" s="147"/>
      <c r="AC543" s="147"/>
      <c r="AD543" s="147"/>
      <c r="AE543" s="147"/>
      <c r="AF543" s="147"/>
      <c r="AG543" s="147" t="s">
        <v>126</v>
      </c>
      <c r="AH543" s="147">
        <v>0</v>
      </c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54"/>
      <c r="B544" s="155"/>
      <c r="C544" s="251"/>
      <c r="D544" s="252"/>
      <c r="E544" s="252"/>
      <c r="F544" s="252"/>
      <c r="G544" s="252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  <c r="S544" s="157"/>
      <c r="T544" s="157"/>
      <c r="U544" s="157"/>
      <c r="V544" s="157"/>
      <c r="W544" s="157"/>
      <c r="X544" s="157"/>
      <c r="Y544" s="147"/>
      <c r="Z544" s="147"/>
      <c r="AA544" s="147"/>
      <c r="AB544" s="147"/>
      <c r="AC544" s="147"/>
      <c r="AD544" s="147"/>
      <c r="AE544" s="147"/>
      <c r="AF544" s="147"/>
      <c r="AG544" s="147" t="s">
        <v>121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68">
        <v>74</v>
      </c>
      <c r="B545" s="169" t="s">
        <v>493</v>
      </c>
      <c r="C545" s="179" t="s">
        <v>494</v>
      </c>
      <c r="D545" s="170" t="s">
        <v>438</v>
      </c>
      <c r="E545" s="171">
        <v>56.22</v>
      </c>
      <c r="F545" s="172"/>
      <c r="G545" s="173">
        <f>ROUND(E545*F545,2)</f>
        <v>0</v>
      </c>
      <c r="H545" s="172"/>
      <c r="I545" s="173">
        <f>ROUND(E545*H545,2)</f>
        <v>0</v>
      </c>
      <c r="J545" s="172"/>
      <c r="K545" s="173">
        <f>ROUND(E545*J545,2)</f>
        <v>0</v>
      </c>
      <c r="L545" s="173">
        <v>21</v>
      </c>
      <c r="M545" s="173">
        <f>G545*(1+L545/100)</f>
        <v>0</v>
      </c>
      <c r="N545" s="173">
        <v>0</v>
      </c>
      <c r="O545" s="173">
        <f>ROUND(E545*N545,2)</f>
        <v>0</v>
      </c>
      <c r="P545" s="173">
        <v>3.3000000000000002E-2</v>
      </c>
      <c r="Q545" s="173">
        <f>ROUND(E545*P545,2)</f>
        <v>1.86</v>
      </c>
      <c r="R545" s="173"/>
      <c r="S545" s="173" t="s">
        <v>115</v>
      </c>
      <c r="T545" s="174" t="s">
        <v>116</v>
      </c>
      <c r="U545" s="157">
        <v>0</v>
      </c>
      <c r="V545" s="157">
        <f>ROUND(E545*U545,2)</f>
        <v>0</v>
      </c>
      <c r="W545" s="157"/>
      <c r="X545" s="157" t="s">
        <v>143</v>
      </c>
      <c r="Y545" s="147"/>
      <c r="Z545" s="147"/>
      <c r="AA545" s="147"/>
      <c r="AB545" s="147"/>
      <c r="AC545" s="147"/>
      <c r="AD545" s="147"/>
      <c r="AE545" s="147"/>
      <c r="AF545" s="147"/>
      <c r="AG545" s="147" t="s">
        <v>144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1" x14ac:dyDescent="0.2">
      <c r="A546" s="154"/>
      <c r="B546" s="155"/>
      <c r="C546" s="180" t="s">
        <v>167</v>
      </c>
      <c r="D546" s="159"/>
      <c r="E546" s="160"/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47"/>
      <c r="Z546" s="147"/>
      <c r="AA546" s="147"/>
      <c r="AB546" s="147"/>
      <c r="AC546" s="147"/>
      <c r="AD546" s="147"/>
      <c r="AE546" s="147"/>
      <c r="AF546" s="147"/>
      <c r="AG546" s="147" t="s">
        <v>126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54"/>
      <c r="B547" s="155"/>
      <c r="C547" s="180" t="s">
        <v>495</v>
      </c>
      <c r="D547" s="159"/>
      <c r="E547" s="160">
        <v>56.22</v>
      </c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47"/>
      <c r="Z547" s="147"/>
      <c r="AA547" s="147"/>
      <c r="AB547" s="147"/>
      <c r="AC547" s="147"/>
      <c r="AD547" s="147"/>
      <c r="AE547" s="147"/>
      <c r="AF547" s="147"/>
      <c r="AG547" s="147" t="s">
        <v>126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54"/>
      <c r="B548" s="155"/>
      <c r="C548" s="251"/>
      <c r="D548" s="252"/>
      <c r="E548" s="252"/>
      <c r="F548" s="252"/>
      <c r="G548" s="252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7"/>
      <c r="Z548" s="147"/>
      <c r="AA548" s="147"/>
      <c r="AB548" s="147"/>
      <c r="AC548" s="147"/>
      <c r="AD548" s="147"/>
      <c r="AE548" s="147"/>
      <c r="AF548" s="147"/>
      <c r="AG548" s="147" t="s">
        <v>121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68">
        <v>75</v>
      </c>
      <c r="B549" s="169" t="s">
        <v>496</v>
      </c>
      <c r="C549" s="179" t="s">
        <v>497</v>
      </c>
      <c r="D549" s="170" t="s">
        <v>163</v>
      </c>
      <c r="E549" s="171">
        <v>8.8000000000000007</v>
      </c>
      <c r="F549" s="172"/>
      <c r="G549" s="173">
        <f>ROUND(E549*F549,2)</f>
        <v>0</v>
      </c>
      <c r="H549" s="172"/>
      <c r="I549" s="173">
        <f>ROUND(E549*H549,2)</f>
        <v>0</v>
      </c>
      <c r="J549" s="172"/>
      <c r="K549" s="173">
        <f>ROUND(E549*J549,2)</f>
        <v>0</v>
      </c>
      <c r="L549" s="173">
        <v>21</v>
      </c>
      <c r="M549" s="173">
        <f>G549*(1+L549/100)</f>
        <v>0</v>
      </c>
      <c r="N549" s="173">
        <v>0</v>
      </c>
      <c r="O549" s="173">
        <f>ROUND(E549*N549,2)</f>
        <v>0</v>
      </c>
      <c r="P549" s="173">
        <v>0</v>
      </c>
      <c r="Q549" s="173">
        <f>ROUND(E549*P549,2)</f>
        <v>0</v>
      </c>
      <c r="R549" s="173"/>
      <c r="S549" s="173" t="s">
        <v>115</v>
      </c>
      <c r="T549" s="174" t="s">
        <v>498</v>
      </c>
      <c r="U549" s="157">
        <v>0.115</v>
      </c>
      <c r="V549" s="157">
        <f>ROUND(E549*U549,2)</f>
        <v>1.01</v>
      </c>
      <c r="W549" s="157"/>
      <c r="X549" s="157" t="s">
        <v>143</v>
      </c>
      <c r="Y549" s="147"/>
      <c r="Z549" s="147"/>
      <c r="AA549" s="147"/>
      <c r="AB549" s="147"/>
      <c r="AC549" s="147"/>
      <c r="AD549" s="147"/>
      <c r="AE549" s="147"/>
      <c r="AF549" s="147"/>
      <c r="AG549" s="147" t="s">
        <v>144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54"/>
      <c r="B550" s="155"/>
      <c r="C550" s="180" t="s">
        <v>499</v>
      </c>
      <c r="D550" s="159"/>
      <c r="E550" s="160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7"/>
      <c r="Z550" s="147"/>
      <c r="AA550" s="147"/>
      <c r="AB550" s="147"/>
      <c r="AC550" s="147"/>
      <c r="AD550" s="147"/>
      <c r="AE550" s="147"/>
      <c r="AF550" s="147"/>
      <c r="AG550" s="147" t="s">
        <v>126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54"/>
      <c r="B551" s="155"/>
      <c r="C551" s="180" t="s">
        <v>167</v>
      </c>
      <c r="D551" s="159"/>
      <c r="E551" s="160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7"/>
      <c r="Z551" s="147"/>
      <c r="AA551" s="147"/>
      <c r="AB551" s="147"/>
      <c r="AC551" s="147"/>
      <c r="AD551" s="147"/>
      <c r="AE551" s="147"/>
      <c r="AF551" s="147"/>
      <c r="AG551" s="147" t="s">
        <v>126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54"/>
      <c r="B552" s="155"/>
      <c r="C552" s="180" t="s">
        <v>168</v>
      </c>
      <c r="D552" s="159"/>
      <c r="E552" s="160">
        <v>8.8000000000000007</v>
      </c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  <c r="S552" s="157"/>
      <c r="T552" s="157"/>
      <c r="U552" s="157"/>
      <c r="V552" s="157"/>
      <c r="W552" s="157"/>
      <c r="X552" s="157"/>
      <c r="Y552" s="147"/>
      <c r="Z552" s="147"/>
      <c r="AA552" s="147"/>
      <c r="AB552" s="147"/>
      <c r="AC552" s="147"/>
      <c r="AD552" s="147"/>
      <c r="AE552" s="147"/>
      <c r="AF552" s="147"/>
      <c r="AG552" s="147" t="s">
        <v>126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54"/>
      <c r="B553" s="155"/>
      <c r="C553" s="251"/>
      <c r="D553" s="252"/>
      <c r="E553" s="252"/>
      <c r="F553" s="252"/>
      <c r="G553" s="252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47"/>
      <c r="Z553" s="147"/>
      <c r="AA553" s="147"/>
      <c r="AB553" s="147"/>
      <c r="AC553" s="147"/>
      <c r="AD553" s="147"/>
      <c r="AE553" s="147"/>
      <c r="AF553" s="147"/>
      <c r="AG553" s="147" t="s">
        <v>121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68">
        <v>76</v>
      </c>
      <c r="B554" s="169" t="s">
        <v>500</v>
      </c>
      <c r="C554" s="179" t="s">
        <v>501</v>
      </c>
      <c r="D554" s="170" t="s">
        <v>0</v>
      </c>
      <c r="E554" s="171">
        <v>0.5</v>
      </c>
      <c r="F554" s="172"/>
      <c r="G554" s="173">
        <f>ROUND(E554*F554,2)</f>
        <v>0</v>
      </c>
      <c r="H554" s="172"/>
      <c r="I554" s="173">
        <f>ROUND(E554*H554,2)</f>
        <v>0</v>
      </c>
      <c r="J554" s="172"/>
      <c r="K554" s="173">
        <f>ROUND(E554*J554,2)</f>
        <v>0</v>
      </c>
      <c r="L554" s="173">
        <v>21</v>
      </c>
      <c r="M554" s="173">
        <f>G554*(1+L554/100)</f>
        <v>0</v>
      </c>
      <c r="N554" s="173">
        <v>0</v>
      </c>
      <c r="O554" s="173">
        <f>ROUND(E554*N554,2)</f>
        <v>0</v>
      </c>
      <c r="P554" s="173">
        <v>0</v>
      </c>
      <c r="Q554" s="173">
        <f>ROUND(E554*P554,2)</f>
        <v>0</v>
      </c>
      <c r="R554" s="173"/>
      <c r="S554" s="173" t="s">
        <v>115</v>
      </c>
      <c r="T554" s="174" t="s">
        <v>116</v>
      </c>
      <c r="U554" s="157">
        <v>0</v>
      </c>
      <c r="V554" s="157">
        <f>ROUND(E554*U554,2)</f>
        <v>0</v>
      </c>
      <c r="W554" s="157"/>
      <c r="X554" s="157" t="s">
        <v>117</v>
      </c>
      <c r="Y554" s="147"/>
      <c r="Z554" s="147"/>
      <c r="AA554" s="147"/>
      <c r="AB554" s="147"/>
      <c r="AC554" s="147"/>
      <c r="AD554" s="147"/>
      <c r="AE554" s="147"/>
      <c r="AF554" s="147"/>
      <c r="AG554" s="147" t="s">
        <v>475</v>
      </c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54"/>
      <c r="B555" s="155"/>
      <c r="C555" s="255"/>
      <c r="D555" s="256"/>
      <c r="E555" s="256"/>
      <c r="F555" s="256"/>
      <c r="G555" s="256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47"/>
      <c r="Z555" s="147"/>
      <c r="AA555" s="147"/>
      <c r="AB555" s="147"/>
      <c r="AC555" s="147"/>
      <c r="AD555" s="147"/>
      <c r="AE555" s="147"/>
      <c r="AF555" s="147"/>
      <c r="AG555" s="147" t="s">
        <v>121</v>
      </c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x14ac:dyDescent="0.2">
      <c r="A556" s="162" t="s">
        <v>110</v>
      </c>
      <c r="B556" s="163" t="s">
        <v>74</v>
      </c>
      <c r="C556" s="178" t="s">
        <v>75</v>
      </c>
      <c r="D556" s="164"/>
      <c r="E556" s="165"/>
      <c r="F556" s="166"/>
      <c r="G556" s="166">
        <f>SUMIF(AG557:AG564,"&lt;&gt;NOR",G557:G564)</f>
        <v>0</v>
      </c>
      <c r="H556" s="166"/>
      <c r="I556" s="166">
        <f>SUM(I557:I564)</f>
        <v>0</v>
      </c>
      <c r="J556" s="166"/>
      <c r="K556" s="166">
        <f>SUM(K557:K564)</f>
        <v>0</v>
      </c>
      <c r="L556" s="166"/>
      <c r="M556" s="166">
        <f>SUM(M557:M564)</f>
        <v>0</v>
      </c>
      <c r="N556" s="166"/>
      <c r="O556" s="166">
        <f>SUM(O557:O564)</f>
        <v>0</v>
      </c>
      <c r="P556" s="166"/>
      <c r="Q556" s="166">
        <f>SUM(Q557:Q564)</f>
        <v>0</v>
      </c>
      <c r="R556" s="166"/>
      <c r="S556" s="166"/>
      <c r="T556" s="167"/>
      <c r="U556" s="161"/>
      <c r="V556" s="161">
        <f>SUM(V557:V564)</f>
        <v>53.02</v>
      </c>
      <c r="W556" s="161"/>
      <c r="X556" s="161"/>
      <c r="AG556" t="s">
        <v>111</v>
      </c>
    </row>
    <row r="557" spans="1:60" outlineLevel="1" x14ac:dyDescent="0.2">
      <c r="A557" s="168">
        <v>77</v>
      </c>
      <c r="B557" s="169" t="s">
        <v>502</v>
      </c>
      <c r="C557" s="179" t="s">
        <v>503</v>
      </c>
      <c r="D557" s="170" t="s">
        <v>227</v>
      </c>
      <c r="E557" s="171">
        <v>87.068529999999996</v>
      </c>
      <c r="F557" s="172"/>
      <c r="G557" s="173">
        <f>ROUND(E557*F557,2)</f>
        <v>0</v>
      </c>
      <c r="H557" s="172"/>
      <c r="I557" s="173">
        <f>ROUND(E557*H557,2)</f>
        <v>0</v>
      </c>
      <c r="J557" s="172"/>
      <c r="K557" s="173">
        <f>ROUND(E557*J557,2)</f>
        <v>0</v>
      </c>
      <c r="L557" s="173">
        <v>21</v>
      </c>
      <c r="M557" s="173">
        <f>G557*(1+L557/100)</f>
        <v>0</v>
      </c>
      <c r="N557" s="173">
        <v>0</v>
      </c>
      <c r="O557" s="173">
        <f>ROUND(E557*N557,2)</f>
        <v>0</v>
      </c>
      <c r="P557" s="173">
        <v>0</v>
      </c>
      <c r="Q557" s="173">
        <f>ROUND(E557*P557,2)</f>
        <v>0</v>
      </c>
      <c r="R557" s="173" t="s">
        <v>504</v>
      </c>
      <c r="S557" s="173" t="s">
        <v>124</v>
      </c>
      <c r="T557" s="174" t="s">
        <v>124</v>
      </c>
      <c r="U557" s="157">
        <v>0.60899999999999999</v>
      </c>
      <c r="V557" s="157">
        <f>ROUND(E557*U557,2)</f>
        <v>53.02</v>
      </c>
      <c r="W557" s="157"/>
      <c r="X557" s="157" t="s">
        <v>505</v>
      </c>
      <c r="Y557" s="147"/>
      <c r="Z557" s="147"/>
      <c r="AA557" s="147"/>
      <c r="AB557" s="147"/>
      <c r="AC557" s="147"/>
      <c r="AD557" s="147"/>
      <c r="AE557" s="147"/>
      <c r="AF557" s="147"/>
      <c r="AG557" s="147" t="s">
        <v>506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ht="22.5" outlineLevel="1" x14ac:dyDescent="0.2">
      <c r="A558" s="154"/>
      <c r="B558" s="155"/>
      <c r="C558" s="253" t="s">
        <v>507</v>
      </c>
      <c r="D558" s="254"/>
      <c r="E558" s="254"/>
      <c r="F558" s="254"/>
      <c r="G558" s="254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47"/>
      <c r="Z558" s="147"/>
      <c r="AA558" s="147"/>
      <c r="AB558" s="147"/>
      <c r="AC558" s="147"/>
      <c r="AD558" s="147"/>
      <c r="AE558" s="147"/>
      <c r="AF558" s="147"/>
      <c r="AG558" s="147" t="s">
        <v>166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75" t="str">
        <f>C558</f>
        <v>na novostavbách a změnách objektů pro oplocení (815 2 JKSo), objekty zvláštní pro chov živočichů (815 3 JKSO), objekty pozemní různé (815 9 JKSO)</v>
      </c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54"/>
      <c r="B559" s="155"/>
      <c r="C559" s="257" t="s">
        <v>508</v>
      </c>
      <c r="D559" s="258"/>
      <c r="E559" s="258"/>
      <c r="F559" s="258"/>
      <c r="G559" s="258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  <c r="S559" s="157"/>
      <c r="T559" s="157"/>
      <c r="U559" s="157"/>
      <c r="V559" s="157"/>
      <c r="W559" s="157"/>
      <c r="X559" s="157"/>
      <c r="Y559" s="147"/>
      <c r="Z559" s="147"/>
      <c r="AA559" s="147"/>
      <c r="AB559" s="147"/>
      <c r="AC559" s="147"/>
      <c r="AD559" s="147"/>
      <c r="AE559" s="147"/>
      <c r="AF559" s="147"/>
      <c r="AG559" s="147" t="s">
        <v>166</v>
      </c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75" t="str">
        <f>C559</f>
        <v>se svislou nosnou konstrukcí monolitickou betonovou tyčovou nebo plošnou ( KMCH 2 a 3 - JKSO šesté místo)</v>
      </c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54"/>
      <c r="B560" s="155"/>
      <c r="C560" s="180" t="s">
        <v>509</v>
      </c>
      <c r="D560" s="159"/>
      <c r="E560" s="160"/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7"/>
      <c r="Z560" s="147"/>
      <c r="AA560" s="147"/>
      <c r="AB560" s="147"/>
      <c r="AC560" s="147"/>
      <c r="AD560" s="147"/>
      <c r="AE560" s="147"/>
      <c r="AF560" s="147"/>
      <c r="AG560" s="147" t="s">
        <v>126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ht="22.5" outlineLevel="1" x14ac:dyDescent="0.2">
      <c r="A561" s="154"/>
      <c r="B561" s="155"/>
      <c r="C561" s="180" t="s">
        <v>510</v>
      </c>
      <c r="D561" s="159"/>
      <c r="E561" s="160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7"/>
      <c r="Z561" s="147"/>
      <c r="AA561" s="147"/>
      <c r="AB561" s="147"/>
      <c r="AC561" s="147"/>
      <c r="AD561" s="147"/>
      <c r="AE561" s="147"/>
      <c r="AF561" s="147"/>
      <c r="AG561" s="147" t="s">
        <v>126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54"/>
      <c r="B562" s="155"/>
      <c r="C562" s="180" t="s">
        <v>511</v>
      </c>
      <c r="D562" s="159"/>
      <c r="E562" s="160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7"/>
      <c r="Z562" s="147"/>
      <c r="AA562" s="147"/>
      <c r="AB562" s="147"/>
      <c r="AC562" s="147"/>
      <c r="AD562" s="147"/>
      <c r="AE562" s="147"/>
      <c r="AF562" s="147"/>
      <c r="AG562" s="147" t="s">
        <v>126</v>
      </c>
      <c r="AH562" s="147">
        <v>0</v>
      </c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54"/>
      <c r="B563" s="155"/>
      <c r="C563" s="180" t="s">
        <v>512</v>
      </c>
      <c r="D563" s="159"/>
      <c r="E563" s="160">
        <v>87.068529999999996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7"/>
      <c r="Z563" s="147"/>
      <c r="AA563" s="147"/>
      <c r="AB563" s="147"/>
      <c r="AC563" s="147"/>
      <c r="AD563" s="147"/>
      <c r="AE563" s="147"/>
      <c r="AF563" s="147"/>
      <c r="AG563" s="147" t="s">
        <v>126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54"/>
      <c r="B564" s="155"/>
      <c r="C564" s="251"/>
      <c r="D564" s="252"/>
      <c r="E564" s="252"/>
      <c r="F564" s="252"/>
      <c r="G564" s="252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  <c r="S564" s="157"/>
      <c r="T564" s="157"/>
      <c r="U564" s="157"/>
      <c r="V564" s="157"/>
      <c r="W564" s="157"/>
      <c r="X564" s="157"/>
      <c r="Y564" s="147"/>
      <c r="Z564" s="147"/>
      <c r="AA564" s="147"/>
      <c r="AB564" s="147"/>
      <c r="AC564" s="147"/>
      <c r="AD564" s="147"/>
      <c r="AE564" s="147"/>
      <c r="AF564" s="147"/>
      <c r="AG564" s="147" t="s">
        <v>121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x14ac:dyDescent="0.2">
      <c r="A565" s="162" t="s">
        <v>110</v>
      </c>
      <c r="B565" s="163" t="s">
        <v>76</v>
      </c>
      <c r="C565" s="178" t="s">
        <v>77</v>
      </c>
      <c r="D565" s="164"/>
      <c r="E565" s="165"/>
      <c r="F565" s="166"/>
      <c r="G565" s="166">
        <f>SUMIF(AG566:AG572,"&lt;&gt;NOR",G566:G572)</f>
        <v>0</v>
      </c>
      <c r="H565" s="166"/>
      <c r="I565" s="166">
        <f>SUM(I566:I572)</f>
        <v>0</v>
      </c>
      <c r="J565" s="166"/>
      <c r="K565" s="166">
        <f>SUM(K566:K572)</f>
        <v>0</v>
      </c>
      <c r="L565" s="166"/>
      <c r="M565" s="166">
        <f>SUM(M566:M572)</f>
        <v>0</v>
      </c>
      <c r="N565" s="166"/>
      <c r="O565" s="166">
        <f>SUM(O566:O572)</f>
        <v>0</v>
      </c>
      <c r="P565" s="166"/>
      <c r="Q565" s="166">
        <f>SUM(Q566:Q572)</f>
        <v>0</v>
      </c>
      <c r="R565" s="166"/>
      <c r="S565" s="166"/>
      <c r="T565" s="167"/>
      <c r="U565" s="161"/>
      <c r="V565" s="161">
        <f>SUM(V566:V572)</f>
        <v>0</v>
      </c>
      <c r="W565" s="161"/>
      <c r="X565" s="161"/>
      <c r="AG565" t="s">
        <v>111</v>
      </c>
    </row>
    <row r="566" spans="1:60" outlineLevel="1" x14ac:dyDescent="0.2">
      <c r="A566" s="168">
        <v>78</v>
      </c>
      <c r="B566" s="169" t="s">
        <v>513</v>
      </c>
      <c r="C566" s="179" t="s">
        <v>514</v>
      </c>
      <c r="D566" s="170" t="s">
        <v>515</v>
      </c>
      <c r="E566" s="171">
        <v>175</v>
      </c>
      <c r="F566" s="172"/>
      <c r="G566" s="173">
        <f>ROUND(E566*F566,2)</f>
        <v>0</v>
      </c>
      <c r="H566" s="172"/>
      <c r="I566" s="173">
        <f>ROUND(E566*H566,2)</f>
        <v>0</v>
      </c>
      <c r="J566" s="172"/>
      <c r="K566" s="173">
        <f>ROUND(E566*J566,2)</f>
        <v>0</v>
      </c>
      <c r="L566" s="173">
        <v>21</v>
      </c>
      <c r="M566" s="173">
        <f>G566*(1+L566/100)</f>
        <v>0</v>
      </c>
      <c r="N566" s="173">
        <v>0</v>
      </c>
      <c r="O566" s="173">
        <f>ROUND(E566*N566,2)</f>
        <v>0</v>
      </c>
      <c r="P566" s="173">
        <v>0</v>
      </c>
      <c r="Q566" s="173">
        <f>ROUND(E566*P566,2)</f>
        <v>0</v>
      </c>
      <c r="R566" s="173"/>
      <c r="S566" s="173" t="s">
        <v>115</v>
      </c>
      <c r="T566" s="174" t="s">
        <v>116</v>
      </c>
      <c r="U566" s="157">
        <v>0</v>
      </c>
      <c r="V566" s="157">
        <f>ROUND(E566*U566,2)</f>
        <v>0</v>
      </c>
      <c r="W566" s="157"/>
      <c r="X566" s="157" t="s">
        <v>143</v>
      </c>
      <c r="Y566" s="147"/>
      <c r="Z566" s="147"/>
      <c r="AA566" s="147"/>
      <c r="AB566" s="147"/>
      <c r="AC566" s="147"/>
      <c r="AD566" s="147"/>
      <c r="AE566" s="147"/>
      <c r="AF566" s="147"/>
      <c r="AG566" s="147" t="s">
        <v>144</v>
      </c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54"/>
      <c r="B567" s="155"/>
      <c r="C567" s="255"/>
      <c r="D567" s="256"/>
      <c r="E567" s="256"/>
      <c r="F567" s="256"/>
      <c r="G567" s="256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7"/>
      <c r="Z567" s="147"/>
      <c r="AA567" s="147"/>
      <c r="AB567" s="147"/>
      <c r="AC567" s="147"/>
      <c r="AD567" s="147"/>
      <c r="AE567" s="147"/>
      <c r="AF567" s="147"/>
      <c r="AG567" s="147" t="s">
        <v>121</v>
      </c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68">
        <v>79</v>
      </c>
      <c r="B568" s="169" t="s">
        <v>516</v>
      </c>
      <c r="C568" s="179" t="s">
        <v>517</v>
      </c>
      <c r="D568" s="170" t="s">
        <v>515</v>
      </c>
      <c r="E568" s="171">
        <v>350</v>
      </c>
      <c r="F568" s="172"/>
      <c r="G568" s="173">
        <f>ROUND(E568*F568,2)</f>
        <v>0</v>
      </c>
      <c r="H568" s="172"/>
      <c r="I568" s="173">
        <f>ROUND(E568*H568,2)</f>
        <v>0</v>
      </c>
      <c r="J568" s="172"/>
      <c r="K568" s="173">
        <f>ROUND(E568*J568,2)</f>
        <v>0</v>
      </c>
      <c r="L568" s="173">
        <v>21</v>
      </c>
      <c r="M568" s="173">
        <f>G568*(1+L568/100)</f>
        <v>0</v>
      </c>
      <c r="N568" s="173">
        <v>0</v>
      </c>
      <c r="O568" s="173">
        <f>ROUND(E568*N568,2)</f>
        <v>0</v>
      </c>
      <c r="P568" s="173">
        <v>0</v>
      </c>
      <c r="Q568" s="173">
        <f>ROUND(E568*P568,2)</f>
        <v>0</v>
      </c>
      <c r="R568" s="173"/>
      <c r="S568" s="173" t="s">
        <v>115</v>
      </c>
      <c r="T568" s="174" t="s">
        <v>116</v>
      </c>
      <c r="U568" s="157">
        <v>0</v>
      </c>
      <c r="V568" s="157">
        <f>ROUND(E568*U568,2)</f>
        <v>0</v>
      </c>
      <c r="W568" s="157"/>
      <c r="X568" s="157" t="s">
        <v>143</v>
      </c>
      <c r="Y568" s="147"/>
      <c r="Z568" s="147"/>
      <c r="AA568" s="147"/>
      <c r="AB568" s="147"/>
      <c r="AC568" s="147"/>
      <c r="AD568" s="147"/>
      <c r="AE568" s="147"/>
      <c r="AF568" s="147"/>
      <c r="AG568" s="147" t="s">
        <v>144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54"/>
      <c r="B569" s="155"/>
      <c r="C569" s="255"/>
      <c r="D569" s="256"/>
      <c r="E569" s="256"/>
      <c r="F569" s="256"/>
      <c r="G569" s="256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47"/>
      <c r="Z569" s="147"/>
      <c r="AA569" s="147"/>
      <c r="AB569" s="147"/>
      <c r="AC569" s="147"/>
      <c r="AD569" s="147"/>
      <c r="AE569" s="147"/>
      <c r="AF569" s="147"/>
      <c r="AG569" s="147" t="s">
        <v>121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54">
        <v>80</v>
      </c>
      <c r="B570" s="155" t="s">
        <v>518</v>
      </c>
      <c r="C570" s="184" t="s">
        <v>519</v>
      </c>
      <c r="D570" s="156" t="s">
        <v>0</v>
      </c>
      <c r="E570" s="176"/>
      <c r="F570" s="158"/>
      <c r="G570" s="157">
        <f>ROUND(E570*F570,2)</f>
        <v>0</v>
      </c>
      <c r="H570" s="158"/>
      <c r="I570" s="157">
        <f>ROUND(E570*H570,2)</f>
        <v>0</v>
      </c>
      <c r="J570" s="158"/>
      <c r="K570" s="157">
        <f>ROUND(E570*J570,2)</f>
        <v>0</v>
      </c>
      <c r="L570" s="157">
        <v>21</v>
      </c>
      <c r="M570" s="157">
        <f>G570*(1+L570/100)</f>
        <v>0</v>
      </c>
      <c r="N570" s="157">
        <v>0</v>
      </c>
      <c r="O570" s="157">
        <f>ROUND(E570*N570,2)</f>
        <v>0</v>
      </c>
      <c r="P570" s="157">
        <v>0</v>
      </c>
      <c r="Q570" s="157">
        <f>ROUND(E570*P570,2)</f>
        <v>0</v>
      </c>
      <c r="R570" s="157" t="s">
        <v>520</v>
      </c>
      <c r="S570" s="157" t="s">
        <v>124</v>
      </c>
      <c r="T570" s="157" t="s">
        <v>124</v>
      </c>
      <c r="U570" s="157">
        <v>0</v>
      </c>
      <c r="V570" s="157">
        <f>ROUND(E570*U570,2)</f>
        <v>0</v>
      </c>
      <c r="W570" s="157"/>
      <c r="X570" s="157" t="s">
        <v>505</v>
      </c>
      <c r="Y570" s="147"/>
      <c r="Z570" s="147"/>
      <c r="AA570" s="147"/>
      <c r="AB570" s="147"/>
      <c r="AC570" s="147"/>
      <c r="AD570" s="147"/>
      <c r="AE570" s="147"/>
      <c r="AF570" s="147"/>
      <c r="AG570" s="147" t="s">
        <v>506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54"/>
      <c r="B571" s="155"/>
      <c r="C571" s="257" t="s">
        <v>521</v>
      </c>
      <c r="D571" s="258"/>
      <c r="E571" s="258"/>
      <c r="F571" s="258"/>
      <c r="G571" s="258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47"/>
      <c r="Z571" s="147"/>
      <c r="AA571" s="147"/>
      <c r="AB571" s="147"/>
      <c r="AC571" s="147"/>
      <c r="AD571" s="147"/>
      <c r="AE571" s="147"/>
      <c r="AF571" s="147"/>
      <c r="AG571" s="147" t="s">
        <v>166</v>
      </c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54"/>
      <c r="B572" s="155"/>
      <c r="C572" s="251"/>
      <c r="D572" s="252"/>
      <c r="E572" s="252"/>
      <c r="F572" s="252"/>
      <c r="G572" s="252"/>
      <c r="H572" s="157"/>
      <c r="I572" s="157"/>
      <c r="J572" s="157"/>
      <c r="K572" s="157"/>
      <c r="L572" s="157"/>
      <c r="M572" s="157"/>
      <c r="N572" s="157"/>
      <c r="O572" s="157"/>
      <c r="P572" s="157"/>
      <c r="Q572" s="157"/>
      <c r="R572" s="157"/>
      <c r="S572" s="157"/>
      <c r="T572" s="157"/>
      <c r="U572" s="157"/>
      <c r="V572" s="157"/>
      <c r="W572" s="157"/>
      <c r="X572" s="157"/>
      <c r="Y572" s="147"/>
      <c r="Z572" s="147"/>
      <c r="AA572" s="147"/>
      <c r="AB572" s="147"/>
      <c r="AC572" s="147"/>
      <c r="AD572" s="147"/>
      <c r="AE572" s="147"/>
      <c r="AF572" s="147"/>
      <c r="AG572" s="147" t="s">
        <v>121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x14ac:dyDescent="0.2">
      <c r="A573" s="162" t="s">
        <v>110</v>
      </c>
      <c r="B573" s="163" t="s">
        <v>78</v>
      </c>
      <c r="C573" s="178" t="s">
        <v>79</v>
      </c>
      <c r="D573" s="164"/>
      <c r="E573" s="165"/>
      <c r="F573" s="166"/>
      <c r="G573" s="166">
        <f>SUMIF(AG574:AG595,"&lt;&gt;NOR",G574:G595)</f>
        <v>0</v>
      </c>
      <c r="H573" s="166"/>
      <c r="I573" s="166">
        <f>SUM(I574:I595)</f>
        <v>0</v>
      </c>
      <c r="J573" s="166"/>
      <c r="K573" s="166">
        <f>SUM(K574:K595)</f>
        <v>0</v>
      </c>
      <c r="L573" s="166"/>
      <c r="M573" s="166">
        <f>SUM(M574:M595)</f>
        <v>0</v>
      </c>
      <c r="N573" s="166"/>
      <c r="O573" s="166">
        <f>SUM(O574:O595)</f>
        <v>0</v>
      </c>
      <c r="P573" s="166"/>
      <c r="Q573" s="166">
        <f>SUM(Q574:Q595)</f>
        <v>0</v>
      </c>
      <c r="R573" s="166"/>
      <c r="S573" s="166"/>
      <c r="T573" s="167"/>
      <c r="U573" s="161"/>
      <c r="V573" s="161">
        <f>SUM(V574:V595)</f>
        <v>21.05</v>
      </c>
      <c r="W573" s="161"/>
      <c r="X573" s="161"/>
      <c r="AG573" t="s">
        <v>111</v>
      </c>
    </row>
    <row r="574" spans="1:60" outlineLevel="1" x14ac:dyDescent="0.2">
      <c r="A574" s="168">
        <v>81</v>
      </c>
      <c r="B574" s="169" t="s">
        <v>522</v>
      </c>
      <c r="C574" s="179" t="s">
        <v>523</v>
      </c>
      <c r="D574" s="170" t="s">
        <v>227</v>
      </c>
      <c r="E574" s="171">
        <v>14.69839</v>
      </c>
      <c r="F574" s="172"/>
      <c r="G574" s="173">
        <f>ROUND(E574*F574,2)</f>
        <v>0</v>
      </c>
      <c r="H574" s="172"/>
      <c r="I574" s="173">
        <f>ROUND(E574*H574,2)</f>
        <v>0</v>
      </c>
      <c r="J574" s="172"/>
      <c r="K574" s="173">
        <f>ROUND(E574*J574,2)</f>
        <v>0</v>
      </c>
      <c r="L574" s="173">
        <v>21</v>
      </c>
      <c r="M574" s="173">
        <f>G574*(1+L574/100)</f>
        <v>0</v>
      </c>
      <c r="N574" s="173">
        <v>0</v>
      </c>
      <c r="O574" s="173">
        <f>ROUND(E574*N574,2)</f>
        <v>0</v>
      </c>
      <c r="P574" s="173">
        <v>0</v>
      </c>
      <c r="Q574" s="173">
        <f>ROUND(E574*P574,2)</f>
        <v>0</v>
      </c>
      <c r="R574" s="173" t="s">
        <v>480</v>
      </c>
      <c r="S574" s="173" t="s">
        <v>124</v>
      </c>
      <c r="T574" s="174" t="s">
        <v>124</v>
      </c>
      <c r="U574" s="157">
        <v>0.49</v>
      </c>
      <c r="V574" s="157">
        <f>ROUND(E574*U574,2)</f>
        <v>7.2</v>
      </c>
      <c r="W574" s="157"/>
      <c r="X574" s="157" t="s">
        <v>524</v>
      </c>
      <c r="Y574" s="147"/>
      <c r="Z574" s="147"/>
      <c r="AA574" s="147"/>
      <c r="AB574" s="147"/>
      <c r="AC574" s="147"/>
      <c r="AD574" s="147"/>
      <c r="AE574" s="147"/>
      <c r="AF574" s="147"/>
      <c r="AG574" s="147" t="s">
        <v>525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54"/>
      <c r="B575" s="155"/>
      <c r="C575" s="249" t="s">
        <v>526</v>
      </c>
      <c r="D575" s="250"/>
      <c r="E575" s="250"/>
      <c r="F575" s="250"/>
      <c r="G575" s="250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47"/>
      <c r="Z575" s="147"/>
      <c r="AA575" s="147"/>
      <c r="AB575" s="147"/>
      <c r="AC575" s="147"/>
      <c r="AD575" s="147"/>
      <c r="AE575" s="147"/>
      <c r="AF575" s="147"/>
      <c r="AG575" s="147" t="s">
        <v>120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54"/>
      <c r="B576" s="155"/>
      <c r="C576" s="180" t="s">
        <v>527</v>
      </c>
      <c r="D576" s="159"/>
      <c r="E576" s="160"/>
      <c r="F576" s="157"/>
      <c r="G576" s="157"/>
      <c r="H576" s="157"/>
      <c r="I576" s="157"/>
      <c r="J576" s="157"/>
      <c r="K576" s="157"/>
      <c r="L576" s="157"/>
      <c r="M576" s="157"/>
      <c r="N576" s="157"/>
      <c r="O576" s="157"/>
      <c r="P576" s="157"/>
      <c r="Q576" s="157"/>
      <c r="R576" s="157"/>
      <c r="S576" s="157"/>
      <c r="T576" s="157"/>
      <c r="U576" s="157"/>
      <c r="V576" s="157"/>
      <c r="W576" s="157"/>
      <c r="X576" s="157"/>
      <c r="Y576" s="147"/>
      <c r="Z576" s="147"/>
      <c r="AA576" s="147"/>
      <c r="AB576" s="147"/>
      <c r="AC576" s="147"/>
      <c r="AD576" s="147"/>
      <c r="AE576" s="147"/>
      <c r="AF576" s="147"/>
      <c r="AG576" s="147" t="s">
        <v>126</v>
      </c>
      <c r="AH576" s="147">
        <v>0</v>
      </c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54"/>
      <c r="B577" s="155"/>
      <c r="C577" s="180" t="s">
        <v>528</v>
      </c>
      <c r="D577" s="159"/>
      <c r="E577" s="160"/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47"/>
      <c r="Z577" s="147"/>
      <c r="AA577" s="147"/>
      <c r="AB577" s="147"/>
      <c r="AC577" s="147"/>
      <c r="AD577" s="147"/>
      <c r="AE577" s="147"/>
      <c r="AF577" s="147"/>
      <c r="AG577" s="147" t="s">
        <v>126</v>
      </c>
      <c r="AH577" s="147">
        <v>0</v>
      </c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outlineLevel="1" x14ac:dyDescent="0.2">
      <c r="A578" s="154"/>
      <c r="B578" s="155"/>
      <c r="C578" s="180" t="s">
        <v>529</v>
      </c>
      <c r="D578" s="159"/>
      <c r="E578" s="160">
        <v>14.69839</v>
      </c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  <c r="S578" s="157"/>
      <c r="T578" s="157"/>
      <c r="U578" s="157"/>
      <c r="V578" s="157"/>
      <c r="W578" s="157"/>
      <c r="X578" s="157"/>
      <c r="Y578" s="147"/>
      <c r="Z578" s="147"/>
      <c r="AA578" s="147"/>
      <c r="AB578" s="147"/>
      <c r="AC578" s="147"/>
      <c r="AD578" s="147"/>
      <c r="AE578" s="147"/>
      <c r="AF578" s="147"/>
      <c r="AG578" s="147" t="s">
        <v>126</v>
      </c>
      <c r="AH578" s="147">
        <v>0</v>
      </c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1" x14ac:dyDescent="0.2">
      <c r="A579" s="154"/>
      <c r="B579" s="155"/>
      <c r="C579" s="251"/>
      <c r="D579" s="252"/>
      <c r="E579" s="252"/>
      <c r="F579" s="252"/>
      <c r="G579" s="252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47"/>
      <c r="Z579" s="147"/>
      <c r="AA579" s="147"/>
      <c r="AB579" s="147"/>
      <c r="AC579" s="147"/>
      <c r="AD579" s="147"/>
      <c r="AE579" s="147"/>
      <c r="AF579" s="147"/>
      <c r="AG579" s="147" t="s">
        <v>121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68">
        <v>82</v>
      </c>
      <c r="B580" s="169" t="s">
        <v>530</v>
      </c>
      <c r="C580" s="179" t="s">
        <v>531</v>
      </c>
      <c r="D580" s="170" t="s">
        <v>227</v>
      </c>
      <c r="E580" s="171">
        <v>426.2534</v>
      </c>
      <c r="F580" s="172"/>
      <c r="G580" s="173">
        <f>ROUND(E580*F580,2)</f>
        <v>0</v>
      </c>
      <c r="H580" s="172"/>
      <c r="I580" s="173">
        <f>ROUND(E580*H580,2)</f>
        <v>0</v>
      </c>
      <c r="J580" s="172"/>
      <c r="K580" s="173">
        <f>ROUND(E580*J580,2)</f>
        <v>0</v>
      </c>
      <c r="L580" s="173">
        <v>21</v>
      </c>
      <c r="M580" s="173">
        <f>G580*(1+L580/100)</f>
        <v>0</v>
      </c>
      <c r="N580" s="173">
        <v>0</v>
      </c>
      <c r="O580" s="173">
        <f>ROUND(E580*N580,2)</f>
        <v>0</v>
      </c>
      <c r="P580" s="173">
        <v>0</v>
      </c>
      <c r="Q580" s="173">
        <f>ROUND(E580*P580,2)</f>
        <v>0</v>
      </c>
      <c r="R580" s="173" t="s">
        <v>480</v>
      </c>
      <c r="S580" s="173" t="s">
        <v>124</v>
      </c>
      <c r="T580" s="174" t="s">
        <v>124</v>
      </c>
      <c r="U580" s="157">
        <v>0</v>
      </c>
      <c r="V580" s="157">
        <f>ROUND(E580*U580,2)</f>
        <v>0</v>
      </c>
      <c r="W580" s="157"/>
      <c r="X580" s="157" t="s">
        <v>524</v>
      </c>
      <c r="Y580" s="147"/>
      <c r="Z580" s="147"/>
      <c r="AA580" s="147"/>
      <c r="AB580" s="147"/>
      <c r="AC580" s="147"/>
      <c r="AD580" s="147"/>
      <c r="AE580" s="147"/>
      <c r="AF580" s="147"/>
      <c r="AG580" s="147" t="s">
        <v>525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outlineLevel="1" x14ac:dyDescent="0.2">
      <c r="A581" s="154"/>
      <c r="B581" s="155"/>
      <c r="C581" s="180" t="s">
        <v>527</v>
      </c>
      <c r="D581" s="159"/>
      <c r="E581" s="160"/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47"/>
      <c r="Z581" s="147"/>
      <c r="AA581" s="147"/>
      <c r="AB581" s="147"/>
      <c r="AC581" s="147"/>
      <c r="AD581" s="147"/>
      <c r="AE581" s="147"/>
      <c r="AF581" s="147"/>
      <c r="AG581" s="147" t="s">
        <v>126</v>
      </c>
      <c r="AH581" s="147">
        <v>0</v>
      </c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  <c r="BF581" s="147"/>
      <c r="BG581" s="147"/>
      <c r="BH581" s="147"/>
    </row>
    <row r="582" spans="1:60" outlineLevel="1" x14ac:dyDescent="0.2">
      <c r="A582" s="154"/>
      <c r="B582" s="155"/>
      <c r="C582" s="180" t="s">
        <v>528</v>
      </c>
      <c r="D582" s="159"/>
      <c r="E582" s="160"/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47"/>
      <c r="Z582" s="147"/>
      <c r="AA582" s="147"/>
      <c r="AB582" s="147"/>
      <c r="AC582" s="147"/>
      <c r="AD582" s="147"/>
      <c r="AE582" s="147"/>
      <c r="AF582" s="147"/>
      <c r="AG582" s="147" t="s">
        <v>126</v>
      </c>
      <c r="AH582" s="147">
        <v>0</v>
      </c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54"/>
      <c r="B583" s="155"/>
      <c r="C583" s="180" t="s">
        <v>532</v>
      </c>
      <c r="D583" s="159"/>
      <c r="E583" s="160">
        <v>426.2534</v>
      </c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7"/>
      <c r="Z583" s="147"/>
      <c r="AA583" s="147"/>
      <c r="AB583" s="147"/>
      <c r="AC583" s="147"/>
      <c r="AD583" s="147"/>
      <c r="AE583" s="147"/>
      <c r="AF583" s="147"/>
      <c r="AG583" s="147" t="s">
        <v>126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54"/>
      <c r="B584" s="155"/>
      <c r="C584" s="251"/>
      <c r="D584" s="252"/>
      <c r="E584" s="252"/>
      <c r="F584" s="252"/>
      <c r="G584" s="252"/>
      <c r="H584" s="157"/>
      <c r="I584" s="157"/>
      <c r="J584" s="157"/>
      <c r="K584" s="157"/>
      <c r="L584" s="157"/>
      <c r="M584" s="157"/>
      <c r="N584" s="157"/>
      <c r="O584" s="157"/>
      <c r="P584" s="157"/>
      <c r="Q584" s="157"/>
      <c r="R584" s="157"/>
      <c r="S584" s="157"/>
      <c r="T584" s="157"/>
      <c r="U584" s="157"/>
      <c r="V584" s="157"/>
      <c r="W584" s="157"/>
      <c r="X584" s="157"/>
      <c r="Y584" s="147"/>
      <c r="Z584" s="147"/>
      <c r="AA584" s="147"/>
      <c r="AB584" s="147"/>
      <c r="AC584" s="147"/>
      <c r="AD584" s="147"/>
      <c r="AE584" s="147"/>
      <c r="AF584" s="147"/>
      <c r="AG584" s="147" t="s">
        <v>121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68">
        <v>83</v>
      </c>
      <c r="B585" s="169" t="s">
        <v>533</v>
      </c>
      <c r="C585" s="179" t="s">
        <v>534</v>
      </c>
      <c r="D585" s="170" t="s">
        <v>227</v>
      </c>
      <c r="E585" s="171">
        <v>14.69839</v>
      </c>
      <c r="F585" s="172"/>
      <c r="G585" s="173">
        <f>ROUND(E585*F585,2)</f>
        <v>0</v>
      </c>
      <c r="H585" s="172"/>
      <c r="I585" s="173">
        <f>ROUND(E585*H585,2)</f>
        <v>0</v>
      </c>
      <c r="J585" s="172"/>
      <c r="K585" s="173">
        <f>ROUND(E585*J585,2)</f>
        <v>0</v>
      </c>
      <c r="L585" s="173">
        <v>21</v>
      </c>
      <c r="M585" s="173">
        <f>G585*(1+L585/100)</f>
        <v>0</v>
      </c>
      <c r="N585" s="173">
        <v>0</v>
      </c>
      <c r="O585" s="173">
        <f>ROUND(E585*N585,2)</f>
        <v>0</v>
      </c>
      <c r="P585" s="173">
        <v>0</v>
      </c>
      <c r="Q585" s="173">
        <f>ROUND(E585*P585,2)</f>
        <v>0</v>
      </c>
      <c r="R585" s="173" t="s">
        <v>480</v>
      </c>
      <c r="S585" s="173" t="s">
        <v>124</v>
      </c>
      <c r="T585" s="174" t="s">
        <v>124</v>
      </c>
      <c r="U585" s="157">
        <v>0.94199999999999995</v>
      </c>
      <c r="V585" s="157">
        <f>ROUND(E585*U585,2)</f>
        <v>13.85</v>
      </c>
      <c r="W585" s="157"/>
      <c r="X585" s="157" t="s">
        <v>524</v>
      </c>
      <c r="Y585" s="147"/>
      <c r="Z585" s="147"/>
      <c r="AA585" s="147"/>
      <c r="AB585" s="147"/>
      <c r="AC585" s="147"/>
      <c r="AD585" s="147"/>
      <c r="AE585" s="147"/>
      <c r="AF585" s="147"/>
      <c r="AG585" s="147" t="s">
        <v>525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54"/>
      <c r="B586" s="155"/>
      <c r="C586" s="249" t="s">
        <v>535</v>
      </c>
      <c r="D586" s="250"/>
      <c r="E586" s="250"/>
      <c r="F586" s="250"/>
      <c r="G586" s="250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47"/>
      <c r="Z586" s="147"/>
      <c r="AA586" s="147"/>
      <c r="AB586" s="147"/>
      <c r="AC586" s="147"/>
      <c r="AD586" s="147"/>
      <c r="AE586" s="147"/>
      <c r="AF586" s="147"/>
      <c r="AG586" s="147" t="s">
        <v>120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1" x14ac:dyDescent="0.2">
      <c r="A587" s="154"/>
      <c r="B587" s="155"/>
      <c r="C587" s="180" t="s">
        <v>527</v>
      </c>
      <c r="D587" s="159"/>
      <c r="E587" s="160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47"/>
      <c r="Z587" s="147"/>
      <c r="AA587" s="147"/>
      <c r="AB587" s="147"/>
      <c r="AC587" s="147"/>
      <c r="AD587" s="147"/>
      <c r="AE587" s="147"/>
      <c r="AF587" s="147"/>
      <c r="AG587" s="147" t="s">
        <v>126</v>
      </c>
      <c r="AH587" s="147">
        <v>0</v>
      </c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54"/>
      <c r="B588" s="155"/>
      <c r="C588" s="180" t="s">
        <v>528</v>
      </c>
      <c r="D588" s="159"/>
      <c r="E588" s="160"/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7"/>
      <c r="Z588" s="147"/>
      <c r="AA588" s="147"/>
      <c r="AB588" s="147"/>
      <c r="AC588" s="147"/>
      <c r="AD588" s="147"/>
      <c r="AE588" s="147"/>
      <c r="AF588" s="147"/>
      <c r="AG588" s="147" t="s">
        <v>126</v>
      </c>
      <c r="AH588" s="147">
        <v>0</v>
      </c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54"/>
      <c r="B589" s="155"/>
      <c r="C589" s="180" t="s">
        <v>529</v>
      </c>
      <c r="D589" s="159"/>
      <c r="E589" s="160">
        <v>14.69839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7"/>
      <c r="Z589" s="147"/>
      <c r="AA589" s="147"/>
      <c r="AB589" s="147"/>
      <c r="AC589" s="147"/>
      <c r="AD589" s="147"/>
      <c r="AE589" s="147"/>
      <c r="AF589" s="147"/>
      <c r="AG589" s="147" t="s">
        <v>126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54"/>
      <c r="B590" s="155"/>
      <c r="C590" s="251"/>
      <c r="D590" s="252"/>
      <c r="E590" s="252"/>
      <c r="F590" s="252"/>
      <c r="G590" s="252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47"/>
      <c r="Z590" s="147"/>
      <c r="AA590" s="147"/>
      <c r="AB590" s="147"/>
      <c r="AC590" s="147"/>
      <c r="AD590" s="147"/>
      <c r="AE590" s="147"/>
      <c r="AF590" s="147"/>
      <c r="AG590" s="147" t="s">
        <v>121</v>
      </c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68">
        <v>84</v>
      </c>
      <c r="B591" s="169" t="s">
        <v>536</v>
      </c>
      <c r="C591" s="179" t="s">
        <v>537</v>
      </c>
      <c r="D591" s="170" t="s">
        <v>227</v>
      </c>
      <c r="E591" s="171">
        <v>14.69839</v>
      </c>
      <c r="F591" s="172"/>
      <c r="G591" s="173">
        <f>ROUND(E591*F591,2)</f>
        <v>0</v>
      </c>
      <c r="H591" s="172"/>
      <c r="I591" s="173">
        <f>ROUND(E591*H591,2)</f>
        <v>0</v>
      </c>
      <c r="J591" s="172"/>
      <c r="K591" s="173">
        <f>ROUND(E591*J591,2)</f>
        <v>0</v>
      </c>
      <c r="L591" s="173">
        <v>21</v>
      </c>
      <c r="M591" s="173">
        <f>G591*(1+L591/100)</f>
        <v>0</v>
      </c>
      <c r="N591" s="173">
        <v>0</v>
      </c>
      <c r="O591" s="173">
        <f>ROUND(E591*N591,2)</f>
        <v>0</v>
      </c>
      <c r="P591" s="173">
        <v>0</v>
      </c>
      <c r="Q591" s="173">
        <f>ROUND(E591*P591,2)</f>
        <v>0</v>
      </c>
      <c r="R591" s="173" t="s">
        <v>480</v>
      </c>
      <c r="S591" s="173" t="s">
        <v>124</v>
      </c>
      <c r="T591" s="174" t="s">
        <v>124</v>
      </c>
      <c r="U591" s="157">
        <v>0</v>
      </c>
      <c r="V591" s="157">
        <f>ROUND(E591*U591,2)</f>
        <v>0</v>
      </c>
      <c r="W591" s="157"/>
      <c r="X591" s="157" t="s">
        <v>524</v>
      </c>
      <c r="Y591" s="147"/>
      <c r="Z591" s="147"/>
      <c r="AA591" s="147"/>
      <c r="AB591" s="147"/>
      <c r="AC591" s="147"/>
      <c r="AD591" s="147"/>
      <c r="AE591" s="147"/>
      <c r="AF591" s="147"/>
      <c r="AG591" s="147" t="s">
        <v>525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54"/>
      <c r="B592" s="155"/>
      <c r="C592" s="180" t="s">
        <v>527</v>
      </c>
      <c r="D592" s="159"/>
      <c r="E592" s="160"/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47"/>
      <c r="Z592" s="147"/>
      <c r="AA592" s="147"/>
      <c r="AB592" s="147"/>
      <c r="AC592" s="147"/>
      <c r="AD592" s="147"/>
      <c r="AE592" s="147"/>
      <c r="AF592" s="147"/>
      <c r="AG592" s="147" t="s">
        <v>126</v>
      </c>
      <c r="AH592" s="147">
        <v>0</v>
      </c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54"/>
      <c r="B593" s="155"/>
      <c r="C593" s="180" t="s">
        <v>528</v>
      </c>
      <c r="D593" s="159"/>
      <c r="E593" s="160"/>
      <c r="F593" s="157"/>
      <c r="G593" s="157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  <c r="S593" s="157"/>
      <c r="T593" s="157"/>
      <c r="U593" s="157"/>
      <c r="V593" s="157"/>
      <c r="W593" s="157"/>
      <c r="X593" s="157"/>
      <c r="Y593" s="147"/>
      <c r="Z593" s="147"/>
      <c r="AA593" s="147"/>
      <c r="AB593" s="147"/>
      <c r="AC593" s="147"/>
      <c r="AD593" s="147"/>
      <c r="AE593" s="147"/>
      <c r="AF593" s="147"/>
      <c r="AG593" s="147" t="s">
        <v>126</v>
      </c>
      <c r="AH593" s="147">
        <v>0</v>
      </c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54"/>
      <c r="B594" s="155"/>
      <c r="C594" s="180" t="s">
        <v>529</v>
      </c>
      <c r="D594" s="159"/>
      <c r="E594" s="160">
        <v>14.69839</v>
      </c>
      <c r="F594" s="157"/>
      <c r="G594" s="157"/>
      <c r="H594" s="157"/>
      <c r="I594" s="157"/>
      <c r="J594" s="157"/>
      <c r="K594" s="157"/>
      <c r="L594" s="157"/>
      <c r="M594" s="157"/>
      <c r="N594" s="157"/>
      <c r="O594" s="157"/>
      <c r="P594" s="157"/>
      <c r="Q594" s="157"/>
      <c r="R594" s="157"/>
      <c r="S594" s="157"/>
      <c r="T594" s="157"/>
      <c r="U594" s="157"/>
      <c r="V594" s="157"/>
      <c r="W594" s="157"/>
      <c r="X594" s="157"/>
      <c r="Y594" s="147"/>
      <c r="Z594" s="147"/>
      <c r="AA594" s="147"/>
      <c r="AB594" s="147"/>
      <c r="AC594" s="147"/>
      <c r="AD594" s="147"/>
      <c r="AE594" s="147"/>
      <c r="AF594" s="147"/>
      <c r="AG594" s="147" t="s">
        <v>126</v>
      </c>
      <c r="AH594" s="147">
        <v>0</v>
      </c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">
      <c r="A595" s="154"/>
      <c r="B595" s="155"/>
      <c r="C595" s="251"/>
      <c r="D595" s="252"/>
      <c r="E595" s="252"/>
      <c r="F595" s="252"/>
      <c r="G595" s="252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47"/>
      <c r="Z595" s="147"/>
      <c r="AA595" s="147"/>
      <c r="AB595" s="147"/>
      <c r="AC595" s="147"/>
      <c r="AD595" s="147"/>
      <c r="AE595" s="147"/>
      <c r="AF595" s="147"/>
      <c r="AG595" s="147" t="s">
        <v>121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x14ac:dyDescent="0.2">
      <c r="A596" s="3"/>
      <c r="B596" s="4"/>
      <c r="C596" s="181"/>
      <c r="D596" s="6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AE596">
        <v>15</v>
      </c>
      <c r="AF596">
        <v>21</v>
      </c>
      <c r="AG596" t="s">
        <v>97</v>
      </c>
    </row>
    <row r="597" spans="1:60" x14ac:dyDescent="0.2">
      <c r="A597" s="150"/>
      <c r="B597" s="151" t="s">
        <v>29</v>
      </c>
      <c r="C597" s="182"/>
      <c r="D597" s="152"/>
      <c r="E597" s="153"/>
      <c r="F597" s="153"/>
      <c r="G597" s="177">
        <f>G8+G27+G110+G268+G389+G437+G478+G484+G499+G525+G556+G565+G573</f>
        <v>0</v>
      </c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AE597">
        <f>SUMIF(L7:L595,AE596,G7:G595)</f>
        <v>0</v>
      </c>
      <c r="AF597">
        <f>SUMIF(L7:L595,AF596,G7:G595)</f>
        <v>0</v>
      </c>
      <c r="AG597" t="s">
        <v>139</v>
      </c>
    </row>
    <row r="598" spans="1:60" x14ac:dyDescent="0.2">
      <c r="C598" s="183"/>
      <c r="D598" s="10"/>
      <c r="AG598" t="s">
        <v>140</v>
      </c>
    </row>
    <row r="599" spans="1:60" x14ac:dyDescent="0.2">
      <c r="D599" s="10"/>
    </row>
    <row r="600" spans="1:60" x14ac:dyDescent="0.2">
      <c r="D600" s="10"/>
    </row>
    <row r="601" spans="1:60" x14ac:dyDescent="0.2">
      <c r="D601" s="10"/>
    </row>
    <row r="602" spans="1:60" x14ac:dyDescent="0.2">
      <c r="D602" s="10"/>
    </row>
    <row r="603" spans="1:60" x14ac:dyDescent="0.2">
      <c r="D603" s="10"/>
    </row>
    <row r="604" spans="1:60" x14ac:dyDescent="0.2">
      <c r="D604" s="10"/>
    </row>
    <row r="605" spans="1:60" x14ac:dyDescent="0.2">
      <c r="D605" s="10"/>
    </row>
    <row r="606" spans="1:60" x14ac:dyDescent="0.2">
      <c r="D606" s="10"/>
    </row>
    <row r="607" spans="1:60" x14ac:dyDescent="0.2">
      <c r="D607" s="10"/>
    </row>
    <row r="608" spans="1:60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tvgKwlr6af7WwopY71v9V/+NDMOAlXKXf6QX5Ja6ru+t3nh5gCLjAsCzULhUAywfqcPepMb2uQYrFAHq0WVbQ==" saltValue="HBEYZYC/i7cI5a6PHMAa3Q==" spinCount="100000" sheet="1" objects="1" scenarios="1"/>
  <mergeCells count="146">
    <mergeCell ref="C590:G590"/>
    <mergeCell ref="C595:G595"/>
    <mergeCell ref="C571:G571"/>
    <mergeCell ref="C572:G572"/>
    <mergeCell ref="C575:G575"/>
    <mergeCell ref="C579:G579"/>
    <mergeCell ref="C584:G584"/>
    <mergeCell ref="C586:G586"/>
    <mergeCell ref="C555:G555"/>
    <mergeCell ref="C558:G558"/>
    <mergeCell ref="C559:G559"/>
    <mergeCell ref="C564:G564"/>
    <mergeCell ref="C567:G567"/>
    <mergeCell ref="C569:G569"/>
    <mergeCell ref="C535:G535"/>
    <mergeCell ref="C539:G539"/>
    <mergeCell ref="C541:G541"/>
    <mergeCell ref="C544:G544"/>
    <mergeCell ref="C548:G548"/>
    <mergeCell ref="C553:G553"/>
    <mergeCell ref="C516:G516"/>
    <mergeCell ref="C520:G520"/>
    <mergeCell ref="C522:G522"/>
    <mergeCell ref="C524:G524"/>
    <mergeCell ref="C527:G527"/>
    <mergeCell ref="C531:G531"/>
    <mergeCell ref="C509:G509"/>
    <mergeCell ref="C511:G511"/>
    <mergeCell ref="C512:G512"/>
    <mergeCell ref="C513:G513"/>
    <mergeCell ref="C514:G514"/>
    <mergeCell ref="C515:G515"/>
    <mergeCell ref="C486:G486"/>
    <mergeCell ref="C489:G489"/>
    <mergeCell ref="C491:G491"/>
    <mergeCell ref="C494:G494"/>
    <mergeCell ref="C498:G498"/>
    <mergeCell ref="C503:G503"/>
    <mergeCell ref="C461:G461"/>
    <mergeCell ref="C467:G467"/>
    <mergeCell ref="C469:G469"/>
    <mergeCell ref="C472:G472"/>
    <mergeCell ref="C477:G477"/>
    <mergeCell ref="C483:G483"/>
    <mergeCell ref="C432:G432"/>
    <mergeCell ref="C436:G436"/>
    <mergeCell ref="C439:G439"/>
    <mergeCell ref="C443:G443"/>
    <mergeCell ref="C448:G448"/>
    <mergeCell ref="C459:G459"/>
    <mergeCell ref="C396:G396"/>
    <mergeCell ref="C402:G402"/>
    <mergeCell ref="C412:G412"/>
    <mergeCell ref="C414:G414"/>
    <mergeCell ref="C422:G422"/>
    <mergeCell ref="C424:G424"/>
    <mergeCell ref="C360:G360"/>
    <mergeCell ref="C370:G370"/>
    <mergeCell ref="C372:G372"/>
    <mergeCell ref="C383:G383"/>
    <mergeCell ref="C388:G388"/>
    <mergeCell ref="C391:G391"/>
    <mergeCell ref="C336:G336"/>
    <mergeCell ref="C343:G343"/>
    <mergeCell ref="C345:G345"/>
    <mergeCell ref="C349:G349"/>
    <mergeCell ref="C351:G351"/>
    <mergeCell ref="C358:G358"/>
    <mergeCell ref="C319:G319"/>
    <mergeCell ref="C326:G326"/>
    <mergeCell ref="C328:G328"/>
    <mergeCell ref="C329:G329"/>
    <mergeCell ref="C333:G333"/>
    <mergeCell ref="C335:G335"/>
    <mergeCell ref="C290:G290"/>
    <mergeCell ref="C292:G292"/>
    <mergeCell ref="C300:G300"/>
    <mergeCell ref="C308:G308"/>
    <mergeCell ref="C316:G316"/>
    <mergeCell ref="C318:G318"/>
    <mergeCell ref="C256:G256"/>
    <mergeCell ref="C260:G260"/>
    <mergeCell ref="C267:G267"/>
    <mergeCell ref="C270:G270"/>
    <mergeCell ref="C277:G277"/>
    <mergeCell ref="C285:G285"/>
    <mergeCell ref="C231:G231"/>
    <mergeCell ref="C233:G233"/>
    <mergeCell ref="C239:G239"/>
    <mergeCell ref="C241:G241"/>
    <mergeCell ref="C251:G251"/>
    <mergeCell ref="C253:G253"/>
    <mergeCell ref="C196:G196"/>
    <mergeCell ref="C206:G206"/>
    <mergeCell ref="C208:G208"/>
    <mergeCell ref="C218:G218"/>
    <mergeCell ref="C220:G220"/>
    <mergeCell ref="C221:G221"/>
    <mergeCell ref="C155:G155"/>
    <mergeCell ref="C171:G171"/>
    <mergeCell ref="C173:G173"/>
    <mergeCell ref="C174:G174"/>
    <mergeCell ref="C190:G190"/>
    <mergeCell ref="C194:G194"/>
    <mergeCell ref="C127:G127"/>
    <mergeCell ref="C130:G130"/>
    <mergeCell ref="C132:G132"/>
    <mergeCell ref="C148:G148"/>
    <mergeCell ref="C150:G150"/>
    <mergeCell ref="C153:G153"/>
    <mergeCell ref="C99:G99"/>
    <mergeCell ref="C104:G104"/>
    <mergeCell ref="C109:G109"/>
    <mergeCell ref="C114:G114"/>
    <mergeCell ref="C119:G119"/>
    <mergeCell ref="C125:G125"/>
    <mergeCell ref="C82:G82"/>
    <mergeCell ref="C84:G84"/>
    <mergeCell ref="C89:G89"/>
    <mergeCell ref="C91:G91"/>
    <mergeCell ref="C94:G94"/>
    <mergeCell ref="C96:G96"/>
    <mergeCell ref="C66:G66"/>
    <mergeCell ref="C67:G67"/>
    <mergeCell ref="C70:G70"/>
    <mergeCell ref="C72:G72"/>
    <mergeCell ref="C73:G73"/>
    <mergeCell ref="C76:G76"/>
    <mergeCell ref="C50:G50"/>
    <mergeCell ref="C51:G51"/>
    <mergeCell ref="C55:G55"/>
    <mergeCell ref="C57:G57"/>
    <mergeCell ref="C60:G60"/>
    <mergeCell ref="C64:G64"/>
    <mergeCell ref="C32:G32"/>
    <mergeCell ref="C34:G34"/>
    <mergeCell ref="C37:G37"/>
    <mergeCell ref="C41:G41"/>
    <mergeCell ref="C43:G43"/>
    <mergeCell ref="C48:G48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00 00 Naklady</vt:lpstr>
      <vt:lpstr>D102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'D102 01 Pol'!Názvy_tisku</vt:lpstr>
      <vt:lpstr>oadresa</vt:lpstr>
      <vt:lpstr>Stavba!Objednatel</vt:lpstr>
      <vt:lpstr>Stavba!Objekt</vt:lpstr>
      <vt:lpstr>'00 00 Naklady'!Oblast_tisku</vt:lpstr>
      <vt:lpstr>'D102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Jiri Babanek</cp:lastModifiedBy>
  <cp:lastPrinted>2019-03-19T12:27:02Z</cp:lastPrinted>
  <dcterms:created xsi:type="dcterms:W3CDTF">2009-04-08T07:15:50Z</dcterms:created>
  <dcterms:modified xsi:type="dcterms:W3CDTF">2022-03-24T11:25:47Z</dcterms:modified>
</cp:coreProperties>
</file>