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SKM\03_SKM-Stavebni_prace\38_SKM-Rekonstrukce _pokojů_Vinařská_5\01_ZD\01_vyhlaseni\"/>
    </mc:Choice>
  </mc:AlternateContent>
  <xr:revisionPtr revIDLastSave="0" documentId="13_ncr:1_{92647090-99BD-42DB-AFF2-6E63AD9A5A5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vba" sheetId="1" r:id="rId1"/>
    <sheet name="VzorPolozky" sheetId="10" state="hidden" r:id="rId2"/>
    <sheet name="01 01 Pol" sheetId="12" r:id="rId3"/>
    <sheet name="01 02 Pol" sheetId="13" r:id="rId4"/>
    <sheet name="01 03 Pol" sheetId="14" r:id="rId5"/>
    <sheet name="01 04 Pol" sheetId="15" r:id="rId6"/>
  </sheets>
  <externalReferences>
    <externalReference r:id="rId7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3">'01 02 Pol'!$1:$7</definedName>
    <definedName name="_xlnm.Print_Titles" localSheetId="4">'01 03 Pol'!$1:$7</definedName>
    <definedName name="_xlnm.Print_Titles" localSheetId="5">'01 04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Pol'!$A$1:$X$358</definedName>
    <definedName name="_xlnm.Print_Area" localSheetId="3">'01 02 Pol'!$A$1:$X$82</definedName>
    <definedName name="_xlnm.Print_Area" localSheetId="4">'01 03 Pol'!$A$1:$X$155</definedName>
    <definedName name="_xlnm.Print_Area" localSheetId="5">'01 04 Pol'!$A$1:$X$27</definedName>
    <definedName name="_xlnm.Print_Area" localSheetId="0">Stavba!$A$1:$J$73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BA15" i="15"/>
  <c r="BA12" i="15"/>
  <c r="G9" i="15"/>
  <c r="M9" i="15" s="1"/>
  <c r="I9" i="15"/>
  <c r="K9" i="15"/>
  <c r="O9" i="15"/>
  <c r="O8" i="15" s="1"/>
  <c r="Q9" i="15"/>
  <c r="V9" i="15"/>
  <c r="G11" i="15"/>
  <c r="M11" i="15" s="1"/>
  <c r="I11" i="15"/>
  <c r="K11" i="15"/>
  <c r="O11" i="15"/>
  <c r="Q11" i="15"/>
  <c r="V11" i="15"/>
  <c r="G14" i="15"/>
  <c r="M14" i="15" s="1"/>
  <c r="M13" i="15" s="1"/>
  <c r="I14" i="15"/>
  <c r="I13" i="15" s="1"/>
  <c r="K14" i="15"/>
  <c r="K13" i="15" s="1"/>
  <c r="O14" i="15"/>
  <c r="O13" i="15" s="1"/>
  <c r="Q14" i="15"/>
  <c r="Q13" i="15" s="1"/>
  <c r="V14" i="15"/>
  <c r="V13" i="15" s="1"/>
  <c r="AE17" i="15"/>
  <c r="F44" i="1" s="1"/>
  <c r="BA66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M12" i="14" s="1"/>
  <c r="M11" i="14" s="1"/>
  <c r="I12" i="14"/>
  <c r="I11" i="14" s="1"/>
  <c r="K12" i="14"/>
  <c r="K11" i="14" s="1"/>
  <c r="O12" i="14"/>
  <c r="O11" i="14" s="1"/>
  <c r="Q12" i="14"/>
  <c r="Q11" i="14" s="1"/>
  <c r="V12" i="14"/>
  <c r="V11" i="14" s="1"/>
  <c r="G15" i="14"/>
  <c r="M15" i="14" s="1"/>
  <c r="M14" i="14" s="1"/>
  <c r="I15" i="14"/>
  <c r="I14" i="14" s="1"/>
  <c r="K15" i="14"/>
  <c r="K14" i="14" s="1"/>
  <c r="O15" i="14"/>
  <c r="O14" i="14" s="1"/>
  <c r="Q15" i="14"/>
  <c r="Q14" i="14" s="1"/>
  <c r="V15" i="14"/>
  <c r="V14" i="14" s="1"/>
  <c r="G18" i="14"/>
  <c r="I18" i="14"/>
  <c r="I17" i="14" s="1"/>
  <c r="K18" i="14"/>
  <c r="M18" i="14"/>
  <c r="O18" i="14"/>
  <c r="Q18" i="14"/>
  <c r="V18" i="14"/>
  <c r="G24" i="14"/>
  <c r="M24" i="14" s="1"/>
  <c r="I24" i="14"/>
  <c r="K24" i="14"/>
  <c r="O24" i="14"/>
  <c r="O17" i="14" s="1"/>
  <c r="Q24" i="14"/>
  <c r="V24" i="14"/>
  <c r="I26" i="14"/>
  <c r="Q26" i="14"/>
  <c r="G27" i="14"/>
  <c r="G26" i="14" s="1"/>
  <c r="I27" i="14"/>
  <c r="K27" i="14"/>
  <c r="K26" i="14" s="1"/>
  <c r="O27" i="14"/>
  <c r="O26" i="14" s="1"/>
  <c r="Q27" i="14"/>
  <c r="V27" i="14"/>
  <c r="V26" i="14" s="1"/>
  <c r="G34" i="14"/>
  <c r="M34" i="14" s="1"/>
  <c r="M33" i="14" s="1"/>
  <c r="I34" i="14"/>
  <c r="I33" i="14" s="1"/>
  <c r="K34" i="14"/>
  <c r="K33" i="14" s="1"/>
  <c r="O34" i="14"/>
  <c r="O33" i="14" s="1"/>
  <c r="Q34" i="14"/>
  <c r="Q33" i="14" s="1"/>
  <c r="V34" i="14"/>
  <c r="V33" i="14" s="1"/>
  <c r="G36" i="14"/>
  <c r="I36" i="14"/>
  <c r="K36" i="14"/>
  <c r="O36" i="14"/>
  <c r="Q36" i="14"/>
  <c r="Q35" i="14" s="1"/>
  <c r="V36" i="14"/>
  <c r="V35" i="14" s="1"/>
  <c r="G40" i="14"/>
  <c r="I40" i="14"/>
  <c r="K40" i="14"/>
  <c r="M40" i="14"/>
  <c r="O40" i="14"/>
  <c r="Q40" i="14"/>
  <c r="V40" i="14"/>
  <c r="G42" i="14"/>
  <c r="I42" i="14"/>
  <c r="K42" i="14"/>
  <c r="O42" i="14"/>
  <c r="Q42" i="14"/>
  <c r="V42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7" i="14"/>
  <c r="M57" i="14" s="1"/>
  <c r="I57" i="14"/>
  <c r="K57" i="14"/>
  <c r="O57" i="14"/>
  <c r="Q57" i="14"/>
  <c r="V57" i="14"/>
  <c r="G59" i="14"/>
  <c r="I59" i="14"/>
  <c r="K59" i="14"/>
  <c r="M59" i="14"/>
  <c r="O59" i="14"/>
  <c r="Q59" i="14"/>
  <c r="V59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5" i="14"/>
  <c r="M65" i="14" s="1"/>
  <c r="I65" i="14"/>
  <c r="K65" i="14"/>
  <c r="O65" i="14"/>
  <c r="Q65" i="14"/>
  <c r="V65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9" i="14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6" i="14"/>
  <c r="G87" i="14"/>
  <c r="M87" i="14" s="1"/>
  <c r="M86" i="14" s="1"/>
  <c r="I87" i="14"/>
  <c r="I86" i="14" s="1"/>
  <c r="K87" i="14"/>
  <c r="K86" i="14" s="1"/>
  <c r="O87" i="14"/>
  <c r="O86" i="14" s="1"/>
  <c r="Q87" i="14"/>
  <c r="Q86" i="14" s="1"/>
  <c r="V87" i="14"/>
  <c r="V86" i="14" s="1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130" i="14"/>
  <c r="M130" i="14" s="1"/>
  <c r="I130" i="14"/>
  <c r="K130" i="14"/>
  <c r="O130" i="14"/>
  <c r="Q130" i="14"/>
  <c r="V130" i="14"/>
  <c r="G134" i="14"/>
  <c r="M134" i="14" s="1"/>
  <c r="I134" i="14"/>
  <c r="K134" i="14"/>
  <c r="K89" i="14" s="1"/>
  <c r="O134" i="14"/>
  <c r="Q134" i="14"/>
  <c r="V134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AE145" i="14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G11" i="13" s="1"/>
  <c r="I15" i="13"/>
  <c r="K15" i="13"/>
  <c r="K11" i="13" s="1"/>
  <c r="O15" i="13"/>
  <c r="Q15" i="13"/>
  <c r="V15" i="13"/>
  <c r="G22" i="13"/>
  <c r="M22" i="13" s="1"/>
  <c r="M21" i="13" s="1"/>
  <c r="I22" i="13"/>
  <c r="I21" i="13" s="1"/>
  <c r="K22" i="13"/>
  <c r="K21" i="13" s="1"/>
  <c r="O22" i="13"/>
  <c r="O21" i="13" s="1"/>
  <c r="Q22" i="13"/>
  <c r="Q21" i="13" s="1"/>
  <c r="V22" i="13"/>
  <c r="V21" i="13" s="1"/>
  <c r="G24" i="13"/>
  <c r="G23" i="13" s="1"/>
  <c r="I24" i="13"/>
  <c r="I23" i="13" s="1"/>
  <c r="K24" i="13"/>
  <c r="O24" i="13"/>
  <c r="Q24" i="13"/>
  <c r="V24" i="13"/>
  <c r="G26" i="13"/>
  <c r="I26" i="13"/>
  <c r="K26" i="13"/>
  <c r="M26" i="13"/>
  <c r="O26" i="13"/>
  <c r="Q26" i="13"/>
  <c r="Q23" i="13" s="1"/>
  <c r="V26" i="13"/>
  <c r="G28" i="13"/>
  <c r="M28" i="13" s="1"/>
  <c r="M27" i="13" s="1"/>
  <c r="I28" i="13"/>
  <c r="I27" i="13" s="1"/>
  <c r="K28" i="13"/>
  <c r="K27" i="13" s="1"/>
  <c r="O28" i="13"/>
  <c r="O27" i="13" s="1"/>
  <c r="Q28" i="13"/>
  <c r="Q27" i="13" s="1"/>
  <c r="V28" i="13"/>
  <c r="V27" i="13" s="1"/>
  <c r="G43" i="13"/>
  <c r="M43" i="13" s="1"/>
  <c r="I43" i="13"/>
  <c r="K43" i="13"/>
  <c r="O43" i="13"/>
  <c r="Q43" i="13"/>
  <c r="V43" i="13"/>
  <c r="G53" i="13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AE72" i="13"/>
  <c r="F42" i="1" s="1"/>
  <c r="BA13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5" i="12"/>
  <c r="M15" i="12" s="1"/>
  <c r="M14" i="12" s="1"/>
  <c r="I15" i="12"/>
  <c r="I14" i="12" s="1"/>
  <c r="K15" i="12"/>
  <c r="K14" i="12" s="1"/>
  <c r="O15" i="12"/>
  <c r="O14" i="12" s="1"/>
  <c r="Q15" i="12"/>
  <c r="Q14" i="12" s="1"/>
  <c r="V15" i="12"/>
  <c r="V14" i="12" s="1"/>
  <c r="G19" i="12"/>
  <c r="I19" i="12"/>
  <c r="K19" i="12"/>
  <c r="M19" i="12"/>
  <c r="O19" i="12"/>
  <c r="O18" i="12" s="1"/>
  <c r="Q19" i="12"/>
  <c r="V19" i="12"/>
  <c r="G21" i="12"/>
  <c r="M21" i="12" s="1"/>
  <c r="I21" i="12"/>
  <c r="K21" i="12"/>
  <c r="K18" i="12" s="1"/>
  <c r="O21" i="12"/>
  <c r="Q21" i="12"/>
  <c r="V21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50" i="12"/>
  <c r="M50" i="12" s="1"/>
  <c r="I50" i="12"/>
  <c r="K50" i="12"/>
  <c r="O50" i="12"/>
  <c r="Q50" i="12"/>
  <c r="V50" i="12"/>
  <c r="G56" i="12"/>
  <c r="M56" i="12" s="1"/>
  <c r="I56" i="12"/>
  <c r="K56" i="12"/>
  <c r="O56" i="12"/>
  <c r="Q56" i="12"/>
  <c r="V56" i="12"/>
  <c r="G59" i="12"/>
  <c r="M59" i="12" s="1"/>
  <c r="I59" i="12"/>
  <c r="K59" i="12"/>
  <c r="K58" i="12" s="1"/>
  <c r="O59" i="12"/>
  <c r="Q59" i="12"/>
  <c r="Q58" i="12" s="1"/>
  <c r="V59" i="12"/>
  <c r="V58" i="12" s="1"/>
  <c r="G61" i="12"/>
  <c r="M61" i="12" s="1"/>
  <c r="I61" i="12"/>
  <c r="K61" i="12"/>
  <c r="O61" i="12"/>
  <c r="Q61" i="12"/>
  <c r="V61" i="12"/>
  <c r="G64" i="12"/>
  <c r="I64" i="12"/>
  <c r="K64" i="12"/>
  <c r="O64" i="12"/>
  <c r="Q64" i="12"/>
  <c r="Q63" i="12" s="1"/>
  <c r="V64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G70" i="12" s="1"/>
  <c r="I71" i="12"/>
  <c r="I70" i="12" s="1"/>
  <c r="K71" i="12"/>
  <c r="K70" i="12" s="1"/>
  <c r="O71" i="12"/>
  <c r="O70" i="12" s="1"/>
  <c r="Q71" i="12"/>
  <c r="Q70" i="12" s="1"/>
  <c r="V71" i="12"/>
  <c r="V70" i="12" s="1"/>
  <c r="G80" i="12"/>
  <c r="M80" i="12" s="1"/>
  <c r="M79" i="12" s="1"/>
  <c r="I80" i="12"/>
  <c r="I79" i="12" s="1"/>
  <c r="K80" i="12"/>
  <c r="K79" i="12" s="1"/>
  <c r="O80" i="12"/>
  <c r="O79" i="12" s="1"/>
  <c r="Q80" i="12"/>
  <c r="Q79" i="12" s="1"/>
  <c r="V80" i="12"/>
  <c r="V79" i="12" s="1"/>
  <c r="G82" i="12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6" i="12"/>
  <c r="M96" i="12" s="1"/>
  <c r="I96" i="12"/>
  <c r="K96" i="12"/>
  <c r="O96" i="12"/>
  <c r="O89" i="12" s="1"/>
  <c r="Q96" i="12"/>
  <c r="V96" i="12"/>
  <c r="V89" i="12" s="1"/>
  <c r="G98" i="12"/>
  <c r="I98" i="12"/>
  <c r="K98" i="12"/>
  <c r="O98" i="12"/>
  <c r="Q98" i="12"/>
  <c r="V98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I109" i="12"/>
  <c r="I108" i="12" s="1"/>
  <c r="K109" i="12"/>
  <c r="O109" i="12"/>
  <c r="O108" i="12" s="1"/>
  <c r="Q109" i="12"/>
  <c r="V109" i="12"/>
  <c r="G112" i="12"/>
  <c r="M112" i="12" s="1"/>
  <c r="I112" i="12"/>
  <c r="K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9" i="12"/>
  <c r="I119" i="12"/>
  <c r="K119" i="12"/>
  <c r="M119" i="12"/>
  <c r="O119" i="12"/>
  <c r="Q119" i="12"/>
  <c r="V119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M129" i="12" s="1"/>
  <c r="M128" i="12" s="1"/>
  <c r="I129" i="12"/>
  <c r="I128" i="12" s="1"/>
  <c r="K129" i="12"/>
  <c r="K128" i="12" s="1"/>
  <c r="O129" i="12"/>
  <c r="O128" i="12" s="1"/>
  <c r="Q129" i="12"/>
  <c r="Q128" i="12" s="1"/>
  <c r="V129" i="12"/>
  <c r="V128" i="12" s="1"/>
  <c r="G136" i="12"/>
  <c r="G135" i="12" s="1"/>
  <c r="I136" i="12"/>
  <c r="I135" i="12" s="1"/>
  <c r="K136" i="12"/>
  <c r="K135" i="12" s="1"/>
  <c r="O136" i="12"/>
  <c r="O135" i="12" s="1"/>
  <c r="Q136" i="12"/>
  <c r="Q135" i="12" s="1"/>
  <c r="V136" i="12"/>
  <c r="V135" i="12" s="1"/>
  <c r="G140" i="12"/>
  <c r="M140" i="12" s="1"/>
  <c r="I140" i="12"/>
  <c r="K140" i="12"/>
  <c r="O140" i="12"/>
  <c r="Q140" i="12"/>
  <c r="V140" i="12"/>
  <c r="G326" i="12"/>
  <c r="M326" i="12" s="1"/>
  <c r="I326" i="12"/>
  <c r="K326" i="12"/>
  <c r="O326" i="12"/>
  <c r="Q326" i="12"/>
  <c r="Q139" i="12" s="1"/>
  <c r="V326" i="12"/>
  <c r="G328" i="12"/>
  <c r="M328" i="12" s="1"/>
  <c r="I328" i="12"/>
  <c r="K328" i="12"/>
  <c r="O328" i="12"/>
  <c r="Q328" i="12"/>
  <c r="V328" i="12"/>
  <c r="G337" i="12"/>
  <c r="M337" i="12" s="1"/>
  <c r="I337" i="12"/>
  <c r="K337" i="12"/>
  <c r="O337" i="12"/>
  <c r="Q337" i="12"/>
  <c r="V337" i="12"/>
  <c r="G340" i="12"/>
  <c r="M340" i="12" s="1"/>
  <c r="I340" i="12"/>
  <c r="K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AE348" i="12"/>
  <c r="F41" i="1" s="1"/>
  <c r="I18" i="1"/>
  <c r="G8" i="12" l="1"/>
  <c r="I52" i="1" s="1"/>
  <c r="V60" i="14"/>
  <c r="V339" i="12"/>
  <c r="Q108" i="12"/>
  <c r="I63" i="12"/>
  <c r="Q72" i="14"/>
  <c r="K63" i="12"/>
  <c r="G14" i="12"/>
  <c r="I53" i="1" s="1"/>
  <c r="O42" i="13"/>
  <c r="V11" i="13"/>
  <c r="I58" i="1"/>
  <c r="I139" i="12"/>
  <c r="Q97" i="12"/>
  <c r="I97" i="12"/>
  <c r="K89" i="12"/>
  <c r="O81" i="12"/>
  <c r="O58" i="12"/>
  <c r="V108" i="12"/>
  <c r="G97" i="12"/>
  <c r="I63" i="1" s="1"/>
  <c r="I89" i="12"/>
  <c r="I63" i="13"/>
  <c r="K23" i="13"/>
  <c r="V89" i="14"/>
  <c r="I72" i="14"/>
  <c r="G8" i="13"/>
  <c r="G18" i="12"/>
  <c r="F39" i="1"/>
  <c r="K63" i="13"/>
  <c r="Q41" i="14"/>
  <c r="Q113" i="12"/>
  <c r="K108" i="12"/>
  <c r="K81" i="12"/>
  <c r="V63" i="12"/>
  <c r="V28" i="12"/>
  <c r="V42" i="13"/>
  <c r="I42" i="13"/>
  <c r="I136" i="14"/>
  <c r="O89" i="14"/>
  <c r="K72" i="14"/>
  <c r="O60" i="14"/>
  <c r="V41" i="14"/>
  <c r="O41" i="14"/>
  <c r="G35" i="14"/>
  <c r="I60" i="1" s="1"/>
  <c r="Q17" i="14"/>
  <c r="G14" i="14"/>
  <c r="I8" i="15"/>
  <c r="V139" i="12"/>
  <c r="V113" i="12"/>
  <c r="Q89" i="12"/>
  <c r="I18" i="12"/>
  <c r="O63" i="13"/>
  <c r="G27" i="13"/>
  <c r="I68" i="1" s="1"/>
  <c r="V23" i="13"/>
  <c r="O11" i="13"/>
  <c r="K136" i="14"/>
  <c r="O72" i="14"/>
  <c r="I35" i="14"/>
  <c r="V17" i="14"/>
  <c r="K8" i="15"/>
  <c r="F40" i="1"/>
  <c r="K339" i="12"/>
  <c r="I339" i="12"/>
  <c r="G108" i="12"/>
  <c r="I65" i="1" s="1"/>
  <c r="V97" i="12"/>
  <c r="Q81" i="12"/>
  <c r="G81" i="12"/>
  <c r="I61" i="1" s="1"/>
  <c r="O63" i="12"/>
  <c r="Q28" i="12"/>
  <c r="O28" i="12"/>
  <c r="G42" i="13"/>
  <c r="I11" i="13"/>
  <c r="G136" i="14"/>
  <c r="Q60" i="14"/>
  <c r="I41" i="14"/>
  <c r="O139" i="12"/>
  <c r="I58" i="12"/>
  <c r="K28" i="12"/>
  <c r="Q63" i="13"/>
  <c r="K42" i="13"/>
  <c r="O23" i="13"/>
  <c r="O136" i="14"/>
  <c r="Q89" i="14"/>
  <c r="K41" i="14"/>
  <c r="G41" i="14"/>
  <c r="G11" i="14"/>
  <c r="G8" i="15"/>
  <c r="AF348" i="12"/>
  <c r="O339" i="12"/>
  <c r="K139" i="12"/>
  <c r="K113" i="12"/>
  <c r="V63" i="13"/>
  <c r="Q42" i="13"/>
  <c r="G89" i="14"/>
  <c r="V72" i="14"/>
  <c r="K17" i="14"/>
  <c r="G339" i="12"/>
  <c r="I70" i="1" s="1"/>
  <c r="K97" i="12"/>
  <c r="V81" i="12"/>
  <c r="G63" i="12"/>
  <c r="Q18" i="12"/>
  <c r="Q136" i="14"/>
  <c r="G72" i="14"/>
  <c r="I60" i="14"/>
  <c r="O35" i="14"/>
  <c r="Q8" i="15"/>
  <c r="I113" i="12"/>
  <c r="O97" i="12"/>
  <c r="F45" i="1"/>
  <c r="G23" i="1" s="1"/>
  <c r="Q339" i="12"/>
  <c r="M139" i="12"/>
  <c r="O113" i="12"/>
  <c r="I81" i="12"/>
  <c r="I28" i="12"/>
  <c r="V18" i="12"/>
  <c r="Q11" i="13"/>
  <c r="V136" i="14"/>
  <c r="I89" i="14"/>
  <c r="AF145" i="14"/>
  <c r="G43" i="1" s="1"/>
  <c r="H43" i="1" s="1"/>
  <c r="I43" i="1" s="1"/>
  <c r="K60" i="14"/>
  <c r="K35" i="14"/>
  <c r="AF17" i="15"/>
  <c r="G44" i="1" s="1"/>
  <c r="H44" i="1" s="1"/>
  <c r="I44" i="1" s="1"/>
  <c r="V8" i="15"/>
  <c r="M8" i="15"/>
  <c r="G13" i="15"/>
  <c r="I72" i="1" s="1"/>
  <c r="I20" i="1" s="1"/>
  <c r="M136" i="14"/>
  <c r="M89" i="14"/>
  <c r="M60" i="14"/>
  <c r="M17" i="14"/>
  <c r="M42" i="14"/>
  <c r="M41" i="14" s="1"/>
  <c r="G17" i="14"/>
  <c r="M36" i="14"/>
  <c r="M35" i="14" s="1"/>
  <c r="G33" i="14"/>
  <c r="M27" i="14"/>
  <c r="M26" i="14" s="1"/>
  <c r="M79" i="14"/>
  <c r="M72" i="14" s="1"/>
  <c r="G60" i="14"/>
  <c r="I64" i="1" s="1"/>
  <c r="M63" i="13"/>
  <c r="AF72" i="13"/>
  <c r="G42" i="1" s="1"/>
  <c r="H42" i="1" s="1"/>
  <c r="I42" i="1" s="1"/>
  <c r="M24" i="13"/>
  <c r="M23" i="13" s="1"/>
  <c r="G21" i="13"/>
  <c r="M15" i="13"/>
  <c r="M11" i="13" s="1"/>
  <c r="G63" i="13"/>
  <c r="M53" i="13"/>
  <c r="M42" i="13" s="1"/>
  <c r="M58" i="12"/>
  <c r="M28" i="12"/>
  <c r="M113" i="12"/>
  <c r="M89" i="12"/>
  <c r="M18" i="12"/>
  <c r="M339" i="12"/>
  <c r="G89" i="12"/>
  <c r="G58" i="12"/>
  <c r="G139" i="12"/>
  <c r="M136" i="12"/>
  <c r="M135" i="12" s="1"/>
  <c r="G128" i="12"/>
  <c r="I67" i="1" s="1"/>
  <c r="M109" i="12"/>
  <c r="M108" i="12" s="1"/>
  <c r="M98" i="12"/>
  <c r="M97" i="12" s="1"/>
  <c r="M82" i="12"/>
  <c r="M81" i="12" s="1"/>
  <c r="G79" i="12"/>
  <c r="M71" i="12"/>
  <c r="M70" i="12" s="1"/>
  <c r="M64" i="12"/>
  <c r="M63" i="12" s="1"/>
  <c r="G28" i="12"/>
  <c r="I55" i="1" s="1"/>
  <c r="G113" i="12"/>
  <c r="I66" i="1" s="1"/>
  <c r="J28" i="1"/>
  <c r="J26" i="1"/>
  <c r="G38" i="1"/>
  <c r="F38" i="1"/>
  <c r="J23" i="1"/>
  <c r="J24" i="1"/>
  <c r="J25" i="1"/>
  <c r="J27" i="1"/>
  <c r="E24" i="1"/>
  <c r="E26" i="1"/>
  <c r="G72" i="13" l="1"/>
  <c r="I57" i="1"/>
  <c r="G145" i="14"/>
  <c r="I54" i="1"/>
  <c r="I56" i="1"/>
  <c r="G41" i="1"/>
  <c r="H41" i="1" s="1"/>
  <c r="I41" i="1" s="1"/>
  <c r="G40" i="1"/>
  <c r="H40" i="1" s="1"/>
  <c r="I40" i="1" s="1"/>
  <c r="G39" i="1"/>
  <c r="I69" i="1"/>
  <c r="I59" i="1"/>
  <c r="I62" i="1"/>
  <c r="I17" i="1" s="1"/>
  <c r="I71" i="1"/>
  <c r="I19" i="1" s="1"/>
  <c r="G17" i="15"/>
  <c r="G348" i="12"/>
  <c r="A23" i="1"/>
  <c r="I73" i="1" l="1"/>
  <c r="I16" i="1"/>
  <c r="I21" i="1" s="1"/>
  <c r="G45" i="1"/>
  <c r="H39" i="1"/>
  <c r="G24" i="1"/>
  <c r="A24" i="1"/>
  <c r="G25" i="1" l="1"/>
  <c r="A25" i="1" s="1"/>
  <c r="G28" i="1"/>
  <c r="I39" i="1"/>
  <c r="I45" i="1" s="1"/>
  <c r="H45" i="1"/>
  <c r="J72" i="1"/>
  <c r="J57" i="1"/>
  <c r="J54" i="1"/>
  <c r="J52" i="1"/>
  <c r="J69" i="1"/>
  <c r="J64" i="1"/>
  <c r="J61" i="1"/>
  <c r="J53" i="1"/>
  <c r="J56" i="1"/>
  <c r="J71" i="1"/>
  <c r="J70" i="1"/>
  <c r="J67" i="1"/>
  <c r="J62" i="1"/>
  <c r="J55" i="1"/>
  <c r="J68" i="1"/>
  <c r="J59" i="1"/>
  <c r="J58" i="1"/>
  <c r="J66" i="1"/>
  <c r="J63" i="1"/>
  <c r="J60" i="1"/>
  <c r="J65" i="1"/>
  <c r="G26" i="1" l="1"/>
  <c r="A27" i="1" s="1"/>
  <c r="A26" i="1"/>
  <c r="J73" i="1"/>
  <c r="J42" i="1"/>
  <c r="J40" i="1"/>
  <c r="J43" i="1"/>
  <c r="J39" i="1"/>
  <c r="J45" i="1" s="1"/>
  <c r="J41" i="1"/>
  <c r="J4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<sst xmlns="http://schemas.openxmlformats.org/spreadsheetml/2006/main" count="2022" uniqueCount="552">
  <si>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</si>
  <si>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</si>
  <si>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</si>
  <si>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</si>
  <si>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</si>
  <si>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</si>
  <si>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</si>
  <si>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</si>
  <si>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</si>
  <si>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</si>
  <si>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</si>
  <si>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</si>
  <si>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</si>
  <si>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</si>
  <si>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</si>
  <si>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</si>
  <si>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</si>
  <si>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</si>
  <si>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</si>
  <si>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</si>
  <si>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</si>
  <si>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</si>
  <si>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</si>
  <si>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</si>
  <si>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</si>
  <si>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</si>
  <si>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</si>
  <si>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</si>
  <si>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</si>
  <si>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</si>
  <si>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</si>
  <si>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</si>
  <si>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</si>
  <si>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</si>
  <si>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</si>
  <si>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</si>
  <si>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</si>
  <si>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</si>
  <si>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</si>
  <si>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</si>
  <si>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</si>
  <si>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20079411-4</t>
  </si>
  <si>
    <t>VŠ Vinařská 5, Brno</t>
  </si>
  <si>
    <t>Stavba</t>
  </si>
  <si>
    <t>01</t>
  </si>
  <si>
    <t>Rekonstrukce pokojů VŠ kolejí Vinařská 5, Brno</t>
  </si>
  <si>
    <t>Blok A1</t>
  </si>
  <si>
    <t>02</t>
  </si>
  <si>
    <t>Blok A2</t>
  </si>
  <si>
    <t>03</t>
  </si>
  <si>
    <t>Blok A3</t>
  </si>
  <si>
    <t>04</t>
  </si>
  <si>
    <t>VRN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</si>
  <si>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</si>
  <si>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</si>
  <si>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</si>
  <si>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</si>
  <si>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</si>
  <si>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</si>
  <si>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</si>
  <si>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</si>
  <si>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</si>
  <si>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</si>
  <si>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</si>
  <si>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</si>
  <si>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</si>
  <si>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</si>
  <si>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</si>
  <si>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</si>
  <si>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</si>
  <si>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</si>
  <si>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</si>
  <si>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</si>
  <si>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</si>
  <si>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</si>
  <si>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</si>
  <si>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</si>
  <si>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</si>
  <si>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</si>
  <si>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</si>
  <si>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</si>
  <si>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</si>
  <si>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</si>
  <si>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</si>
  <si>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</si>
  <si>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</si>
  <si>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</si>
  <si>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</si>
  <si>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</si>
  <si>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</si>
  <si>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</si>
  <si>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</si>
  <si>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</si>
  <si>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</si>
  <si>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</si>
  <si>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</si>
  <si>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</si>
  <si>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</si>
  <si>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</si>
  <si>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</si>
  <si>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</si>
  <si>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</si>
  <si>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</si>
  <si>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</si>
  <si>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</si>
  <si>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</si>
  <si>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</si>
  <si>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</si>
  <si>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</si>
  <si>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</si>
  <si>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</si>
  <si>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</si>
  <si>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</si>
  <si>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</si>
  <si>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</si>
  <si>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</si>
  <si>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</si>
  <si>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</si>
  <si>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</si>
  <si>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</si>
  <si>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</si>
  <si>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</si>
  <si>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</si>
  <si>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</si>
  <si>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</si>
  <si>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342270042RA0</t>
  </si>
  <si>
    <t>Příčka z desek Ytong hladkých, tloušťka 10 cm</t>
  </si>
  <si>
    <t>m2</t>
  </si>
  <si>
    <t>RTS 22/ I</t>
  </si>
  <si>
    <t>Agregovaná položka</t>
  </si>
  <si>
    <t>POL2_</t>
  </si>
  <si>
    <t>Začátek provozního součtu</t>
  </si>
  <si>
    <t>VV</t>
  </si>
  <si>
    <t xml:space="preserve">  typ E : 1,500*0,770</t>
  </si>
  <si>
    <t>Konec provozního součtu</t>
  </si>
  <si>
    <t>13*1,2</t>
  </si>
  <si>
    <t>6-01</t>
  </si>
  <si>
    <t>Vyspravení, vybroušení a očištění stávající betonové mazaniny</t>
  </si>
  <si>
    <t xml:space="preserve">m2    </t>
  </si>
  <si>
    <t>Vlastní</t>
  </si>
  <si>
    <t>Indiv</t>
  </si>
  <si>
    <t>Práce</t>
  </si>
  <si>
    <t>POL1_</t>
  </si>
  <si>
    <t>78 pokojů : 78*14,57</t>
  </si>
  <si>
    <t>typ E : 26,25*13</t>
  </si>
  <si>
    <t>612475121RT3</t>
  </si>
  <si>
    <t>Omítka vnitřních stěn Hasit vápenocem. dvouvrstvá postřik, vrstva Hasit 15 mm</t>
  </si>
  <si>
    <t>Odkaz na mn. položky pořadí 4 : 943,50000</t>
  </si>
  <si>
    <t>612481211RT8</t>
  </si>
  <si>
    <t>Montáž výztužné sítě(perlinky)do stěrky-vnit.stěny včetně výztužné sítě a stěrkového tmelu Cemix</t>
  </si>
  <si>
    <t>Odkaz na mn. položky pořadí 1 : 15,60000</t>
  </si>
  <si>
    <t/>
  </si>
  <si>
    <t xml:space="preserve">typ D : </t>
  </si>
  <si>
    <t>Odkaz na mn. položky pořadí 24 : 511,55000</t>
  </si>
  <si>
    <t>631312611R00</t>
  </si>
  <si>
    <t>Mazanina betonová tl. 5 - 8 cm C 16/20</t>
  </si>
  <si>
    <t>m3</t>
  </si>
  <si>
    <t>Včetně vytvoření dilatačních spár, bez zaplnění.</t>
  </si>
  <si>
    <t>POP</t>
  </si>
  <si>
    <t>10 pokojů : 10*26,25*0,05</t>
  </si>
  <si>
    <t>631361921RT3</t>
  </si>
  <si>
    <t>Výztuž mazanin svařovanou sítí průměr drátu  5,0, oka 150/150 mm KD37</t>
  </si>
  <si>
    <t>t</t>
  </si>
  <si>
    <t xml:space="preserve">  2,58*0,001*(26,25)*1,08</t>
  </si>
  <si>
    <t>10 pokojů : 10*0,07314</t>
  </si>
  <si>
    <t>632411110R00</t>
  </si>
  <si>
    <t>Samonivelační stěrka Cemix,ruč.zpracování tl.10 mm</t>
  </si>
  <si>
    <t>Odkaz na mn. položky pořadí 2 : 1477,71000</t>
  </si>
  <si>
    <t>63-01</t>
  </si>
  <si>
    <t>Ocelové spony na sešívání trhlin v podlahách</t>
  </si>
  <si>
    <t xml:space="preserve">ks    </t>
  </si>
  <si>
    <t>Specifikace</t>
  </si>
  <si>
    <t>POL3_</t>
  </si>
  <si>
    <t>po 20 cm od sebe</t>
  </si>
  <si>
    <t xml:space="preserve">  typ B : 78*14,57</t>
  </si>
  <si>
    <t xml:space="preserve">  typ E : 13*26,25</t>
  </si>
  <si>
    <t xml:space="preserve">  1478/0,2</t>
  </si>
  <si>
    <t>7390</t>
  </si>
  <si>
    <t>63-02</t>
  </si>
  <si>
    <t>Zálivková pryskyřice na sešívání trhlin v podlahách</t>
  </si>
  <si>
    <t>kg</t>
  </si>
  <si>
    <t>1 kg na 0,5 - 1 m</t>
  </si>
  <si>
    <t xml:space="preserve">  1478/0,75</t>
  </si>
  <si>
    <t>1971</t>
  </si>
  <si>
    <t>63-03</t>
  </si>
  <si>
    <t>Proříznutí trhlin + kolmé řezy po 20 cm od sebe</t>
  </si>
  <si>
    <t xml:space="preserve">m     </t>
  </si>
  <si>
    <t>1478</t>
  </si>
  <si>
    <t>941955001R00</t>
  </si>
  <si>
    <t>Lešení lehké pomocné, výška podlahy do 1,2 m</t>
  </si>
  <si>
    <t>94-01</t>
  </si>
  <si>
    <t>Pronájem stavebního výtahu</t>
  </si>
  <si>
    <t>soubor</t>
  </si>
  <si>
    <t>počet měsíců : 4</t>
  </si>
  <si>
    <t>952901111R00</t>
  </si>
  <si>
    <t>Vyčištění budov o výšce podlaží do 4 m</t>
  </si>
  <si>
    <t>pokoje - cca : 2900</t>
  </si>
  <si>
    <t>chodby : 1300</t>
  </si>
  <si>
    <t>952902110R00</t>
  </si>
  <si>
    <t>Zametání v místnostech, chodbách, na  schodišti a na půdách 3x</t>
  </si>
  <si>
    <t>Odkaz na mn. položky pořadí 13 : 4200,00000*3</t>
  </si>
  <si>
    <t>95-01</t>
  </si>
  <si>
    <t>Demontáž a zpětná montáž hasícího přístroje</t>
  </si>
  <si>
    <t>968061125R00</t>
  </si>
  <si>
    <t>Vyvěšení dřevěných dveřních křídel pl. do 2 m2</t>
  </si>
  <si>
    <t>kus</t>
  </si>
  <si>
    <t>typ A : 2</t>
  </si>
  <si>
    <t>tyo B : 184</t>
  </si>
  <si>
    <t>typ C : 2</t>
  </si>
  <si>
    <t>typ D : 2</t>
  </si>
  <si>
    <t>typ E : 13</t>
  </si>
  <si>
    <t>zpětná montáž : 203</t>
  </si>
  <si>
    <t>999281111R00</t>
  </si>
  <si>
    <t>Přesun hmot pro opravy a údržbu do výšky 25 m</t>
  </si>
  <si>
    <t>Přesun hmot</t>
  </si>
  <si>
    <t>POL7_</t>
  </si>
  <si>
    <t>713191100RT9</t>
  </si>
  <si>
    <t>Položení separační fólie včetně dodávky PE fólie</t>
  </si>
  <si>
    <t>10 pokojů : 10*26,25</t>
  </si>
  <si>
    <t>713-01</t>
  </si>
  <si>
    <t>Dod - EPS 70 tl. 20 mm</t>
  </si>
  <si>
    <t>Odkaz na mn. položky pořadí 20 : 262,50000</t>
  </si>
  <si>
    <t>713120090RA0</t>
  </si>
  <si>
    <t>Izolace tepelná podlah položení</t>
  </si>
  <si>
    <t>Součtová</t>
  </si>
  <si>
    <t>Odkaz na mn. položky pořadí 18 : 262,50000</t>
  </si>
  <si>
    <t>998713201R00</t>
  </si>
  <si>
    <t>Přesun hmot pro izolace tepelné, výšky do 6 m</t>
  </si>
  <si>
    <t>725-01</t>
  </si>
  <si>
    <t>Demontáž stávajícího nábytku</t>
  </si>
  <si>
    <t>ks</t>
  </si>
  <si>
    <t>typ E - 3 lůžka : 13*13</t>
  </si>
  <si>
    <t>typ B - 2 lůžka : 184*13</t>
  </si>
  <si>
    <t>typ D - 2x2 lůžka : 2*19</t>
  </si>
  <si>
    <t>typ A - 1 lůžko : 2*10</t>
  </si>
  <si>
    <t>typ C - 2 lůžka : 2*13</t>
  </si>
  <si>
    <t>998725201R00</t>
  </si>
  <si>
    <t>Přesun hmot pro zařizovací předměty, výšky do 6 m</t>
  </si>
  <si>
    <t>766411811R00</t>
  </si>
  <si>
    <t>Demontáž obložení stěn panely velikosti do 1,5 m2</t>
  </si>
  <si>
    <t>RTS 18/ I</t>
  </si>
  <si>
    <t>POL1_7</t>
  </si>
  <si>
    <t xml:space="preserve">  typ E : 7,74*2*2,6</t>
  </si>
  <si>
    <t xml:space="preserve">  -1,5*0,6</t>
  </si>
  <si>
    <t>39,35*13</t>
  </si>
  <si>
    <t>766411822R00</t>
  </si>
  <si>
    <t>Demontáž podkladových roštů obložení stěn</t>
  </si>
  <si>
    <t>766662811R00</t>
  </si>
  <si>
    <t>Demontáž prahů dveří 1křídlových</t>
  </si>
  <si>
    <t>tyo B : 78</t>
  </si>
  <si>
    <t>775981112RS2</t>
  </si>
  <si>
    <t>Lišta hliníková přechod.,stejná výška vlys.podlah. profil UA, pro tloušťku krytiny do 10 mm</t>
  </si>
  <si>
    <t>m</t>
  </si>
  <si>
    <t>Dodávka a montáž profilu.</t>
  </si>
  <si>
    <t>tyo B : 78*0,8</t>
  </si>
  <si>
    <t>998775201R00</t>
  </si>
  <si>
    <t>Přesun hmot pro podlahy vlysové, výšky do 6 m</t>
  </si>
  <si>
    <t>776101121R00</t>
  </si>
  <si>
    <t>Provedení penetrace podkladu pod.povlak.podlahy</t>
  </si>
  <si>
    <t>Odkaz na mn. položky pořadí 33 : 1477,71000</t>
  </si>
  <si>
    <t>776421100RU1</t>
  </si>
  <si>
    <t>Lepení podlahových soklíků z PVC a vinylu včetně dodávky soklíku PVC</t>
  </si>
  <si>
    <t>776511810RT1</t>
  </si>
  <si>
    <t>Odstranění PVC a koberců lepených bez podložky z ploch nad 20 m2</t>
  </si>
  <si>
    <t>typ B : 78*14,57</t>
  </si>
  <si>
    <t>typ E : 13*26,25</t>
  </si>
  <si>
    <t>776521110R00</t>
  </si>
  <si>
    <t>Lepení povlak.podlah z pásů PVC na lepidlo V7508</t>
  </si>
  <si>
    <t>28412285R</t>
  </si>
  <si>
    <t>Podlahovina PVC Novoflor extra tl. 2,0 mm 1,5 x 12 m</t>
  </si>
  <si>
    <t>SPCM</t>
  </si>
  <si>
    <t>998776201R00</t>
  </si>
  <si>
    <t>Přesun hmot pro podlahy povlakové, výšky do 6 m</t>
  </si>
  <si>
    <t>781900010RA0</t>
  </si>
  <si>
    <t>Odsekání obkladů vnitřních</t>
  </si>
  <si>
    <t>Svislé přemístění ze 2. NP, nebo 1. PP, vodorovné vnitrostaveništní přemístění do 30 m, odvoz na skládku do 10 km. Bez poplatku za skládku.</t>
  </si>
  <si>
    <t xml:space="preserve">  typ B : (1,775+1,250+0,500)*0,600</t>
  </si>
  <si>
    <t>78*2,12</t>
  </si>
  <si>
    <t>783801812R00</t>
  </si>
  <si>
    <t>Odstranění nátěrů z omítek stěn, oškrabáním</t>
  </si>
  <si>
    <t xml:space="preserve">50% : </t>
  </si>
  <si>
    <t>Odkaz na mn. položky pořadí 38 : 15635,78620*0,5</t>
  </si>
  <si>
    <t>784131101R00</t>
  </si>
  <si>
    <t>Penetrace podkladu nátěrem Austis, Eternal IN 1 x</t>
  </si>
  <si>
    <t xml:space="preserve">stěny : </t>
  </si>
  <si>
    <t>typ E - 3 lůžka : 53,52*13</t>
  </si>
  <si>
    <t>typ B - 2 lůžka : 67,2*78+78*((0,6+1,25+1,87)*0,6)</t>
  </si>
  <si>
    <t>typ D - 2x2 lůžka : 179,8</t>
  </si>
  <si>
    <t>typ A - 1 lůžko : 62,63*2</t>
  </si>
  <si>
    <t>typ C - 2 lůžka : 65,81*2</t>
  </si>
  <si>
    <t xml:space="preserve">  </t>
  </si>
  <si>
    <t xml:space="preserve">  typ A - 1 lůžko : (2,95+3,46)*2*2,6</t>
  </si>
  <si>
    <t xml:space="preserve">  (3,46+4,18)*2*2,6</t>
  </si>
  <si>
    <t xml:space="preserve">  -0,7*1,97*3</t>
  </si>
  <si>
    <t xml:space="preserve">  -2,1*1,5*2</t>
  </si>
  <si>
    <t xml:space="preserve">  typ B - 2 lůžka : (3,46+4,18)*2*2,6</t>
  </si>
  <si>
    <t xml:space="preserve">  -2,1*1,5</t>
  </si>
  <si>
    <t xml:space="preserve">  -0,7*1,97</t>
  </si>
  <si>
    <t xml:space="preserve">  (3,46+1,29+1,80+2,17+1,79+3,46)*2,6</t>
  </si>
  <si>
    <t xml:space="preserve">  -2*0,7*1,97</t>
  </si>
  <si>
    <t xml:space="preserve">  -0,8*1,97</t>
  </si>
  <si>
    <t xml:space="preserve">  typ C - 2 lůžka : (3,46+4,18)*2*2,6</t>
  </si>
  <si>
    <t xml:space="preserve">  -0,7*1,97*2</t>
  </si>
  <si>
    <t xml:space="preserve">  typ D : (3,46+7,74)*2*2,6*2</t>
  </si>
  <si>
    <t xml:space="preserve">  -0,8*0,5*4</t>
  </si>
  <si>
    <t xml:space="preserve">  typ E : (3,46+7,74)*2*2,6</t>
  </si>
  <si>
    <t xml:space="preserve">  -1,5*2,1</t>
  </si>
  <si>
    <t xml:space="preserve">stropy : </t>
  </si>
  <si>
    <t xml:space="preserve">  typ A : 2*10,21</t>
  </si>
  <si>
    <t xml:space="preserve">  typ B : 184*(5,78+2,24+1,90+2,24+14,50)</t>
  </si>
  <si>
    <t xml:space="preserve">  typ C : 2*(5,78+2,24+1,90+1,01+14,53)</t>
  </si>
  <si>
    <t xml:space="preserve">  typ D : 2*(5,78+2,24+1,90+1,01+14,46+26,78+25,78)</t>
  </si>
  <si>
    <t xml:space="preserve">  typ E : 11*26,25</t>
  </si>
  <si>
    <t>5422</t>
  </si>
  <si>
    <t xml:space="preserve">chodby : </t>
  </si>
  <si>
    <t>1.PP : 333,306</t>
  </si>
  <si>
    <t xml:space="preserve">  ((17,3*2+2,33-3,3)*2,6)-9*0,8*1,97</t>
  </si>
  <si>
    <t xml:space="preserve">  ((17,29*2)*2,6)-8*0,8*1,97</t>
  </si>
  <si>
    <t xml:space="preserve">  ((17,23*2)*2,6)-10*0,8*1,97</t>
  </si>
  <si>
    <t xml:space="preserve">  ((13,07*2)*2,6)-8*0,8*1,97</t>
  </si>
  <si>
    <t xml:space="preserve">  ((3,3+1,88+8,97+4,83+2*0,81)*2,6)</t>
  </si>
  <si>
    <t>1.NP : 412,185</t>
  </si>
  <si>
    <t xml:space="preserve">  ((17,31+2,4+(17,31-3,3))*2,6)-9*0,8*1,97</t>
  </si>
  <si>
    <t xml:space="preserve">  ((17,3+2,26+7,88*2+17,3-3,46)*2,6)-9*0,8*1,97+1,25*1,97</t>
  </si>
  <si>
    <t xml:space="preserve">  116,09450</t>
  </si>
  <si>
    <t xml:space="preserve">  ((13,17*2)*2,6)-8*0,8*1,97</t>
  </si>
  <si>
    <t xml:space="preserve">  ((3,46+3,58+3,51+4,08+0,62+4,83)*2,6)-0,8*1,97</t>
  </si>
  <si>
    <t>2.NP : 431,404</t>
  </si>
  <si>
    <t xml:space="preserve">  ((17,26*2+2,5-3,3)*2,6)-9*0,8*1,97</t>
  </si>
  <si>
    <t xml:space="preserve">  ((17,23*2-3,46+2,26)*2,6)-9*0,8*1,97</t>
  </si>
  <si>
    <t xml:space="preserve">  ((7,88*2+3,46)*2,6)</t>
  </si>
  <si>
    <t xml:space="preserve">  49,972</t>
  </si>
  <si>
    <t xml:space="preserve">  72,292</t>
  </si>
  <si>
    <t xml:space="preserve">  ((13*2)*2,6)-8*0,8*1,97</t>
  </si>
  <si>
    <t xml:space="preserve">  (3,58+5,82+3,46+4,8+0,7+1+2,5+0,6)*2,6</t>
  </si>
  <si>
    <t>3.NP : 367,958</t>
  </si>
  <si>
    <t xml:space="preserve">  ((17,24*2+2,42-3,3)*2,6)-9*0,8*1,97</t>
  </si>
  <si>
    <t xml:space="preserve">  ((17,26*2-3,46)*2,6)-9*0,8*1,97</t>
  </si>
  <si>
    <t xml:space="preserve">  ((10,14+7,88)*2,6)-1,15*2,2</t>
  </si>
  <si>
    <t xml:space="preserve">  ((7,88+8,51+1+0,63)*2,6)-1,15*2,2</t>
  </si>
  <si>
    <t xml:space="preserve">  ((17,24*2-3,46)*2,6)-9*0,8*1,97</t>
  </si>
  <si>
    <t xml:space="preserve">  ((2,39+17,24*2-3,3)*2,6)-9*0,8*1,97</t>
  </si>
  <si>
    <t>4.NP : 367,958</t>
  </si>
  <si>
    <t xml:space="preserve">  ((17,24*2-3,3+2,42)*2,6)-9*0,8*1,97</t>
  </si>
  <si>
    <t xml:space="preserve">  ((7,88*2+2,26)*2,6)-1,15*2,2</t>
  </si>
  <si>
    <t xml:space="preserve">  44,322</t>
  </si>
  <si>
    <t xml:space="preserve">  ((17,24*2+2,39-3,3)*2,6)-9*0,8*1,97</t>
  </si>
  <si>
    <t>5.NP : 367,958</t>
  </si>
  <si>
    <t>6.NP : 88,7552</t>
  </si>
  <si>
    <t xml:space="preserve">  ((6,022+2,41+17,23*2-3,3)*2,6)-9*0,8*1,97</t>
  </si>
  <si>
    <t xml:space="preserve">chodby - stropy : </t>
  </si>
  <si>
    <t>1.PP : 226,36</t>
  </si>
  <si>
    <t xml:space="preserve">  39,59</t>
  </si>
  <si>
    <t xml:space="preserve">  19,70</t>
  </si>
  <si>
    <t xml:space="preserve">  39,08</t>
  </si>
  <si>
    <t xml:space="preserve">  39,12</t>
  </si>
  <si>
    <t xml:space="preserve">  27,47</t>
  </si>
  <si>
    <t xml:space="preserve">  30,99</t>
  </si>
  <si>
    <t xml:space="preserve">  30,41</t>
  </si>
  <si>
    <t>1.NP : 200,88</t>
  </si>
  <si>
    <t xml:space="preserve">  39,65</t>
  </si>
  <si>
    <t xml:space="preserve">  19,9</t>
  </si>
  <si>
    <t xml:space="preserve">  38,99</t>
  </si>
  <si>
    <t xml:space="preserve">  38,94</t>
  </si>
  <si>
    <t xml:space="preserve">  20,16</t>
  </si>
  <si>
    <t xml:space="preserve">  29,49</t>
  </si>
  <si>
    <t xml:space="preserve">  13,75</t>
  </si>
  <si>
    <t>2.NP : 220,136</t>
  </si>
  <si>
    <t xml:space="preserve">  39,6</t>
  </si>
  <si>
    <t xml:space="preserve">  19,88</t>
  </si>
  <si>
    <t xml:space="preserve">  20,12</t>
  </si>
  <si>
    <t xml:space="preserve">  29,47</t>
  </si>
  <si>
    <t xml:space="preserve">  20,68+(3,46*3,6)</t>
  </si>
  <si>
    <t>3.NP : 196,84</t>
  </si>
  <si>
    <t xml:space="preserve">  39,46</t>
  </si>
  <si>
    <t xml:space="preserve">  39,01</t>
  </si>
  <si>
    <t xml:space="preserve">  38,96</t>
  </si>
  <si>
    <t xml:space="preserve">  39,39</t>
  </si>
  <si>
    <t>4.NP : 197,01</t>
  </si>
  <si>
    <t xml:space="preserve">  39,54</t>
  </si>
  <si>
    <t xml:space="preserve">  19,86</t>
  </si>
  <si>
    <t xml:space="preserve">  39,52</t>
  </si>
  <si>
    <t>5.NP : 196,94</t>
  </si>
  <si>
    <t xml:space="preserve">  39,68</t>
  </si>
  <si>
    <t xml:space="preserve">  19,81</t>
  </si>
  <si>
    <t xml:space="preserve">  20,07</t>
  </si>
  <si>
    <t xml:space="preserve">  39,38</t>
  </si>
  <si>
    <t>6.NP : 57,96</t>
  </si>
  <si>
    <t xml:space="preserve">  18,43</t>
  </si>
  <si>
    <t xml:space="preserve">  39,53</t>
  </si>
  <si>
    <t xml:space="preserve">  0</t>
  </si>
  <si>
    <t>784135212R00</t>
  </si>
  <si>
    <t>Malba Eternal IN, bílá, bez penetrace, 2 x</t>
  </si>
  <si>
    <t>Odkaz na mn. položky pořadí 37 : 15635,78620</t>
  </si>
  <si>
    <t>784-01</t>
  </si>
  <si>
    <t>Zakrytí oken, včetně odstranění materiál ve specifikaci</t>
  </si>
  <si>
    <t xml:space="preserve">  typ E - 3 lůžka : 2,1*1,5*13</t>
  </si>
  <si>
    <t xml:space="preserve">  typ B - 2 lůžka : 2,1*1,5*184</t>
  </si>
  <si>
    <t xml:space="preserve">  typ D - 2x2 lůžka : 0,8*0,5*4</t>
  </si>
  <si>
    <t xml:space="preserve">  typ A - 1 lůžko : 2,1*1,5*2</t>
  </si>
  <si>
    <t xml:space="preserve">  typ C - 2 lůžka : 2,1*1,5*2</t>
  </si>
  <si>
    <t>650</t>
  </si>
  <si>
    <t>28323215R</t>
  </si>
  <si>
    <t>Fólie PE standard čirá tl. 0,04 mm 2 x 50 m ochranná a separační</t>
  </si>
  <si>
    <t>Odkaz na mn. položky pořadí 39 : 650,00000</t>
  </si>
  <si>
    <t>979013312R00</t>
  </si>
  <si>
    <t>Svislá doprava vybouraných hmot na výšku do 3,5 m</t>
  </si>
  <si>
    <t>Přesun suti</t>
  </si>
  <si>
    <t>POL8_</t>
  </si>
  <si>
    <t>979013319R00</t>
  </si>
  <si>
    <t>Příplatek k přesunu hmot za dalších 3,5 m výšky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</si>
  <si>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</si>
  <si>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</si>
  <si>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</si>
  <si>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</si>
  <si>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</si>
  <si>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</si>
  <si>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</si>
  <si>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</si>
  <si>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979999999R00</t>
  </si>
  <si>
    <t>Poplatek za recyklaci suť do 10 % příměsí (skup.170107)</t>
  </si>
  <si>
    <t>SUM</t>
  </si>
  <si>
    <t>Poznámky uchazeče k zadání</t>
  </si>
  <si>
    <t>POPUZIV</t>
  </si>
  <si>
    <t>END</t>
  </si>
  <si>
    <t>1 pokoj : 14,06+5,46+5,80</t>
  </si>
  <si>
    <t>+ 5 pokojů : 5*25,32</t>
  </si>
  <si>
    <t xml:space="preserve">  1 pokoj : 14,06+5,46+5,80</t>
  </si>
  <si>
    <t xml:space="preserve">  + 5 pokojů : 5*25,32</t>
  </si>
  <si>
    <t>151,90*3</t>
  </si>
  <si>
    <t>766-01</t>
  </si>
  <si>
    <t>6 pokojů : 6</t>
  </si>
  <si>
    <t>998766201R00</t>
  </si>
  <si>
    <t>Přesun hmot pro truhlářské konstr., výšky do 6 m</t>
  </si>
  <si>
    <t xml:space="preserve">1 pokoj : </t>
  </si>
  <si>
    <t xml:space="preserve">  předsíň : ((1,64+3,47)*2)*2,60-0,8*1,97-0,89*2,05-0,9*2,05</t>
  </si>
  <si>
    <t xml:space="preserve">  koupelna : ((1,675+3,47)*2)*0,55-0,9*0,55</t>
  </si>
  <si>
    <t xml:space="preserve">  pokoj : ((4,035+3,47)*2*2,60)-0,89*2,05-0,8*2,3-1,2*1,60</t>
  </si>
  <si>
    <t xml:space="preserve">  59,9325</t>
  </si>
  <si>
    <t xml:space="preserve">  5 pokojů : 5*59,9325</t>
  </si>
  <si>
    <t>50% : 360/2</t>
  </si>
  <si>
    <t>59,9325</t>
  </si>
  <si>
    <t>5 pokojů : 5*59,9325</t>
  </si>
  <si>
    <t>Odkaz na mn. položky pořadí 8 : 359,59500</t>
  </si>
  <si>
    <t>784011221RT2</t>
  </si>
  <si>
    <t>Zakrytí předmětů, včetně odstranění včetně dodávky fólie tl. 0,04 mm</t>
  </si>
  <si>
    <t>1 pokoj - predsin (skrine), koupelna : 0,84*3,47+1,675*1,20+0,8*0,8+0,5*0,6</t>
  </si>
  <si>
    <t>5 pokojů : 5*5,8648</t>
  </si>
  <si>
    <t>784011222RT1</t>
  </si>
  <si>
    <t>Zakrytí podlah, včetně odstranění materiál ve specifikaci</t>
  </si>
  <si>
    <t>1 pokoj - pokoj, předsíň, koupelna : 14,06+5,46+5,80</t>
  </si>
  <si>
    <t>5 pokojů : 5*25,32</t>
  </si>
  <si>
    <t>Odkaz na mn. položky pořadí 11 : 151,92000</t>
  </si>
  <si>
    <t>Očištění betonové mazaniny  po vybourání dlažby</t>
  </si>
  <si>
    <t>Odkaz na mn. položky pořadí 19 : 29,50000</t>
  </si>
  <si>
    <t>61-01</t>
  </si>
  <si>
    <t>Úprava stěn po vybiuraném obkladu</t>
  </si>
  <si>
    <t>Odkaz na mn. položky pořadí 21 : 163,60000</t>
  </si>
  <si>
    <t>Odkaz na mn. položky pořadí 28 : 501,67000</t>
  </si>
  <si>
    <t>typ E : 53,86</t>
  </si>
  <si>
    <t>typ B : 50,86</t>
  </si>
  <si>
    <t>typ D : 104,42</t>
  </si>
  <si>
    <t>Koupelny : 29,50</t>
  </si>
  <si>
    <t>předsíň u koupelen : 45</t>
  </si>
  <si>
    <t>Odkaz na mn. položky pořadí 4 : 283,64000*3</t>
  </si>
  <si>
    <t>978059531R00</t>
  </si>
  <si>
    <t>Odsekání vnitřních obkladů stěn nad 2 m2</t>
  </si>
  <si>
    <t xml:space="preserve">  A3 - koupelny : (0,9+1,155+0,9+1,155+1,70+1,125+1,70+1,125)*2,1</t>
  </si>
  <si>
    <t>koupelny : 10*16,36</t>
  </si>
  <si>
    <t>711212002RT1</t>
  </si>
  <si>
    <t>Hydroizolační povlak - nátěr nebo stěrka Aquafin 2K (fa Schömburg),proti vlhkosti, tl. 2mm</t>
  </si>
  <si>
    <t>dvouvrstvá</t>
  </si>
  <si>
    <t>Odkaz na mn. položky pořadí 18 : 29,50000</t>
  </si>
  <si>
    <t>998711201R00</t>
  </si>
  <si>
    <t>Přesun hmot pro izolace proti vodě, výšky do 6 m</t>
  </si>
  <si>
    <t>typ E - 3 lůžka : 2*13</t>
  </si>
  <si>
    <t>typ B - 2 lůžka : 2*13</t>
  </si>
  <si>
    <t>typ D - 2x2 lůžka : 19</t>
  </si>
  <si>
    <t>725-02</t>
  </si>
  <si>
    <t>Demontáž stávající kuchyně</t>
  </si>
  <si>
    <t>typ B : 1</t>
  </si>
  <si>
    <t>725-03</t>
  </si>
  <si>
    <t>Demontáž stávajícího vybavení koupelny</t>
  </si>
  <si>
    <t>A3 - koupelny : 10</t>
  </si>
  <si>
    <t>725-04</t>
  </si>
  <si>
    <t>Zpětná montáž</t>
  </si>
  <si>
    <t>Odkaz na mn. položky pořadí 12 : 10,00000</t>
  </si>
  <si>
    <t>725-05</t>
  </si>
  <si>
    <t>Demontáž a zpětná montáž dveří</t>
  </si>
  <si>
    <t>typ E : 2</t>
  </si>
  <si>
    <t>typ B : 2</t>
  </si>
  <si>
    <t>typ D : 5</t>
  </si>
  <si>
    <t>koupelny : 10</t>
  </si>
  <si>
    <t>725-06</t>
  </si>
  <si>
    <t>Dodávka a montáž nové vaničky + zástěny</t>
  </si>
  <si>
    <t>771579793R00</t>
  </si>
  <si>
    <t>Příplatek za spárovací hmotu - plošně,keram.dlažba</t>
  </si>
  <si>
    <t>771570014RA0</t>
  </si>
  <si>
    <t>Dlažba z dlaždic keramických 30 x 30 cm</t>
  </si>
  <si>
    <t>771990010RA0</t>
  </si>
  <si>
    <t>Vybourání keramické nebo teracové dlažby</t>
  </si>
  <si>
    <t xml:space="preserve">  A3 - koupelny : 1,04+1,91</t>
  </si>
  <si>
    <t>10*2,95</t>
  </si>
  <si>
    <t>998771201R00</t>
  </si>
  <si>
    <t>Přesun hmot pro podlahy z dlaždic, výšky do 6 m</t>
  </si>
  <si>
    <t>781475116R00</t>
  </si>
  <si>
    <t>Obklad vnitřní stěn keramický, do tmele, 30x30 cm</t>
  </si>
  <si>
    <t>781479705R00</t>
  </si>
  <si>
    <t>Přípl.za spárovací hmotu-plošně,keram.vnitř.obklad</t>
  </si>
  <si>
    <t>781497111RS2</t>
  </si>
  <si>
    <t>Lišta hliníková ukončovacích k obkladům  profil RB, pro tloušťku obkladu 8 mm</t>
  </si>
  <si>
    <t>10*(1,7+1,125+1,7+1,125+0,9+1,155+0,9+1,155)</t>
  </si>
  <si>
    <t>781-01</t>
  </si>
  <si>
    <t>Dod - keramický obklad 20x20 cm</t>
  </si>
  <si>
    <t>998781201R00</t>
  </si>
  <si>
    <t>Přesun hmot pro obklady keramické, výšky do 6 m</t>
  </si>
  <si>
    <t>Odkaz na mn. položky pořadí 28 : 501,67000*0,5</t>
  </si>
  <si>
    <t xml:space="preserve">  typ E : (7,74+3,46)*2*2,60</t>
  </si>
  <si>
    <t xml:space="preserve">  -1,2*1,5</t>
  </si>
  <si>
    <t xml:space="preserve">  -0,8*1,5</t>
  </si>
  <si>
    <t>typ E : 2*53,664</t>
  </si>
  <si>
    <t xml:space="preserve">  typ B : (4,19+3,46)*2*2,60</t>
  </si>
  <si>
    <t xml:space="preserve">  (3,45+3,46+1,25+1,70+2,10)*2,60</t>
  </si>
  <si>
    <t xml:space="preserve">  (1,25+1,125+1,125+0,9+1,155+0,9+1,155)*0,5</t>
  </si>
  <si>
    <t xml:space="preserve">  -1,200*1,560</t>
  </si>
  <si>
    <t xml:space="preserve">  -0,9*2,400</t>
  </si>
  <si>
    <t xml:space="preserve">  -0,7*0,5*3</t>
  </si>
  <si>
    <t>typ B : 2*83,886</t>
  </si>
  <si>
    <t xml:space="preserve">  Typ D : (3,46+7,74)*2*2,60*2</t>
  </si>
  <si>
    <t xml:space="preserve">  (4,18+3,46)*2*2,60</t>
  </si>
  <si>
    <t xml:space="preserve">  (3,35+3,46+1,29+1,78+2,16+1,68)*2,60</t>
  </si>
  <si>
    <t xml:space="preserve">  -0,8*0,5*6</t>
  </si>
  <si>
    <t xml:space="preserve">  -0,7*1,97*7</t>
  </si>
  <si>
    <t xml:space="preserve">  -0,7*0,5</t>
  </si>
  <si>
    <t>typ D : 177,57</t>
  </si>
  <si>
    <t xml:space="preserve">  koupelny - 10 ks :  (0,9+1,155+0,9+1,155+1,70+1,125+1,70+1,125)*0,5</t>
  </si>
  <si>
    <t>4,9*10</t>
  </si>
  <si>
    <t>Odkaz na mn. položky pořadí 29 : 209,14000</t>
  </si>
  <si>
    <t>005124010R</t>
  </si>
  <si>
    <t>Koordinační činnost</t>
  </si>
  <si>
    <t>Soubor</t>
  </si>
  <si>
    <t>POL99_8</t>
  </si>
  <si>
    <t>Koordinace stavebních a technologických dodávek stavby.</t>
  </si>
  <si>
    <t>Inženýrská činnost</t>
  </si>
  <si>
    <t>Zaměření a vytýčení stávajících inženýrských sítí v místě stavby z hlediska jejich ochrany při provádění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</si>
  <si>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</si>
  <si>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</si>
  <si>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</si>
  <si>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typ E : 37,85 * 13</t>
  </si>
  <si>
    <t>Odkaz na mn. položky pořadí 13 : 4200,00000</t>
  </si>
  <si>
    <t>Odkaz na mn. položky pořadí 2 : 151,92</t>
  </si>
  <si>
    <t>Odkaz na mn. položky pořadí 4 : 283,64000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</si>
</sst>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applyNumberFormat="1" applyFont="1" applyAlignment="1">
      <alignment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Alignment="1">
      <alignment vertical="top" wrapText="1" shrinkToFit="1"/>
    </xf>
    <xf numFmtId="164" fontId="18" fillId="0" borderId="0" xfId="0" quotePrefix="1" applyNumberFormat="1" applyFont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0" t="s">
        <v>4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6" t="s">
        <v>24</v>
      </c>
      <c r="C2" s="77"/>
      <c r="D2" s="78" t="s">
        <v>41</v>
      </c>
      <c r="E2" s="209" t="s">
        <v>42</v>
      </c>
      <c r="F2" s="210"/>
      <c r="G2" s="210"/>
      <c r="H2" s="210"/>
      <c r="I2" s="210"/>
      <c r="J2" s="211"/>
      <c r="O2" s="1"/>
    </row>
    <row r="3" spans="1:15" ht="27" hidden="1" customHeight="1" x14ac:dyDescent="0.2">
      <c r="A3" s="2"/>
      <c r="B3" s="79"/>
      <c r="C3" s="77"/>
      <c r="D3" s="80"/>
      <c r="E3" s="212"/>
      <c r="F3" s="213"/>
      <c r="G3" s="213"/>
      <c r="H3" s="213"/>
      <c r="I3" s="213"/>
      <c r="J3" s="214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6"/>
      <c r="E11" s="216"/>
      <c r="F11" s="216"/>
      <c r="G11" s="21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5"/>
      <c r="F15" s="215"/>
      <c r="G15" s="217"/>
      <c r="H15" s="217"/>
      <c r="I15" s="217" t="s">
        <v>31</v>
      </c>
      <c r="J15" s="21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SUMIF(F52:F72,A16,I52:I72)+SUMIF(F52:F72,"PSU",I52:I72)</f>
        <v>0</v>
      </c>
      <c r="J16" s="20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SUMIF(F52:F72,A17,I52:I72)</f>
        <v>0</v>
      </c>
      <c r="J17" s="20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SUMIF(F52:F72,A18,I52:I72)</f>
        <v>0</v>
      </c>
      <c r="J18" s="208"/>
    </row>
    <row r="19" spans="1:10" ht="23.25" customHeight="1" x14ac:dyDescent="0.2">
      <c r="A19" s="139" t="s">
        <v>96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SUMIF(F52:F72,A19,I52:I72)</f>
        <v>0</v>
      </c>
      <c r="J19" s="208"/>
    </row>
    <row r="20" spans="1:10" ht="23.25" customHeight="1" x14ac:dyDescent="0.2">
      <c r="A20" s="139" t="s">
        <v>97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SUMIF(F52:F72,A20,I52:I72)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3">
        <f>A23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3">
        <f>A25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8">
        <f>A27</f>
        <v>0</v>
      </c>
      <c r="H29" s="238"/>
      <c r="I29" s="238"/>
      <c r="J29" s="120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43</v>
      </c>
      <c r="C39" s="244"/>
      <c r="D39" s="244"/>
      <c r="E39" s="244"/>
      <c r="F39" s="100">
        <f>'01 01 Pol'!AE348+'01 02 Pol'!AE72+'01 03 Pol'!AE145+'01 04 Pol'!AE17</f>
        <v>0</v>
      </c>
      <c r="G39" s="101">
        <f>'01 01 Pol'!AF348+'01 02 Pol'!AF72+'01 03 Pol'!AF145+'01 04 Pol'!AF17</f>
        <v>0</v>
      </c>
      <c r="H39" s="102">
        <f t="shared" ref="H39:H44" si="1">(F39*SazbaDPH1/100)+(G39*SazbaDPH2/100)</f>
        <v>0</v>
      </c>
      <c r="I39" s="102">
        <f t="shared" ref="I39:I44" si="2">F39+G39+H39</f>
        <v>0</v>
      </c>
      <c r="J39" s="103" t="str">
        <f t="shared" ref="J39:J44" si="3">IF(CenaCelkemVypocet=0,"",I39/CenaCelkemVypocet*100)</f>
        <v/>
      </c>
    </row>
    <row r="40" spans="1:10" ht="25.5" customHeight="1" x14ac:dyDescent="0.2">
      <c r="A40" s="89">
        <v>2</v>
      </c>
      <c r="B40" s="104" t="s">
        <v>44</v>
      </c>
      <c r="C40" s="245" t="s">
        <v>45</v>
      </c>
      <c r="D40" s="245"/>
      <c r="E40" s="245"/>
      <c r="F40" s="105">
        <f>'01 01 Pol'!AE348+'01 02 Pol'!AE72+'01 03 Pol'!AE145+'01 04 Pol'!AE17</f>
        <v>0</v>
      </c>
      <c r="G40" s="106">
        <f>'01 01 Pol'!AF348+'01 02 Pol'!AF72+'01 03 Pol'!AF145+'01 04 Pol'!AF17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44</v>
      </c>
      <c r="C41" s="244" t="s">
        <v>46</v>
      </c>
      <c r="D41" s="244"/>
      <c r="E41" s="244"/>
      <c r="F41" s="109">
        <f>'01 01 Pol'!AE348</f>
        <v>0</v>
      </c>
      <c r="G41" s="102">
        <f>'01 01 Pol'!AF348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3</v>
      </c>
      <c r="B42" s="108" t="s">
        <v>47</v>
      </c>
      <c r="C42" s="244" t="s">
        <v>48</v>
      </c>
      <c r="D42" s="244"/>
      <c r="E42" s="244"/>
      <c r="F42" s="109">
        <f>'01 02 Pol'!AE72</f>
        <v>0</v>
      </c>
      <c r="G42" s="102">
        <f>'01 02 Pol'!AF72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49</v>
      </c>
      <c r="C43" s="244" t="s">
        <v>50</v>
      </c>
      <c r="D43" s="244"/>
      <c r="E43" s="244"/>
      <c r="F43" s="109">
        <f>'01 03 Pol'!AE145</f>
        <v>0</v>
      </c>
      <c r="G43" s="102">
        <f>'01 03 Pol'!AF145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51</v>
      </c>
      <c r="C44" s="244" t="s">
        <v>52</v>
      </c>
      <c r="D44" s="244"/>
      <c r="E44" s="244"/>
      <c r="F44" s="109">
        <f>'01 04 Pol'!AE17</f>
        <v>0</v>
      </c>
      <c r="G44" s="102">
        <f>'01 04 Pol'!AF17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/>
      <c r="B45" s="246" t="s">
        <v>53</v>
      </c>
      <c r="C45" s="247"/>
      <c r="D45" s="247"/>
      <c r="E45" s="248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>
        <f>SUMIF(A39:A44,"=1",J39:J44)</f>
        <v>0</v>
      </c>
    </row>
    <row r="49" spans="1:10" ht="15.75" x14ac:dyDescent="0.25">
      <c r="B49" s="121" t="s">
        <v>55</v>
      </c>
    </row>
    <row r="51" spans="1:10" ht="25.5" customHeight="1" x14ac:dyDescent="0.2">
      <c r="A51" s="123"/>
      <c r="B51" s="126" t="s">
        <v>18</v>
      </c>
      <c r="C51" s="126" t="s">
        <v>6</v>
      </c>
      <c r="D51" s="127"/>
      <c r="E51" s="127"/>
      <c r="F51" s="128" t="s">
        <v>56</v>
      </c>
      <c r="G51" s="128"/>
      <c r="H51" s="128"/>
      <c r="I51" s="128" t="s">
        <v>31</v>
      </c>
      <c r="J51" s="128" t="s">
        <v>0</v>
      </c>
    </row>
    <row r="52" spans="1:10" ht="36.75" customHeight="1" x14ac:dyDescent="0.2">
      <c r="A52" s="124"/>
      <c r="B52" s="129" t="s">
        <v>57</v>
      </c>
      <c r="C52" s="249" t="s">
        <v>58</v>
      </c>
      <c r="D52" s="250"/>
      <c r="E52" s="250"/>
      <c r="F52" s="135" t="s">
        <v>26</v>
      </c>
      <c r="G52" s="136"/>
      <c r="H52" s="136"/>
      <c r="I52" s="136">
        <f>'01 01 Pol'!G8</f>
        <v>0</v>
      </c>
      <c r="J52" s="133" t="str">
        <f>IF(I73=0,"",I52/I73*100)</f>
        <v/>
      </c>
    </row>
    <row r="53" spans="1:10" ht="36.75" customHeight="1" x14ac:dyDescent="0.2">
      <c r="A53" s="124"/>
      <c r="B53" s="129" t="s">
        <v>59</v>
      </c>
      <c r="C53" s="249" t="s">
        <v>60</v>
      </c>
      <c r="D53" s="250"/>
      <c r="E53" s="250"/>
      <c r="F53" s="135" t="s">
        <v>26</v>
      </c>
      <c r="G53" s="136"/>
      <c r="H53" s="136"/>
      <c r="I53" s="136">
        <f>'01 01 Pol'!G14+'01 03 Pol'!G8</f>
        <v>0</v>
      </c>
      <c r="J53" s="133" t="str">
        <f>IF(I73=0,"",I53/I73*100)</f>
        <v/>
      </c>
    </row>
    <row r="54" spans="1:10" ht="36.75" customHeight="1" x14ac:dyDescent="0.2">
      <c r="A54" s="124"/>
      <c r="B54" s="129" t="s">
        <v>61</v>
      </c>
      <c r="C54" s="249" t="s">
        <v>62</v>
      </c>
      <c r="D54" s="250"/>
      <c r="E54" s="250"/>
      <c r="F54" s="135" t="s">
        <v>26</v>
      </c>
      <c r="G54" s="136"/>
      <c r="H54" s="136"/>
      <c r="I54" s="136">
        <f>'01 01 Pol'!G18+'01 03 Pol'!G11</f>
        <v>0</v>
      </c>
      <c r="J54" s="133" t="str">
        <f>IF(I73=0,"",I54/I73*100)</f>
        <v/>
      </c>
    </row>
    <row r="55" spans="1:10" ht="36.75" customHeight="1" x14ac:dyDescent="0.2">
      <c r="A55" s="124"/>
      <c r="B55" s="129" t="s">
        <v>63</v>
      </c>
      <c r="C55" s="249" t="s">
        <v>64</v>
      </c>
      <c r="D55" s="250"/>
      <c r="E55" s="250"/>
      <c r="F55" s="135" t="s">
        <v>26</v>
      </c>
      <c r="G55" s="136"/>
      <c r="H55" s="136"/>
      <c r="I55" s="136">
        <f>'01 01 Pol'!G28</f>
        <v>0</v>
      </c>
      <c r="J55" s="133" t="str">
        <f>IF(I73=0,"",I55/I73*100)</f>
        <v/>
      </c>
    </row>
    <row r="56" spans="1:10" ht="36.75" customHeight="1" x14ac:dyDescent="0.2">
      <c r="A56" s="124"/>
      <c r="B56" s="129" t="s">
        <v>65</v>
      </c>
      <c r="C56" s="249" t="s">
        <v>66</v>
      </c>
      <c r="D56" s="250"/>
      <c r="E56" s="250"/>
      <c r="F56" s="135" t="s">
        <v>26</v>
      </c>
      <c r="G56" s="136"/>
      <c r="H56" s="136"/>
      <c r="I56" s="136">
        <f>'01 01 Pol'!G58+'01 02 Pol'!G8+'01 03 Pol'!G14</f>
        <v>0</v>
      </c>
      <c r="J56" s="133" t="str">
        <f>IF(I73=0,"",I56/I73*100)</f>
        <v/>
      </c>
    </row>
    <row r="57" spans="1:10" ht="36.75" customHeight="1" x14ac:dyDescent="0.2">
      <c r="A57" s="124"/>
      <c r="B57" s="129" t="s">
        <v>67</v>
      </c>
      <c r="C57" s="249" t="s">
        <v>68</v>
      </c>
      <c r="D57" s="250"/>
      <c r="E57" s="250"/>
      <c r="F57" s="135" t="s">
        <v>26</v>
      </c>
      <c r="G57" s="136"/>
      <c r="H57" s="136"/>
      <c r="I57" s="136">
        <f>'01 01 Pol'!G63+'01 02 Pol'!G11+'01 03 Pol'!G17</f>
        <v>0</v>
      </c>
      <c r="J57" s="133" t="str">
        <f>IF(I73=0,"",I57/I73*100)</f>
        <v/>
      </c>
    </row>
    <row r="58" spans="1:10" ht="36.75" customHeight="1" x14ac:dyDescent="0.2">
      <c r="A58" s="124"/>
      <c r="B58" s="129" t="s">
        <v>69</v>
      </c>
      <c r="C58" s="249" t="s">
        <v>70</v>
      </c>
      <c r="D58" s="250"/>
      <c r="E58" s="250"/>
      <c r="F58" s="135" t="s">
        <v>26</v>
      </c>
      <c r="G58" s="136"/>
      <c r="H58" s="136"/>
      <c r="I58" s="136">
        <f>'01 01 Pol'!G70+'01 03 Pol'!G26</f>
        <v>0</v>
      </c>
      <c r="J58" s="133" t="str">
        <f>IF(I73=0,"",I58/I73*100)</f>
        <v/>
      </c>
    </row>
    <row r="59" spans="1:10" ht="36.75" customHeight="1" x14ac:dyDescent="0.2">
      <c r="A59" s="124"/>
      <c r="B59" s="129" t="s">
        <v>71</v>
      </c>
      <c r="C59" s="249" t="s">
        <v>72</v>
      </c>
      <c r="D59" s="250"/>
      <c r="E59" s="250"/>
      <c r="F59" s="135" t="s">
        <v>26</v>
      </c>
      <c r="G59" s="136"/>
      <c r="H59" s="136"/>
      <c r="I59" s="136">
        <f>'01 01 Pol'!G79+'01 02 Pol'!G21+'01 03 Pol'!G33</f>
        <v>0</v>
      </c>
      <c r="J59" s="133" t="str">
        <f>IF(I73=0,"",I59/I73*100)</f>
        <v/>
      </c>
    </row>
    <row r="60" spans="1:10" ht="36.75" customHeight="1" x14ac:dyDescent="0.2">
      <c r="A60" s="124"/>
      <c r="B60" s="129" t="s">
        <v>73</v>
      </c>
      <c r="C60" s="249" t="s">
        <v>74</v>
      </c>
      <c r="D60" s="250"/>
      <c r="E60" s="250"/>
      <c r="F60" s="135" t="s">
        <v>27</v>
      </c>
      <c r="G60" s="136"/>
      <c r="H60" s="136"/>
      <c r="I60" s="136">
        <f>'01 03 Pol'!G35</f>
        <v>0</v>
      </c>
      <c r="J60" s="133" t="str">
        <f>IF(I73=0,"",I60/I73*100)</f>
        <v/>
      </c>
    </row>
    <row r="61" spans="1:10" ht="36.75" customHeight="1" x14ac:dyDescent="0.2">
      <c r="A61" s="124"/>
      <c r="B61" s="129" t="s">
        <v>75</v>
      </c>
      <c r="C61" s="249" t="s">
        <v>76</v>
      </c>
      <c r="D61" s="250"/>
      <c r="E61" s="250"/>
      <c r="F61" s="135" t="s">
        <v>27</v>
      </c>
      <c r="G61" s="136"/>
      <c r="H61" s="136"/>
      <c r="I61" s="136">
        <f>'01 01 Pol'!G81</f>
        <v>0</v>
      </c>
      <c r="J61" s="133" t="str">
        <f>IF(I73=0,"",I61/I73*100)</f>
        <v/>
      </c>
    </row>
    <row r="62" spans="1:10" ht="36.75" customHeight="1" x14ac:dyDescent="0.2">
      <c r="A62" s="124"/>
      <c r="B62" s="129" t="s">
        <v>77</v>
      </c>
      <c r="C62" s="249" t="s">
        <v>78</v>
      </c>
      <c r="D62" s="250"/>
      <c r="E62" s="250"/>
      <c r="F62" s="135" t="s">
        <v>27</v>
      </c>
      <c r="G62" s="136"/>
      <c r="H62" s="136"/>
      <c r="I62" s="136">
        <f>'01 01 Pol'!G89+'01 03 Pol'!G41</f>
        <v>0</v>
      </c>
      <c r="J62" s="133" t="str">
        <f>IF(I73=0,"",I62/I73*100)</f>
        <v/>
      </c>
    </row>
    <row r="63" spans="1:10" ht="36.75" customHeight="1" x14ac:dyDescent="0.2">
      <c r="A63" s="124"/>
      <c r="B63" s="129" t="s">
        <v>79</v>
      </c>
      <c r="C63" s="249" t="s">
        <v>80</v>
      </c>
      <c r="D63" s="250"/>
      <c r="E63" s="250"/>
      <c r="F63" s="135" t="s">
        <v>27</v>
      </c>
      <c r="G63" s="136"/>
      <c r="H63" s="136"/>
      <c r="I63" s="136">
        <f>'01 01 Pol'!G97+'01 02 Pol'!G23</f>
        <v>0</v>
      </c>
      <c r="J63" s="133" t="str">
        <f>IF(I73=0,"",I63/I73*100)</f>
        <v/>
      </c>
    </row>
    <row r="64" spans="1:10" ht="36.75" customHeight="1" x14ac:dyDescent="0.2">
      <c r="A64" s="124"/>
      <c r="B64" s="129" t="s">
        <v>81</v>
      </c>
      <c r="C64" s="249" t="s">
        <v>82</v>
      </c>
      <c r="D64" s="250"/>
      <c r="E64" s="250"/>
      <c r="F64" s="135" t="s">
        <v>27</v>
      </c>
      <c r="G64" s="136"/>
      <c r="H64" s="136"/>
      <c r="I64" s="136">
        <f>'01 03 Pol'!G60</f>
        <v>0</v>
      </c>
      <c r="J64" s="133" t="str">
        <f>IF(I73=0,"",I64/I73*100)</f>
        <v/>
      </c>
    </row>
    <row r="65" spans="1:10" ht="36.75" customHeight="1" x14ac:dyDescent="0.2">
      <c r="A65" s="124"/>
      <c r="B65" s="129" t="s">
        <v>83</v>
      </c>
      <c r="C65" s="249" t="s">
        <v>84</v>
      </c>
      <c r="D65" s="250"/>
      <c r="E65" s="250"/>
      <c r="F65" s="135" t="s">
        <v>27</v>
      </c>
      <c r="G65" s="136"/>
      <c r="H65" s="136"/>
      <c r="I65" s="136">
        <f>'01 01 Pol'!G108</f>
        <v>0</v>
      </c>
      <c r="J65" s="133" t="str">
        <f>IF(I73=0,"",I65/I73*100)</f>
        <v/>
      </c>
    </row>
    <row r="66" spans="1:10" ht="36.75" customHeight="1" x14ac:dyDescent="0.2">
      <c r="A66" s="124"/>
      <c r="B66" s="129" t="s">
        <v>85</v>
      </c>
      <c r="C66" s="249" t="s">
        <v>86</v>
      </c>
      <c r="D66" s="250"/>
      <c r="E66" s="250"/>
      <c r="F66" s="135" t="s">
        <v>27</v>
      </c>
      <c r="G66" s="136"/>
      <c r="H66" s="136"/>
      <c r="I66" s="136">
        <f>'01 01 Pol'!G113</f>
        <v>0</v>
      </c>
      <c r="J66" s="133" t="str">
        <f>IF(I73=0,"",I66/I73*100)</f>
        <v/>
      </c>
    </row>
    <row r="67" spans="1:10" ht="36.75" customHeight="1" x14ac:dyDescent="0.2">
      <c r="A67" s="124"/>
      <c r="B67" s="129" t="s">
        <v>87</v>
      </c>
      <c r="C67" s="249" t="s">
        <v>88</v>
      </c>
      <c r="D67" s="250"/>
      <c r="E67" s="250"/>
      <c r="F67" s="135" t="s">
        <v>27</v>
      </c>
      <c r="G67" s="136"/>
      <c r="H67" s="136"/>
      <c r="I67" s="136">
        <f>'01 01 Pol'!G128+'01 03 Pol'!G72</f>
        <v>0</v>
      </c>
      <c r="J67" s="133" t="str">
        <f>IF(I73=0,"",I67/I73*100)</f>
        <v/>
      </c>
    </row>
    <row r="68" spans="1:10" ht="36.75" customHeight="1" x14ac:dyDescent="0.2">
      <c r="A68" s="124"/>
      <c r="B68" s="129" t="s">
        <v>89</v>
      </c>
      <c r="C68" s="249" t="s">
        <v>90</v>
      </c>
      <c r="D68" s="250"/>
      <c r="E68" s="250"/>
      <c r="F68" s="135" t="s">
        <v>27</v>
      </c>
      <c r="G68" s="136"/>
      <c r="H68" s="136"/>
      <c r="I68" s="136">
        <f>'01 01 Pol'!G135+'01 02 Pol'!G27+'01 03 Pol'!G86</f>
        <v>0</v>
      </c>
      <c r="J68" s="133" t="str">
        <f>IF(I73=0,"",I68/I73*100)</f>
        <v/>
      </c>
    </row>
    <row r="69" spans="1:10" ht="36.75" customHeight="1" x14ac:dyDescent="0.2">
      <c r="A69" s="124"/>
      <c r="B69" s="129" t="s">
        <v>91</v>
      </c>
      <c r="C69" s="249" t="s">
        <v>92</v>
      </c>
      <c r="D69" s="250"/>
      <c r="E69" s="250"/>
      <c r="F69" s="135" t="s">
        <v>27</v>
      </c>
      <c r="G69" s="136"/>
      <c r="H69" s="136"/>
      <c r="I69" s="136">
        <f>'01 01 Pol'!G139+'01 02 Pol'!G42+'01 03 Pol'!G89</f>
        <v>0</v>
      </c>
      <c r="J69" s="133" t="str">
        <f>IF(I73=0,"",I69/I73*100)</f>
        <v/>
      </c>
    </row>
    <row r="70" spans="1:10" ht="36.75" customHeight="1" x14ac:dyDescent="0.2">
      <c r="A70" s="124"/>
      <c r="B70" s="129" t="s">
        <v>93</v>
      </c>
      <c r="C70" s="249" t="s">
        <v>94</v>
      </c>
      <c r="D70" s="250"/>
      <c r="E70" s="250"/>
      <c r="F70" s="135" t="s">
        <v>95</v>
      </c>
      <c r="G70" s="136"/>
      <c r="H70" s="136"/>
      <c r="I70" s="136">
        <f>'01 01 Pol'!G339+'01 02 Pol'!G63+'01 03 Pol'!G136</f>
        <v>0</v>
      </c>
      <c r="J70" s="133" t="str">
        <f>IF(I73=0,"",I70/I73*100)</f>
        <v/>
      </c>
    </row>
    <row r="71" spans="1:10" ht="36.75" customHeight="1" x14ac:dyDescent="0.2">
      <c r="A71" s="124"/>
      <c r="B71" s="129" t="s">
        <v>96</v>
      </c>
      <c r="C71" s="249" t="s">
        <v>29</v>
      </c>
      <c r="D71" s="250"/>
      <c r="E71" s="250"/>
      <c r="F71" s="135" t="s">
        <v>96</v>
      </c>
      <c r="G71" s="136"/>
      <c r="H71" s="136"/>
      <c r="I71" s="136">
        <f>'01 04 Pol'!G8</f>
        <v>0</v>
      </c>
      <c r="J71" s="133" t="str">
        <f>IF(I73=0,"",I71/I73*100)</f>
        <v/>
      </c>
    </row>
    <row r="72" spans="1:10" ht="36.75" customHeight="1" x14ac:dyDescent="0.2">
      <c r="A72" s="124"/>
      <c r="B72" s="129" t="s">
        <v>97</v>
      </c>
      <c r="C72" s="249" t="s">
        <v>30</v>
      </c>
      <c r="D72" s="250"/>
      <c r="E72" s="250"/>
      <c r="F72" s="135" t="s">
        <v>97</v>
      </c>
      <c r="G72" s="136"/>
      <c r="H72" s="136"/>
      <c r="I72" s="136">
        <f>'01 04 Pol'!G13</f>
        <v>0</v>
      </c>
      <c r="J72" s="133" t="str">
        <f>IF(I73=0,"",I72/I73*100)</f>
        <v/>
      </c>
    </row>
    <row r="73" spans="1:10" ht="25.5" customHeight="1" x14ac:dyDescent="0.2">
      <c r="A73" s="125"/>
      <c r="B73" s="130" t="s">
        <v>1</v>
      </c>
      <c r="C73" s="131"/>
      <c r="D73" s="132"/>
      <c r="E73" s="132"/>
      <c r="F73" s="137"/>
      <c r="G73" s="138"/>
      <c r="H73" s="138"/>
      <c r="I73" s="138">
        <f>SUM(I52:I72)</f>
        <v>0</v>
      </c>
      <c r="J73" s="134">
        <f>SUM(J52:J72)</f>
        <v>0</v>
      </c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  <row r="76" spans="1:10" x14ac:dyDescent="0.2">
      <c r="F76" s="87"/>
      <c r="G76" s="87"/>
      <c r="H76" s="87"/>
      <c r="I76" s="87"/>
      <c r="J76" s="88"/>
    </row>
  </sheetData>
  <sheetProtection password="C48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98" activePane="bottomLeft" state="frozen"/>
      <selection pane="bottomLeft" activeCell="E106" sqref="E106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98</v>
      </c>
    </row>
    <row r="2" spans="1:60" ht="25.15" customHeight="1" x14ac:dyDescent="0.2">
      <c r="A2" s="14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99</v>
      </c>
    </row>
    <row r="3" spans="1:60" ht="25.15" customHeight="1" x14ac:dyDescent="0.2">
      <c r="A3" s="140" t="s">
        <v>9</v>
      </c>
      <c r="B3" s="49" t="s">
        <v>44</v>
      </c>
      <c r="C3" s="272" t="s">
        <v>45</v>
      </c>
      <c r="D3" s="273"/>
      <c r="E3" s="273"/>
      <c r="F3" s="273"/>
      <c r="G3" s="274"/>
      <c r="AC3" s="122" t="s">
        <v>99</v>
      </c>
      <c r="AG3" t="s">
        <v>100</v>
      </c>
    </row>
    <row r="4" spans="1:60" ht="25.15" customHeight="1" x14ac:dyDescent="0.2">
      <c r="A4" s="141" t="s">
        <v>10</v>
      </c>
      <c r="B4" s="142" t="s">
        <v>44</v>
      </c>
      <c r="C4" s="275" t="s">
        <v>46</v>
      </c>
      <c r="D4" s="276"/>
      <c r="E4" s="276"/>
      <c r="F4" s="276"/>
      <c r="G4" s="277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31</v>
      </c>
      <c r="H6" s="147" t="s">
        <v>32</v>
      </c>
      <c r="I6" s="147" t="s">
        <v>108</v>
      </c>
      <c r="J6" s="147" t="s">
        <v>33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123</v>
      </c>
      <c r="B8" s="168" t="s">
        <v>57</v>
      </c>
      <c r="C8" s="188" t="s">
        <v>58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1.17</v>
      </c>
      <c r="P8" s="165"/>
      <c r="Q8" s="165">
        <f>SUM(Q9:Q13)</f>
        <v>0</v>
      </c>
      <c r="R8" s="166"/>
      <c r="S8" s="166"/>
      <c r="T8" s="166"/>
      <c r="U8" s="166"/>
      <c r="V8" s="166">
        <f>SUM(V9:V13)</f>
        <v>0</v>
      </c>
      <c r="W8" s="166"/>
      <c r="X8" s="166"/>
      <c r="AG8" t="s">
        <v>124</v>
      </c>
    </row>
    <row r="9" spans="1:60" outlineLevel="1" x14ac:dyDescent="0.2">
      <c r="A9" s="174">
        <v>1</v>
      </c>
      <c r="B9" s="175" t="s">
        <v>125</v>
      </c>
      <c r="C9" s="189" t="s">
        <v>126</v>
      </c>
      <c r="D9" s="176" t="s">
        <v>127</v>
      </c>
      <c r="E9" s="177">
        <v>15.6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7.4709999999999999E-2</v>
      </c>
      <c r="O9" s="158">
        <f>ROUND(E9*N9,2)</f>
        <v>1.17</v>
      </c>
      <c r="P9" s="158">
        <v>0</v>
      </c>
      <c r="Q9" s="158">
        <f>ROUND(E9*P9,2)</f>
        <v>0</v>
      </c>
      <c r="R9" s="159"/>
      <c r="S9" s="159" t="s">
        <v>128</v>
      </c>
      <c r="T9" s="159" t="s">
        <v>128</v>
      </c>
      <c r="U9" s="159">
        <v>0</v>
      </c>
      <c r="V9" s="159">
        <f>ROUND(E9*U9,2)</f>
        <v>0</v>
      </c>
      <c r="W9" s="159"/>
      <c r="X9" s="159" t="s">
        <v>129</v>
      </c>
      <c r="Y9" s="148"/>
      <c r="Z9" s="148"/>
      <c r="AA9" s="148"/>
      <c r="AB9" s="148"/>
      <c r="AC9" s="148"/>
      <c r="AD9" s="148"/>
      <c r="AE9" s="148"/>
      <c r="AF9" s="148"/>
      <c r="AG9" s="148" t="s">
        <v>130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90" t="s">
        <v>131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8"/>
      <c r="Z10" s="148"/>
      <c r="AA10" s="148"/>
      <c r="AB10" s="148"/>
      <c r="AC10" s="148"/>
      <c r="AD10" s="148"/>
      <c r="AE10" s="148"/>
      <c r="AF10" s="148"/>
      <c r="AG10" s="148" t="s">
        <v>132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1" t="s">
        <v>133</v>
      </c>
      <c r="D11" s="161"/>
      <c r="E11" s="162">
        <v>1.155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48"/>
      <c r="Z11" s="148"/>
      <c r="AA11" s="148"/>
      <c r="AB11" s="148"/>
      <c r="AC11" s="148"/>
      <c r="AD11" s="148"/>
      <c r="AE11" s="148"/>
      <c r="AF11" s="148"/>
      <c r="AG11" s="148" t="s">
        <v>132</v>
      </c>
      <c r="AH11" s="148">
        <v>2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90" t="s">
        <v>134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48"/>
      <c r="Z12" s="148"/>
      <c r="AA12" s="148"/>
      <c r="AB12" s="148"/>
      <c r="AC12" s="148"/>
      <c r="AD12" s="148"/>
      <c r="AE12" s="148"/>
      <c r="AF12" s="148"/>
      <c r="AG12" s="148" t="s">
        <v>132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92" t="s">
        <v>135</v>
      </c>
      <c r="D13" s="163"/>
      <c r="E13" s="164">
        <v>15.6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8"/>
      <c r="Z13" s="148"/>
      <c r="AA13" s="148"/>
      <c r="AB13" s="148"/>
      <c r="AC13" s="148"/>
      <c r="AD13" s="148"/>
      <c r="AE13" s="148"/>
      <c r="AF13" s="148"/>
      <c r="AG13" s="148" t="s">
        <v>132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7" t="s">
        <v>123</v>
      </c>
      <c r="B14" s="168" t="s">
        <v>59</v>
      </c>
      <c r="C14" s="188" t="s">
        <v>60</v>
      </c>
      <c r="D14" s="169"/>
      <c r="E14" s="170"/>
      <c r="F14" s="171"/>
      <c r="G14" s="172">
        <f>SUMIF(AG15:AG17,"&lt;&gt;NOR",G15:G17)</f>
        <v>0</v>
      </c>
      <c r="H14" s="166"/>
      <c r="I14" s="166">
        <f>SUM(I15:I17)</f>
        <v>0</v>
      </c>
      <c r="J14" s="166"/>
      <c r="K14" s="166">
        <f>SUM(K15:K17)</f>
        <v>0</v>
      </c>
      <c r="L14" s="166"/>
      <c r="M14" s="166">
        <f>SUM(M15:M17)</f>
        <v>0</v>
      </c>
      <c r="N14" s="165"/>
      <c r="O14" s="165">
        <f>SUM(O15:O17)</f>
        <v>0</v>
      </c>
      <c r="P14" s="165"/>
      <c r="Q14" s="165">
        <f>SUM(Q15:Q17)</f>
        <v>0</v>
      </c>
      <c r="R14" s="166"/>
      <c r="S14" s="166"/>
      <c r="T14" s="166"/>
      <c r="U14" s="166"/>
      <c r="V14" s="166">
        <f>SUM(V15:V17)</f>
        <v>0</v>
      </c>
      <c r="W14" s="166"/>
      <c r="X14" s="166"/>
      <c r="AG14" t="s">
        <v>124</v>
      </c>
    </row>
    <row r="15" spans="1:60" ht="22.5" outlineLevel="1" x14ac:dyDescent="0.2">
      <c r="A15" s="174">
        <v>2</v>
      </c>
      <c r="B15" s="175" t="s">
        <v>136</v>
      </c>
      <c r="C15" s="189" t="s">
        <v>137</v>
      </c>
      <c r="D15" s="176" t="s">
        <v>138</v>
      </c>
      <c r="E15" s="177">
        <v>1477.71</v>
      </c>
      <c r="F15" s="178"/>
      <c r="G15" s="179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139</v>
      </c>
      <c r="T15" s="159" t="s">
        <v>140</v>
      </c>
      <c r="U15" s="159">
        <v>0</v>
      </c>
      <c r="V15" s="159">
        <f>ROUND(E15*U15,2)</f>
        <v>0</v>
      </c>
      <c r="W15" s="159"/>
      <c r="X15" s="159" t="s">
        <v>141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2" t="s">
        <v>143</v>
      </c>
      <c r="D16" s="163"/>
      <c r="E16" s="164">
        <v>1136.46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48"/>
      <c r="Z16" s="148"/>
      <c r="AA16" s="148"/>
      <c r="AB16" s="148"/>
      <c r="AC16" s="148"/>
      <c r="AD16" s="148"/>
      <c r="AE16" s="148"/>
      <c r="AF16" s="148"/>
      <c r="AG16" s="148" t="s">
        <v>132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92" t="s">
        <v>144</v>
      </c>
      <c r="D17" s="163"/>
      <c r="E17" s="164">
        <v>341.25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48"/>
      <c r="Z17" s="148"/>
      <c r="AA17" s="148"/>
      <c r="AB17" s="148"/>
      <c r="AC17" s="148"/>
      <c r="AD17" s="148"/>
      <c r="AE17" s="148"/>
      <c r="AF17" s="148"/>
      <c r="AG17" s="148" t="s">
        <v>132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123</v>
      </c>
      <c r="B18" s="168" t="s">
        <v>61</v>
      </c>
      <c r="C18" s="188" t="s">
        <v>62</v>
      </c>
      <c r="D18" s="169"/>
      <c r="E18" s="170"/>
      <c r="F18" s="171"/>
      <c r="G18" s="172">
        <f>SUMIF(AG19:AG27,"&lt;&gt;NOR",G19:G27)</f>
        <v>0</v>
      </c>
      <c r="H18" s="166"/>
      <c r="I18" s="166">
        <f>SUM(I19:I27)</f>
        <v>0</v>
      </c>
      <c r="J18" s="166"/>
      <c r="K18" s="166">
        <f>SUM(K19:K27)</f>
        <v>0</v>
      </c>
      <c r="L18" s="166"/>
      <c r="M18" s="166">
        <f>SUM(M19:M27)</f>
        <v>0</v>
      </c>
      <c r="N18" s="165"/>
      <c r="O18" s="165">
        <f>SUM(O19:O27)</f>
        <v>29.3</v>
      </c>
      <c r="P18" s="165"/>
      <c r="Q18" s="165">
        <f>SUM(Q19:Q27)</f>
        <v>0</v>
      </c>
      <c r="R18" s="166"/>
      <c r="S18" s="166"/>
      <c r="T18" s="166"/>
      <c r="U18" s="166"/>
      <c r="V18" s="166">
        <f>SUM(V19:V27)</f>
        <v>727.48</v>
      </c>
      <c r="W18" s="166"/>
      <c r="X18" s="166"/>
      <c r="AG18" t="s">
        <v>124</v>
      </c>
    </row>
    <row r="19" spans="1:60" ht="22.5" outlineLevel="1" x14ac:dyDescent="0.2">
      <c r="A19" s="174">
        <v>3</v>
      </c>
      <c r="B19" s="175" t="s">
        <v>145</v>
      </c>
      <c r="C19" s="189" t="s">
        <v>146</v>
      </c>
      <c r="D19" s="176" t="s">
        <v>127</v>
      </c>
      <c r="E19" s="177">
        <v>943.5</v>
      </c>
      <c r="F19" s="178"/>
      <c r="G19" s="179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2.7150000000000001E-2</v>
      </c>
      <c r="O19" s="158">
        <f>ROUND(E19*N19,2)</f>
        <v>25.62</v>
      </c>
      <c r="P19" s="158">
        <v>0</v>
      </c>
      <c r="Q19" s="158">
        <f>ROUND(E19*P19,2)</f>
        <v>0</v>
      </c>
      <c r="R19" s="159"/>
      <c r="S19" s="159" t="s">
        <v>128</v>
      </c>
      <c r="T19" s="159" t="s">
        <v>128</v>
      </c>
      <c r="U19" s="159">
        <v>0.38</v>
      </c>
      <c r="V19" s="159">
        <f>ROUND(E19*U19,2)</f>
        <v>358.53</v>
      </c>
      <c r="W19" s="159"/>
      <c r="X19" s="159" t="s">
        <v>141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142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2" t="s">
        <v>147</v>
      </c>
      <c r="D20" s="163"/>
      <c r="E20" s="164">
        <v>943.5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8"/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>
        <v>5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4">
        <v>4</v>
      </c>
      <c r="B21" s="175" t="s">
        <v>148</v>
      </c>
      <c r="C21" s="189" t="s">
        <v>149</v>
      </c>
      <c r="D21" s="176" t="s">
        <v>127</v>
      </c>
      <c r="E21" s="177">
        <v>1019.2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3.6099999999999999E-3</v>
      </c>
      <c r="O21" s="158">
        <f>ROUND(E21*N21,2)</f>
        <v>3.68</v>
      </c>
      <c r="P21" s="158">
        <v>0</v>
      </c>
      <c r="Q21" s="158">
        <f>ROUND(E21*P21,2)</f>
        <v>0</v>
      </c>
      <c r="R21" s="159"/>
      <c r="S21" s="159" t="s">
        <v>128</v>
      </c>
      <c r="T21" s="159" t="s">
        <v>128</v>
      </c>
      <c r="U21" s="159">
        <v>0.36199999999999999</v>
      </c>
      <c r="V21" s="159">
        <f>ROUND(E21*U21,2)</f>
        <v>368.95</v>
      </c>
      <c r="W21" s="159"/>
      <c r="X21" s="159" t="s">
        <v>141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2" t="s">
        <v>150</v>
      </c>
      <c r="D22" s="163"/>
      <c r="E22" s="164">
        <v>15.6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48"/>
      <c r="Z22" s="148"/>
      <c r="AA22" s="148"/>
      <c r="AB22" s="148"/>
      <c r="AC22" s="148"/>
      <c r="AD22" s="148"/>
      <c r="AE22" s="148"/>
      <c r="AF22" s="148"/>
      <c r="AG22" s="148" t="s">
        <v>132</v>
      </c>
      <c r="AH22" s="148">
        <v>5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2" t="s">
        <v>151</v>
      </c>
      <c r="D23" s="163"/>
      <c r="E23" s="164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8"/>
      <c r="Z23" s="148"/>
      <c r="AA23" s="148"/>
      <c r="AB23" s="148"/>
      <c r="AC23" s="148"/>
      <c r="AD23" s="148"/>
      <c r="AE23" s="148"/>
      <c r="AF23" s="148"/>
      <c r="AG23" s="148" t="s">
        <v>132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2" t="s">
        <v>152</v>
      </c>
      <c r="D24" s="163"/>
      <c r="E24" s="164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48"/>
      <c r="Z24" s="148"/>
      <c r="AA24" s="148"/>
      <c r="AB24" s="148"/>
      <c r="AC24" s="148"/>
      <c r="AD24" s="148"/>
      <c r="AE24" s="148"/>
      <c r="AF24" s="148"/>
      <c r="AG24" s="148" t="s">
        <v>132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2" t="s">
        <v>153</v>
      </c>
      <c r="D25" s="163"/>
      <c r="E25" s="164">
        <v>511.55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8"/>
      <c r="Z25" s="148"/>
      <c r="AA25" s="148"/>
      <c r="AB25" s="148"/>
      <c r="AC25" s="148"/>
      <c r="AD25" s="148"/>
      <c r="AE25" s="148"/>
      <c r="AF25" s="148"/>
      <c r="AG25" s="148" t="s">
        <v>132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2" t="s">
        <v>151</v>
      </c>
      <c r="D26" s="163"/>
      <c r="E26" s="164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48"/>
      <c r="Z26" s="148"/>
      <c r="AA26" s="148"/>
      <c r="AB26" s="148"/>
      <c r="AC26" s="148"/>
      <c r="AD26" s="148"/>
      <c r="AE26" s="148"/>
      <c r="AF26" s="148"/>
      <c r="AG26" s="148" t="s">
        <v>132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2" t="s">
        <v>548</v>
      </c>
      <c r="D27" s="163"/>
      <c r="E27" s="198">
        <v>492.05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48"/>
      <c r="Z27" s="148"/>
      <c r="AA27" s="148"/>
      <c r="AB27" s="148"/>
      <c r="AC27" s="148"/>
      <c r="AD27" s="148"/>
      <c r="AE27" s="148"/>
      <c r="AF27" s="148"/>
      <c r="AG27" s="148" t="s">
        <v>132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7" t="s">
        <v>123</v>
      </c>
      <c r="B28" s="168" t="s">
        <v>63</v>
      </c>
      <c r="C28" s="188" t="s">
        <v>64</v>
      </c>
      <c r="D28" s="169"/>
      <c r="E28" s="170"/>
      <c r="F28" s="171"/>
      <c r="G28" s="172">
        <f>SUMIF(AG29:AG57,"&lt;&gt;NOR",G29:G57)</f>
        <v>0</v>
      </c>
      <c r="H28" s="166"/>
      <c r="I28" s="166">
        <f>SUM(I29:I57)</f>
        <v>0</v>
      </c>
      <c r="J28" s="166"/>
      <c r="K28" s="166">
        <f>SUM(K29:K57)</f>
        <v>0</v>
      </c>
      <c r="L28" s="166"/>
      <c r="M28" s="166">
        <f>SUM(M29:M57)</f>
        <v>0</v>
      </c>
      <c r="N28" s="165"/>
      <c r="O28" s="165">
        <f>SUM(O29:O57)</f>
        <v>71.14</v>
      </c>
      <c r="P28" s="165"/>
      <c r="Q28" s="165">
        <f>SUM(Q29:Q57)</f>
        <v>0</v>
      </c>
      <c r="R28" s="166"/>
      <c r="S28" s="166"/>
      <c r="T28" s="166"/>
      <c r="U28" s="166"/>
      <c r="V28" s="166">
        <f>SUM(V29:V57)</f>
        <v>470.02</v>
      </c>
      <c r="W28" s="166"/>
      <c r="X28" s="166"/>
      <c r="AG28" t="s">
        <v>124</v>
      </c>
    </row>
    <row r="29" spans="1:60" outlineLevel="1" x14ac:dyDescent="0.2">
      <c r="A29" s="174">
        <v>5</v>
      </c>
      <c r="B29" s="175" t="s">
        <v>154</v>
      </c>
      <c r="C29" s="189" t="s">
        <v>155</v>
      </c>
      <c r="D29" s="176" t="s">
        <v>156</v>
      </c>
      <c r="E29" s="177">
        <v>13.125</v>
      </c>
      <c r="F29" s="178"/>
      <c r="G29" s="179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2.5249999999999999</v>
      </c>
      <c r="O29" s="158">
        <f>ROUND(E29*N29,2)</f>
        <v>33.14</v>
      </c>
      <c r="P29" s="158">
        <v>0</v>
      </c>
      <c r="Q29" s="158">
        <f>ROUND(E29*P29,2)</f>
        <v>0</v>
      </c>
      <c r="R29" s="159"/>
      <c r="S29" s="159" t="s">
        <v>128</v>
      </c>
      <c r="T29" s="159" t="s">
        <v>128</v>
      </c>
      <c r="U29" s="159">
        <v>3.2130000000000001</v>
      </c>
      <c r="V29" s="159">
        <f>ROUND(E29*U29,2)</f>
        <v>42.17</v>
      </c>
      <c r="W29" s="159"/>
      <c r="X29" s="159" t="s">
        <v>141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142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9" t="s">
        <v>157</v>
      </c>
      <c r="D30" s="270"/>
      <c r="E30" s="270"/>
      <c r="F30" s="270"/>
      <c r="G30" s="270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8"/>
      <c r="Z30" s="148"/>
      <c r="AA30" s="148"/>
      <c r="AB30" s="148"/>
      <c r="AC30" s="148"/>
      <c r="AD30" s="148"/>
      <c r="AE30" s="148"/>
      <c r="AF30" s="148"/>
      <c r="AG30" s="148" t="s">
        <v>158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2" t="s">
        <v>159</v>
      </c>
      <c r="D31" s="163"/>
      <c r="E31" s="164">
        <v>13.125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8"/>
      <c r="Z31" s="148"/>
      <c r="AA31" s="148"/>
      <c r="AB31" s="148"/>
      <c r="AC31" s="148"/>
      <c r="AD31" s="148"/>
      <c r="AE31" s="148"/>
      <c r="AF31" s="148"/>
      <c r="AG31" s="148" t="s">
        <v>132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4">
        <v>6</v>
      </c>
      <c r="B32" s="175" t="s">
        <v>160</v>
      </c>
      <c r="C32" s="189" t="s">
        <v>161</v>
      </c>
      <c r="D32" s="176" t="s">
        <v>162</v>
      </c>
      <c r="E32" s="177">
        <v>0.73140000000000005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1.0662499999999999</v>
      </c>
      <c r="O32" s="158">
        <f>ROUND(E32*N32,2)</f>
        <v>0.78</v>
      </c>
      <c r="P32" s="158">
        <v>0</v>
      </c>
      <c r="Q32" s="158">
        <f>ROUND(E32*P32,2)</f>
        <v>0</v>
      </c>
      <c r="R32" s="159"/>
      <c r="S32" s="159" t="s">
        <v>128</v>
      </c>
      <c r="T32" s="159" t="s">
        <v>128</v>
      </c>
      <c r="U32" s="159">
        <v>15.231</v>
      </c>
      <c r="V32" s="159">
        <f>ROUND(E32*U32,2)</f>
        <v>11.14</v>
      </c>
      <c r="W32" s="159"/>
      <c r="X32" s="159" t="s">
        <v>141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142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0" t="s">
        <v>131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48"/>
      <c r="Z33" s="148"/>
      <c r="AA33" s="148"/>
      <c r="AB33" s="148"/>
      <c r="AC33" s="148"/>
      <c r="AD33" s="148"/>
      <c r="AE33" s="148"/>
      <c r="AF33" s="148"/>
      <c r="AG33" s="148" t="s">
        <v>132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1" t="s">
        <v>163</v>
      </c>
      <c r="D34" s="161"/>
      <c r="E34" s="162">
        <v>7.3139999999999997E-2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48"/>
      <c r="Z34" s="148"/>
      <c r="AA34" s="148"/>
      <c r="AB34" s="148"/>
      <c r="AC34" s="148"/>
      <c r="AD34" s="148"/>
      <c r="AE34" s="148"/>
      <c r="AF34" s="148"/>
      <c r="AG34" s="148" t="s">
        <v>132</v>
      </c>
      <c r="AH34" s="148">
        <v>2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0" t="s">
        <v>134</v>
      </c>
      <c r="D35" s="161"/>
      <c r="E35" s="162"/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48"/>
      <c r="Z35" s="148"/>
      <c r="AA35" s="148"/>
      <c r="AB35" s="148"/>
      <c r="AC35" s="148"/>
      <c r="AD35" s="148"/>
      <c r="AE35" s="148"/>
      <c r="AF35" s="148"/>
      <c r="AG35" s="148" t="s">
        <v>132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2" t="s">
        <v>164</v>
      </c>
      <c r="D36" s="163"/>
      <c r="E36" s="164">
        <v>0.73140000000000005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48"/>
      <c r="Z36" s="148"/>
      <c r="AA36" s="148"/>
      <c r="AB36" s="148"/>
      <c r="AC36" s="148"/>
      <c r="AD36" s="148"/>
      <c r="AE36" s="148"/>
      <c r="AF36" s="148"/>
      <c r="AG36" s="148" t="s">
        <v>132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7</v>
      </c>
      <c r="B37" s="175" t="s">
        <v>165</v>
      </c>
      <c r="C37" s="189" t="s">
        <v>166</v>
      </c>
      <c r="D37" s="176" t="s">
        <v>127</v>
      </c>
      <c r="E37" s="177">
        <v>1477.71</v>
      </c>
      <c r="F37" s="178"/>
      <c r="G37" s="179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1.7850000000000001E-2</v>
      </c>
      <c r="O37" s="158">
        <f>ROUND(E37*N37,2)</f>
        <v>26.38</v>
      </c>
      <c r="P37" s="158">
        <v>0</v>
      </c>
      <c r="Q37" s="158">
        <f>ROUND(E37*P37,2)</f>
        <v>0</v>
      </c>
      <c r="R37" s="159"/>
      <c r="S37" s="159" t="s">
        <v>128</v>
      </c>
      <c r="T37" s="159" t="s">
        <v>128</v>
      </c>
      <c r="U37" s="159">
        <v>0.28199999999999997</v>
      </c>
      <c r="V37" s="159">
        <f>ROUND(E37*U37,2)</f>
        <v>416.71</v>
      </c>
      <c r="W37" s="159"/>
      <c r="X37" s="159" t="s">
        <v>141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142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167</v>
      </c>
      <c r="D38" s="163"/>
      <c r="E38" s="164">
        <v>1477.71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8"/>
      <c r="Z38" s="148"/>
      <c r="AA38" s="148"/>
      <c r="AB38" s="148"/>
      <c r="AC38" s="148"/>
      <c r="AD38" s="148"/>
      <c r="AE38" s="148"/>
      <c r="AF38" s="148"/>
      <c r="AG38" s="148" t="s">
        <v>132</v>
      </c>
      <c r="AH38" s="148">
        <v>5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4">
        <v>8</v>
      </c>
      <c r="B39" s="175" t="s">
        <v>168</v>
      </c>
      <c r="C39" s="189" t="s">
        <v>169</v>
      </c>
      <c r="D39" s="176" t="s">
        <v>170</v>
      </c>
      <c r="E39" s="177">
        <v>7390</v>
      </c>
      <c r="F39" s="178"/>
      <c r="G39" s="179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1E-3</v>
      </c>
      <c r="O39" s="158">
        <f>ROUND(E39*N39,2)</f>
        <v>7.39</v>
      </c>
      <c r="P39" s="158">
        <v>0</v>
      </c>
      <c r="Q39" s="158">
        <f>ROUND(E39*P39,2)</f>
        <v>0</v>
      </c>
      <c r="R39" s="159"/>
      <c r="S39" s="159" t="s">
        <v>139</v>
      </c>
      <c r="T39" s="159" t="s">
        <v>140</v>
      </c>
      <c r="U39" s="159">
        <v>0</v>
      </c>
      <c r="V39" s="159">
        <f>ROUND(E39*U39,2)</f>
        <v>0</v>
      </c>
      <c r="W39" s="159"/>
      <c r="X39" s="159" t="s">
        <v>171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172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69" t="s">
        <v>173</v>
      </c>
      <c r="D40" s="270"/>
      <c r="E40" s="270"/>
      <c r="F40" s="270"/>
      <c r="G40" s="270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48"/>
      <c r="Z40" s="148"/>
      <c r="AA40" s="148"/>
      <c r="AB40" s="148"/>
      <c r="AC40" s="148"/>
      <c r="AD40" s="148"/>
      <c r="AE40" s="148"/>
      <c r="AF40" s="148"/>
      <c r="AG40" s="148" t="s">
        <v>158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0" t="s">
        <v>131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48"/>
      <c r="Z41" s="148"/>
      <c r="AA41" s="148"/>
      <c r="AB41" s="148"/>
      <c r="AC41" s="148"/>
      <c r="AD41" s="148"/>
      <c r="AE41" s="148"/>
      <c r="AF41" s="148"/>
      <c r="AG41" s="148" t="s">
        <v>132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1" t="s">
        <v>174</v>
      </c>
      <c r="D42" s="161"/>
      <c r="E42" s="162">
        <v>1136.46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48"/>
      <c r="Z42" s="148"/>
      <c r="AA42" s="148"/>
      <c r="AB42" s="148"/>
      <c r="AC42" s="148"/>
      <c r="AD42" s="148"/>
      <c r="AE42" s="148"/>
      <c r="AF42" s="148"/>
      <c r="AG42" s="148" t="s">
        <v>132</v>
      </c>
      <c r="AH42" s="148">
        <v>2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1" t="s">
        <v>175</v>
      </c>
      <c r="D43" s="161"/>
      <c r="E43" s="162">
        <v>341.25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48"/>
      <c r="Z43" s="148"/>
      <c r="AA43" s="148"/>
      <c r="AB43" s="148"/>
      <c r="AC43" s="148"/>
      <c r="AD43" s="148"/>
      <c r="AE43" s="148"/>
      <c r="AF43" s="148"/>
      <c r="AG43" s="148" t="s">
        <v>132</v>
      </c>
      <c r="AH43" s="148">
        <v>2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0" t="s">
        <v>134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48"/>
      <c r="Z44" s="148"/>
      <c r="AA44" s="148"/>
      <c r="AB44" s="148"/>
      <c r="AC44" s="148"/>
      <c r="AD44" s="148"/>
      <c r="AE44" s="148"/>
      <c r="AF44" s="148"/>
      <c r="AG44" s="148" t="s">
        <v>132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2" t="s">
        <v>151</v>
      </c>
      <c r="D45" s="163"/>
      <c r="E45" s="164"/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8"/>
      <c r="Z45" s="148"/>
      <c r="AA45" s="148"/>
      <c r="AB45" s="148"/>
      <c r="AC45" s="148"/>
      <c r="AD45" s="148"/>
      <c r="AE45" s="148"/>
      <c r="AF45" s="148"/>
      <c r="AG45" s="148" t="s">
        <v>132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0" t="s">
        <v>131</v>
      </c>
      <c r="D46" s="161"/>
      <c r="E46" s="162"/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48"/>
      <c r="Z46" s="148"/>
      <c r="AA46" s="148"/>
      <c r="AB46" s="148"/>
      <c r="AC46" s="148"/>
      <c r="AD46" s="148"/>
      <c r="AE46" s="148"/>
      <c r="AF46" s="148"/>
      <c r="AG46" s="148" t="s">
        <v>132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1" t="s">
        <v>176</v>
      </c>
      <c r="D47" s="161"/>
      <c r="E47" s="162">
        <v>7390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8"/>
      <c r="Z47" s="148"/>
      <c r="AA47" s="148"/>
      <c r="AB47" s="148"/>
      <c r="AC47" s="148"/>
      <c r="AD47" s="148"/>
      <c r="AE47" s="148"/>
      <c r="AF47" s="148"/>
      <c r="AG47" s="148" t="s">
        <v>132</v>
      </c>
      <c r="AH47" s="148">
        <v>2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90" t="s">
        <v>134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48"/>
      <c r="Z48" s="148"/>
      <c r="AA48" s="148"/>
      <c r="AB48" s="148"/>
      <c r="AC48" s="148"/>
      <c r="AD48" s="148"/>
      <c r="AE48" s="148"/>
      <c r="AF48" s="148"/>
      <c r="AG48" s="148" t="s">
        <v>132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2" t="s">
        <v>177</v>
      </c>
      <c r="D49" s="163"/>
      <c r="E49" s="164">
        <v>7390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8"/>
      <c r="Z49" s="148"/>
      <c r="AA49" s="148"/>
      <c r="AB49" s="148"/>
      <c r="AC49" s="148"/>
      <c r="AD49" s="148"/>
      <c r="AE49" s="148"/>
      <c r="AF49" s="148"/>
      <c r="AG49" s="148" t="s">
        <v>132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9</v>
      </c>
      <c r="B50" s="175" t="s">
        <v>178</v>
      </c>
      <c r="C50" s="189" t="s">
        <v>179</v>
      </c>
      <c r="D50" s="176" t="s">
        <v>180</v>
      </c>
      <c r="E50" s="177">
        <v>1971</v>
      </c>
      <c r="F50" s="178"/>
      <c r="G50" s="179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8">
        <v>1E-3</v>
      </c>
      <c r="O50" s="158">
        <f>ROUND(E50*N50,2)</f>
        <v>1.97</v>
      </c>
      <c r="P50" s="158">
        <v>0</v>
      </c>
      <c r="Q50" s="158">
        <f>ROUND(E50*P50,2)</f>
        <v>0</v>
      </c>
      <c r="R50" s="159"/>
      <c r="S50" s="159" t="s">
        <v>139</v>
      </c>
      <c r="T50" s="159" t="s">
        <v>140</v>
      </c>
      <c r="U50" s="159">
        <v>0</v>
      </c>
      <c r="V50" s="159">
        <f>ROUND(E50*U50,2)</f>
        <v>0</v>
      </c>
      <c r="W50" s="159"/>
      <c r="X50" s="159" t="s">
        <v>171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69" t="s">
        <v>181</v>
      </c>
      <c r="D51" s="270"/>
      <c r="E51" s="270"/>
      <c r="F51" s="270"/>
      <c r="G51" s="270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48"/>
      <c r="Z51" s="148"/>
      <c r="AA51" s="148"/>
      <c r="AB51" s="148"/>
      <c r="AC51" s="148"/>
      <c r="AD51" s="148"/>
      <c r="AE51" s="148"/>
      <c r="AF51" s="148"/>
      <c r="AG51" s="148" t="s">
        <v>158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0" t="s">
        <v>131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8"/>
      <c r="Z52" s="148"/>
      <c r="AA52" s="148"/>
      <c r="AB52" s="148"/>
      <c r="AC52" s="148"/>
      <c r="AD52" s="148"/>
      <c r="AE52" s="148"/>
      <c r="AF52" s="148"/>
      <c r="AG52" s="148" t="s">
        <v>132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1" t="s">
        <v>182</v>
      </c>
      <c r="D53" s="161"/>
      <c r="E53" s="162">
        <v>1970.6666700000001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48"/>
      <c r="Z53" s="148"/>
      <c r="AA53" s="148"/>
      <c r="AB53" s="148"/>
      <c r="AC53" s="148"/>
      <c r="AD53" s="148"/>
      <c r="AE53" s="148"/>
      <c r="AF53" s="148"/>
      <c r="AG53" s="148" t="s">
        <v>132</v>
      </c>
      <c r="AH53" s="148">
        <v>2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0" t="s">
        <v>134</v>
      </c>
      <c r="D54" s="161"/>
      <c r="E54" s="162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8"/>
      <c r="Z54" s="148"/>
      <c r="AA54" s="148"/>
      <c r="AB54" s="148"/>
      <c r="AC54" s="148"/>
      <c r="AD54" s="148"/>
      <c r="AE54" s="148"/>
      <c r="AF54" s="148"/>
      <c r="AG54" s="148" t="s">
        <v>132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2" t="s">
        <v>183</v>
      </c>
      <c r="D55" s="163"/>
      <c r="E55" s="164">
        <v>1971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48"/>
      <c r="Z55" s="148"/>
      <c r="AA55" s="148"/>
      <c r="AB55" s="148"/>
      <c r="AC55" s="148"/>
      <c r="AD55" s="148"/>
      <c r="AE55" s="148"/>
      <c r="AF55" s="148"/>
      <c r="AG55" s="148" t="s">
        <v>132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10</v>
      </c>
      <c r="B56" s="175" t="s">
        <v>184</v>
      </c>
      <c r="C56" s="189" t="s">
        <v>185</v>
      </c>
      <c r="D56" s="176" t="s">
        <v>186</v>
      </c>
      <c r="E56" s="177">
        <v>1478</v>
      </c>
      <c r="F56" s="178"/>
      <c r="G56" s="179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8">
        <v>1E-3</v>
      </c>
      <c r="O56" s="158">
        <f>ROUND(E56*N56,2)</f>
        <v>1.48</v>
      </c>
      <c r="P56" s="158">
        <v>0</v>
      </c>
      <c r="Q56" s="158">
        <f>ROUND(E56*P56,2)</f>
        <v>0</v>
      </c>
      <c r="R56" s="159"/>
      <c r="S56" s="159" t="s">
        <v>139</v>
      </c>
      <c r="T56" s="159" t="s">
        <v>140</v>
      </c>
      <c r="U56" s="159">
        <v>0</v>
      </c>
      <c r="V56" s="159">
        <f>ROUND(E56*U56,2)</f>
        <v>0</v>
      </c>
      <c r="W56" s="159"/>
      <c r="X56" s="159" t="s">
        <v>171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92" t="s">
        <v>187</v>
      </c>
      <c r="D57" s="163"/>
      <c r="E57" s="164">
        <v>1478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48"/>
      <c r="Z57" s="148"/>
      <c r="AA57" s="148"/>
      <c r="AB57" s="148"/>
      <c r="AC57" s="148"/>
      <c r="AD57" s="148"/>
      <c r="AE57" s="148"/>
      <c r="AF57" s="148"/>
      <c r="AG57" s="148" t="s">
        <v>132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7" t="s">
        <v>123</v>
      </c>
      <c r="B58" s="168" t="s">
        <v>65</v>
      </c>
      <c r="C58" s="188" t="s">
        <v>66</v>
      </c>
      <c r="D58" s="169"/>
      <c r="E58" s="170"/>
      <c r="F58" s="171"/>
      <c r="G58" s="172">
        <f>SUMIF(AG59:AG62,"&lt;&gt;NOR",G59:G62)</f>
        <v>0</v>
      </c>
      <c r="H58" s="166"/>
      <c r="I58" s="166">
        <f>SUM(I59:I62)</f>
        <v>0</v>
      </c>
      <c r="J58" s="166"/>
      <c r="K58" s="166">
        <f>SUM(K59:K62)</f>
        <v>0</v>
      </c>
      <c r="L58" s="166"/>
      <c r="M58" s="166">
        <f>SUM(M59:M62)</f>
        <v>0</v>
      </c>
      <c r="N58" s="165"/>
      <c r="O58" s="165">
        <f>SUM(O59:O62)</f>
        <v>5.08</v>
      </c>
      <c r="P58" s="165"/>
      <c r="Q58" s="165">
        <f>SUM(Q59:Q62)</f>
        <v>0</v>
      </c>
      <c r="R58" s="166"/>
      <c r="S58" s="166"/>
      <c r="T58" s="166"/>
      <c r="U58" s="166"/>
      <c r="V58" s="166">
        <f>SUM(V59:V62)</f>
        <v>743.4</v>
      </c>
      <c r="W58" s="166"/>
      <c r="X58" s="166"/>
      <c r="AG58" t="s">
        <v>124</v>
      </c>
    </row>
    <row r="59" spans="1:60" outlineLevel="1" x14ac:dyDescent="0.2">
      <c r="A59" s="174">
        <v>11</v>
      </c>
      <c r="B59" s="175" t="s">
        <v>188</v>
      </c>
      <c r="C59" s="189" t="s">
        <v>189</v>
      </c>
      <c r="D59" s="176" t="s">
        <v>127</v>
      </c>
      <c r="E59" s="177">
        <v>4200</v>
      </c>
      <c r="F59" s="178"/>
      <c r="G59" s="179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8">
        <v>1.2099999999999999E-3</v>
      </c>
      <c r="O59" s="158">
        <f>ROUND(E59*N59,2)</f>
        <v>5.08</v>
      </c>
      <c r="P59" s="158">
        <v>0</v>
      </c>
      <c r="Q59" s="158">
        <f>ROUND(E59*P59,2)</f>
        <v>0</v>
      </c>
      <c r="R59" s="159"/>
      <c r="S59" s="159" t="s">
        <v>128</v>
      </c>
      <c r="T59" s="159" t="s">
        <v>128</v>
      </c>
      <c r="U59" s="159">
        <v>0.17699999999999999</v>
      </c>
      <c r="V59" s="159">
        <f>ROUND(E59*U59,2)</f>
        <v>743.4</v>
      </c>
      <c r="W59" s="159"/>
      <c r="X59" s="159" t="s">
        <v>141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142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9" t="s">
        <v>549</v>
      </c>
      <c r="D60" s="163"/>
      <c r="E60" s="164">
        <v>4200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48"/>
      <c r="Z60" s="148"/>
      <c r="AA60" s="148"/>
      <c r="AB60" s="148"/>
      <c r="AC60" s="148"/>
      <c r="AD60" s="148"/>
      <c r="AE60" s="148"/>
      <c r="AF60" s="148"/>
      <c r="AG60" s="148" t="s">
        <v>132</v>
      </c>
      <c r="AH60" s="148">
        <v>5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12</v>
      </c>
      <c r="B61" s="175" t="s">
        <v>190</v>
      </c>
      <c r="C61" s="189" t="s">
        <v>191</v>
      </c>
      <c r="D61" s="176" t="s">
        <v>192</v>
      </c>
      <c r="E61" s="177">
        <v>4</v>
      </c>
      <c r="F61" s="178"/>
      <c r="G61" s="179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9"/>
      <c r="S61" s="159" t="s">
        <v>139</v>
      </c>
      <c r="T61" s="159" t="s">
        <v>140</v>
      </c>
      <c r="U61" s="159">
        <v>0</v>
      </c>
      <c r="V61" s="159">
        <f>ROUND(E61*U61,2)</f>
        <v>0</v>
      </c>
      <c r="W61" s="159"/>
      <c r="X61" s="159" t="s">
        <v>141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193</v>
      </c>
      <c r="D62" s="163"/>
      <c r="E62" s="164">
        <v>4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48"/>
      <c r="Z62" s="148"/>
      <c r="AA62" s="148"/>
      <c r="AB62" s="148"/>
      <c r="AC62" s="148"/>
      <c r="AD62" s="148"/>
      <c r="AE62" s="148"/>
      <c r="AF62" s="148"/>
      <c r="AG62" s="148" t="s">
        <v>132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5.5" x14ac:dyDescent="0.2">
      <c r="A63" s="167" t="s">
        <v>123</v>
      </c>
      <c r="B63" s="168" t="s">
        <v>67</v>
      </c>
      <c r="C63" s="188" t="s">
        <v>68</v>
      </c>
      <c r="D63" s="169"/>
      <c r="E63" s="170"/>
      <c r="F63" s="171"/>
      <c r="G63" s="172">
        <f>SUMIF(AG64:AG69,"&lt;&gt;NOR",G64:G69)</f>
        <v>0</v>
      </c>
      <c r="H63" s="166"/>
      <c r="I63" s="166">
        <f>SUM(I64:I69)</f>
        <v>0</v>
      </c>
      <c r="J63" s="166"/>
      <c r="K63" s="166">
        <f>SUM(K64:K69)</f>
        <v>0</v>
      </c>
      <c r="L63" s="166"/>
      <c r="M63" s="166">
        <f>SUM(M64:M69)</f>
        <v>0</v>
      </c>
      <c r="N63" s="165"/>
      <c r="O63" s="165">
        <f>SUM(O64:O69)</f>
        <v>0.17</v>
      </c>
      <c r="P63" s="165"/>
      <c r="Q63" s="165">
        <f>SUM(Q64:Q69)</f>
        <v>0</v>
      </c>
      <c r="R63" s="166"/>
      <c r="S63" s="166"/>
      <c r="T63" s="166"/>
      <c r="U63" s="166"/>
      <c r="V63" s="166">
        <f>SUM(V64:V69)</f>
        <v>1545.77</v>
      </c>
      <c r="W63" s="166"/>
      <c r="X63" s="166"/>
      <c r="AG63" t="s">
        <v>124</v>
      </c>
    </row>
    <row r="64" spans="1:60" outlineLevel="1" x14ac:dyDescent="0.2">
      <c r="A64" s="174">
        <v>13</v>
      </c>
      <c r="B64" s="175" t="s">
        <v>194</v>
      </c>
      <c r="C64" s="189" t="s">
        <v>195</v>
      </c>
      <c r="D64" s="176" t="s">
        <v>127</v>
      </c>
      <c r="E64" s="177">
        <v>4200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8">
        <v>4.0000000000000003E-5</v>
      </c>
      <c r="O64" s="158">
        <f>ROUND(E64*N64,2)</f>
        <v>0.17</v>
      </c>
      <c r="P64" s="158">
        <v>0</v>
      </c>
      <c r="Q64" s="158">
        <f>ROUND(E64*P64,2)</f>
        <v>0</v>
      </c>
      <c r="R64" s="159"/>
      <c r="S64" s="159" t="s">
        <v>128</v>
      </c>
      <c r="T64" s="159" t="s">
        <v>128</v>
      </c>
      <c r="U64" s="159">
        <v>0.308</v>
      </c>
      <c r="V64" s="159">
        <f>ROUND(E64*U64,2)</f>
        <v>1293.5999999999999</v>
      </c>
      <c r="W64" s="159"/>
      <c r="X64" s="159" t="s">
        <v>141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142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2" t="s">
        <v>196</v>
      </c>
      <c r="D65" s="163"/>
      <c r="E65" s="164">
        <v>2900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48"/>
      <c r="Z65" s="148"/>
      <c r="AA65" s="148"/>
      <c r="AB65" s="148"/>
      <c r="AC65" s="148"/>
      <c r="AD65" s="148"/>
      <c r="AE65" s="148"/>
      <c r="AF65" s="148"/>
      <c r="AG65" s="148" t="s">
        <v>132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92" t="s">
        <v>197</v>
      </c>
      <c r="D66" s="163"/>
      <c r="E66" s="164">
        <v>1300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48"/>
      <c r="Z66" s="148"/>
      <c r="AA66" s="148"/>
      <c r="AB66" s="148"/>
      <c r="AC66" s="148"/>
      <c r="AD66" s="148"/>
      <c r="AE66" s="148"/>
      <c r="AF66" s="148"/>
      <c r="AG66" s="148" t="s">
        <v>132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4">
        <v>14</v>
      </c>
      <c r="B67" s="175" t="s">
        <v>198</v>
      </c>
      <c r="C67" s="189" t="s">
        <v>199</v>
      </c>
      <c r="D67" s="176" t="s">
        <v>127</v>
      </c>
      <c r="E67" s="177">
        <v>12600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 t="s">
        <v>128</v>
      </c>
      <c r="T67" s="159" t="s">
        <v>128</v>
      </c>
      <c r="U67" s="159">
        <v>0.02</v>
      </c>
      <c r="V67" s="159">
        <f>ROUND(E67*U67,2)</f>
        <v>252</v>
      </c>
      <c r="W67" s="159"/>
      <c r="X67" s="159" t="s">
        <v>141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142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92" t="s">
        <v>200</v>
      </c>
      <c r="D68" s="163"/>
      <c r="E68" s="164">
        <v>12600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48"/>
      <c r="Z68" s="148"/>
      <c r="AA68" s="148"/>
      <c r="AB68" s="148"/>
      <c r="AC68" s="148"/>
      <c r="AD68" s="148"/>
      <c r="AE68" s="148"/>
      <c r="AF68" s="148"/>
      <c r="AG68" s="148" t="s">
        <v>132</v>
      </c>
      <c r="AH68" s="148">
        <v>5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15</v>
      </c>
      <c r="B69" s="181" t="s">
        <v>201</v>
      </c>
      <c r="C69" s="193" t="s">
        <v>202</v>
      </c>
      <c r="D69" s="182" t="s">
        <v>192</v>
      </c>
      <c r="E69" s="183">
        <v>1</v>
      </c>
      <c r="F69" s="184"/>
      <c r="G69" s="185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1.0000000000000001E-5</v>
      </c>
      <c r="O69" s="158">
        <f>ROUND(E69*N69,2)</f>
        <v>0</v>
      </c>
      <c r="P69" s="158">
        <v>0</v>
      </c>
      <c r="Q69" s="158">
        <f>ROUND(E69*P69,2)</f>
        <v>0</v>
      </c>
      <c r="R69" s="159"/>
      <c r="S69" s="159" t="s">
        <v>139</v>
      </c>
      <c r="T69" s="159" t="s">
        <v>140</v>
      </c>
      <c r="U69" s="159">
        <v>0.17</v>
      </c>
      <c r="V69" s="159">
        <f>ROUND(E69*U69,2)</f>
        <v>0.17</v>
      </c>
      <c r="W69" s="159"/>
      <c r="X69" s="159" t="s">
        <v>141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142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7" t="s">
        <v>123</v>
      </c>
      <c r="B70" s="168" t="s">
        <v>69</v>
      </c>
      <c r="C70" s="188" t="s">
        <v>70</v>
      </c>
      <c r="D70" s="169"/>
      <c r="E70" s="170"/>
      <c r="F70" s="171"/>
      <c r="G70" s="172">
        <f>SUMIF(AG71:AG78,"&lt;&gt;NOR",G71:G78)</f>
        <v>0</v>
      </c>
      <c r="H70" s="166"/>
      <c r="I70" s="166">
        <f>SUM(I71:I78)</f>
        <v>0</v>
      </c>
      <c r="J70" s="166"/>
      <c r="K70" s="166">
        <f>SUM(K71:K78)</f>
        <v>0</v>
      </c>
      <c r="L70" s="166"/>
      <c r="M70" s="166">
        <f>SUM(M71:M78)</f>
        <v>0</v>
      </c>
      <c r="N70" s="165"/>
      <c r="O70" s="165">
        <f>SUM(O71:O78)</f>
        <v>0</v>
      </c>
      <c r="P70" s="165"/>
      <c r="Q70" s="165">
        <f>SUM(Q71:Q78)</f>
        <v>0</v>
      </c>
      <c r="R70" s="166"/>
      <c r="S70" s="166"/>
      <c r="T70" s="166"/>
      <c r="U70" s="166"/>
      <c r="V70" s="166">
        <f>SUM(V71:V78)</f>
        <v>20.3</v>
      </c>
      <c r="W70" s="166"/>
      <c r="X70" s="166"/>
      <c r="AG70" t="s">
        <v>124</v>
      </c>
    </row>
    <row r="71" spans="1:60" outlineLevel="1" x14ac:dyDescent="0.2">
      <c r="A71" s="174">
        <v>16</v>
      </c>
      <c r="B71" s="175" t="s">
        <v>203</v>
      </c>
      <c r="C71" s="189" t="s">
        <v>204</v>
      </c>
      <c r="D71" s="176" t="s">
        <v>205</v>
      </c>
      <c r="E71" s="177">
        <v>406</v>
      </c>
      <c r="F71" s="178"/>
      <c r="G71" s="179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9"/>
      <c r="S71" s="159" t="s">
        <v>128</v>
      </c>
      <c r="T71" s="159" t="s">
        <v>128</v>
      </c>
      <c r="U71" s="159">
        <v>0.05</v>
      </c>
      <c r="V71" s="159">
        <f>ROUND(E71*U71,2)</f>
        <v>20.3</v>
      </c>
      <c r="W71" s="159"/>
      <c r="X71" s="159" t="s">
        <v>141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142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2" t="s">
        <v>206</v>
      </c>
      <c r="D72" s="163"/>
      <c r="E72" s="164">
        <v>2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48"/>
      <c r="Z72" s="148"/>
      <c r="AA72" s="148"/>
      <c r="AB72" s="148"/>
      <c r="AC72" s="148"/>
      <c r="AD72" s="148"/>
      <c r="AE72" s="148"/>
      <c r="AF72" s="148"/>
      <c r="AG72" s="148" t="s">
        <v>132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2" t="s">
        <v>207</v>
      </c>
      <c r="D73" s="163"/>
      <c r="E73" s="164">
        <v>184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48"/>
      <c r="Z73" s="148"/>
      <c r="AA73" s="148"/>
      <c r="AB73" s="148"/>
      <c r="AC73" s="148"/>
      <c r="AD73" s="148"/>
      <c r="AE73" s="148"/>
      <c r="AF73" s="148"/>
      <c r="AG73" s="148" t="s">
        <v>132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2" t="s">
        <v>208</v>
      </c>
      <c r="D74" s="163"/>
      <c r="E74" s="164">
        <v>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48"/>
      <c r="Z74" s="148"/>
      <c r="AA74" s="148"/>
      <c r="AB74" s="148"/>
      <c r="AC74" s="148"/>
      <c r="AD74" s="148"/>
      <c r="AE74" s="148"/>
      <c r="AF74" s="148"/>
      <c r="AG74" s="148" t="s">
        <v>132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2" t="s">
        <v>209</v>
      </c>
      <c r="D75" s="163"/>
      <c r="E75" s="164">
        <v>2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48"/>
      <c r="Z75" s="148"/>
      <c r="AA75" s="148"/>
      <c r="AB75" s="148"/>
      <c r="AC75" s="148"/>
      <c r="AD75" s="148"/>
      <c r="AE75" s="148"/>
      <c r="AF75" s="148"/>
      <c r="AG75" s="148" t="s">
        <v>132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2" t="s">
        <v>210</v>
      </c>
      <c r="D76" s="163"/>
      <c r="E76" s="164">
        <v>13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48"/>
      <c r="Z76" s="148"/>
      <c r="AA76" s="148"/>
      <c r="AB76" s="148"/>
      <c r="AC76" s="148"/>
      <c r="AD76" s="148"/>
      <c r="AE76" s="148"/>
      <c r="AF76" s="148"/>
      <c r="AG76" s="148" t="s">
        <v>132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2" t="s">
        <v>151</v>
      </c>
      <c r="D77" s="163"/>
      <c r="E77" s="164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48"/>
      <c r="Z77" s="148"/>
      <c r="AA77" s="148"/>
      <c r="AB77" s="148"/>
      <c r="AC77" s="148"/>
      <c r="AD77" s="148"/>
      <c r="AE77" s="148"/>
      <c r="AF77" s="148"/>
      <c r="AG77" s="148" t="s">
        <v>132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2" t="s">
        <v>211</v>
      </c>
      <c r="D78" s="163"/>
      <c r="E78" s="164">
        <v>203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48"/>
      <c r="Z78" s="148"/>
      <c r="AA78" s="148"/>
      <c r="AB78" s="148"/>
      <c r="AC78" s="148"/>
      <c r="AD78" s="148"/>
      <c r="AE78" s="148"/>
      <c r="AF78" s="148"/>
      <c r="AG78" s="148" t="s">
        <v>132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7" t="s">
        <v>123</v>
      </c>
      <c r="B79" s="168" t="s">
        <v>71</v>
      </c>
      <c r="C79" s="188" t="s">
        <v>72</v>
      </c>
      <c r="D79" s="169"/>
      <c r="E79" s="170"/>
      <c r="F79" s="171"/>
      <c r="G79" s="172">
        <f>SUMIF(AG80:AG80,"&lt;&gt;NOR",G80:G80)</f>
        <v>0</v>
      </c>
      <c r="H79" s="166"/>
      <c r="I79" s="166">
        <f>SUM(I80:I80)</f>
        <v>0</v>
      </c>
      <c r="J79" s="166"/>
      <c r="K79" s="166">
        <f>SUM(K80:K80)</f>
        <v>0</v>
      </c>
      <c r="L79" s="166"/>
      <c r="M79" s="166">
        <f>SUM(M80:M80)</f>
        <v>0</v>
      </c>
      <c r="N79" s="165"/>
      <c r="O79" s="165">
        <f>SUM(O80:O80)</f>
        <v>0</v>
      </c>
      <c r="P79" s="165"/>
      <c r="Q79" s="165">
        <f>SUM(Q80:Q80)</f>
        <v>0</v>
      </c>
      <c r="R79" s="166"/>
      <c r="S79" s="166"/>
      <c r="T79" s="166"/>
      <c r="U79" s="166"/>
      <c r="V79" s="166">
        <f>SUM(V80:V80)</f>
        <v>307.3</v>
      </c>
      <c r="W79" s="166"/>
      <c r="X79" s="166"/>
      <c r="AG79" t="s">
        <v>124</v>
      </c>
    </row>
    <row r="80" spans="1:60" outlineLevel="1" x14ac:dyDescent="0.2">
      <c r="A80" s="180">
        <v>17</v>
      </c>
      <c r="B80" s="181" t="s">
        <v>212</v>
      </c>
      <c r="C80" s="193" t="s">
        <v>213</v>
      </c>
      <c r="D80" s="182" t="s">
        <v>162</v>
      </c>
      <c r="E80" s="183">
        <v>119.24598</v>
      </c>
      <c r="F80" s="184"/>
      <c r="G80" s="185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8">
        <v>0</v>
      </c>
      <c r="O80" s="158">
        <f>ROUND(E80*N80,2)</f>
        <v>0</v>
      </c>
      <c r="P80" s="158">
        <v>0</v>
      </c>
      <c r="Q80" s="158">
        <f>ROUND(E80*P80,2)</f>
        <v>0</v>
      </c>
      <c r="R80" s="159"/>
      <c r="S80" s="159" t="s">
        <v>128</v>
      </c>
      <c r="T80" s="159" t="s">
        <v>128</v>
      </c>
      <c r="U80" s="159">
        <v>2.577</v>
      </c>
      <c r="V80" s="159">
        <f>ROUND(E80*U80,2)</f>
        <v>307.3</v>
      </c>
      <c r="W80" s="159"/>
      <c r="X80" s="159" t="s">
        <v>214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7" t="s">
        <v>123</v>
      </c>
      <c r="B81" s="168" t="s">
        <v>75</v>
      </c>
      <c r="C81" s="188" t="s">
        <v>76</v>
      </c>
      <c r="D81" s="169"/>
      <c r="E81" s="170"/>
      <c r="F81" s="171"/>
      <c r="G81" s="172">
        <f>SUMIF(AG82:AG88,"&lt;&gt;NOR",G82:G88)</f>
        <v>0</v>
      </c>
      <c r="H81" s="166"/>
      <c r="I81" s="166">
        <f>SUM(I82:I88)</f>
        <v>0</v>
      </c>
      <c r="J81" s="166"/>
      <c r="K81" s="166">
        <f>SUM(K82:K88)</f>
        <v>0</v>
      </c>
      <c r="L81" s="166"/>
      <c r="M81" s="166">
        <f>SUM(M82:M88)</f>
        <v>0</v>
      </c>
      <c r="N81" s="165"/>
      <c r="O81" s="165">
        <f>SUM(O82:O88)</f>
        <v>0</v>
      </c>
      <c r="P81" s="165"/>
      <c r="Q81" s="165">
        <f>SUM(Q82:Q88)</f>
        <v>0</v>
      </c>
      <c r="R81" s="166"/>
      <c r="S81" s="166"/>
      <c r="T81" s="166"/>
      <c r="U81" s="166"/>
      <c r="V81" s="166">
        <f>SUM(V82:V88)</f>
        <v>18.38</v>
      </c>
      <c r="W81" s="166"/>
      <c r="X81" s="166"/>
      <c r="AG81" t="s">
        <v>124</v>
      </c>
    </row>
    <row r="82" spans="1:60" outlineLevel="1" x14ac:dyDescent="0.2">
      <c r="A82" s="174">
        <v>18</v>
      </c>
      <c r="B82" s="175" t="s">
        <v>216</v>
      </c>
      <c r="C82" s="189" t="s">
        <v>217</v>
      </c>
      <c r="D82" s="176" t="s">
        <v>127</v>
      </c>
      <c r="E82" s="177">
        <v>262.5</v>
      </c>
      <c r="F82" s="178"/>
      <c r="G82" s="179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8">
        <v>1.0000000000000001E-5</v>
      </c>
      <c r="O82" s="158">
        <f>ROUND(E82*N82,2)</f>
        <v>0</v>
      </c>
      <c r="P82" s="158">
        <v>0</v>
      </c>
      <c r="Q82" s="158">
        <f>ROUND(E82*P82,2)</f>
        <v>0</v>
      </c>
      <c r="R82" s="159"/>
      <c r="S82" s="159" t="s">
        <v>128</v>
      </c>
      <c r="T82" s="159" t="s">
        <v>128</v>
      </c>
      <c r="U82" s="159">
        <v>7.0000000000000007E-2</v>
      </c>
      <c r="V82" s="159">
        <f>ROUND(E82*U82,2)</f>
        <v>18.38</v>
      </c>
      <c r="W82" s="159"/>
      <c r="X82" s="159" t="s">
        <v>141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142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2" t="s">
        <v>218</v>
      </c>
      <c r="D83" s="163"/>
      <c r="E83" s="164">
        <v>262.5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48"/>
      <c r="Z83" s="148"/>
      <c r="AA83" s="148"/>
      <c r="AB83" s="148"/>
      <c r="AC83" s="148"/>
      <c r="AD83" s="148"/>
      <c r="AE83" s="148"/>
      <c r="AF83" s="148"/>
      <c r="AG83" s="148" t="s">
        <v>132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4">
        <v>19</v>
      </c>
      <c r="B84" s="175" t="s">
        <v>219</v>
      </c>
      <c r="C84" s="189" t="s">
        <v>220</v>
      </c>
      <c r="D84" s="176" t="s">
        <v>127</v>
      </c>
      <c r="E84" s="177">
        <v>262.5</v>
      </c>
      <c r="F84" s="178"/>
      <c r="G84" s="179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9"/>
      <c r="S84" s="159" t="s">
        <v>139</v>
      </c>
      <c r="T84" s="159" t="s">
        <v>140</v>
      </c>
      <c r="U84" s="159">
        <v>0</v>
      </c>
      <c r="V84" s="159">
        <f>ROUND(E84*U84,2)</f>
        <v>0</v>
      </c>
      <c r="W84" s="159"/>
      <c r="X84" s="159" t="s">
        <v>141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142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2" t="s">
        <v>221</v>
      </c>
      <c r="D85" s="163"/>
      <c r="E85" s="164">
        <v>262.5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48"/>
      <c r="Z85" s="148"/>
      <c r="AA85" s="148"/>
      <c r="AB85" s="148"/>
      <c r="AC85" s="148"/>
      <c r="AD85" s="148"/>
      <c r="AE85" s="148"/>
      <c r="AF85" s="148"/>
      <c r="AG85" s="148" t="s">
        <v>132</v>
      </c>
      <c r="AH85" s="148">
        <v>5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4">
        <v>20</v>
      </c>
      <c r="B86" s="175" t="s">
        <v>222</v>
      </c>
      <c r="C86" s="189" t="s">
        <v>223</v>
      </c>
      <c r="D86" s="176" t="s">
        <v>127</v>
      </c>
      <c r="E86" s="177">
        <v>262.5</v>
      </c>
      <c r="F86" s="178"/>
      <c r="G86" s="179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9"/>
      <c r="S86" s="159" t="s">
        <v>128</v>
      </c>
      <c r="T86" s="159" t="s">
        <v>224</v>
      </c>
      <c r="U86" s="159">
        <v>0</v>
      </c>
      <c r="V86" s="159">
        <f>ROUND(E86*U86,2)</f>
        <v>0</v>
      </c>
      <c r="W86" s="159"/>
      <c r="X86" s="159" t="s">
        <v>129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92" t="s">
        <v>225</v>
      </c>
      <c r="D87" s="163"/>
      <c r="E87" s="164">
        <v>262.5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48"/>
      <c r="Z87" s="148"/>
      <c r="AA87" s="148"/>
      <c r="AB87" s="148"/>
      <c r="AC87" s="148"/>
      <c r="AD87" s="148"/>
      <c r="AE87" s="148"/>
      <c r="AF87" s="148"/>
      <c r="AG87" s="148" t="s">
        <v>132</v>
      </c>
      <c r="AH87" s="148">
        <v>5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>
        <v>21</v>
      </c>
      <c r="B88" s="156" t="s">
        <v>226</v>
      </c>
      <c r="C88" s="194" t="s">
        <v>227</v>
      </c>
      <c r="D88" s="157" t="s">
        <v>0</v>
      </c>
      <c r="E88" s="186"/>
      <c r="F88" s="160"/>
      <c r="G88" s="159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128</v>
      </c>
      <c r="T88" s="159" t="s">
        <v>128</v>
      </c>
      <c r="U88" s="159">
        <v>0</v>
      </c>
      <c r="V88" s="159">
        <f>ROUND(E88*U88,2)</f>
        <v>0</v>
      </c>
      <c r="W88" s="159"/>
      <c r="X88" s="159" t="s">
        <v>214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7" t="s">
        <v>123</v>
      </c>
      <c r="B89" s="168" t="s">
        <v>77</v>
      </c>
      <c r="C89" s="188" t="s">
        <v>78</v>
      </c>
      <c r="D89" s="169"/>
      <c r="E89" s="170"/>
      <c r="F89" s="171"/>
      <c r="G89" s="172">
        <f>SUMIF(AG90:AG96,"&lt;&gt;NOR",G90:G96)</f>
        <v>0</v>
      </c>
      <c r="H89" s="166"/>
      <c r="I89" s="166">
        <f>SUM(I90:I96)</f>
        <v>0</v>
      </c>
      <c r="J89" s="166"/>
      <c r="K89" s="166">
        <f>SUM(K90:K96)</f>
        <v>0</v>
      </c>
      <c r="L89" s="166"/>
      <c r="M89" s="166">
        <f>SUM(M90:M96)</f>
        <v>0</v>
      </c>
      <c r="N89" s="165"/>
      <c r="O89" s="165">
        <f>SUM(O90:O96)</f>
        <v>0</v>
      </c>
      <c r="P89" s="165"/>
      <c r="Q89" s="165">
        <f>SUM(Q90:Q96)</f>
        <v>0</v>
      </c>
      <c r="R89" s="166"/>
      <c r="S89" s="166"/>
      <c r="T89" s="166"/>
      <c r="U89" s="166"/>
      <c r="V89" s="166">
        <f>SUM(V90:V96)</f>
        <v>0</v>
      </c>
      <c r="W89" s="166"/>
      <c r="X89" s="166"/>
      <c r="AG89" t="s">
        <v>124</v>
      </c>
    </row>
    <row r="90" spans="1:60" outlineLevel="1" x14ac:dyDescent="0.2">
      <c r="A90" s="174">
        <v>22</v>
      </c>
      <c r="B90" s="175" t="s">
        <v>228</v>
      </c>
      <c r="C90" s="189" t="s">
        <v>229</v>
      </c>
      <c r="D90" s="176" t="s">
        <v>230</v>
      </c>
      <c r="E90" s="177">
        <v>2645</v>
      </c>
      <c r="F90" s="178"/>
      <c r="G90" s="179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9"/>
      <c r="S90" s="159" t="s">
        <v>139</v>
      </c>
      <c r="T90" s="159" t="s">
        <v>140</v>
      </c>
      <c r="U90" s="159">
        <v>0</v>
      </c>
      <c r="V90" s="159">
        <f>ROUND(E90*U90,2)</f>
        <v>0</v>
      </c>
      <c r="W90" s="159"/>
      <c r="X90" s="159" t="s">
        <v>141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2" t="s">
        <v>231</v>
      </c>
      <c r="D91" s="163"/>
      <c r="E91" s="164">
        <v>169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48"/>
      <c r="Z91" s="148"/>
      <c r="AA91" s="148"/>
      <c r="AB91" s="148"/>
      <c r="AC91" s="148"/>
      <c r="AD91" s="148"/>
      <c r="AE91" s="148"/>
      <c r="AF91" s="148"/>
      <c r="AG91" s="148" t="s">
        <v>132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2" t="s">
        <v>232</v>
      </c>
      <c r="D92" s="163"/>
      <c r="E92" s="164">
        <v>2392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48"/>
      <c r="Z92" s="148"/>
      <c r="AA92" s="148"/>
      <c r="AB92" s="148"/>
      <c r="AC92" s="148"/>
      <c r="AD92" s="148"/>
      <c r="AE92" s="148"/>
      <c r="AF92" s="148"/>
      <c r="AG92" s="148" t="s">
        <v>132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2" t="s">
        <v>233</v>
      </c>
      <c r="D93" s="163"/>
      <c r="E93" s="164">
        <v>38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48"/>
      <c r="Z93" s="148"/>
      <c r="AA93" s="148"/>
      <c r="AB93" s="148"/>
      <c r="AC93" s="148"/>
      <c r="AD93" s="148"/>
      <c r="AE93" s="148"/>
      <c r="AF93" s="148"/>
      <c r="AG93" s="148" t="s">
        <v>132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2" t="s">
        <v>234</v>
      </c>
      <c r="D94" s="163"/>
      <c r="E94" s="164">
        <v>20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48"/>
      <c r="Z94" s="148"/>
      <c r="AA94" s="148"/>
      <c r="AB94" s="148"/>
      <c r="AC94" s="148"/>
      <c r="AD94" s="148"/>
      <c r="AE94" s="148"/>
      <c r="AF94" s="148"/>
      <c r="AG94" s="148" t="s">
        <v>132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2" t="s">
        <v>235</v>
      </c>
      <c r="D95" s="163"/>
      <c r="E95" s="164">
        <v>26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48"/>
      <c r="Z95" s="148"/>
      <c r="AA95" s="148"/>
      <c r="AB95" s="148"/>
      <c r="AC95" s="148"/>
      <c r="AD95" s="148"/>
      <c r="AE95" s="148"/>
      <c r="AF95" s="148"/>
      <c r="AG95" s="148" t="s">
        <v>132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>
        <v>23</v>
      </c>
      <c r="B96" s="156" t="s">
        <v>236</v>
      </c>
      <c r="C96" s="194" t="s">
        <v>237</v>
      </c>
      <c r="D96" s="157" t="s">
        <v>0</v>
      </c>
      <c r="E96" s="186"/>
      <c r="F96" s="160"/>
      <c r="G96" s="159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8">
        <v>0</v>
      </c>
      <c r="O96" s="158">
        <f>ROUND(E96*N96,2)</f>
        <v>0</v>
      </c>
      <c r="P96" s="158">
        <v>0</v>
      </c>
      <c r="Q96" s="158">
        <f>ROUND(E96*P96,2)</f>
        <v>0</v>
      </c>
      <c r="R96" s="159"/>
      <c r="S96" s="159" t="s">
        <v>128</v>
      </c>
      <c r="T96" s="159" t="s">
        <v>128</v>
      </c>
      <c r="U96" s="159">
        <v>0</v>
      </c>
      <c r="V96" s="159">
        <f>ROUND(E96*U96,2)</f>
        <v>0</v>
      </c>
      <c r="W96" s="159"/>
      <c r="X96" s="159" t="s">
        <v>214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7" t="s">
        <v>123</v>
      </c>
      <c r="B97" s="168" t="s">
        <v>79</v>
      </c>
      <c r="C97" s="188" t="s">
        <v>80</v>
      </c>
      <c r="D97" s="169"/>
      <c r="E97" s="170"/>
      <c r="F97" s="171"/>
      <c r="G97" s="172">
        <f>SUMIF(AG98:AG107,"&lt;&gt;NOR",G98:G107)</f>
        <v>0</v>
      </c>
      <c r="H97" s="166"/>
      <c r="I97" s="166">
        <f>SUM(I98:I107)</f>
        <v>0</v>
      </c>
      <c r="J97" s="166"/>
      <c r="K97" s="166">
        <f>SUM(K98:K107)</f>
        <v>0</v>
      </c>
      <c r="L97" s="166"/>
      <c r="M97" s="166">
        <f>SUM(M98:M107)</f>
        <v>0</v>
      </c>
      <c r="N97" s="165"/>
      <c r="O97" s="165">
        <f>SUM(O98:O107)</f>
        <v>0</v>
      </c>
      <c r="P97" s="165"/>
      <c r="Q97" s="165">
        <f>SUM(Q98:Q107)</f>
        <v>16.84</v>
      </c>
      <c r="R97" s="166"/>
      <c r="S97" s="166"/>
      <c r="T97" s="166"/>
      <c r="U97" s="166"/>
      <c r="V97" s="166">
        <f>SUM(V98:V107)</f>
        <v>170.23000000000002</v>
      </c>
      <c r="W97" s="166"/>
      <c r="X97" s="166"/>
      <c r="AG97" t="s">
        <v>124</v>
      </c>
    </row>
    <row r="98" spans="1:60" outlineLevel="1" x14ac:dyDescent="0.2">
      <c r="A98" s="174">
        <v>24</v>
      </c>
      <c r="B98" s="175" t="s">
        <v>238</v>
      </c>
      <c r="C98" s="189" t="s">
        <v>239</v>
      </c>
      <c r="D98" s="176" t="s">
        <v>127</v>
      </c>
      <c r="E98" s="177">
        <v>511.55</v>
      </c>
      <c r="F98" s="178"/>
      <c r="G98" s="179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8">
        <v>0</v>
      </c>
      <c r="O98" s="158">
        <f>ROUND(E98*N98,2)</f>
        <v>0</v>
      </c>
      <c r="P98" s="158">
        <v>2.4649999999999998E-2</v>
      </c>
      <c r="Q98" s="158">
        <f>ROUND(E98*P98,2)</f>
        <v>12.61</v>
      </c>
      <c r="R98" s="159"/>
      <c r="S98" s="159" t="s">
        <v>128</v>
      </c>
      <c r="T98" s="159" t="s">
        <v>240</v>
      </c>
      <c r="U98" s="159">
        <v>0.25</v>
      </c>
      <c r="V98" s="159">
        <f>ROUND(E98*U98,2)</f>
        <v>127.89</v>
      </c>
      <c r="W98" s="159"/>
      <c r="X98" s="159" t="s">
        <v>141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241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0" t="s">
        <v>131</v>
      </c>
      <c r="D99" s="161"/>
      <c r="E99" s="162"/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48"/>
      <c r="Z99" s="148"/>
      <c r="AA99" s="148"/>
      <c r="AB99" s="148"/>
      <c r="AC99" s="148"/>
      <c r="AD99" s="148"/>
      <c r="AE99" s="148"/>
      <c r="AF99" s="148"/>
      <c r="AG99" s="148" t="s">
        <v>132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91" t="s">
        <v>242</v>
      </c>
      <c r="D100" s="161"/>
      <c r="E100" s="162">
        <v>40.247999999999998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132</v>
      </c>
      <c r="AH100" s="148">
        <v>2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1" t="s">
        <v>243</v>
      </c>
      <c r="D101" s="161"/>
      <c r="E101" s="162">
        <v>-0.9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132</v>
      </c>
      <c r="AH101" s="148">
        <v>2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0" t="s">
        <v>134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2" t="s">
        <v>244</v>
      </c>
      <c r="D103" s="163"/>
      <c r="E103" s="164">
        <v>511.55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132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4">
        <v>25</v>
      </c>
      <c r="B104" s="175" t="s">
        <v>245</v>
      </c>
      <c r="C104" s="189" t="s">
        <v>246</v>
      </c>
      <c r="D104" s="176" t="s">
        <v>127</v>
      </c>
      <c r="E104" s="177">
        <v>511.55</v>
      </c>
      <c r="F104" s="178"/>
      <c r="G104" s="179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8">
        <v>0</v>
      </c>
      <c r="O104" s="158">
        <f>ROUND(E104*N104,2)</f>
        <v>0</v>
      </c>
      <c r="P104" s="158">
        <v>8.0000000000000002E-3</v>
      </c>
      <c r="Q104" s="158">
        <f>ROUND(E104*P104,2)</f>
        <v>4.09</v>
      </c>
      <c r="R104" s="159"/>
      <c r="S104" s="159" t="s">
        <v>128</v>
      </c>
      <c r="T104" s="159" t="s">
        <v>240</v>
      </c>
      <c r="U104" s="159">
        <v>6.6000000000000003E-2</v>
      </c>
      <c r="V104" s="159">
        <f>ROUND(E104*U104,2)</f>
        <v>33.76</v>
      </c>
      <c r="W104" s="159"/>
      <c r="X104" s="159" t="s">
        <v>141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241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2" t="s">
        <v>153</v>
      </c>
      <c r="D105" s="163"/>
      <c r="E105" s="164">
        <v>511.55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132</v>
      </c>
      <c r="AH105" s="148">
        <v>5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4">
        <v>26</v>
      </c>
      <c r="B106" s="175" t="s">
        <v>247</v>
      </c>
      <c r="C106" s="189" t="s">
        <v>248</v>
      </c>
      <c r="D106" s="176" t="s">
        <v>205</v>
      </c>
      <c r="E106" s="177">
        <v>78</v>
      </c>
      <c r="F106" s="178"/>
      <c r="G106" s="179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8">
        <v>0</v>
      </c>
      <c r="O106" s="158">
        <f>ROUND(E106*N106,2)</f>
        <v>0</v>
      </c>
      <c r="P106" s="158">
        <v>1.8E-3</v>
      </c>
      <c r="Q106" s="158">
        <f>ROUND(E106*P106,2)</f>
        <v>0.14000000000000001</v>
      </c>
      <c r="R106" s="159"/>
      <c r="S106" s="159" t="s">
        <v>128</v>
      </c>
      <c r="T106" s="159" t="s">
        <v>128</v>
      </c>
      <c r="U106" s="159">
        <v>0.11</v>
      </c>
      <c r="V106" s="159">
        <f>ROUND(E106*U106,2)</f>
        <v>8.58</v>
      </c>
      <c r="W106" s="159"/>
      <c r="X106" s="159" t="s">
        <v>141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142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2" t="s">
        <v>249</v>
      </c>
      <c r="D107" s="163"/>
      <c r="E107" s="164">
        <v>78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132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7" t="s">
        <v>123</v>
      </c>
      <c r="B108" s="168" t="s">
        <v>83</v>
      </c>
      <c r="C108" s="188" t="s">
        <v>84</v>
      </c>
      <c r="D108" s="169"/>
      <c r="E108" s="170"/>
      <c r="F108" s="171"/>
      <c r="G108" s="172">
        <f>SUMIF(AG109:AG112,"&lt;&gt;NOR",G109:G112)</f>
        <v>0</v>
      </c>
      <c r="H108" s="166"/>
      <c r="I108" s="166">
        <f>SUM(I109:I112)</f>
        <v>0</v>
      </c>
      <c r="J108" s="166"/>
      <c r="K108" s="166">
        <f>SUM(K109:K112)</f>
        <v>0</v>
      </c>
      <c r="L108" s="166"/>
      <c r="M108" s="166">
        <f>SUM(M109:M112)</f>
        <v>0</v>
      </c>
      <c r="N108" s="165"/>
      <c r="O108" s="165">
        <f>SUM(O109:O112)</f>
        <v>0.01</v>
      </c>
      <c r="P108" s="165"/>
      <c r="Q108" s="165">
        <f>SUM(Q109:Q112)</f>
        <v>0</v>
      </c>
      <c r="R108" s="166"/>
      <c r="S108" s="166"/>
      <c r="T108" s="166"/>
      <c r="U108" s="166"/>
      <c r="V108" s="166">
        <f>SUM(V109:V112)</f>
        <v>9.36</v>
      </c>
      <c r="W108" s="166"/>
      <c r="X108" s="166"/>
      <c r="AG108" t="s">
        <v>124</v>
      </c>
    </row>
    <row r="109" spans="1:60" ht="22.5" outlineLevel="1" x14ac:dyDescent="0.2">
      <c r="A109" s="174">
        <v>27</v>
      </c>
      <c r="B109" s="175" t="s">
        <v>250</v>
      </c>
      <c r="C109" s="189" t="s">
        <v>251</v>
      </c>
      <c r="D109" s="176" t="s">
        <v>252</v>
      </c>
      <c r="E109" s="177">
        <v>62.4</v>
      </c>
      <c r="F109" s="178"/>
      <c r="G109" s="179">
        <f>ROUND(E109*F109,2)</f>
        <v>0</v>
      </c>
      <c r="H109" s="160"/>
      <c r="I109" s="159">
        <f>ROUND(E109*H109,2)</f>
        <v>0</v>
      </c>
      <c r="J109" s="160"/>
      <c r="K109" s="159">
        <f>ROUND(E109*J109,2)</f>
        <v>0</v>
      </c>
      <c r="L109" s="159">
        <v>21</v>
      </c>
      <c r="M109" s="159">
        <f>G109*(1+L109/100)</f>
        <v>0</v>
      </c>
      <c r="N109" s="158">
        <v>1.4999999999999999E-4</v>
      </c>
      <c r="O109" s="158">
        <f>ROUND(E109*N109,2)</f>
        <v>0.01</v>
      </c>
      <c r="P109" s="158">
        <v>0</v>
      </c>
      <c r="Q109" s="158">
        <f>ROUND(E109*P109,2)</f>
        <v>0</v>
      </c>
      <c r="R109" s="159"/>
      <c r="S109" s="159" t="s">
        <v>128</v>
      </c>
      <c r="T109" s="159" t="s">
        <v>128</v>
      </c>
      <c r="U109" s="159">
        <v>0.15</v>
      </c>
      <c r="V109" s="159">
        <f>ROUND(E109*U109,2)</f>
        <v>9.36</v>
      </c>
      <c r="W109" s="159"/>
      <c r="X109" s="159" t="s">
        <v>141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142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269" t="s">
        <v>253</v>
      </c>
      <c r="D110" s="270"/>
      <c r="E110" s="270"/>
      <c r="F110" s="270"/>
      <c r="G110" s="270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2" t="s">
        <v>254</v>
      </c>
      <c r="D111" s="163"/>
      <c r="E111" s="164">
        <v>62.4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>
        <v>28</v>
      </c>
      <c r="B112" s="156" t="s">
        <v>255</v>
      </c>
      <c r="C112" s="194" t="s">
        <v>256</v>
      </c>
      <c r="D112" s="157" t="s">
        <v>0</v>
      </c>
      <c r="E112" s="186"/>
      <c r="F112" s="160"/>
      <c r="G112" s="159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9"/>
      <c r="S112" s="159" t="s">
        <v>128</v>
      </c>
      <c r="T112" s="159" t="s">
        <v>128</v>
      </c>
      <c r="U112" s="159">
        <v>0</v>
      </c>
      <c r="V112" s="159">
        <f>ROUND(E112*U112,2)</f>
        <v>0</v>
      </c>
      <c r="W112" s="159"/>
      <c r="X112" s="159" t="s">
        <v>214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67" t="s">
        <v>123</v>
      </c>
      <c r="B113" s="168" t="s">
        <v>85</v>
      </c>
      <c r="C113" s="188" t="s">
        <v>86</v>
      </c>
      <c r="D113" s="169"/>
      <c r="E113" s="170"/>
      <c r="F113" s="171"/>
      <c r="G113" s="172">
        <f>SUMIF(AG114:AG127,"&lt;&gt;NOR",G114:G127)</f>
        <v>0</v>
      </c>
      <c r="H113" s="166"/>
      <c r="I113" s="166">
        <f>SUM(I114:I127)</f>
        <v>0</v>
      </c>
      <c r="J113" s="166"/>
      <c r="K113" s="166">
        <f>SUM(K114:K127)</f>
        <v>0</v>
      </c>
      <c r="L113" s="166"/>
      <c r="M113" s="166">
        <f>SUM(M114:M127)</f>
        <v>0</v>
      </c>
      <c r="N113" s="165"/>
      <c r="O113" s="165">
        <f>SUM(O114:O127)</f>
        <v>5.32</v>
      </c>
      <c r="P113" s="165"/>
      <c r="Q113" s="165">
        <f>SUM(Q114:Q127)</f>
        <v>1.48</v>
      </c>
      <c r="R113" s="166"/>
      <c r="S113" s="166"/>
      <c r="T113" s="166"/>
      <c r="U113" s="166"/>
      <c r="V113" s="166">
        <f>SUM(V114:V127)</f>
        <v>987.4</v>
      </c>
      <c r="W113" s="166"/>
      <c r="X113" s="166"/>
      <c r="AG113" t="s">
        <v>124</v>
      </c>
    </row>
    <row r="114" spans="1:60" outlineLevel="1" x14ac:dyDescent="0.2">
      <c r="A114" s="174">
        <v>29</v>
      </c>
      <c r="B114" s="175" t="s">
        <v>257</v>
      </c>
      <c r="C114" s="189" t="s">
        <v>258</v>
      </c>
      <c r="D114" s="176" t="s">
        <v>127</v>
      </c>
      <c r="E114" s="177">
        <v>1477.71</v>
      </c>
      <c r="F114" s="178"/>
      <c r="G114" s="179">
        <f>ROUND(E114*F114,2)</f>
        <v>0</v>
      </c>
      <c r="H114" s="160"/>
      <c r="I114" s="159">
        <f>ROUND(E114*H114,2)</f>
        <v>0</v>
      </c>
      <c r="J114" s="160"/>
      <c r="K114" s="159">
        <f>ROUND(E114*J114,2)</f>
        <v>0</v>
      </c>
      <c r="L114" s="159">
        <v>21</v>
      </c>
      <c r="M114" s="159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9"/>
      <c r="S114" s="159" t="s">
        <v>128</v>
      </c>
      <c r="T114" s="159" t="s">
        <v>128</v>
      </c>
      <c r="U114" s="159">
        <v>4.5999999999999999E-2</v>
      </c>
      <c r="V114" s="159">
        <f>ROUND(E114*U114,2)</f>
        <v>67.97</v>
      </c>
      <c r="W114" s="159"/>
      <c r="X114" s="159" t="s">
        <v>141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142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2" t="s">
        <v>259</v>
      </c>
      <c r="D115" s="163"/>
      <c r="E115" s="164">
        <v>1477.71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132</v>
      </c>
      <c r="AH115" s="148">
        <v>5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4">
        <v>30</v>
      </c>
      <c r="B116" s="175" t="s">
        <v>260</v>
      </c>
      <c r="C116" s="189" t="s">
        <v>261</v>
      </c>
      <c r="D116" s="176" t="s">
        <v>252</v>
      </c>
      <c r="E116" s="177">
        <v>1477.71</v>
      </c>
      <c r="F116" s="178"/>
      <c r="G116" s="179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8">
        <v>8.0000000000000007E-5</v>
      </c>
      <c r="O116" s="158">
        <f>ROUND(E116*N116,2)</f>
        <v>0.12</v>
      </c>
      <c r="P116" s="158">
        <v>0</v>
      </c>
      <c r="Q116" s="158">
        <f>ROUND(E116*P116,2)</f>
        <v>0</v>
      </c>
      <c r="R116" s="159"/>
      <c r="S116" s="159" t="s">
        <v>128</v>
      </c>
      <c r="T116" s="159" t="s">
        <v>128</v>
      </c>
      <c r="U116" s="159">
        <v>0.13719999999999999</v>
      </c>
      <c r="V116" s="159">
        <f>ROUND(E116*U116,2)</f>
        <v>202.74</v>
      </c>
      <c r="W116" s="159"/>
      <c r="X116" s="159" t="s">
        <v>141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142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2" t="s">
        <v>264</v>
      </c>
      <c r="D117" s="163"/>
      <c r="E117" s="164">
        <v>1136.46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132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2" t="s">
        <v>265</v>
      </c>
      <c r="D118" s="163"/>
      <c r="E118" s="164">
        <v>341.25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4">
        <v>31</v>
      </c>
      <c r="B119" s="175" t="s">
        <v>262</v>
      </c>
      <c r="C119" s="189" t="s">
        <v>263</v>
      </c>
      <c r="D119" s="176" t="s">
        <v>127</v>
      </c>
      <c r="E119" s="177">
        <v>1477.71</v>
      </c>
      <c r="F119" s="178"/>
      <c r="G119" s="179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8">
        <v>0</v>
      </c>
      <c r="O119" s="158">
        <f>ROUND(E119*N119,2)</f>
        <v>0</v>
      </c>
      <c r="P119" s="158">
        <v>1E-3</v>
      </c>
      <c r="Q119" s="158">
        <f>ROUND(E119*P119,2)</f>
        <v>1.48</v>
      </c>
      <c r="R119" s="159"/>
      <c r="S119" s="159" t="s">
        <v>128</v>
      </c>
      <c r="T119" s="159" t="s">
        <v>128</v>
      </c>
      <c r="U119" s="159">
        <v>0.105</v>
      </c>
      <c r="V119" s="159">
        <f>ROUND(E119*U119,2)</f>
        <v>155.16</v>
      </c>
      <c r="W119" s="159"/>
      <c r="X119" s="159" t="s">
        <v>141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142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2" t="s">
        <v>264</v>
      </c>
      <c r="D120" s="163"/>
      <c r="E120" s="164">
        <v>1136.46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132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2" t="s">
        <v>265</v>
      </c>
      <c r="D121" s="163"/>
      <c r="E121" s="164">
        <v>341.25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4">
        <v>32</v>
      </c>
      <c r="B122" s="175" t="s">
        <v>266</v>
      </c>
      <c r="C122" s="189" t="s">
        <v>267</v>
      </c>
      <c r="D122" s="176" t="s">
        <v>127</v>
      </c>
      <c r="E122" s="177">
        <v>1477.71</v>
      </c>
      <c r="F122" s="178"/>
      <c r="G122" s="179">
        <f>ROUND(E122*F122,2)</f>
        <v>0</v>
      </c>
      <c r="H122" s="160"/>
      <c r="I122" s="159">
        <f>ROUND(E122*H122,2)</f>
        <v>0</v>
      </c>
      <c r="J122" s="160"/>
      <c r="K122" s="159">
        <f>ROUND(E122*J122,2)</f>
        <v>0</v>
      </c>
      <c r="L122" s="159">
        <v>21</v>
      </c>
      <c r="M122" s="159">
        <f>G122*(1+L122/100)</f>
        <v>0</v>
      </c>
      <c r="N122" s="158">
        <v>4.0000000000000002E-4</v>
      </c>
      <c r="O122" s="158">
        <f>ROUND(E122*N122,2)</f>
        <v>0.59</v>
      </c>
      <c r="P122" s="158">
        <v>0</v>
      </c>
      <c r="Q122" s="158">
        <f>ROUND(E122*P122,2)</f>
        <v>0</v>
      </c>
      <c r="R122" s="159"/>
      <c r="S122" s="159" t="s">
        <v>128</v>
      </c>
      <c r="T122" s="159" t="s">
        <v>128</v>
      </c>
      <c r="U122" s="159">
        <v>0.38</v>
      </c>
      <c r="V122" s="159">
        <f>ROUND(E122*U122,2)</f>
        <v>561.53</v>
      </c>
      <c r="W122" s="159"/>
      <c r="X122" s="159" t="s">
        <v>141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142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2" t="s">
        <v>259</v>
      </c>
      <c r="D123" s="163"/>
      <c r="E123" s="164">
        <v>1477.71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132</v>
      </c>
      <c r="AH123" s="148">
        <v>5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4">
        <v>33</v>
      </c>
      <c r="B124" s="175" t="s">
        <v>268</v>
      </c>
      <c r="C124" s="189" t="s">
        <v>269</v>
      </c>
      <c r="D124" s="176" t="s">
        <v>127</v>
      </c>
      <c r="E124" s="177">
        <v>1477.71</v>
      </c>
      <c r="F124" s="178"/>
      <c r="G124" s="179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8">
        <v>3.1199999999999999E-3</v>
      </c>
      <c r="O124" s="158">
        <f>ROUND(E124*N124,2)</f>
        <v>4.6100000000000003</v>
      </c>
      <c r="P124" s="158">
        <v>0</v>
      </c>
      <c r="Q124" s="158">
        <f>ROUND(E124*P124,2)</f>
        <v>0</v>
      </c>
      <c r="R124" s="159" t="s">
        <v>270</v>
      </c>
      <c r="S124" s="159" t="s">
        <v>128</v>
      </c>
      <c r="T124" s="159" t="s">
        <v>128</v>
      </c>
      <c r="U124" s="159">
        <v>0</v>
      </c>
      <c r="V124" s="159">
        <f>ROUND(E124*U124,2)</f>
        <v>0</v>
      </c>
      <c r="W124" s="159"/>
      <c r="X124" s="159" t="s">
        <v>171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172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2" t="s">
        <v>264</v>
      </c>
      <c r="D125" s="163"/>
      <c r="E125" s="164">
        <v>1136.46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132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2" t="s">
        <v>265</v>
      </c>
      <c r="D126" s="163"/>
      <c r="E126" s="164">
        <v>341.25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>
        <v>34</v>
      </c>
      <c r="B127" s="156" t="s">
        <v>271</v>
      </c>
      <c r="C127" s="194" t="s">
        <v>272</v>
      </c>
      <c r="D127" s="157" t="s">
        <v>0</v>
      </c>
      <c r="E127" s="186"/>
      <c r="F127" s="160"/>
      <c r="G127" s="159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9"/>
      <c r="S127" s="159" t="s">
        <v>128</v>
      </c>
      <c r="T127" s="159" t="s">
        <v>128</v>
      </c>
      <c r="U127" s="159">
        <v>0</v>
      </c>
      <c r="V127" s="159">
        <f>ROUND(E127*U127,2)</f>
        <v>0</v>
      </c>
      <c r="W127" s="159"/>
      <c r="X127" s="159" t="s">
        <v>214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215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167" t="s">
        <v>123</v>
      </c>
      <c r="B128" s="168" t="s">
        <v>87</v>
      </c>
      <c r="C128" s="188" t="s">
        <v>88</v>
      </c>
      <c r="D128" s="169"/>
      <c r="E128" s="170"/>
      <c r="F128" s="171"/>
      <c r="G128" s="172">
        <f>SUMIF(AG129:AG134,"&lt;&gt;NOR",G129:G134)</f>
        <v>0</v>
      </c>
      <c r="H128" s="166"/>
      <c r="I128" s="166">
        <f>SUM(I129:I134)</f>
        <v>0</v>
      </c>
      <c r="J128" s="166"/>
      <c r="K128" s="166">
        <f>SUM(K129:K134)</f>
        <v>0</v>
      </c>
      <c r="L128" s="166"/>
      <c r="M128" s="166">
        <f>SUM(M129:M134)</f>
        <v>0</v>
      </c>
      <c r="N128" s="165"/>
      <c r="O128" s="165">
        <f>SUM(O129:O134)</f>
        <v>0</v>
      </c>
      <c r="P128" s="165"/>
      <c r="Q128" s="165">
        <f>SUM(Q129:Q134)</f>
        <v>11.24</v>
      </c>
      <c r="R128" s="166"/>
      <c r="S128" s="166"/>
      <c r="T128" s="166"/>
      <c r="U128" s="166"/>
      <c r="V128" s="166">
        <f>SUM(V129:V134)</f>
        <v>0</v>
      </c>
      <c r="W128" s="166"/>
      <c r="X128" s="166"/>
      <c r="AG128" t="s">
        <v>124</v>
      </c>
    </row>
    <row r="129" spans="1:60" outlineLevel="1" x14ac:dyDescent="0.2">
      <c r="A129" s="174">
        <v>35</v>
      </c>
      <c r="B129" s="175" t="s">
        <v>273</v>
      </c>
      <c r="C129" s="189" t="s">
        <v>274</v>
      </c>
      <c r="D129" s="176" t="s">
        <v>127</v>
      </c>
      <c r="E129" s="177">
        <v>165.36</v>
      </c>
      <c r="F129" s="178"/>
      <c r="G129" s="179">
        <f>ROUND(E129*F129,2)</f>
        <v>0</v>
      </c>
      <c r="H129" s="160"/>
      <c r="I129" s="159">
        <f>ROUND(E129*H129,2)</f>
        <v>0</v>
      </c>
      <c r="J129" s="160"/>
      <c r="K129" s="159">
        <f>ROUND(E129*J129,2)</f>
        <v>0</v>
      </c>
      <c r="L129" s="159">
        <v>21</v>
      </c>
      <c r="M129" s="159">
        <f>G129*(1+L129/100)</f>
        <v>0</v>
      </c>
      <c r="N129" s="158">
        <v>0</v>
      </c>
      <c r="O129" s="158">
        <f>ROUND(E129*N129,2)</f>
        <v>0</v>
      </c>
      <c r="P129" s="158">
        <v>6.8000000000000005E-2</v>
      </c>
      <c r="Q129" s="158">
        <f>ROUND(E129*P129,2)</f>
        <v>11.24</v>
      </c>
      <c r="R129" s="159"/>
      <c r="S129" s="159" t="s">
        <v>128</v>
      </c>
      <c r="T129" s="159" t="s">
        <v>128</v>
      </c>
      <c r="U129" s="159">
        <v>0</v>
      </c>
      <c r="V129" s="159">
        <f>ROUND(E129*U129,2)</f>
        <v>0</v>
      </c>
      <c r="W129" s="159"/>
      <c r="X129" s="159" t="s">
        <v>129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130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55"/>
      <c r="B130" s="156"/>
      <c r="C130" s="269" t="s">
        <v>275</v>
      </c>
      <c r="D130" s="270"/>
      <c r="E130" s="270"/>
      <c r="F130" s="270"/>
      <c r="G130" s="270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158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87" t="str">
        <f>C130</f>
        <v>Svislé přemístění ze 2. NP, nebo 1. PP, vodorovné vnitrostaveništní přemístění do 30 m, odvoz na skládku do 10 km. Bez poplatku za skládku.</v>
      </c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0" t="s">
        <v>131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132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1" t="s">
        <v>276</v>
      </c>
      <c r="D132" s="161"/>
      <c r="E132" s="162">
        <v>2.1150000000000002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132</v>
      </c>
      <c r="AH132" s="148">
        <v>2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0" t="s">
        <v>134</v>
      </c>
      <c r="D133" s="161"/>
      <c r="E133" s="162"/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132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92" t="s">
        <v>277</v>
      </c>
      <c r="D134" s="163"/>
      <c r="E134" s="164">
        <v>165.36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7" t="s">
        <v>123</v>
      </c>
      <c r="B135" s="168" t="s">
        <v>89</v>
      </c>
      <c r="C135" s="188" t="s">
        <v>90</v>
      </c>
      <c r="D135" s="169"/>
      <c r="E135" s="170"/>
      <c r="F135" s="171"/>
      <c r="G135" s="172">
        <f>SUMIF(AG136:AG138,"&lt;&gt;NOR",G136:G138)</f>
        <v>0</v>
      </c>
      <c r="H135" s="166"/>
      <c r="I135" s="166">
        <f>SUM(I136:I138)</f>
        <v>0</v>
      </c>
      <c r="J135" s="166"/>
      <c r="K135" s="166">
        <f>SUM(K136:K138)</f>
        <v>0</v>
      </c>
      <c r="L135" s="166"/>
      <c r="M135" s="166">
        <f>SUM(M136:M138)</f>
        <v>0</v>
      </c>
      <c r="N135" s="165"/>
      <c r="O135" s="165">
        <f>SUM(O136:O138)</f>
        <v>0.08</v>
      </c>
      <c r="P135" s="165"/>
      <c r="Q135" s="165">
        <f>SUM(Q136:Q138)</f>
        <v>0</v>
      </c>
      <c r="R135" s="166"/>
      <c r="S135" s="166"/>
      <c r="T135" s="166"/>
      <c r="U135" s="166"/>
      <c r="V135" s="166">
        <f>SUM(V136:V138)</f>
        <v>531.62</v>
      </c>
      <c r="W135" s="166"/>
      <c r="X135" s="166"/>
      <c r="AG135" t="s">
        <v>124</v>
      </c>
    </row>
    <row r="136" spans="1:60" outlineLevel="1" x14ac:dyDescent="0.2">
      <c r="A136" s="174">
        <v>36</v>
      </c>
      <c r="B136" s="175" t="s">
        <v>278</v>
      </c>
      <c r="C136" s="189" t="s">
        <v>279</v>
      </c>
      <c r="D136" s="176" t="s">
        <v>127</v>
      </c>
      <c r="E136" s="177">
        <v>7817.8931000000002</v>
      </c>
      <c r="F136" s="178"/>
      <c r="G136" s="179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1.0000000000000001E-5</v>
      </c>
      <c r="O136" s="158">
        <f>ROUND(E136*N136,2)</f>
        <v>0.08</v>
      </c>
      <c r="P136" s="158">
        <v>0</v>
      </c>
      <c r="Q136" s="158">
        <f>ROUND(E136*P136,2)</f>
        <v>0</v>
      </c>
      <c r="R136" s="159"/>
      <c r="S136" s="159" t="s">
        <v>128</v>
      </c>
      <c r="T136" s="159" t="s">
        <v>128</v>
      </c>
      <c r="U136" s="159">
        <v>6.8000000000000005E-2</v>
      </c>
      <c r="V136" s="159">
        <f>ROUND(E136*U136,2)</f>
        <v>531.62</v>
      </c>
      <c r="W136" s="159"/>
      <c r="X136" s="159" t="s">
        <v>141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142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2" t="s">
        <v>280</v>
      </c>
      <c r="D137" s="163"/>
      <c r="E137" s="164"/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132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2" t="s">
        <v>281</v>
      </c>
      <c r="D138" s="163"/>
      <c r="E138" s="164">
        <v>7817.8931000000002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132</v>
      </c>
      <c r="AH138" s="148">
        <v>5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">
      <c r="A139" s="167" t="s">
        <v>123</v>
      </c>
      <c r="B139" s="168" t="s">
        <v>91</v>
      </c>
      <c r="C139" s="188" t="s">
        <v>92</v>
      </c>
      <c r="D139" s="169"/>
      <c r="E139" s="170"/>
      <c r="F139" s="171"/>
      <c r="G139" s="172">
        <f>SUMIF(AG140:AG338,"&lt;&gt;NOR",G140:G338)</f>
        <v>0</v>
      </c>
      <c r="H139" s="166"/>
      <c r="I139" s="166">
        <f>SUM(I140:I338)</f>
        <v>0</v>
      </c>
      <c r="J139" s="166"/>
      <c r="K139" s="166">
        <f>SUM(K140:K338)</f>
        <v>0</v>
      </c>
      <c r="L139" s="166"/>
      <c r="M139" s="166">
        <f>SUM(M140:M338)</f>
        <v>0</v>
      </c>
      <c r="N139" s="165"/>
      <c r="O139" s="165">
        <f>SUM(O140:O338)</f>
        <v>7.04</v>
      </c>
      <c r="P139" s="165"/>
      <c r="Q139" s="165">
        <f>SUM(Q140:Q338)</f>
        <v>0</v>
      </c>
      <c r="R139" s="166"/>
      <c r="S139" s="166"/>
      <c r="T139" s="166"/>
      <c r="U139" s="166"/>
      <c r="V139" s="166">
        <f>SUM(V140:V338)</f>
        <v>2069.0100000000002</v>
      </c>
      <c r="W139" s="166"/>
      <c r="X139" s="166"/>
      <c r="AG139" t="s">
        <v>124</v>
      </c>
    </row>
    <row r="140" spans="1:60" outlineLevel="1" x14ac:dyDescent="0.2">
      <c r="A140" s="174">
        <v>37</v>
      </c>
      <c r="B140" s="175" t="s">
        <v>282</v>
      </c>
      <c r="C140" s="189" t="s">
        <v>283</v>
      </c>
      <c r="D140" s="176" t="s">
        <v>127</v>
      </c>
      <c r="E140" s="177">
        <v>15635.7862</v>
      </c>
      <c r="F140" s="178"/>
      <c r="G140" s="179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21</v>
      </c>
      <c r="M140" s="159">
        <f>G140*(1+L140/100)</f>
        <v>0</v>
      </c>
      <c r="N140" s="158">
        <v>5.0000000000000002E-5</v>
      </c>
      <c r="O140" s="158">
        <f>ROUND(E140*N140,2)</f>
        <v>0.78</v>
      </c>
      <c r="P140" s="158">
        <v>0</v>
      </c>
      <c r="Q140" s="158">
        <f>ROUND(E140*P140,2)</f>
        <v>0</v>
      </c>
      <c r="R140" s="159"/>
      <c r="S140" s="159" t="s">
        <v>128</v>
      </c>
      <c r="T140" s="159" t="s">
        <v>128</v>
      </c>
      <c r="U140" s="159">
        <v>0.03</v>
      </c>
      <c r="V140" s="159">
        <f>ROUND(E140*U140,2)</f>
        <v>469.07</v>
      </c>
      <c r="W140" s="159"/>
      <c r="X140" s="159" t="s">
        <v>141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142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2" t="s">
        <v>284</v>
      </c>
      <c r="D141" s="163"/>
      <c r="E141" s="164"/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132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2" t="s">
        <v>285</v>
      </c>
      <c r="D142" s="163"/>
      <c r="E142" s="164">
        <v>695.76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132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92" t="s">
        <v>286</v>
      </c>
      <c r="D143" s="163"/>
      <c r="E143" s="164">
        <v>5415.6959999999999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132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92" t="s">
        <v>287</v>
      </c>
      <c r="D144" s="163"/>
      <c r="E144" s="164">
        <v>179.8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132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2" t="s">
        <v>288</v>
      </c>
      <c r="D145" s="163"/>
      <c r="E145" s="164">
        <v>125.26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2" t="s">
        <v>289</v>
      </c>
      <c r="D146" s="163"/>
      <c r="E146" s="164">
        <v>131.62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0" t="s">
        <v>131</v>
      </c>
      <c r="D147" s="161"/>
      <c r="E147" s="162"/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1" t="s">
        <v>290</v>
      </c>
      <c r="D148" s="161"/>
      <c r="E148" s="162"/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132</v>
      </c>
      <c r="AH148" s="148">
        <v>2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0" t="s">
        <v>134</v>
      </c>
      <c r="D149" s="161"/>
      <c r="E149" s="162"/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132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92" t="s">
        <v>284</v>
      </c>
      <c r="D150" s="163"/>
      <c r="E150" s="164"/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132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0" t="s">
        <v>131</v>
      </c>
      <c r="D151" s="161"/>
      <c r="E151" s="162"/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132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1" t="s">
        <v>291</v>
      </c>
      <c r="D152" s="161"/>
      <c r="E152" s="162">
        <v>33.332000000000001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132</v>
      </c>
      <c r="AH152" s="148">
        <v>2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1" t="s">
        <v>292</v>
      </c>
      <c r="D153" s="161"/>
      <c r="E153" s="162">
        <v>39.728000000000002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132</v>
      </c>
      <c r="AH153" s="148">
        <v>2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1" t="s">
        <v>293</v>
      </c>
      <c r="D154" s="161"/>
      <c r="E154" s="162">
        <v>-4.1369999999999996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132</v>
      </c>
      <c r="AH154" s="148">
        <v>2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1" t="s">
        <v>294</v>
      </c>
      <c r="D155" s="161"/>
      <c r="E155" s="162">
        <v>-6.3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132</v>
      </c>
      <c r="AH155" s="148">
        <v>2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0" t="s">
        <v>134</v>
      </c>
      <c r="D156" s="161"/>
      <c r="E156" s="162"/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2" t="s">
        <v>151</v>
      </c>
      <c r="D157" s="163"/>
      <c r="E157" s="164"/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90" t="s">
        <v>131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132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1" t="s">
        <v>295</v>
      </c>
      <c r="D159" s="161"/>
      <c r="E159" s="162">
        <v>39.728000000000002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132</v>
      </c>
      <c r="AH159" s="148">
        <v>2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1" t="s">
        <v>296</v>
      </c>
      <c r="D160" s="161"/>
      <c r="E160" s="162">
        <v>-3.15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132</v>
      </c>
      <c r="AH160" s="148">
        <v>2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1" t="s">
        <v>297</v>
      </c>
      <c r="D161" s="161"/>
      <c r="E161" s="162">
        <v>-1.379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132</v>
      </c>
      <c r="AH161" s="148">
        <v>2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91" t="s">
        <v>298</v>
      </c>
      <c r="D162" s="161"/>
      <c r="E162" s="162">
        <v>36.322000000000003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132</v>
      </c>
      <c r="AH162" s="148">
        <v>2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1" t="s">
        <v>299</v>
      </c>
      <c r="D163" s="161"/>
      <c r="E163" s="162">
        <v>-2.758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132</v>
      </c>
      <c r="AH163" s="148">
        <v>2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1" t="s">
        <v>300</v>
      </c>
      <c r="D164" s="161"/>
      <c r="E164" s="162">
        <v>-1.5760000000000001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132</v>
      </c>
      <c r="AH164" s="148">
        <v>2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0" t="s">
        <v>134</v>
      </c>
      <c r="D165" s="161"/>
      <c r="E165" s="162"/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2" t="s">
        <v>151</v>
      </c>
      <c r="D166" s="163"/>
      <c r="E166" s="164"/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0" t="s">
        <v>131</v>
      </c>
      <c r="D167" s="161"/>
      <c r="E167" s="162"/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132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91" t="s">
        <v>301</v>
      </c>
      <c r="D168" s="161"/>
      <c r="E168" s="162">
        <v>39.728000000000002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132</v>
      </c>
      <c r="AH168" s="148">
        <v>2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1" t="s">
        <v>296</v>
      </c>
      <c r="D169" s="161"/>
      <c r="E169" s="162">
        <v>-3.15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132</v>
      </c>
      <c r="AH169" s="148">
        <v>2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1" t="s">
        <v>302</v>
      </c>
      <c r="D170" s="161"/>
      <c r="E170" s="162">
        <v>-2.758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132</v>
      </c>
      <c r="AH170" s="148">
        <v>2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1" t="s">
        <v>298</v>
      </c>
      <c r="D171" s="161"/>
      <c r="E171" s="162">
        <v>36.322000000000003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132</v>
      </c>
      <c r="AH171" s="148">
        <v>2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1" t="s">
        <v>299</v>
      </c>
      <c r="D172" s="161"/>
      <c r="E172" s="162">
        <v>-2.758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132</v>
      </c>
      <c r="AH172" s="148">
        <v>2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1" t="s">
        <v>300</v>
      </c>
      <c r="D173" s="161"/>
      <c r="E173" s="162">
        <v>-1.5760000000000001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132</v>
      </c>
      <c r="AH173" s="148">
        <v>2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0" t="s">
        <v>134</v>
      </c>
      <c r="D174" s="161"/>
      <c r="E174" s="162"/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2" t="s">
        <v>151</v>
      </c>
      <c r="D175" s="163"/>
      <c r="E175" s="164"/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0" t="s">
        <v>131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132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1" t="s">
        <v>303</v>
      </c>
      <c r="D177" s="161"/>
      <c r="E177" s="162">
        <v>116.48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132</v>
      </c>
      <c r="AH177" s="148">
        <v>2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1" t="s">
        <v>304</v>
      </c>
      <c r="D178" s="161"/>
      <c r="E178" s="162">
        <v>-1.6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132</v>
      </c>
      <c r="AH178" s="148">
        <v>2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1" t="s">
        <v>302</v>
      </c>
      <c r="D179" s="161"/>
      <c r="E179" s="162">
        <v>-2.758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132</v>
      </c>
      <c r="AH179" s="148">
        <v>2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1" t="s">
        <v>292</v>
      </c>
      <c r="D180" s="161"/>
      <c r="E180" s="162">
        <v>39.728000000000002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132</v>
      </c>
      <c r="AH180" s="148">
        <v>2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1" t="s">
        <v>293</v>
      </c>
      <c r="D181" s="161"/>
      <c r="E181" s="162">
        <v>-4.1369999999999996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132</v>
      </c>
      <c r="AH181" s="148">
        <v>2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1" t="s">
        <v>298</v>
      </c>
      <c r="D182" s="161"/>
      <c r="E182" s="162">
        <v>36.322000000000003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132</v>
      </c>
      <c r="AH182" s="148">
        <v>2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1" t="s">
        <v>299</v>
      </c>
      <c r="D183" s="161"/>
      <c r="E183" s="162">
        <v>-2.758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132</v>
      </c>
      <c r="AH183" s="148">
        <v>2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1" t="s">
        <v>300</v>
      </c>
      <c r="D184" s="161"/>
      <c r="E184" s="162">
        <v>-1.5760000000000001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132</v>
      </c>
      <c r="AH184" s="148">
        <v>2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0" t="s">
        <v>134</v>
      </c>
      <c r="D185" s="161"/>
      <c r="E185" s="162"/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2" t="s">
        <v>151</v>
      </c>
      <c r="D186" s="163"/>
      <c r="E186" s="164"/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132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0" t="s">
        <v>131</v>
      </c>
      <c r="D187" s="161"/>
      <c r="E187" s="162"/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132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1" t="s">
        <v>305</v>
      </c>
      <c r="D188" s="161"/>
      <c r="E188" s="162">
        <v>58.24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132</v>
      </c>
      <c r="AH188" s="148">
        <v>2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1" t="s">
        <v>306</v>
      </c>
      <c r="D189" s="161"/>
      <c r="E189" s="162">
        <v>-3.15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132</v>
      </c>
      <c r="AH189" s="148">
        <v>2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1" t="s">
        <v>300</v>
      </c>
      <c r="D190" s="161"/>
      <c r="E190" s="162">
        <v>-1.5760000000000001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132</v>
      </c>
      <c r="AH190" s="148">
        <v>2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0" t="s">
        <v>134</v>
      </c>
      <c r="D191" s="161"/>
      <c r="E191" s="162"/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132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2" t="s">
        <v>151</v>
      </c>
      <c r="D192" s="163"/>
      <c r="E192" s="164"/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132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2" t="s">
        <v>307</v>
      </c>
      <c r="D193" s="163"/>
      <c r="E193" s="164"/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132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0" t="s">
        <v>131</v>
      </c>
      <c r="D194" s="161"/>
      <c r="E194" s="162"/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132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1" t="s">
        <v>308</v>
      </c>
      <c r="D195" s="161"/>
      <c r="E195" s="162">
        <v>20.420000000000002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132</v>
      </c>
      <c r="AH195" s="148">
        <v>2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1" t="s">
        <v>309</v>
      </c>
      <c r="D196" s="161"/>
      <c r="E196" s="162">
        <v>4905.4399999999996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132</v>
      </c>
      <c r="AH196" s="148">
        <v>2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1" t="s">
        <v>310</v>
      </c>
      <c r="D197" s="161"/>
      <c r="E197" s="162">
        <v>50.92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132</v>
      </c>
      <c r="AH197" s="148">
        <v>2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55"/>
      <c r="B198" s="156"/>
      <c r="C198" s="191" t="s">
        <v>311</v>
      </c>
      <c r="D198" s="161"/>
      <c r="E198" s="162">
        <v>155.9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132</v>
      </c>
      <c r="AH198" s="148">
        <v>2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1" t="s">
        <v>312</v>
      </c>
      <c r="D199" s="161"/>
      <c r="E199" s="162">
        <v>288.75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132</v>
      </c>
      <c r="AH199" s="148">
        <v>2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0" t="s">
        <v>134</v>
      </c>
      <c r="D200" s="161"/>
      <c r="E200" s="162"/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132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2" t="s">
        <v>313</v>
      </c>
      <c r="D201" s="163"/>
      <c r="E201" s="164">
        <v>5422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132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2" t="s">
        <v>151</v>
      </c>
      <c r="D202" s="163"/>
      <c r="E202" s="164"/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132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2" t="s">
        <v>314</v>
      </c>
      <c r="D203" s="163"/>
      <c r="E203" s="164"/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132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2" t="s">
        <v>315</v>
      </c>
      <c r="D204" s="163"/>
      <c r="E204" s="164">
        <v>333.30599999999998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132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90" t="s">
        <v>131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132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1" t="s">
        <v>316</v>
      </c>
      <c r="D206" s="161"/>
      <c r="E206" s="162">
        <v>73.254000000000005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132</v>
      </c>
      <c r="AH206" s="148">
        <v>2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91" t="s">
        <v>317</v>
      </c>
      <c r="D207" s="161"/>
      <c r="E207" s="162">
        <v>77.3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132</v>
      </c>
      <c r="AH207" s="148">
        <v>2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1" t="s">
        <v>318</v>
      </c>
      <c r="D208" s="161"/>
      <c r="E208" s="162">
        <v>73.835999999999999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132</v>
      </c>
      <c r="AH208" s="148">
        <v>2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1" t="s">
        <v>319</v>
      </c>
      <c r="D209" s="161"/>
      <c r="E209" s="162">
        <v>55.356000000000002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132</v>
      </c>
      <c r="AH209" s="148">
        <v>2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1" t="s">
        <v>320</v>
      </c>
      <c r="D210" s="161"/>
      <c r="E210" s="162">
        <v>53.56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132</v>
      </c>
      <c r="AH210" s="148">
        <v>2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90" t="s">
        <v>134</v>
      </c>
      <c r="D211" s="161"/>
      <c r="E211" s="162"/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132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92" t="s">
        <v>321</v>
      </c>
      <c r="D212" s="163"/>
      <c r="E212" s="164">
        <v>412.185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132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0" t="s">
        <v>131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132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1" t="s">
        <v>322</v>
      </c>
      <c r="D214" s="161"/>
      <c r="E214" s="162">
        <v>73.488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132</v>
      </c>
      <c r="AH214" s="148">
        <v>2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22.5" outlineLevel="1" x14ac:dyDescent="0.2">
      <c r="A215" s="155"/>
      <c r="B215" s="156"/>
      <c r="C215" s="191" t="s">
        <v>323</v>
      </c>
      <c r="D215" s="161"/>
      <c r="E215" s="162">
        <v>116.0945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132</v>
      </c>
      <c r="AH215" s="148">
        <v>2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1" t="s">
        <v>324</v>
      </c>
      <c r="D216" s="161"/>
      <c r="E216" s="162">
        <v>116.0945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132</v>
      </c>
      <c r="AH216" s="148">
        <v>2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1" t="s">
        <v>325</v>
      </c>
      <c r="D217" s="161"/>
      <c r="E217" s="162">
        <v>55.875999999999998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132</v>
      </c>
      <c r="AH217" s="148">
        <v>2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91" t="s">
        <v>326</v>
      </c>
      <c r="D218" s="161"/>
      <c r="E218" s="162">
        <v>50.631999999999998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132</v>
      </c>
      <c r="AH218" s="148">
        <v>2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90" t="s">
        <v>134</v>
      </c>
      <c r="D219" s="161"/>
      <c r="E219" s="162"/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132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2" t="s">
        <v>327</v>
      </c>
      <c r="D220" s="163"/>
      <c r="E220" s="164">
        <v>431.404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132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90" t="s">
        <v>131</v>
      </c>
      <c r="D221" s="161"/>
      <c r="E221" s="162"/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132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1" t="s">
        <v>328</v>
      </c>
      <c r="D222" s="161"/>
      <c r="E222" s="162">
        <v>73.488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132</v>
      </c>
      <c r="AH222" s="148">
        <v>2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1" t="s">
        <v>329</v>
      </c>
      <c r="D223" s="161"/>
      <c r="E223" s="162">
        <v>72.292000000000002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132</v>
      </c>
      <c r="AH223" s="148">
        <v>2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1" t="s">
        <v>330</v>
      </c>
      <c r="D224" s="161"/>
      <c r="E224" s="162">
        <v>49.972000000000001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132</v>
      </c>
      <c r="AH224" s="148">
        <v>2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1" t="s">
        <v>331</v>
      </c>
      <c r="D225" s="161"/>
      <c r="E225" s="162">
        <v>49.972000000000001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132</v>
      </c>
      <c r="AH225" s="148">
        <v>2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1" t="s">
        <v>332</v>
      </c>
      <c r="D226" s="161"/>
      <c r="E226" s="162">
        <v>72.292000000000002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132</v>
      </c>
      <c r="AH226" s="148">
        <v>2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1" t="s">
        <v>333</v>
      </c>
      <c r="D227" s="161"/>
      <c r="E227" s="162">
        <v>54.991999999999997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132</v>
      </c>
      <c r="AH227" s="148">
        <v>2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1" t="s">
        <v>334</v>
      </c>
      <c r="D228" s="161"/>
      <c r="E228" s="162">
        <v>58.396000000000001</v>
      </c>
      <c r="F228" s="159"/>
      <c r="G228" s="159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132</v>
      </c>
      <c r="AH228" s="148">
        <v>2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0" t="s">
        <v>134</v>
      </c>
      <c r="D229" s="161"/>
      <c r="E229" s="162"/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132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92" t="s">
        <v>335</v>
      </c>
      <c r="D230" s="163"/>
      <c r="E230" s="164">
        <v>367.95800000000003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132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0" t="s">
        <v>131</v>
      </c>
      <c r="D231" s="161"/>
      <c r="E231" s="162"/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132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1" t="s">
        <v>336</v>
      </c>
      <c r="D232" s="161"/>
      <c r="E232" s="162">
        <v>73.176000000000002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132</v>
      </c>
      <c r="AH232" s="148">
        <v>2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1" t="s">
        <v>337</v>
      </c>
      <c r="D233" s="161"/>
      <c r="E233" s="162">
        <v>66.572000000000003</v>
      </c>
      <c r="F233" s="159"/>
      <c r="G233" s="159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132</v>
      </c>
      <c r="AH233" s="148">
        <v>2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1" t="s">
        <v>338</v>
      </c>
      <c r="D234" s="161"/>
      <c r="E234" s="162">
        <v>44.322000000000003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132</v>
      </c>
      <c r="AH234" s="148">
        <v>2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1" t="s">
        <v>339</v>
      </c>
      <c r="D235" s="161"/>
      <c r="E235" s="162">
        <v>44.322000000000003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132</v>
      </c>
      <c r="AH235" s="148">
        <v>2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1" t="s">
        <v>340</v>
      </c>
      <c r="D236" s="161"/>
      <c r="E236" s="162">
        <v>66.468000000000004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132</v>
      </c>
      <c r="AH236" s="148">
        <v>2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91" t="s">
        <v>341</v>
      </c>
      <c r="D237" s="161"/>
      <c r="E237" s="162">
        <v>73.097999999999999</v>
      </c>
      <c r="F237" s="159"/>
      <c r="G237" s="1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132</v>
      </c>
      <c r="AH237" s="148">
        <v>2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90" t="s">
        <v>134</v>
      </c>
      <c r="D238" s="161"/>
      <c r="E238" s="162"/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132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92" t="s">
        <v>342</v>
      </c>
      <c r="D239" s="163"/>
      <c r="E239" s="164">
        <v>367.95800000000003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132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0" t="s">
        <v>131</v>
      </c>
      <c r="D240" s="161"/>
      <c r="E240" s="162"/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1" t="s">
        <v>343</v>
      </c>
      <c r="D241" s="161"/>
      <c r="E241" s="162">
        <v>73.176000000000002</v>
      </c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132</v>
      </c>
      <c r="AH241" s="148">
        <v>2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1" t="s">
        <v>337</v>
      </c>
      <c r="D242" s="161"/>
      <c r="E242" s="162">
        <v>66.572000000000003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132</v>
      </c>
      <c r="AH242" s="148">
        <v>2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91" t="s">
        <v>344</v>
      </c>
      <c r="D243" s="161"/>
      <c r="E243" s="162">
        <v>44.322000000000003</v>
      </c>
      <c r="F243" s="159"/>
      <c r="G243" s="1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132</v>
      </c>
      <c r="AH243" s="148">
        <v>2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91" t="s">
        <v>345</v>
      </c>
      <c r="D244" s="161"/>
      <c r="E244" s="162">
        <v>44.322000000000003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132</v>
      </c>
      <c r="AH244" s="148">
        <v>2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91" t="s">
        <v>340</v>
      </c>
      <c r="D245" s="161"/>
      <c r="E245" s="162">
        <v>66.468000000000004</v>
      </c>
      <c r="F245" s="159"/>
      <c r="G245" s="1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132</v>
      </c>
      <c r="AH245" s="148">
        <v>2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91" t="s">
        <v>346</v>
      </c>
      <c r="D246" s="161"/>
      <c r="E246" s="162">
        <v>73.097999999999999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132</v>
      </c>
      <c r="AH246" s="148">
        <v>2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90" t="s">
        <v>134</v>
      </c>
      <c r="D247" s="161"/>
      <c r="E247" s="162"/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132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2" t="s">
        <v>347</v>
      </c>
      <c r="D248" s="163"/>
      <c r="E248" s="164">
        <v>367.95800000000003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132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0" t="s">
        <v>131</v>
      </c>
      <c r="D249" s="161"/>
      <c r="E249" s="162"/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132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91" t="s">
        <v>343</v>
      </c>
      <c r="D250" s="161"/>
      <c r="E250" s="162">
        <v>73.176000000000002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132</v>
      </c>
      <c r="AH250" s="148">
        <v>2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1" t="s">
        <v>337</v>
      </c>
      <c r="D251" s="161"/>
      <c r="E251" s="162">
        <v>66.572000000000003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132</v>
      </c>
      <c r="AH251" s="148">
        <v>2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1" t="s">
        <v>345</v>
      </c>
      <c r="D252" s="161"/>
      <c r="E252" s="162">
        <v>44.322000000000003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132</v>
      </c>
      <c r="AH252" s="148">
        <v>2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1" t="s">
        <v>345</v>
      </c>
      <c r="D253" s="161"/>
      <c r="E253" s="162">
        <v>44.322000000000003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132</v>
      </c>
      <c r="AH253" s="148">
        <v>2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1" t="s">
        <v>340</v>
      </c>
      <c r="D254" s="161"/>
      <c r="E254" s="162">
        <v>66.468000000000004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132</v>
      </c>
      <c r="AH254" s="148">
        <v>2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1" t="s">
        <v>346</v>
      </c>
      <c r="D255" s="161"/>
      <c r="E255" s="162">
        <v>73.097999999999999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132</v>
      </c>
      <c r="AH255" s="148">
        <v>2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0" t="s">
        <v>134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132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2" t="s">
        <v>348</v>
      </c>
      <c r="D257" s="163"/>
      <c r="E257" s="164">
        <v>88.755200000000002</v>
      </c>
      <c r="F257" s="159"/>
      <c r="G257" s="159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132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0" t="s">
        <v>131</v>
      </c>
      <c r="D258" s="161"/>
      <c r="E258" s="162"/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132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1" t="s">
        <v>349</v>
      </c>
      <c r="D259" s="161"/>
      <c r="E259" s="162">
        <v>88.755200000000002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132</v>
      </c>
      <c r="AH259" s="148">
        <v>2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0" t="s">
        <v>134</v>
      </c>
      <c r="D260" s="161"/>
      <c r="E260" s="162"/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132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92" t="s">
        <v>151</v>
      </c>
      <c r="D261" s="163"/>
      <c r="E261" s="164"/>
      <c r="F261" s="159"/>
      <c r="G261" s="159"/>
      <c r="H261" s="159"/>
      <c r="I261" s="159"/>
      <c r="J261" s="159"/>
      <c r="K261" s="159"/>
      <c r="L261" s="159"/>
      <c r="M261" s="159"/>
      <c r="N261" s="158"/>
      <c r="O261" s="158"/>
      <c r="P261" s="158"/>
      <c r="Q261" s="158"/>
      <c r="R261" s="159"/>
      <c r="S261" s="159"/>
      <c r="T261" s="159"/>
      <c r="U261" s="159"/>
      <c r="V261" s="159"/>
      <c r="W261" s="159"/>
      <c r="X261" s="159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132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2" t="s">
        <v>350</v>
      </c>
      <c r="D262" s="163"/>
      <c r="E262" s="164"/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132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2" t="s">
        <v>351</v>
      </c>
      <c r="D263" s="163"/>
      <c r="E263" s="164">
        <v>226.36</v>
      </c>
      <c r="F263" s="159"/>
      <c r="G263" s="159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132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0" t="s">
        <v>131</v>
      </c>
      <c r="D264" s="161"/>
      <c r="E264" s="162"/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1" t="s">
        <v>352</v>
      </c>
      <c r="D265" s="161"/>
      <c r="E265" s="162">
        <v>39.590000000000003</v>
      </c>
      <c r="F265" s="159"/>
      <c r="G265" s="159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132</v>
      </c>
      <c r="AH265" s="148">
        <v>2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1" t="s">
        <v>353</v>
      </c>
      <c r="D266" s="161"/>
      <c r="E266" s="162">
        <v>19.7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132</v>
      </c>
      <c r="AH266" s="148">
        <v>2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91" t="s">
        <v>354</v>
      </c>
      <c r="D267" s="161"/>
      <c r="E267" s="162">
        <v>39.08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132</v>
      </c>
      <c r="AH267" s="148">
        <v>2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91" t="s">
        <v>355</v>
      </c>
      <c r="D268" s="161"/>
      <c r="E268" s="162">
        <v>39.119999999999997</v>
      </c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132</v>
      </c>
      <c r="AH268" s="148">
        <v>2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1" t="s">
        <v>356</v>
      </c>
      <c r="D269" s="161"/>
      <c r="E269" s="162">
        <v>27.47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132</v>
      </c>
      <c r="AH269" s="148">
        <v>2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91" t="s">
        <v>357</v>
      </c>
      <c r="D270" s="161"/>
      <c r="E270" s="162">
        <v>30.99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132</v>
      </c>
      <c r="AH270" s="148">
        <v>2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1" t="s">
        <v>358</v>
      </c>
      <c r="D271" s="161"/>
      <c r="E271" s="162">
        <v>30.41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132</v>
      </c>
      <c r="AH271" s="148">
        <v>2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0" t="s">
        <v>134</v>
      </c>
      <c r="D272" s="161"/>
      <c r="E272" s="162"/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132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2" t="s">
        <v>359</v>
      </c>
      <c r="D273" s="163"/>
      <c r="E273" s="164">
        <v>200.88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132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0" t="s">
        <v>131</v>
      </c>
      <c r="D274" s="161"/>
      <c r="E274" s="162"/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132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91" t="s">
        <v>360</v>
      </c>
      <c r="D275" s="161"/>
      <c r="E275" s="162">
        <v>39.65</v>
      </c>
      <c r="F275" s="159"/>
      <c r="G275" s="1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132</v>
      </c>
      <c r="AH275" s="148">
        <v>2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1" t="s">
        <v>361</v>
      </c>
      <c r="D276" s="161"/>
      <c r="E276" s="162">
        <v>19.899999999999999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132</v>
      </c>
      <c r="AH276" s="148">
        <v>2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91" t="s">
        <v>362</v>
      </c>
      <c r="D277" s="161"/>
      <c r="E277" s="162">
        <v>38.99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132</v>
      </c>
      <c r="AH277" s="148">
        <v>2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91" t="s">
        <v>363</v>
      </c>
      <c r="D278" s="161"/>
      <c r="E278" s="162">
        <v>38.94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132</v>
      </c>
      <c r="AH278" s="148">
        <v>2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91" t="s">
        <v>364</v>
      </c>
      <c r="D279" s="161"/>
      <c r="E279" s="162">
        <v>20.16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132</v>
      </c>
      <c r="AH279" s="148">
        <v>2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1" t="s">
        <v>365</v>
      </c>
      <c r="D280" s="161"/>
      <c r="E280" s="162">
        <v>29.49</v>
      </c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132</v>
      </c>
      <c r="AH280" s="148">
        <v>2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1" t="s">
        <v>366</v>
      </c>
      <c r="D281" s="161"/>
      <c r="E281" s="162">
        <v>13.75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132</v>
      </c>
      <c r="AH281" s="148">
        <v>2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0" t="s">
        <v>134</v>
      </c>
      <c r="D282" s="161"/>
      <c r="E282" s="162"/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132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92" t="s">
        <v>367</v>
      </c>
      <c r="D283" s="163"/>
      <c r="E283" s="164">
        <v>220.136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132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0" t="s">
        <v>131</v>
      </c>
      <c r="D284" s="161"/>
      <c r="E284" s="162"/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132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91" t="s">
        <v>368</v>
      </c>
      <c r="D285" s="161"/>
      <c r="E285" s="162">
        <v>39.6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132</v>
      </c>
      <c r="AH285" s="148">
        <v>2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1" t="s">
        <v>369</v>
      </c>
      <c r="D286" s="161"/>
      <c r="E286" s="162">
        <v>19.88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132</v>
      </c>
      <c r="AH286" s="148">
        <v>2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1" t="s">
        <v>362</v>
      </c>
      <c r="D287" s="161"/>
      <c r="E287" s="162">
        <v>38.99</v>
      </c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132</v>
      </c>
      <c r="AH287" s="148">
        <v>2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91" t="s">
        <v>363</v>
      </c>
      <c r="D288" s="161"/>
      <c r="E288" s="162">
        <v>38.94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132</v>
      </c>
      <c r="AH288" s="148">
        <v>2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91" t="s">
        <v>370</v>
      </c>
      <c r="D289" s="161"/>
      <c r="E289" s="162">
        <v>20.12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132</v>
      </c>
      <c r="AH289" s="148">
        <v>2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1" t="s">
        <v>371</v>
      </c>
      <c r="D290" s="161"/>
      <c r="E290" s="162">
        <v>29.47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132</v>
      </c>
      <c r="AH290" s="148">
        <v>2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1" t="s">
        <v>372</v>
      </c>
      <c r="D291" s="161"/>
      <c r="E291" s="162">
        <v>33.136000000000003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132</v>
      </c>
      <c r="AH291" s="148">
        <v>2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0" t="s">
        <v>134</v>
      </c>
      <c r="D292" s="161"/>
      <c r="E292" s="162"/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132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92" t="s">
        <v>373</v>
      </c>
      <c r="D293" s="163"/>
      <c r="E293" s="164">
        <v>196.84</v>
      </c>
      <c r="F293" s="159"/>
      <c r="G293" s="159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132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90" t="s">
        <v>131</v>
      </c>
      <c r="D294" s="161"/>
      <c r="E294" s="162"/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132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1" t="s">
        <v>374</v>
      </c>
      <c r="D295" s="161"/>
      <c r="E295" s="162">
        <v>39.46</v>
      </c>
      <c r="F295" s="159"/>
      <c r="G295" s="1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132</v>
      </c>
      <c r="AH295" s="148">
        <v>2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1" t="s">
        <v>361</v>
      </c>
      <c r="D296" s="161"/>
      <c r="E296" s="162">
        <v>19.899999999999999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132</v>
      </c>
      <c r="AH296" s="148">
        <v>2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91" t="s">
        <v>375</v>
      </c>
      <c r="D297" s="161"/>
      <c r="E297" s="162">
        <v>39.01</v>
      </c>
      <c r="F297" s="159"/>
      <c r="G297" s="159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132</v>
      </c>
      <c r="AH297" s="148">
        <v>2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1" t="s">
        <v>376</v>
      </c>
      <c r="D298" s="161"/>
      <c r="E298" s="162">
        <v>38.96</v>
      </c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132</v>
      </c>
      <c r="AH298" s="148">
        <v>2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91" t="s">
        <v>370</v>
      </c>
      <c r="D299" s="161"/>
      <c r="E299" s="162">
        <v>20.12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132</v>
      </c>
      <c r="AH299" s="148">
        <v>2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1" t="s">
        <v>377</v>
      </c>
      <c r="D300" s="161"/>
      <c r="E300" s="162">
        <v>39.39</v>
      </c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132</v>
      </c>
      <c r="AH300" s="148">
        <v>2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90" t="s">
        <v>134</v>
      </c>
      <c r="D301" s="161"/>
      <c r="E301" s="162"/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132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92" t="s">
        <v>378</v>
      </c>
      <c r="D302" s="163"/>
      <c r="E302" s="164">
        <v>197.01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132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90" t="s">
        <v>131</v>
      </c>
      <c r="D303" s="161"/>
      <c r="E303" s="162"/>
      <c r="F303" s="159"/>
      <c r="G303" s="159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132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91" t="s">
        <v>379</v>
      </c>
      <c r="D304" s="161"/>
      <c r="E304" s="162">
        <v>39.54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132</v>
      </c>
      <c r="AH304" s="148">
        <v>2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91" t="s">
        <v>380</v>
      </c>
      <c r="D305" s="161"/>
      <c r="E305" s="162">
        <v>19.86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132</v>
      </c>
      <c r="AH305" s="148">
        <v>2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91" t="s">
        <v>375</v>
      </c>
      <c r="D306" s="161"/>
      <c r="E306" s="162">
        <v>39.01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132</v>
      </c>
      <c r="AH306" s="148">
        <v>2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91" t="s">
        <v>376</v>
      </c>
      <c r="D307" s="161"/>
      <c r="E307" s="162">
        <v>38.96</v>
      </c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132</v>
      </c>
      <c r="AH307" s="148">
        <v>2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91" t="s">
        <v>370</v>
      </c>
      <c r="D308" s="161"/>
      <c r="E308" s="162">
        <v>20.12</v>
      </c>
      <c r="F308" s="159"/>
      <c r="G308" s="159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132</v>
      </c>
      <c r="AH308" s="148">
        <v>2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91" t="s">
        <v>381</v>
      </c>
      <c r="D309" s="161"/>
      <c r="E309" s="162">
        <v>39.520000000000003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132</v>
      </c>
      <c r="AH309" s="148">
        <v>2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0" t="s">
        <v>134</v>
      </c>
      <c r="D310" s="161"/>
      <c r="E310" s="162"/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132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2" t="s">
        <v>382</v>
      </c>
      <c r="D311" s="163"/>
      <c r="E311" s="164">
        <v>196.94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132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0" t="s">
        <v>131</v>
      </c>
      <c r="D312" s="161"/>
      <c r="E312" s="162"/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132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91" t="s">
        <v>383</v>
      </c>
      <c r="D313" s="161"/>
      <c r="E313" s="162">
        <v>39.68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132</v>
      </c>
      <c r="AH313" s="148">
        <v>2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91" t="s">
        <v>384</v>
      </c>
      <c r="D314" s="161"/>
      <c r="E314" s="162">
        <v>19.809999999999999</v>
      </c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132</v>
      </c>
      <c r="AH314" s="148">
        <v>2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91" t="s">
        <v>375</v>
      </c>
      <c r="D315" s="161"/>
      <c r="E315" s="162">
        <v>39.01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132</v>
      </c>
      <c r="AH315" s="148">
        <v>2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1" t="s">
        <v>362</v>
      </c>
      <c r="D316" s="161"/>
      <c r="E316" s="162">
        <v>38.99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132</v>
      </c>
      <c r="AH316" s="148">
        <v>2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1" t="s">
        <v>385</v>
      </c>
      <c r="D317" s="161"/>
      <c r="E317" s="162">
        <v>20.07</v>
      </c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132</v>
      </c>
      <c r="AH317" s="148">
        <v>2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91" t="s">
        <v>386</v>
      </c>
      <c r="D318" s="161"/>
      <c r="E318" s="162">
        <v>39.380000000000003</v>
      </c>
      <c r="F318" s="159"/>
      <c r="G318" s="1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132</v>
      </c>
      <c r="AH318" s="148">
        <v>2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90" t="s">
        <v>134</v>
      </c>
      <c r="D319" s="161"/>
      <c r="E319" s="162"/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132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92" t="s">
        <v>387</v>
      </c>
      <c r="D320" s="163"/>
      <c r="E320" s="164">
        <v>57.96</v>
      </c>
      <c r="F320" s="159"/>
      <c r="G320" s="1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132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0" t="s">
        <v>131</v>
      </c>
      <c r="D321" s="161"/>
      <c r="E321" s="162"/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132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1" t="s">
        <v>388</v>
      </c>
      <c r="D322" s="161"/>
      <c r="E322" s="162">
        <v>18.43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132</v>
      </c>
      <c r="AH322" s="148">
        <v>2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91" t="s">
        <v>389</v>
      </c>
      <c r="D323" s="161"/>
      <c r="E323" s="162">
        <v>39.53</v>
      </c>
      <c r="F323" s="159"/>
      <c r="G323" s="159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132</v>
      </c>
      <c r="AH323" s="148">
        <v>2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91" t="s">
        <v>390</v>
      </c>
      <c r="D324" s="161"/>
      <c r="E324" s="162"/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132</v>
      </c>
      <c r="AH324" s="148">
        <v>2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0" t="s">
        <v>134</v>
      </c>
      <c r="D325" s="161"/>
      <c r="E325" s="162"/>
      <c r="F325" s="159"/>
      <c r="G325" s="159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132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4">
        <v>38</v>
      </c>
      <c r="B326" s="175" t="s">
        <v>391</v>
      </c>
      <c r="C326" s="189" t="s">
        <v>392</v>
      </c>
      <c r="D326" s="176" t="s">
        <v>127</v>
      </c>
      <c r="E326" s="177">
        <v>15635.7862</v>
      </c>
      <c r="F326" s="178"/>
      <c r="G326" s="179">
        <f>ROUND(E326*F326,2)</f>
        <v>0</v>
      </c>
      <c r="H326" s="160"/>
      <c r="I326" s="159">
        <f>ROUND(E326*H326,2)</f>
        <v>0</v>
      </c>
      <c r="J326" s="160"/>
      <c r="K326" s="159">
        <f>ROUND(E326*J326,2)</f>
        <v>0</v>
      </c>
      <c r="L326" s="159">
        <v>21</v>
      </c>
      <c r="M326" s="159">
        <f>G326*(1+L326/100)</f>
        <v>0</v>
      </c>
      <c r="N326" s="158">
        <v>4.0000000000000002E-4</v>
      </c>
      <c r="O326" s="158">
        <f>ROUND(E326*N326,2)</f>
        <v>6.25</v>
      </c>
      <c r="P326" s="158">
        <v>0</v>
      </c>
      <c r="Q326" s="158">
        <f>ROUND(E326*P326,2)</f>
        <v>0</v>
      </c>
      <c r="R326" s="159"/>
      <c r="S326" s="159" t="s">
        <v>128</v>
      </c>
      <c r="T326" s="159" t="s">
        <v>128</v>
      </c>
      <c r="U326" s="159">
        <v>0.10191</v>
      </c>
      <c r="V326" s="159">
        <f>ROUND(E326*U326,2)</f>
        <v>1593.44</v>
      </c>
      <c r="W326" s="159"/>
      <c r="X326" s="159" t="s">
        <v>141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142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2" t="s">
        <v>393</v>
      </c>
      <c r="D327" s="163"/>
      <c r="E327" s="164">
        <v>15635.7862</v>
      </c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132</v>
      </c>
      <c r="AH327" s="148">
        <v>5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2.5" outlineLevel="1" x14ac:dyDescent="0.2">
      <c r="A328" s="174">
        <v>39</v>
      </c>
      <c r="B328" s="175" t="s">
        <v>394</v>
      </c>
      <c r="C328" s="189" t="s">
        <v>395</v>
      </c>
      <c r="D328" s="176" t="s">
        <v>127</v>
      </c>
      <c r="E328" s="177">
        <v>650</v>
      </c>
      <c r="F328" s="178"/>
      <c r="G328" s="179">
        <f>ROUND(E328*F328,2)</f>
        <v>0</v>
      </c>
      <c r="H328" s="160"/>
      <c r="I328" s="159">
        <f>ROUND(E328*H328,2)</f>
        <v>0</v>
      </c>
      <c r="J328" s="160"/>
      <c r="K328" s="159">
        <f>ROUND(E328*J328,2)</f>
        <v>0</v>
      </c>
      <c r="L328" s="159">
        <v>21</v>
      </c>
      <c r="M328" s="159">
        <f>G328*(1+L328/100)</f>
        <v>0</v>
      </c>
      <c r="N328" s="158">
        <v>0</v>
      </c>
      <c r="O328" s="158">
        <f>ROUND(E328*N328,2)</f>
        <v>0</v>
      </c>
      <c r="P328" s="158">
        <v>0</v>
      </c>
      <c r="Q328" s="158">
        <f>ROUND(E328*P328,2)</f>
        <v>0</v>
      </c>
      <c r="R328" s="159"/>
      <c r="S328" s="159" t="s">
        <v>139</v>
      </c>
      <c r="T328" s="159" t="s">
        <v>128</v>
      </c>
      <c r="U328" s="159">
        <v>0.01</v>
      </c>
      <c r="V328" s="159">
        <f>ROUND(E328*U328,2)</f>
        <v>6.5</v>
      </c>
      <c r="W328" s="159"/>
      <c r="X328" s="159" t="s">
        <v>141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142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90" t="s">
        <v>131</v>
      </c>
      <c r="D329" s="161"/>
      <c r="E329" s="162"/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132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91" t="s">
        <v>396</v>
      </c>
      <c r="D330" s="161"/>
      <c r="E330" s="162">
        <v>40.950000000000003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132</v>
      </c>
      <c r="AH330" s="148">
        <v>2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91" t="s">
        <v>397</v>
      </c>
      <c r="D331" s="161"/>
      <c r="E331" s="162">
        <v>579.6</v>
      </c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132</v>
      </c>
      <c r="AH331" s="148">
        <v>2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91" t="s">
        <v>398</v>
      </c>
      <c r="D332" s="161"/>
      <c r="E332" s="162">
        <v>1.6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132</v>
      </c>
      <c r="AH332" s="148">
        <v>2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91" t="s">
        <v>399</v>
      </c>
      <c r="D333" s="161"/>
      <c r="E333" s="162">
        <v>6.3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132</v>
      </c>
      <c r="AH333" s="148">
        <v>2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91" t="s">
        <v>400</v>
      </c>
      <c r="D334" s="161"/>
      <c r="E334" s="162">
        <v>6.3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132</v>
      </c>
      <c r="AH334" s="148">
        <v>2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90" t="s">
        <v>134</v>
      </c>
      <c r="D335" s="161"/>
      <c r="E335" s="162"/>
      <c r="F335" s="159"/>
      <c r="G335" s="1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132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92" t="s">
        <v>401</v>
      </c>
      <c r="D336" s="163"/>
      <c r="E336" s="164">
        <v>650</v>
      </c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132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ht="22.5" outlineLevel="1" x14ac:dyDescent="0.2">
      <c r="A337" s="174">
        <v>40</v>
      </c>
      <c r="B337" s="175" t="s">
        <v>402</v>
      </c>
      <c r="C337" s="189" t="s">
        <v>403</v>
      </c>
      <c r="D337" s="176" t="s">
        <v>127</v>
      </c>
      <c r="E337" s="177">
        <v>650</v>
      </c>
      <c r="F337" s="178"/>
      <c r="G337" s="179">
        <f>ROUND(E337*F337,2)</f>
        <v>0</v>
      </c>
      <c r="H337" s="160"/>
      <c r="I337" s="159">
        <f>ROUND(E337*H337,2)</f>
        <v>0</v>
      </c>
      <c r="J337" s="160"/>
      <c r="K337" s="159">
        <f>ROUND(E337*J337,2)</f>
        <v>0</v>
      </c>
      <c r="L337" s="159">
        <v>21</v>
      </c>
      <c r="M337" s="159">
        <f>G337*(1+L337/100)</f>
        <v>0</v>
      </c>
      <c r="N337" s="158">
        <v>2.0000000000000002E-5</v>
      </c>
      <c r="O337" s="158">
        <f>ROUND(E337*N337,2)</f>
        <v>0.01</v>
      </c>
      <c r="P337" s="158">
        <v>0</v>
      </c>
      <c r="Q337" s="158">
        <f>ROUND(E337*P337,2)</f>
        <v>0</v>
      </c>
      <c r="R337" s="159" t="s">
        <v>270</v>
      </c>
      <c r="S337" s="159" t="s">
        <v>128</v>
      </c>
      <c r="T337" s="159" t="s">
        <v>128</v>
      </c>
      <c r="U337" s="159">
        <v>0</v>
      </c>
      <c r="V337" s="159">
        <f>ROUND(E337*U337,2)</f>
        <v>0</v>
      </c>
      <c r="W337" s="159"/>
      <c r="X337" s="159" t="s">
        <v>171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172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92" t="s">
        <v>404</v>
      </c>
      <c r="D338" s="163"/>
      <c r="E338" s="164">
        <v>650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132</v>
      </c>
      <c r="AH338" s="148">
        <v>5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7" t="s">
        <v>123</v>
      </c>
      <c r="B339" s="168" t="s">
        <v>93</v>
      </c>
      <c r="C339" s="188" t="s">
        <v>94</v>
      </c>
      <c r="D339" s="169"/>
      <c r="E339" s="170"/>
      <c r="F339" s="171"/>
      <c r="G339" s="172">
        <f>SUMIF(AG340:AG346,"&lt;&gt;NOR",G340:G346)</f>
        <v>0</v>
      </c>
      <c r="H339" s="166"/>
      <c r="I339" s="166">
        <f>SUM(I340:I346)</f>
        <v>0</v>
      </c>
      <c r="J339" s="166"/>
      <c r="K339" s="166">
        <f>SUM(K340:K346)</f>
        <v>0</v>
      </c>
      <c r="L339" s="166"/>
      <c r="M339" s="166">
        <f>SUM(M340:M346)</f>
        <v>0</v>
      </c>
      <c r="N339" s="165"/>
      <c r="O339" s="165">
        <f>SUM(O340:O346)</f>
        <v>0</v>
      </c>
      <c r="P339" s="165"/>
      <c r="Q339" s="165">
        <f>SUM(Q340:Q346)</f>
        <v>0</v>
      </c>
      <c r="R339" s="166"/>
      <c r="S339" s="166"/>
      <c r="T339" s="166"/>
      <c r="U339" s="166"/>
      <c r="V339" s="166">
        <f>SUM(V340:V346)</f>
        <v>43.810000000000009</v>
      </c>
      <c r="W339" s="166"/>
      <c r="X339" s="166"/>
      <c r="AG339" t="s">
        <v>124</v>
      </c>
    </row>
    <row r="340" spans="1:60" ht="22.5" outlineLevel="1" x14ac:dyDescent="0.2">
      <c r="A340" s="180">
        <v>41</v>
      </c>
      <c r="B340" s="181" t="s">
        <v>405</v>
      </c>
      <c r="C340" s="193" t="s">
        <v>406</v>
      </c>
      <c r="D340" s="182" t="s">
        <v>162</v>
      </c>
      <c r="E340" s="183">
        <v>18.320219999999999</v>
      </c>
      <c r="F340" s="184"/>
      <c r="G340" s="185">
        <f t="shared" ref="G340:G346" si="0">ROUND(E340*F340,2)</f>
        <v>0</v>
      </c>
      <c r="H340" s="160"/>
      <c r="I340" s="159">
        <f t="shared" ref="I340:I346" si="1">ROUND(E340*H340,2)</f>
        <v>0</v>
      </c>
      <c r="J340" s="160"/>
      <c r="K340" s="159">
        <f t="shared" ref="K340:K346" si="2">ROUND(E340*J340,2)</f>
        <v>0</v>
      </c>
      <c r="L340" s="159">
        <v>21</v>
      </c>
      <c r="M340" s="159">
        <f t="shared" ref="M340:M346" si="3">G340*(1+L340/100)</f>
        <v>0</v>
      </c>
      <c r="N340" s="158">
        <v>0</v>
      </c>
      <c r="O340" s="158">
        <f t="shared" ref="O340:O346" si="4">ROUND(E340*N340,2)</f>
        <v>0</v>
      </c>
      <c r="P340" s="158">
        <v>0</v>
      </c>
      <c r="Q340" s="158">
        <f t="shared" ref="Q340:Q346" si="5">ROUND(E340*P340,2)</f>
        <v>0</v>
      </c>
      <c r="R340" s="159"/>
      <c r="S340" s="159" t="s">
        <v>128</v>
      </c>
      <c r="T340" s="159" t="s">
        <v>128</v>
      </c>
      <c r="U340" s="159">
        <v>1.1399999999999999</v>
      </c>
      <c r="V340" s="159">
        <f t="shared" ref="V340:V346" si="6">ROUND(E340*U340,2)</f>
        <v>20.89</v>
      </c>
      <c r="W340" s="159"/>
      <c r="X340" s="159" t="s">
        <v>407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408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80">
        <v>42</v>
      </c>
      <c r="B341" s="181" t="s">
        <v>409</v>
      </c>
      <c r="C341" s="193" t="s">
        <v>410</v>
      </c>
      <c r="D341" s="182" t="s">
        <v>162</v>
      </c>
      <c r="E341" s="183">
        <v>18.320219999999999</v>
      </c>
      <c r="F341" s="184"/>
      <c r="G341" s="185">
        <f t="shared" si="0"/>
        <v>0</v>
      </c>
      <c r="H341" s="160"/>
      <c r="I341" s="159">
        <f t="shared" si="1"/>
        <v>0</v>
      </c>
      <c r="J341" s="160"/>
      <c r="K341" s="159">
        <f t="shared" si="2"/>
        <v>0</v>
      </c>
      <c r="L341" s="159">
        <v>21</v>
      </c>
      <c r="M341" s="159">
        <f t="shared" si="3"/>
        <v>0</v>
      </c>
      <c r="N341" s="158">
        <v>0</v>
      </c>
      <c r="O341" s="158">
        <f t="shared" si="4"/>
        <v>0</v>
      </c>
      <c r="P341" s="158">
        <v>0</v>
      </c>
      <c r="Q341" s="158">
        <f t="shared" si="5"/>
        <v>0</v>
      </c>
      <c r="R341" s="159"/>
      <c r="S341" s="159" t="s">
        <v>128</v>
      </c>
      <c r="T341" s="159" t="s">
        <v>128</v>
      </c>
      <c r="U341" s="159">
        <v>0.16200000000000001</v>
      </c>
      <c r="V341" s="159">
        <f t="shared" si="6"/>
        <v>2.97</v>
      </c>
      <c r="W341" s="159"/>
      <c r="X341" s="159" t="s">
        <v>407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408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80">
        <v>43</v>
      </c>
      <c r="B342" s="181" t="s">
        <v>411</v>
      </c>
      <c r="C342" s="193" t="s">
        <v>412</v>
      </c>
      <c r="D342" s="182" t="s">
        <v>162</v>
      </c>
      <c r="E342" s="183">
        <v>18.320219999999999</v>
      </c>
      <c r="F342" s="184"/>
      <c r="G342" s="185">
        <f t="shared" si="0"/>
        <v>0</v>
      </c>
      <c r="H342" s="160"/>
      <c r="I342" s="159">
        <f t="shared" si="1"/>
        <v>0</v>
      </c>
      <c r="J342" s="160"/>
      <c r="K342" s="159">
        <f t="shared" si="2"/>
        <v>0</v>
      </c>
      <c r="L342" s="159">
        <v>21</v>
      </c>
      <c r="M342" s="159">
        <f t="shared" si="3"/>
        <v>0</v>
      </c>
      <c r="N342" s="158">
        <v>0</v>
      </c>
      <c r="O342" s="158">
        <f t="shared" si="4"/>
        <v>0</v>
      </c>
      <c r="P342" s="158">
        <v>0</v>
      </c>
      <c r="Q342" s="158">
        <f t="shared" si="5"/>
        <v>0</v>
      </c>
      <c r="R342" s="159"/>
      <c r="S342" s="159" t="s">
        <v>128</v>
      </c>
      <c r="T342" s="159" t="s">
        <v>128</v>
      </c>
      <c r="U342" s="159">
        <v>0.94199999999999995</v>
      </c>
      <c r="V342" s="159">
        <f t="shared" si="6"/>
        <v>17.260000000000002</v>
      </c>
      <c r="W342" s="159"/>
      <c r="X342" s="159" t="s">
        <v>407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408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80">
        <v>44</v>
      </c>
      <c r="B343" s="181" t="s">
        <v>413</v>
      </c>
      <c r="C343" s="193" t="s">
        <v>414</v>
      </c>
      <c r="D343" s="182" t="s">
        <v>162</v>
      </c>
      <c r="E343" s="183">
        <v>18.320219999999999</v>
      </c>
      <c r="F343" s="184"/>
      <c r="G343" s="185">
        <f t="shared" si="0"/>
        <v>0</v>
      </c>
      <c r="H343" s="160"/>
      <c r="I343" s="159">
        <f t="shared" si="1"/>
        <v>0</v>
      </c>
      <c r="J343" s="160"/>
      <c r="K343" s="159">
        <f t="shared" si="2"/>
        <v>0</v>
      </c>
      <c r="L343" s="159">
        <v>21</v>
      </c>
      <c r="M343" s="159">
        <f t="shared" si="3"/>
        <v>0</v>
      </c>
      <c r="N343" s="158">
        <v>0</v>
      </c>
      <c r="O343" s="158">
        <f t="shared" si="4"/>
        <v>0</v>
      </c>
      <c r="P343" s="158">
        <v>0</v>
      </c>
      <c r="Q343" s="158">
        <f t="shared" si="5"/>
        <v>0</v>
      </c>
      <c r="R343" s="159"/>
      <c r="S343" s="159" t="s">
        <v>128</v>
      </c>
      <c r="T343" s="159" t="s">
        <v>128</v>
      </c>
      <c r="U343" s="159">
        <v>0.105</v>
      </c>
      <c r="V343" s="159">
        <f t="shared" si="6"/>
        <v>1.92</v>
      </c>
      <c r="W343" s="159"/>
      <c r="X343" s="159" t="s">
        <v>407</v>
      </c>
      <c r="Y343" s="148"/>
      <c r="Z343" s="148"/>
      <c r="AA343" s="148"/>
      <c r="AB343" s="148"/>
      <c r="AC343" s="148"/>
      <c r="AD343" s="148"/>
      <c r="AE343" s="148"/>
      <c r="AF343" s="148"/>
      <c r="AG343" s="148" t="s">
        <v>408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80">
        <v>45</v>
      </c>
      <c r="B344" s="181" t="s">
        <v>415</v>
      </c>
      <c r="C344" s="193" t="s">
        <v>416</v>
      </c>
      <c r="D344" s="182" t="s">
        <v>162</v>
      </c>
      <c r="E344" s="183">
        <v>18.320219999999999</v>
      </c>
      <c r="F344" s="184"/>
      <c r="G344" s="185">
        <f t="shared" si="0"/>
        <v>0</v>
      </c>
      <c r="H344" s="160"/>
      <c r="I344" s="159">
        <f t="shared" si="1"/>
        <v>0</v>
      </c>
      <c r="J344" s="160"/>
      <c r="K344" s="159">
        <f t="shared" si="2"/>
        <v>0</v>
      </c>
      <c r="L344" s="159">
        <v>21</v>
      </c>
      <c r="M344" s="159">
        <f t="shared" si="3"/>
        <v>0</v>
      </c>
      <c r="N344" s="158">
        <v>0</v>
      </c>
      <c r="O344" s="158">
        <f t="shared" si="4"/>
        <v>0</v>
      </c>
      <c r="P344" s="158">
        <v>0</v>
      </c>
      <c r="Q344" s="158">
        <f t="shared" si="5"/>
        <v>0</v>
      </c>
      <c r="R344" s="159"/>
      <c r="S344" s="159" t="s">
        <v>128</v>
      </c>
      <c r="T344" s="159" t="s">
        <v>128</v>
      </c>
      <c r="U344" s="159">
        <v>4.2000000000000003E-2</v>
      </c>
      <c r="V344" s="159">
        <f t="shared" si="6"/>
        <v>0.77</v>
      </c>
      <c r="W344" s="159"/>
      <c r="X344" s="159" t="s">
        <v>407</v>
      </c>
      <c r="Y344" s="148"/>
      <c r="Z344" s="148"/>
      <c r="AA344" s="148"/>
      <c r="AB344" s="148"/>
      <c r="AC344" s="148"/>
      <c r="AD344" s="148"/>
      <c r="AE344" s="148"/>
      <c r="AF344" s="148"/>
      <c r="AG344" s="148" t="s">
        <v>408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80">
        <v>46</v>
      </c>
      <c r="B345" s="181" t="s">
        <v>417</v>
      </c>
      <c r="C345" s="193" t="s">
        <v>418</v>
      </c>
      <c r="D345" s="182" t="s">
        <v>162</v>
      </c>
      <c r="E345" s="183">
        <v>18.320219999999999</v>
      </c>
      <c r="F345" s="184"/>
      <c r="G345" s="185">
        <f t="shared" si="0"/>
        <v>0</v>
      </c>
      <c r="H345" s="160"/>
      <c r="I345" s="159">
        <f t="shared" si="1"/>
        <v>0</v>
      </c>
      <c r="J345" s="160"/>
      <c r="K345" s="159">
        <f t="shared" si="2"/>
        <v>0</v>
      </c>
      <c r="L345" s="159">
        <v>21</v>
      </c>
      <c r="M345" s="159">
        <f t="shared" si="3"/>
        <v>0</v>
      </c>
      <c r="N345" s="158">
        <v>0</v>
      </c>
      <c r="O345" s="158">
        <f t="shared" si="4"/>
        <v>0</v>
      </c>
      <c r="P345" s="158">
        <v>0</v>
      </c>
      <c r="Q345" s="158">
        <f t="shared" si="5"/>
        <v>0</v>
      </c>
      <c r="R345" s="159"/>
      <c r="S345" s="159" t="s">
        <v>128</v>
      </c>
      <c r="T345" s="159" t="s">
        <v>128</v>
      </c>
      <c r="U345" s="159">
        <v>0</v>
      </c>
      <c r="V345" s="159">
        <f t="shared" si="6"/>
        <v>0</v>
      </c>
      <c r="W345" s="159"/>
      <c r="X345" s="159" t="s">
        <v>407</v>
      </c>
      <c r="Y345" s="148"/>
      <c r="Z345" s="148"/>
      <c r="AA345" s="148"/>
      <c r="AB345" s="148"/>
      <c r="AC345" s="148"/>
      <c r="AD345" s="148"/>
      <c r="AE345" s="148"/>
      <c r="AF345" s="148"/>
      <c r="AG345" s="148" t="s">
        <v>408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ht="22.5" outlineLevel="1" x14ac:dyDescent="0.2">
      <c r="A346" s="174">
        <v>47</v>
      </c>
      <c r="B346" s="175" t="s">
        <v>419</v>
      </c>
      <c r="C346" s="189" t="s">
        <v>420</v>
      </c>
      <c r="D346" s="176" t="s">
        <v>162</v>
      </c>
      <c r="E346" s="177">
        <v>18.320219999999999</v>
      </c>
      <c r="F346" s="178"/>
      <c r="G346" s="179">
        <f t="shared" si="0"/>
        <v>0</v>
      </c>
      <c r="H346" s="160"/>
      <c r="I346" s="159">
        <f t="shared" si="1"/>
        <v>0</v>
      </c>
      <c r="J346" s="160"/>
      <c r="K346" s="159">
        <f t="shared" si="2"/>
        <v>0</v>
      </c>
      <c r="L346" s="159">
        <v>21</v>
      </c>
      <c r="M346" s="159">
        <f t="shared" si="3"/>
        <v>0</v>
      </c>
      <c r="N346" s="158">
        <v>0</v>
      </c>
      <c r="O346" s="158">
        <f t="shared" si="4"/>
        <v>0</v>
      </c>
      <c r="P346" s="158">
        <v>0</v>
      </c>
      <c r="Q346" s="158">
        <f t="shared" si="5"/>
        <v>0</v>
      </c>
      <c r="R346" s="159"/>
      <c r="S346" s="159" t="s">
        <v>128</v>
      </c>
      <c r="T346" s="159" t="s">
        <v>128</v>
      </c>
      <c r="U346" s="159">
        <v>0</v>
      </c>
      <c r="V346" s="159">
        <f t="shared" si="6"/>
        <v>0</v>
      </c>
      <c r="W346" s="159"/>
      <c r="X346" s="159" t="s">
        <v>407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408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x14ac:dyDescent="0.2">
      <c r="A347" s="3"/>
      <c r="B347" s="4"/>
      <c r="C347" s="195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AE347">
        <v>15</v>
      </c>
      <c r="AF347">
        <v>21</v>
      </c>
      <c r="AG347" t="s">
        <v>110</v>
      </c>
    </row>
    <row r="348" spans="1:60" x14ac:dyDescent="0.2">
      <c r="A348" s="151"/>
      <c r="B348" s="152" t="s">
        <v>31</v>
      </c>
      <c r="C348" s="196"/>
      <c r="D348" s="153"/>
      <c r="E348" s="154"/>
      <c r="F348" s="154"/>
      <c r="G348" s="173">
        <f>G8+G14+G18+G28+G58+G63+G70+G79+G81+G89+G97+G108+G113+G128+G135+G139+G339</f>
        <v>0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AE348">
        <f>SUMIF(L7:L346,AE347,G7:G346)</f>
        <v>0</v>
      </c>
      <c r="AF348">
        <f>SUMIF(L7:L346,AF347,G7:G346)</f>
        <v>0</v>
      </c>
      <c r="AG348" t="s">
        <v>421</v>
      </c>
    </row>
    <row r="349" spans="1:60" x14ac:dyDescent="0.2">
      <c r="A349" s="3"/>
      <c r="B349" s="4"/>
      <c r="C349" s="195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 x14ac:dyDescent="0.2">
      <c r="A350" s="3"/>
      <c r="B350" s="4"/>
      <c r="C350" s="195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60" x14ac:dyDescent="0.2">
      <c r="A351" s="255" t="s">
        <v>422</v>
      </c>
      <c r="B351" s="255"/>
      <c r="C351" s="256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60" x14ac:dyDescent="0.2">
      <c r="A352" s="257"/>
      <c r="B352" s="258"/>
      <c r="C352" s="259"/>
      <c r="D352" s="258"/>
      <c r="E352" s="258"/>
      <c r="F352" s="258"/>
      <c r="G352" s="26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AG352" t="s">
        <v>423</v>
      </c>
    </row>
    <row r="353" spans="1:33" x14ac:dyDescent="0.2">
      <c r="A353" s="261"/>
      <c r="B353" s="262"/>
      <c r="C353" s="263"/>
      <c r="D353" s="262"/>
      <c r="E353" s="262"/>
      <c r="F353" s="262"/>
      <c r="G353" s="26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33" x14ac:dyDescent="0.2">
      <c r="A354" s="261"/>
      <c r="B354" s="262"/>
      <c r="C354" s="263"/>
      <c r="D354" s="262"/>
      <c r="E354" s="262"/>
      <c r="F354" s="262"/>
      <c r="G354" s="26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33" x14ac:dyDescent="0.2">
      <c r="A355" s="261"/>
      <c r="B355" s="262"/>
      <c r="C355" s="263"/>
      <c r="D355" s="262"/>
      <c r="E355" s="262"/>
      <c r="F355" s="262"/>
      <c r="G355" s="26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33" x14ac:dyDescent="0.2">
      <c r="A356" s="265"/>
      <c r="B356" s="266"/>
      <c r="C356" s="267"/>
      <c r="D356" s="266"/>
      <c r="E356" s="266"/>
      <c r="F356" s="266"/>
      <c r="G356" s="26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33" x14ac:dyDescent="0.2">
      <c r="A357" s="3"/>
      <c r="B357" s="4"/>
      <c r="C357" s="195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33" x14ac:dyDescent="0.2">
      <c r="C358" s="197"/>
      <c r="D358" s="10"/>
      <c r="AG358" t="s">
        <v>424</v>
      </c>
    </row>
    <row r="359" spans="1:33" x14ac:dyDescent="0.2">
      <c r="D359" s="10"/>
    </row>
    <row r="360" spans="1:33" x14ac:dyDescent="0.2">
      <c r="D360" s="10"/>
    </row>
    <row r="361" spans="1:33" x14ac:dyDescent="0.2">
      <c r="D361" s="10"/>
    </row>
    <row r="362" spans="1:33" x14ac:dyDescent="0.2">
      <c r="D362" s="10"/>
    </row>
    <row r="363" spans="1:33" x14ac:dyDescent="0.2">
      <c r="D363" s="10"/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rOZDP+ExN2WJTRduQVVg09ygp3HDtO4Rq9h+GVgg7eiazFvP67FeC1shr+7hrmjwb63qR5JTlDWY19vbOtoXA==" saltValue="IovM73cNWlCAf0FrBJHhsw==" spinCount="100000" sheet="1"/>
  <mergeCells count="11">
    <mergeCell ref="A1:G1"/>
    <mergeCell ref="C2:G2"/>
    <mergeCell ref="C3:G3"/>
    <mergeCell ref="C4:G4"/>
    <mergeCell ref="A351:C351"/>
    <mergeCell ref="A352:G356"/>
    <mergeCell ref="C30:G30"/>
    <mergeCell ref="C40:G40"/>
    <mergeCell ref="C51:G51"/>
    <mergeCell ref="C110:G110"/>
    <mergeCell ref="C130:G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B8" sqref="AB8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98</v>
      </c>
    </row>
    <row r="2" spans="1:60" ht="25.15" customHeight="1" x14ac:dyDescent="0.2">
      <c r="A2" s="14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99</v>
      </c>
    </row>
    <row r="3" spans="1:60" ht="25.15" customHeight="1" x14ac:dyDescent="0.2">
      <c r="A3" s="140" t="s">
        <v>9</v>
      </c>
      <c r="B3" s="49" t="s">
        <v>44</v>
      </c>
      <c r="C3" s="272" t="s">
        <v>45</v>
      </c>
      <c r="D3" s="273"/>
      <c r="E3" s="273"/>
      <c r="F3" s="273"/>
      <c r="G3" s="274"/>
      <c r="AC3" s="122" t="s">
        <v>99</v>
      </c>
      <c r="AG3" t="s">
        <v>100</v>
      </c>
    </row>
    <row r="4" spans="1:60" ht="25.15" customHeight="1" x14ac:dyDescent="0.2">
      <c r="A4" s="141" t="s">
        <v>10</v>
      </c>
      <c r="B4" s="142" t="s">
        <v>47</v>
      </c>
      <c r="C4" s="275" t="s">
        <v>48</v>
      </c>
      <c r="D4" s="276"/>
      <c r="E4" s="276"/>
      <c r="F4" s="276"/>
      <c r="G4" s="277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31</v>
      </c>
      <c r="H6" s="147" t="s">
        <v>32</v>
      </c>
      <c r="I6" s="147" t="s">
        <v>108</v>
      </c>
      <c r="J6" s="147" t="s">
        <v>33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123</v>
      </c>
      <c r="B8" s="168" t="s">
        <v>65</v>
      </c>
      <c r="C8" s="188" t="s">
        <v>66</v>
      </c>
      <c r="D8" s="169"/>
      <c r="E8" s="170"/>
      <c r="F8" s="171"/>
      <c r="G8" s="172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0.18</v>
      </c>
      <c r="P8" s="165"/>
      <c r="Q8" s="165">
        <f>SUM(Q9:Q10)</f>
        <v>0</v>
      </c>
      <c r="R8" s="166"/>
      <c r="S8" s="166"/>
      <c r="T8" s="166"/>
      <c r="U8" s="166"/>
      <c r="V8" s="166">
        <f>SUM(V9:V10)</f>
        <v>26.89</v>
      </c>
      <c r="W8" s="166"/>
      <c r="X8" s="166"/>
      <c r="AG8" t="s">
        <v>124</v>
      </c>
    </row>
    <row r="9" spans="1:60" outlineLevel="1" x14ac:dyDescent="0.2">
      <c r="A9" s="174">
        <v>1</v>
      </c>
      <c r="B9" s="175" t="s">
        <v>188</v>
      </c>
      <c r="C9" s="189" t="s">
        <v>189</v>
      </c>
      <c r="D9" s="176" t="s">
        <v>127</v>
      </c>
      <c r="E9" s="177">
        <v>151.91999999999999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1.2099999999999999E-3</v>
      </c>
      <c r="O9" s="158">
        <f>ROUND(E9*N9,2)</f>
        <v>0.18</v>
      </c>
      <c r="P9" s="158">
        <v>0</v>
      </c>
      <c r="Q9" s="158">
        <f>ROUND(E9*P9,2)</f>
        <v>0</v>
      </c>
      <c r="R9" s="159"/>
      <c r="S9" s="159" t="s">
        <v>128</v>
      </c>
      <c r="T9" s="159" t="s">
        <v>128</v>
      </c>
      <c r="U9" s="159">
        <v>0.17699999999999999</v>
      </c>
      <c r="V9" s="159">
        <f>ROUND(E9*U9,2)</f>
        <v>26.89</v>
      </c>
      <c r="W9" s="159"/>
      <c r="X9" s="159" t="s">
        <v>141</v>
      </c>
      <c r="Y9" s="148"/>
      <c r="Z9" s="148"/>
      <c r="AA9" s="148"/>
      <c r="AB9" s="148"/>
      <c r="AC9" s="148"/>
      <c r="AD9" s="148"/>
      <c r="AE9" s="148"/>
      <c r="AF9" s="148"/>
      <c r="AG9" s="148" t="s">
        <v>142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99" t="s">
        <v>550</v>
      </c>
      <c r="D10" s="163"/>
      <c r="E10" s="198">
        <v>151.91999999999999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8"/>
      <c r="Z10" s="148"/>
      <c r="AA10" s="148"/>
      <c r="AB10" s="148"/>
      <c r="AC10" s="148"/>
      <c r="AD10" s="148"/>
      <c r="AE10" s="148"/>
      <c r="AF10" s="148"/>
      <c r="AG10" s="148" t="s">
        <v>132</v>
      </c>
      <c r="AH10" s="148">
        <v>5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5.5" x14ac:dyDescent="0.2">
      <c r="A11" s="167" t="s">
        <v>123</v>
      </c>
      <c r="B11" s="168" t="s">
        <v>67</v>
      </c>
      <c r="C11" s="188" t="s">
        <v>68</v>
      </c>
      <c r="D11" s="169"/>
      <c r="E11" s="170"/>
      <c r="F11" s="171"/>
      <c r="G11" s="172">
        <f>SUMIF(AG12:AG20,"&lt;&gt;NOR",G12:G20)</f>
        <v>0</v>
      </c>
      <c r="H11" s="166"/>
      <c r="I11" s="166">
        <f>SUM(I12:I20)</f>
        <v>0</v>
      </c>
      <c r="J11" s="166"/>
      <c r="K11" s="166">
        <f>SUM(K12:K20)</f>
        <v>0</v>
      </c>
      <c r="L11" s="166"/>
      <c r="M11" s="166">
        <f>SUM(M12:M20)</f>
        <v>0</v>
      </c>
      <c r="N11" s="165"/>
      <c r="O11" s="165">
        <f>SUM(O12:O20)</f>
        <v>0.01</v>
      </c>
      <c r="P11" s="165"/>
      <c r="Q11" s="165">
        <f>SUM(Q12:Q20)</f>
        <v>0</v>
      </c>
      <c r="R11" s="166"/>
      <c r="S11" s="166"/>
      <c r="T11" s="166"/>
      <c r="U11" s="166"/>
      <c r="V11" s="166">
        <f>SUM(V12:V20)</f>
        <v>55.9</v>
      </c>
      <c r="W11" s="166"/>
      <c r="X11" s="166"/>
      <c r="AG11" t="s">
        <v>124</v>
      </c>
    </row>
    <row r="12" spans="1:60" outlineLevel="1" x14ac:dyDescent="0.2">
      <c r="A12" s="174">
        <v>2</v>
      </c>
      <c r="B12" s="175" t="s">
        <v>194</v>
      </c>
      <c r="C12" s="189" t="s">
        <v>195</v>
      </c>
      <c r="D12" s="176" t="s">
        <v>127</v>
      </c>
      <c r="E12" s="177">
        <v>151.91999999999999</v>
      </c>
      <c r="F12" s="178"/>
      <c r="G12" s="179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4.0000000000000003E-5</v>
      </c>
      <c r="O12" s="158">
        <f>ROUND(E12*N12,2)</f>
        <v>0.01</v>
      </c>
      <c r="P12" s="158">
        <v>0</v>
      </c>
      <c r="Q12" s="158">
        <f>ROUND(E12*P12,2)</f>
        <v>0</v>
      </c>
      <c r="R12" s="159"/>
      <c r="S12" s="159" t="s">
        <v>128</v>
      </c>
      <c r="T12" s="159" t="s">
        <v>128</v>
      </c>
      <c r="U12" s="159">
        <v>0.308</v>
      </c>
      <c r="V12" s="159">
        <f>ROUND(E12*U12,2)</f>
        <v>46.79</v>
      </c>
      <c r="W12" s="159"/>
      <c r="X12" s="159" t="s">
        <v>141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92" t="s">
        <v>425</v>
      </c>
      <c r="D13" s="163"/>
      <c r="E13" s="164">
        <v>25.32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8"/>
      <c r="Z13" s="148"/>
      <c r="AA13" s="148"/>
      <c r="AB13" s="148"/>
      <c r="AC13" s="148"/>
      <c r="AD13" s="148"/>
      <c r="AE13" s="148"/>
      <c r="AF13" s="148"/>
      <c r="AG13" s="148" t="s">
        <v>132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2" t="s">
        <v>426</v>
      </c>
      <c r="D14" s="163"/>
      <c r="E14" s="164">
        <v>126.6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48"/>
      <c r="Z14" s="148"/>
      <c r="AA14" s="148"/>
      <c r="AB14" s="148"/>
      <c r="AC14" s="148"/>
      <c r="AD14" s="148"/>
      <c r="AE14" s="148"/>
      <c r="AF14" s="148"/>
      <c r="AG14" s="148" t="s">
        <v>132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4">
        <v>3</v>
      </c>
      <c r="B15" s="175" t="s">
        <v>198</v>
      </c>
      <c r="C15" s="189" t="s">
        <v>199</v>
      </c>
      <c r="D15" s="176" t="s">
        <v>127</v>
      </c>
      <c r="E15" s="177">
        <v>455.7</v>
      </c>
      <c r="F15" s="178"/>
      <c r="G15" s="179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128</v>
      </c>
      <c r="T15" s="159" t="s">
        <v>128</v>
      </c>
      <c r="U15" s="159">
        <v>0.02</v>
      </c>
      <c r="V15" s="159">
        <f>ROUND(E15*U15,2)</f>
        <v>9.11</v>
      </c>
      <c r="W15" s="159"/>
      <c r="X15" s="159" t="s">
        <v>141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0" t="s">
        <v>131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48"/>
      <c r="Z16" s="148"/>
      <c r="AA16" s="148"/>
      <c r="AB16" s="148"/>
      <c r="AC16" s="148"/>
      <c r="AD16" s="148"/>
      <c r="AE16" s="148"/>
      <c r="AF16" s="148"/>
      <c r="AG16" s="148" t="s">
        <v>132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91" t="s">
        <v>427</v>
      </c>
      <c r="D17" s="161"/>
      <c r="E17" s="162">
        <v>25.32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48"/>
      <c r="Z17" s="148"/>
      <c r="AA17" s="148"/>
      <c r="AB17" s="148"/>
      <c r="AC17" s="148"/>
      <c r="AD17" s="148"/>
      <c r="AE17" s="148"/>
      <c r="AF17" s="148"/>
      <c r="AG17" s="148" t="s">
        <v>132</v>
      </c>
      <c r="AH17" s="148">
        <v>2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1" t="s">
        <v>428</v>
      </c>
      <c r="D18" s="161"/>
      <c r="E18" s="162">
        <v>126.6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48"/>
      <c r="Z18" s="148"/>
      <c r="AA18" s="148"/>
      <c r="AB18" s="148"/>
      <c r="AC18" s="148"/>
      <c r="AD18" s="148"/>
      <c r="AE18" s="148"/>
      <c r="AF18" s="148"/>
      <c r="AG18" s="148" t="s">
        <v>132</v>
      </c>
      <c r="AH18" s="148">
        <v>2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0" t="s">
        <v>134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8"/>
      <c r="Z19" s="148"/>
      <c r="AA19" s="148"/>
      <c r="AB19" s="148"/>
      <c r="AC19" s="148"/>
      <c r="AD19" s="148"/>
      <c r="AE19" s="148"/>
      <c r="AF19" s="148"/>
      <c r="AG19" s="148" t="s">
        <v>132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2" t="s">
        <v>429</v>
      </c>
      <c r="D20" s="163"/>
      <c r="E20" s="164">
        <v>455.7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8"/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7" t="s">
        <v>123</v>
      </c>
      <c r="B21" s="168" t="s">
        <v>71</v>
      </c>
      <c r="C21" s="188" t="s">
        <v>72</v>
      </c>
      <c r="D21" s="169"/>
      <c r="E21" s="170"/>
      <c r="F21" s="171"/>
      <c r="G21" s="172">
        <f>SUMIF(AG22:AG22,"&lt;&gt;NOR",G22:G22)</f>
        <v>0</v>
      </c>
      <c r="H21" s="166"/>
      <c r="I21" s="166">
        <f>SUM(I22:I22)</f>
        <v>0</v>
      </c>
      <c r="J21" s="166"/>
      <c r="K21" s="166">
        <f>SUM(K22:K22)</f>
        <v>0</v>
      </c>
      <c r="L21" s="166"/>
      <c r="M21" s="166">
        <f>SUM(M22:M22)</f>
        <v>0</v>
      </c>
      <c r="N21" s="165"/>
      <c r="O21" s="165">
        <f>SUM(O22:O22)</f>
        <v>0</v>
      </c>
      <c r="P21" s="165"/>
      <c r="Q21" s="165">
        <f>SUM(Q22:Q22)</f>
        <v>0</v>
      </c>
      <c r="R21" s="166"/>
      <c r="S21" s="166"/>
      <c r="T21" s="166"/>
      <c r="U21" s="166"/>
      <c r="V21" s="166">
        <f>SUM(V22:V22)</f>
        <v>1.1399999999999999</v>
      </c>
      <c r="W21" s="166"/>
      <c r="X21" s="166"/>
      <c r="AG21" t="s">
        <v>124</v>
      </c>
    </row>
    <row r="22" spans="1:60" outlineLevel="1" x14ac:dyDescent="0.2">
      <c r="A22" s="180">
        <v>4</v>
      </c>
      <c r="B22" s="181" t="s">
        <v>212</v>
      </c>
      <c r="C22" s="193" t="s">
        <v>213</v>
      </c>
      <c r="D22" s="182" t="s">
        <v>162</v>
      </c>
      <c r="E22" s="183">
        <v>0.44119000000000003</v>
      </c>
      <c r="F22" s="184"/>
      <c r="G22" s="185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128</v>
      </c>
      <c r="T22" s="159" t="s">
        <v>128</v>
      </c>
      <c r="U22" s="159">
        <v>2.577</v>
      </c>
      <c r="V22" s="159">
        <f>ROUND(E22*U22,2)</f>
        <v>1.1399999999999999</v>
      </c>
      <c r="W22" s="159"/>
      <c r="X22" s="159" t="s">
        <v>214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7" t="s">
        <v>123</v>
      </c>
      <c r="B23" s="168" t="s">
        <v>79</v>
      </c>
      <c r="C23" s="188" t="s">
        <v>80</v>
      </c>
      <c r="D23" s="169"/>
      <c r="E23" s="170"/>
      <c r="F23" s="171"/>
      <c r="G23" s="172">
        <f>SUMIF(AG24:AG26,"&lt;&gt;NOR",G24:G26)</f>
        <v>0</v>
      </c>
      <c r="H23" s="166"/>
      <c r="I23" s="166">
        <f>SUM(I24:I26)</f>
        <v>0</v>
      </c>
      <c r="J23" s="166"/>
      <c r="K23" s="166">
        <f>SUM(K24:K26)</f>
        <v>0</v>
      </c>
      <c r="L23" s="166"/>
      <c r="M23" s="166">
        <f>SUM(M24:M26)</f>
        <v>0</v>
      </c>
      <c r="N23" s="165"/>
      <c r="O23" s="165">
        <f>SUM(O24:O26)</f>
        <v>0</v>
      </c>
      <c r="P23" s="165"/>
      <c r="Q23" s="165">
        <f>SUM(Q24:Q26)</f>
        <v>0</v>
      </c>
      <c r="R23" s="166"/>
      <c r="S23" s="166"/>
      <c r="T23" s="166"/>
      <c r="U23" s="166"/>
      <c r="V23" s="166">
        <f>SUM(V24:V26)</f>
        <v>0</v>
      </c>
      <c r="W23" s="166"/>
      <c r="X23" s="166"/>
      <c r="AG23" t="s">
        <v>124</v>
      </c>
    </row>
    <row r="24" spans="1:60" outlineLevel="1" x14ac:dyDescent="0.2">
      <c r="A24" s="174">
        <v>5</v>
      </c>
      <c r="B24" s="175" t="s">
        <v>430</v>
      </c>
      <c r="C24" s="189" t="s">
        <v>229</v>
      </c>
      <c r="D24" s="176" t="s">
        <v>192</v>
      </c>
      <c r="E24" s="177">
        <v>6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139</v>
      </c>
      <c r="T24" s="159" t="s">
        <v>140</v>
      </c>
      <c r="U24" s="159">
        <v>0</v>
      </c>
      <c r="V24" s="159">
        <f>ROUND(E24*U24,2)</f>
        <v>0</v>
      </c>
      <c r="W24" s="159"/>
      <c r="X24" s="159" t="s">
        <v>141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2" t="s">
        <v>431</v>
      </c>
      <c r="D25" s="163"/>
      <c r="E25" s="164">
        <v>6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8"/>
      <c r="Z25" s="148"/>
      <c r="AA25" s="148"/>
      <c r="AB25" s="148"/>
      <c r="AC25" s="148"/>
      <c r="AD25" s="148"/>
      <c r="AE25" s="148"/>
      <c r="AF25" s="148"/>
      <c r="AG25" s="148" t="s">
        <v>132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>
        <v>6</v>
      </c>
      <c r="B26" s="156" t="s">
        <v>432</v>
      </c>
      <c r="C26" s="194" t="s">
        <v>433</v>
      </c>
      <c r="D26" s="157" t="s">
        <v>0</v>
      </c>
      <c r="E26" s="186"/>
      <c r="F26" s="160"/>
      <c r="G26" s="159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9"/>
      <c r="S26" s="159" t="s">
        <v>128</v>
      </c>
      <c r="T26" s="159" t="s">
        <v>128</v>
      </c>
      <c r="U26" s="159">
        <v>0</v>
      </c>
      <c r="V26" s="159">
        <f>ROUND(E26*U26,2)</f>
        <v>0</v>
      </c>
      <c r="W26" s="159"/>
      <c r="X26" s="159" t="s">
        <v>214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7" t="s">
        <v>123</v>
      </c>
      <c r="B27" s="168" t="s">
        <v>89</v>
      </c>
      <c r="C27" s="188" t="s">
        <v>90</v>
      </c>
      <c r="D27" s="169"/>
      <c r="E27" s="170"/>
      <c r="F27" s="171"/>
      <c r="G27" s="172">
        <f>SUMIF(AG28:AG41,"&lt;&gt;NOR",G28:G41)</f>
        <v>0</v>
      </c>
      <c r="H27" s="166"/>
      <c r="I27" s="166">
        <f>SUM(I28:I41)</f>
        <v>0</v>
      </c>
      <c r="J27" s="166"/>
      <c r="K27" s="166">
        <f>SUM(K28:K41)</f>
        <v>0</v>
      </c>
      <c r="L27" s="166"/>
      <c r="M27" s="166">
        <f>SUM(M28:M41)</f>
        <v>0</v>
      </c>
      <c r="N27" s="165"/>
      <c r="O27" s="165">
        <f>SUM(O28:O41)</f>
        <v>0</v>
      </c>
      <c r="P27" s="165"/>
      <c r="Q27" s="165">
        <f>SUM(Q28:Q41)</f>
        <v>0.36</v>
      </c>
      <c r="R27" s="166"/>
      <c r="S27" s="166"/>
      <c r="T27" s="166"/>
      <c r="U27" s="166"/>
      <c r="V27" s="166">
        <f>SUM(V28:V41)</f>
        <v>12.6</v>
      </c>
      <c r="W27" s="166"/>
      <c r="X27" s="166"/>
      <c r="AG27" t="s">
        <v>124</v>
      </c>
    </row>
    <row r="28" spans="1:60" outlineLevel="1" x14ac:dyDescent="0.2">
      <c r="A28" s="174">
        <v>7</v>
      </c>
      <c r="B28" s="175" t="s">
        <v>278</v>
      </c>
      <c r="C28" s="189" t="s">
        <v>279</v>
      </c>
      <c r="D28" s="176" t="s">
        <v>127</v>
      </c>
      <c r="E28" s="177">
        <v>180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8">
        <v>1.0000000000000001E-5</v>
      </c>
      <c r="O28" s="158">
        <f>ROUND(E28*N28,2)</f>
        <v>0</v>
      </c>
      <c r="P28" s="158">
        <v>2E-3</v>
      </c>
      <c r="Q28" s="158">
        <f>ROUND(E28*P28,2)</f>
        <v>0.36</v>
      </c>
      <c r="R28" s="159"/>
      <c r="S28" s="159" t="s">
        <v>128</v>
      </c>
      <c r="T28" s="159" t="s">
        <v>128</v>
      </c>
      <c r="U28" s="159">
        <v>7.0000000000000007E-2</v>
      </c>
      <c r="V28" s="159">
        <f>ROUND(E28*U28,2)</f>
        <v>12.6</v>
      </c>
      <c r="W28" s="159"/>
      <c r="X28" s="159" t="s">
        <v>141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142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2" t="s">
        <v>434</v>
      </c>
      <c r="D29" s="163"/>
      <c r="E29" s="164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48"/>
      <c r="Z29" s="148"/>
      <c r="AA29" s="148"/>
      <c r="AB29" s="148"/>
      <c r="AC29" s="148"/>
      <c r="AD29" s="148"/>
      <c r="AE29" s="148"/>
      <c r="AF29" s="148"/>
      <c r="AG29" s="148" t="s">
        <v>132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0" t="s">
        <v>131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8"/>
      <c r="Z30" s="148"/>
      <c r="AA30" s="148"/>
      <c r="AB30" s="148"/>
      <c r="AC30" s="148"/>
      <c r="AD30" s="148"/>
      <c r="AE30" s="148"/>
      <c r="AF30" s="148"/>
      <c r="AG30" s="148" t="s">
        <v>132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91" t="s">
        <v>435</v>
      </c>
      <c r="D31" s="161"/>
      <c r="E31" s="162">
        <v>21.326499999999999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8"/>
      <c r="Z31" s="148"/>
      <c r="AA31" s="148"/>
      <c r="AB31" s="148"/>
      <c r="AC31" s="148"/>
      <c r="AD31" s="148"/>
      <c r="AE31" s="148"/>
      <c r="AF31" s="148"/>
      <c r="AG31" s="148" t="s">
        <v>132</v>
      </c>
      <c r="AH31" s="148">
        <v>2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1" t="s">
        <v>436</v>
      </c>
      <c r="D32" s="161"/>
      <c r="E32" s="162">
        <v>5.1645000000000003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48"/>
      <c r="Z32" s="148"/>
      <c r="AA32" s="148"/>
      <c r="AB32" s="148"/>
      <c r="AC32" s="148"/>
      <c r="AD32" s="148"/>
      <c r="AE32" s="148"/>
      <c r="AF32" s="148"/>
      <c r="AG32" s="148" t="s">
        <v>132</v>
      </c>
      <c r="AH32" s="148">
        <v>2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91" t="s">
        <v>437</v>
      </c>
      <c r="D33" s="161"/>
      <c r="E33" s="162">
        <v>33.441499999999998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48"/>
      <c r="Z33" s="148"/>
      <c r="AA33" s="148"/>
      <c r="AB33" s="148"/>
      <c r="AC33" s="148"/>
      <c r="AD33" s="148"/>
      <c r="AE33" s="148"/>
      <c r="AF33" s="148"/>
      <c r="AG33" s="148" t="s">
        <v>132</v>
      </c>
      <c r="AH33" s="148">
        <v>2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1" t="s">
        <v>438</v>
      </c>
      <c r="D34" s="161"/>
      <c r="E34" s="162">
        <v>59.932499999999997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48"/>
      <c r="Z34" s="148"/>
      <c r="AA34" s="148"/>
      <c r="AB34" s="148"/>
      <c r="AC34" s="148"/>
      <c r="AD34" s="148"/>
      <c r="AE34" s="148"/>
      <c r="AF34" s="148"/>
      <c r="AG34" s="148" t="s">
        <v>132</v>
      </c>
      <c r="AH34" s="148">
        <v>2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0" t="s">
        <v>134</v>
      </c>
      <c r="D35" s="161"/>
      <c r="E35" s="162"/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48"/>
      <c r="Z35" s="148"/>
      <c r="AA35" s="148"/>
      <c r="AB35" s="148"/>
      <c r="AC35" s="148"/>
      <c r="AD35" s="148"/>
      <c r="AE35" s="148"/>
      <c r="AF35" s="148"/>
      <c r="AG35" s="148" t="s">
        <v>132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2" t="s">
        <v>151</v>
      </c>
      <c r="D36" s="163"/>
      <c r="E36" s="164"/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48"/>
      <c r="Z36" s="148"/>
      <c r="AA36" s="148"/>
      <c r="AB36" s="148"/>
      <c r="AC36" s="148"/>
      <c r="AD36" s="148"/>
      <c r="AE36" s="148"/>
      <c r="AF36" s="148"/>
      <c r="AG36" s="148" t="s">
        <v>132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0" t="s">
        <v>131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48"/>
      <c r="Z37" s="148"/>
      <c r="AA37" s="148"/>
      <c r="AB37" s="148"/>
      <c r="AC37" s="148"/>
      <c r="AD37" s="148"/>
      <c r="AE37" s="148"/>
      <c r="AF37" s="148"/>
      <c r="AG37" s="148" t="s">
        <v>132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1" t="s">
        <v>439</v>
      </c>
      <c r="D38" s="161"/>
      <c r="E38" s="162">
        <v>299.66250000000002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8"/>
      <c r="Z38" s="148"/>
      <c r="AA38" s="148"/>
      <c r="AB38" s="148"/>
      <c r="AC38" s="148"/>
      <c r="AD38" s="148"/>
      <c r="AE38" s="148"/>
      <c r="AF38" s="148"/>
      <c r="AG38" s="148" t="s">
        <v>132</v>
      </c>
      <c r="AH38" s="148">
        <v>2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0" t="s">
        <v>134</v>
      </c>
      <c r="D39" s="161"/>
      <c r="E39" s="162"/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48"/>
      <c r="Z39" s="148"/>
      <c r="AA39" s="148"/>
      <c r="AB39" s="148"/>
      <c r="AC39" s="148"/>
      <c r="AD39" s="148"/>
      <c r="AE39" s="148"/>
      <c r="AF39" s="148"/>
      <c r="AG39" s="148" t="s">
        <v>132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2" t="s">
        <v>151</v>
      </c>
      <c r="D40" s="163"/>
      <c r="E40" s="164"/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48"/>
      <c r="Z40" s="148"/>
      <c r="AA40" s="148"/>
      <c r="AB40" s="148"/>
      <c r="AC40" s="148"/>
      <c r="AD40" s="148"/>
      <c r="AE40" s="148"/>
      <c r="AF40" s="148"/>
      <c r="AG40" s="148" t="s">
        <v>132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2" t="s">
        <v>440</v>
      </c>
      <c r="D41" s="163"/>
      <c r="E41" s="164">
        <v>180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48"/>
      <c r="Z41" s="148"/>
      <c r="AA41" s="148"/>
      <c r="AB41" s="148"/>
      <c r="AC41" s="148"/>
      <c r="AD41" s="148"/>
      <c r="AE41" s="148"/>
      <c r="AF41" s="148"/>
      <c r="AG41" s="148" t="s">
        <v>132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7" t="s">
        <v>123</v>
      </c>
      <c r="B42" s="168" t="s">
        <v>91</v>
      </c>
      <c r="C42" s="188" t="s">
        <v>92</v>
      </c>
      <c r="D42" s="169"/>
      <c r="E42" s="170"/>
      <c r="F42" s="171"/>
      <c r="G42" s="172">
        <f>SUMIF(AG43:AG62,"&lt;&gt;NOR",G43:G62)</f>
        <v>0</v>
      </c>
      <c r="H42" s="166"/>
      <c r="I42" s="166">
        <f>SUM(I43:I62)</f>
        <v>0</v>
      </c>
      <c r="J42" s="166"/>
      <c r="K42" s="166">
        <f>SUM(K43:K62)</f>
        <v>0</v>
      </c>
      <c r="L42" s="166"/>
      <c r="M42" s="166">
        <f>SUM(M43:M62)</f>
        <v>0</v>
      </c>
      <c r="N42" s="165"/>
      <c r="O42" s="165">
        <f>SUM(O43:O62)</f>
        <v>0.16</v>
      </c>
      <c r="P42" s="165"/>
      <c r="Q42" s="165">
        <f>SUM(Q43:Q62)</f>
        <v>0</v>
      </c>
      <c r="R42" s="166"/>
      <c r="S42" s="166"/>
      <c r="T42" s="166"/>
      <c r="U42" s="166"/>
      <c r="V42" s="166">
        <f>SUM(V43:V62)</f>
        <v>50.51</v>
      </c>
      <c r="W42" s="166"/>
      <c r="X42" s="166"/>
      <c r="AG42" t="s">
        <v>124</v>
      </c>
    </row>
    <row r="43" spans="1:60" outlineLevel="1" x14ac:dyDescent="0.2">
      <c r="A43" s="174">
        <v>8</v>
      </c>
      <c r="B43" s="175" t="s">
        <v>282</v>
      </c>
      <c r="C43" s="189" t="s">
        <v>283</v>
      </c>
      <c r="D43" s="176" t="s">
        <v>127</v>
      </c>
      <c r="E43" s="177">
        <v>359.59500000000003</v>
      </c>
      <c r="F43" s="178"/>
      <c r="G43" s="179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5.0000000000000002E-5</v>
      </c>
      <c r="O43" s="158">
        <f>ROUND(E43*N43,2)</f>
        <v>0.02</v>
      </c>
      <c r="P43" s="158">
        <v>0</v>
      </c>
      <c r="Q43" s="158">
        <f>ROUND(E43*P43,2)</f>
        <v>0</v>
      </c>
      <c r="R43" s="159"/>
      <c r="S43" s="159" t="s">
        <v>128</v>
      </c>
      <c r="T43" s="159" t="s">
        <v>128</v>
      </c>
      <c r="U43" s="159">
        <v>0.03</v>
      </c>
      <c r="V43" s="159">
        <f>ROUND(E43*U43,2)</f>
        <v>10.79</v>
      </c>
      <c r="W43" s="159"/>
      <c r="X43" s="159" t="s">
        <v>141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142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2" t="s">
        <v>434</v>
      </c>
      <c r="D44" s="163"/>
      <c r="E44" s="164"/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48"/>
      <c r="Z44" s="148"/>
      <c r="AA44" s="148"/>
      <c r="AB44" s="148"/>
      <c r="AC44" s="148"/>
      <c r="AD44" s="148"/>
      <c r="AE44" s="148"/>
      <c r="AF44" s="148"/>
      <c r="AG44" s="148" t="s">
        <v>132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0" t="s">
        <v>131</v>
      </c>
      <c r="D45" s="161"/>
      <c r="E45" s="162"/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8"/>
      <c r="Z45" s="148"/>
      <c r="AA45" s="148"/>
      <c r="AB45" s="148"/>
      <c r="AC45" s="148"/>
      <c r="AD45" s="148"/>
      <c r="AE45" s="148"/>
      <c r="AF45" s="148"/>
      <c r="AG45" s="148" t="s">
        <v>132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55"/>
      <c r="B46" s="156"/>
      <c r="C46" s="191" t="s">
        <v>435</v>
      </c>
      <c r="D46" s="161"/>
      <c r="E46" s="162">
        <v>21.326499999999999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48"/>
      <c r="Z46" s="148"/>
      <c r="AA46" s="148"/>
      <c r="AB46" s="148"/>
      <c r="AC46" s="148"/>
      <c r="AD46" s="148"/>
      <c r="AE46" s="148"/>
      <c r="AF46" s="148"/>
      <c r="AG46" s="148" t="s">
        <v>132</v>
      </c>
      <c r="AH46" s="148">
        <v>2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1" t="s">
        <v>436</v>
      </c>
      <c r="D47" s="161"/>
      <c r="E47" s="162">
        <v>5.1645000000000003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8"/>
      <c r="Z47" s="148"/>
      <c r="AA47" s="148"/>
      <c r="AB47" s="148"/>
      <c r="AC47" s="148"/>
      <c r="AD47" s="148"/>
      <c r="AE47" s="148"/>
      <c r="AF47" s="148"/>
      <c r="AG47" s="148" t="s">
        <v>132</v>
      </c>
      <c r="AH47" s="148">
        <v>2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91" t="s">
        <v>437</v>
      </c>
      <c r="D48" s="161"/>
      <c r="E48" s="162">
        <v>33.441499999999998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48"/>
      <c r="Z48" s="148"/>
      <c r="AA48" s="148"/>
      <c r="AB48" s="148"/>
      <c r="AC48" s="148"/>
      <c r="AD48" s="148"/>
      <c r="AE48" s="148"/>
      <c r="AF48" s="148"/>
      <c r="AG48" s="148" t="s">
        <v>132</v>
      </c>
      <c r="AH48" s="148">
        <v>2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0" t="s">
        <v>134</v>
      </c>
      <c r="D49" s="161"/>
      <c r="E49" s="162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8"/>
      <c r="Z49" s="148"/>
      <c r="AA49" s="148"/>
      <c r="AB49" s="148"/>
      <c r="AC49" s="148"/>
      <c r="AD49" s="148"/>
      <c r="AE49" s="148"/>
      <c r="AF49" s="148"/>
      <c r="AG49" s="148" t="s">
        <v>132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441</v>
      </c>
      <c r="D50" s="163"/>
      <c r="E50" s="164">
        <v>59.932499999999997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48"/>
      <c r="Z50" s="148"/>
      <c r="AA50" s="148"/>
      <c r="AB50" s="148"/>
      <c r="AC50" s="148"/>
      <c r="AD50" s="148"/>
      <c r="AE50" s="148"/>
      <c r="AF50" s="148"/>
      <c r="AG50" s="148" t="s">
        <v>132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2" t="s">
        <v>151</v>
      </c>
      <c r="D51" s="163"/>
      <c r="E51" s="164"/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48"/>
      <c r="Z51" s="148"/>
      <c r="AA51" s="148"/>
      <c r="AB51" s="148"/>
      <c r="AC51" s="148"/>
      <c r="AD51" s="148"/>
      <c r="AE51" s="148"/>
      <c r="AF51" s="148"/>
      <c r="AG51" s="148" t="s">
        <v>132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2" t="s">
        <v>442</v>
      </c>
      <c r="D52" s="163"/>
      <c r="E52" s="164">
        <v>299.66250000000002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8"/>
      <c r="Z52" s="148"/>
      <c r="AA52" s="148"/>
      <c r="AB52" s="148"/>
      <c r="AC52" s="148"/>
      <c r="AD52" s="148"/>
      <c r="AE52" s="148"/>
      <c r="AF52" s="148"/>
      <c r="AG52" s="148" t="s">
        <v>132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4">
        <v>9</v>
      </c>
      <c r="B53" s="175" t="s">
        <v>391</v>
      </c>
      <c r="C53" s="189" t="s">
        <v>392</v>
      </c>
      <c r="D53" s="176" t="s">
        <v>127</v>
      </c>
      <c r="E53" s="177">
        <v>359.59500000000003</v>
      </c>
      <c r="F53" s="178"/>
      <c r="G53" s="179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4.0000000000000002E-4</v>
      </c>
      <c r="O53" s="158">
        <f>ROUND(E53*N53,2)</f>
        <v>0.14000000000000001</v>
      </c>
      <c r="P53" s="158">
        <v>0</v>
      </c>
      <c r="Q53" s="158">
        <f>ROUND(E53*P53,2)</f>
        <v>0</v>
      </c>
      <c r="R53" s="159"/>
      <c r="S53" s="159" t="s">
        <v>128</v>
      </c>
      <c r="T53" s="159" t="s">
        <v>128</v>
      </c>
      <c r="U53" s="159">
        <v>0.10191</v>
      </c>
      <c r="V53" s="159">
        <f>ROUND(E53*U53,2)</f>
        <v>36.65</v>
      </c>
      <c r="W53" s="159"/>
      <c r="X53" s="159" t="s">
        <v>141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142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2" t="s">
        <v>443</v>
      </c>
      <c r="D54" s="163"/>
      <c r="E54" s="164">
        <v>359.59500000000003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8"/>
      <c r="Z54" s="148"/>
      <c r="AA54" s="148"/>
      <c r="AB54" s="148"/>
      <c r="AC54" s="148"/>
      <c r="AD54" s="148"/>
      <c r="AE54" s="148"/>
      <c r="AF54" s="148"/>
      <c r="AG54" s="148" t="s">
        <v>132</v>
      </c>
      <c r="AH54" s="148">
        <v>5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10</v>
      </c>
      <c r="B55" s="175" t="s">
        <v>444</v>
      </c>
      <c r="C55" s="189" t="s">
        <v>445</v>
      </c>
      <c r="D55" s="176" t="s">
        <v>127</v>
      </c>
      <c r="E55" s="177">
        <v>35.188800000000001</v>
      </c>
      <c r="F55" s="178"/>
      <c r="G55" s="179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2.0000000000000002E-5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128</v>
      </c>
      <c r="T55" s="159" t="s">
        <v>128</v>
      </c>
      <c r="U55" s="159">
        <v>2.9000000000000001E-2</v>
      </c>
      <c r="V55" s="159">
        <f>ROUND(E55*U55,2)</f>
        <v>1.02</v>
      </c>
      <c r="W55" s="159"/>
      <c r="X55" s="159" t="s">
        <v>141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142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192" t="s">
        <v>446</v>
      </c>
      <c r="D56" s="163"/>
      <c r="E56" s="164">
        <v>5.8647999999999998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8"/>
      <c r="Z56" s="148"/>
      <c r="AA56" s="148"/>
      <c r="AB56" s="148"/>
      <c r="AC56" s="148"/>
      <c r="AD56" s="148"/>
      <c r="AE56" s="148"/>
      <c r="AF56" s="148"/>
      <c r="AG56" s="148" t="s">
        <v>132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92" t="s">
        <v>447</v>
      </c>
      <c r="D57" s="163"/>
      <c r="E57" s="164">
        <v>29.324000000000002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48"/>
      <c r="Z57" s="148"/>
      <c r="AA57" s="148"/>
      <c r="AB57" s="148"/>
      <c r="AC57" s="148"/>
      <c r="AD57" s="148"/>
      <c r="AE57" s="148"/>
      <c r="AF57" s="148"/>
      <c r="AG57" s="148" t="s">
        <v>132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4">
        <v>11</v>
      </c>
      <c r="B58" s="175" t="s">
        <v>448</v>
      </c>
      <c r="C58" s="189" t="s">
        <v>449</v>
      </c>
      <c r="D58" s="176" t="s">
        <v>127</v>
      </c>
      <c r="E58" s="177">
        <v>151.91999999999999</v>
      </c>
      <c r="F58" s="178"/>
      <c r="G58" s="179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9"/>
      <c r="S58" s="159" t="s">
        <v>128</v>
      </c>
      <c r="T58" s="159" t="s">
        <v>128</v>
      </c>
      <c r="U58" s="159">
        <v>1.35E-2</v>
      </c>
      <c r="V58" s="159">
        <f>ROUND(E58*U58,2)</f>
        <v>2.0499999999999998</v>
      </c>
      <c r="W58" s="159"/>
      <c r="X58" s="159" t="s">
        <v>141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142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2" t="s">
        <v>450</v>
      </c>
      <c r="D59" s="163"/>
      <c r="E59" s="164">
        <v>25.32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48"/>
      <c r="Z59" s="148"/>
      <c r="AA59" s="148"/>
      <c r="AB59" s="148"/>
      <c r="AC59" s="148"/>
      <c r="AD59" s="148"/>
      <c r="AE59" s="148"/>
      <c r="AF59" s="148"/>
      <c r="AG59" s="148" t="s">
        <v>132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2" t="s">
        <v>451</v>
      </c>
      <c r="D60" s="163"/>
      <c r="E60" s="164">
        <v>126.6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48"/>
      <c r="Z60" s="148"/>
      <c r="AA60" s="148"/>
      <c r="AB60" s="148"/>
      <c r="AC60" s="148"/>
      <c r="AD60" s="148"/>
      <c r="AE60" s="148"/>
      <c r="AF60" s="148"/>
      <c r="AG60" s="148" t="s">
        <v>132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12</v>
      </c>
      <c r="B61" s="175" t="s">
        <v>402</v>
      </c>
      <c r="C61" s="189" t="s">
        <v>403</v>
      </c>
      <c r="D61" s="176" t="s">
        <v>127</v>
      </c>
      <c r="E61" s="177">
        <v>151.91999999999999</v>
      </c>
      <c r="F61" s="178"/>
      <c r="G61" s="179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2.0000000000000002E-5</v>
      </c>
      <c r="O61" s="158">
        <f>ROUND(E61*N61,2)</f>
        <v>0</v>
      </c>
      <c r="P61" s="158">
        <v>0</v>
      </c>
      <c r="Q61" s="158">
        <f>ROUND(E61*P61,2)</f>
        <v>0</v>
      </c>
      <c r="R61" s="159" t="s">
        <v>270</v>
      </c>
      <c r="S61" s="159" t="s">
        <v>128</v>
      </c>
      <c r="T61" s="159" t="s">
        <v>128</v>
      </c>
      <c r="U61" s="159">
        <v>0</v>
      </c>
      <c r="V61" s="159">
        <f>ROUND(E61*U61,2)</f>
        <v>0</v>
      </c>
      <c r="W61" s="159"/>
      <c r="X61" s="159" t="s">
        <v>171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172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452</v>
      </c>
      <c r="D62" s="163"/>
      <c r="E62" s="164">
        <v>151.91999999999999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48"/>
      <c r="Z62" s="148"/>
      <c r="AA62" s="148"/>
      <c r="AB62" s="148"/>
      <c r="AC62" s="148"/>
      <c r="AD62" s="148"/>
      <c r="AE62" s="148"/>
      <c r="AF62" s="148"/>
      <c r="AG62" s="148" t="s">
        <v>132</v>
      </c>
      <c r="AH62" s="148">
        <v>5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7" t="s">
        <v>123</v>
      </c>
      <c r="B63" s="168" t="s">
        <v>93</v>
      </c>
      <c r="C63" s="188" t="s">
        <v>94</v>
      </c>
      <c r="D63" s="169"/>
      <c r="E63" s="170"/>
      <c r="F63" s="171"/>
      <c r="G63" s="172">
        <f>SUMIF(AG64:AG70,"&lt;&gt;NOR",G64:G70)</f>
        <v>0</v>
      </c>
      <c r="H63" s="166"/>
      <c r="I63" s="166">
        <f>SUM(I64:I70)</f>
        <v>0</v>
      </c>
      <c r="J63" s="166"/>
      <c r="K63" s="166">
        <f>SUM(K64:K70)</f>
        <v>0</v>
      </c>
      <c r="L63" s="166"/>
      <c r="M63" s="166">
        <f>SUM(M64:M70)</f>
        <v>0</v>
      </c>
      <c r="N63" s="165"/>
      <c r="O63" s="165">
        <f>SUM(O64:O70)</f>
        <v>0</v>
      </c>
      <c r="P63" s="165"/>
      <c r="Q63" s="165">
        <f>SUM(Q64:Q70)</f>
        <v>0</v>
      </c>
      <c r="R63" s="166"/>
      <c r="S63" s="166"/>
      <c r="T63" s="166"/>
      <c r="U63" s="166"/>
      <c r="V63" s="166">
        <f>SUM(V64:V70)</f>
        <v>0.87000000000000011</v>
      </c>
      <c r="W63" s="166"/>
      <c r="X63" s="166"/>
      <c r="AG63" t="s">
        <v>124</v>
      </c>
    </row>
    <row r="64" spans="1:60" ht="22.5" outlineLevel="1" x14ac:dyDescent="0.2">
      <c r="A64" s="180">
        <v>13</v>
      </c>
      <c r="B64" s="181" t="s">
        <v>405</v>
      </c>
      <c r="C64" s="193" t="s">
        <v>406</v>
      </c>
      <c r="D64" s="182" t="s">
        <v>162</v>
      </c>
      <c r="E64" s="183">
        <v>0.36</v>
      </c>
      <c r="F64" s="184"/>
      <c r="G64" s="185">
        <f t="shared" ref="G64:G70" si="0">ROUND(E64*F64,2)</f>
        <v>0</v>
      </c>
      <c r="H64" s="160"/>
      <c r="I64" s="159">
        <f t="shared" ref="I64:I70" si="1">ROUND(E64*H64,2)</f>
        <v>0</v>
      </c>
      <c r="J64" s="160"/>
      <c r="K64" s="159">
        <f t="shared" ref="K64:K70" si="2">ROUND(E64*J64,2)</f>
        <v>0</v>
      </c>
      <c r="L64" s="159">
        <v>21</v>
      </c>
      <c r="M64" s="159">
        <f t="shared" ref="M64:M70" si="3">G64*(1+L64/100)</f>
        <v>0</v>
      </c>
      <c r="N64" s="158">
        <v>0</v>
      </c>
      <c r="O64" s="158">
        <f t="shared" ref="O64:O70" si="4">ROUND(E64*N64,2)</f>
        <v>0</v>
      </c>
      <c r="P64" s="158">
        <v>0</v>
      </c>
      <c r="Q64" s="158">
        <f t="shared" ref="Q64:Q70" si="5">ROUND(E64*P64,2)</f>
        <v>0</v>
      </c>
      <c r="R64" s="159"/>
      <c r="S64" s="159" t="s">
        <v>128</v>
      </c>
      <c r="T64" s="159" t="s">
        <v>128</v>
      </c>
      <c r="U64" s="159">
        <v>1.1399999999999999</v>
      </c>
      <c r="V64" s="159">
        <f t="shared" ref="V64:V70" si="6">ROUND(E64*U64,2)</f>
        <v>0.41</v>
      </c>
      <c r="W64" s="159"/>
      <c r="X64" s="159" t="s">
        <v>407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408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14</v>
      </c>
      <c r="B65" s="181" t="s">
        <v>409</v>
      </c>
      <c r="C65" s="193" t="s">
        <v>410</v>
      </c>
      <c r="D65" s="182" t="s">
        <v>162</v>
      </c>
      <c r="E65" s="183">
        <v>0.36</v>
      </c>
      <c r="F65" s="184"/>
      <c r="G65" s="185">
        <f t="shared" si="0"/>
        <v>0</v>
      </c>
      <c r="H65" s="160"/>
      <c r="I65" s="159">
        <f t="shared" si="1"/>
        <v>0</v>
      </c>
      <c r="J65" s="160"/>
      <c r="K65" s="159">
        <f t="shared" si="2"/>
        <v>0</v>
      </c>
      <c r="L65" s="159">
        <v>21</v>
      </c>
      <c r="M65" s="159">
        <f t="shared" si="3"/>
        <v>0</v>
      </c>
      <c r="N65" s="158">
        <v>0</v>
      </c>
      <c r="O65" s="158">
        <f t="shared" si="4"/>
        <v>0</v>
      </c>
      <c r="P65" s="158">
        <v>0</v>
      </c>
      <c r="Q65" s="158">
        <f t="shared" si="5"/>
        <v>0</v>
      </c>
      <c r="R65" s="159"/>
      <c r="S65" s="159" t="s">
        <v>128</v>
      </c>
      <c r="T65" s="159" t="s">
        <v>128</v>
      </c>
      <c r="U65" s="159">
        <v>0.16200000000000001</v>
      </c>
      <c r="V65" s="159">
        <f t="shared" si="6"/>
        <v>0.06</v>
      </c>
      <c r="W65" s="159"/>
      <c r="X65" s="159" t="s">
        <v>407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408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15</v>
      </c>
      <c r="B66" s="181" t="s">
        <v>411</v>
      </c>
      <c r="C66" s="193" t="s">
        <v>412</v>
      </c>
      <c r="D66" s="182" t="s">
        <v>162</v>
      </c>
      <c r="E66" s="183">
        <v>0.36</v>
      </c>
      <c r="F66" s="184"/>
      <c r="G66" s="185">
        <f t="shared" si="0"/>
        <v>0</v>
      </c>
      <c r="H66" s="160"/>
      <c r="I66" s="159">
        <f t="shared" si="1"/>
        <v>0</v>
      </c>
      <c r="J66" s="160"/>
      <c r="K66" s="159">
        <f t="shared" si="2"/>
        <v>0</v>
      </c>
      <c r="L66" s="159">
        <v>21</v>
      </c>
      <c r="M66" s="159">
        <f t="shared" si="3"/>
        <v>0</v>
      </c>
      <c r="N66" s="158">
        <v>0</v>
      </c>
      <c r="O66" s="158">
        <f t="shared" si="4"/>
        <v>0</v>
      </c>
      <c r="P66" s="158">
        <v>0</v>
      </c>
      <c r="Q66" s="158">
        <f t="shared" si="5"/>
        <v>0</v>
      </c>
      <c r="R66" s="159"/>
      <c r="S66" s="159" t="s">
        <v>128</v>
      </c>
      <c r="T66" s="159" t="s">
        <v>128</v>
      </c>
      <c r="U66" s="159">
        <v>0.94199999999999995</v>
      </c>
      <c r="V66" s="159">
        <f t="shared" si="6"/>
        <v>0.34</v>
      </c>
      <c r="W66" s="159"/>
      <c r="X66" s="159" t="s">
        <v>407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408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0">
        <v>16</v>
      </c>
      <c r="B67" s="181" t="s">
        <v>413</v>
      </c>
      <c r="C67" s="193" t="s">
        <v>414</v>
      </c>
      <c r="D67" s="182" t="s">
        <v>162</v>
      </c>
      <c r="E67" s="183">
        <v>0.36</v>
      </c>
      <c r="F67" s="184"/>
      <c r="G67" s="185">
        <f t="shared" si="0"/>
        <v>0</v>
      </c>
      <c r="H67" s="160"/>
      <c r="I67" s="159">
        <f t="shared" si="1"/>
        <v>0</v>
      </c>
      <c r="J67" s="160"/>
      <c r="K67" s="159">
        <f t="shared" si="2"/>
        <v>0</v>
      </c>
      <c r="L67" s="159">
        <v>21</v>
      </c>
      <c r="M67" s="159">
        <f t="shared" si="3"/>
        <v>0</v>
      </c>
      <c r="N67" s="158">
        <v>0</v>
      </c>
      <c r="O67" s="158">
        <f t="shared" si="4"/>
        <v>0</v>
      </c>
      <c r="P67" s="158">
        <v>0</v>
      </c>
      <c r="Q67" s="158">
        <f t="shared" si="5"/>
        <v>0</v>
      </c>
      <c r="R67" s="159"/>
      <c r="S67" s="159" t="s">
        <v>128</v>
      </c>
      <c r="T67" s="159" t="s">
        <v>128</v>
      </c>
      <c r="U67" s="159">
        <v>0.105</v>
      </c>
      <c r="V67" s="159">
        <f t="shared" si="6"/>
        <v>0.04</v>
      </c>
      <c r="W67" s="159"/>
      <c r="X67" s="159" t="s">
        <v>407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408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0">
        <v>17</v>
      </c>
      <c r="B68" s="181" t="s">
        <v>415</v>
      </c>
      <c r="C68" s="193" t="s">
        <v>416</v>
      </c>
      <c r="D68" s="182" t="s">
        <v>162</v>
      </c>
      <c r="E68" s="183">
        <v>0.36</v>
      </c>
      <c r="F68" s="184"/>
      <c r="G68" s="185">
        <f t="shared" si="0"/>
        <v>0</v>
      </c>
      <c r="H68" s="160"/>
      <c r="I68" s="159">
        <f t="shared" si="1"/>
        <v>0</v>
      </c>
      <c r="J68" s="160"/>
      <c r="K68" s="159">
        <f t="shared" si="2"/>
        <v>0</v>
      </c>
      <c r="L68" s="159">
        <v>21</v>
      </c>
      <c r="M68" s="159">
        <f t="shared" si="3"/>
        <v>0</v>
      </c>
      <c r="N68" s="158">
        <v>0</v>
      </c>
      <c r="O68" s="158">
        <f t="shared" si="4"/>
        <v>0</v>
      </c>
      <c r="P68" s="158">
        <v>0</v>
      </c>
      <c r="Q68" s="158">
        <f t="shared" si="5"/>
        <v>0</v>
      </c>
      <c r="R68" s="159"/>
      <c r="S68" s="159" t="s">
        <v>128</v>
      </c>
      <c r="T68" s="159" t="s">
        <v>128</v>
      </c>
      <c r="U68" s="159">
        <v>4.2000000000000003E-2</v>
      </c>
      <c r="V68" s="159">
        <f t="shared" si="6"/>
        <v>0.02</v>
      </c>
      <c r="W68" s="159"/>
      <c r="X68" s="159" t="s">
        <v>407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408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18</v>
      </c>
      <c r="B69" s="181" t="s">
        <v>417</v>
      </c>
      <c r="C69" s="193" t="s">
        <v>418</v>
      </c>
      <c r="D69" s="182" t="s">
        <v>162</v>
      </c>
      <c r="E69" s="183">
        <v>0.36</v>
      </c>
      <c r="F69" s="184"/>
      <c r="G69" s="185">
        <f t="shared" si="0"/>
        <v>0</v>
      </c>
      <c r="H69" s="160"/>
      <c r="I69" s="159">
        <f t="shared" si="1"/>
        <v>0</v>
      </c>
      <c r="J69" s="160"/>
      <c r="K69" s="159">
        <f t="shared" si="2"/>
        <v>0</v>
      </c>
      <c r="L69" s="159">
        <v>21</v>
      </c>
      <c r="M69" s="159">
        <f t="shared" si="3"/>
        <v>0</v>
      </c>
      <c r="N69" s="158">
        <v>0</v>
      </c>
      <c r="O69" s="158">
        <f t="shared" si="4"/>
        <v>0</v>
      </c>
      <c r="P69" s="158">
        <v>0</v>
      </c>
      <c r="Q69" s="158">
        <f t="shared" si="5"/>
        <v>0</v>
      </c>
      <c r="R69" s="159"/>
      <c r="S69" s="159" t="s">
        <v>128</v>
      </c>
      <c r="T69" s="159" t="s">
        <v>128</v>
      </c>
      <c r="U69" s="159">
        <v>0</v>
      </c>
      <c r="V69" s="159">
        <f t="shared" si="6"/>
        <v>0</v>
      </c>
      <c r="W69" s="159"/>
      <c r="X69" s="159" t="s">
        <v>407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408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4">
        <v>19</v>
      </c>
      <c r="B70" s="175" t="s">
        <v>419</v>
      </c>
      <c r="C70" s="189" t="s">
        <v>420</v>
      </c>
      <c r="D70" s="176" t="s">
        <v>162</v>
      </c>
      <c r="E70" s="177">
        <v>0.36</v>
      </c>
      <c r="F70" s="178"/>
      <c r="G70" s="179">
        <f t="shared" si="0"/>
        <v>0</v>
      </c>
      <c r="H70" s="160"/>
      <c r="I70" s="159">
        <f t="shared" si="1"/>
        <v>0</v>
      </c>
      <c r="J70" s="160"/>
      <c r="K70" s="159">
        <f t="shared" si="2"/>
        <v>0</v>
      </c>
      <c r="L70" s="159">
        <v>21</v>
      </c>
      <c r="M70" s="159">
        <f t="shared" si="3"/>
        <v>0</v>
      </c>
      <c r="N70" s="158">
        <v>0</v>
      </c>
      <c r="O70" s="158">
        <f t="shared" si="4"/>
        <v>0</v>
      </c>
      <c r="P70" s="158">
        <v>0</v>
      </c>
      <c r="Q70" s="158">
        <f t="shared" si="5"/>
        <v>0</v>
      </c>
      <c r="R70" s="159"/>
      <c r="S70" s="159" t="s">
        <v>128</v>
      </c>
      <c r="T70" s="159" t="s">
        <v>128</v>
      </c>
      <c r="U70" s="159">
        <v>0</v>
      </c>
      <c r="V70" s="159">
        <f t="shared" si="6"/>
        <v>0</v>
      </c>
      <c r="W70" s="159"/>
      <c r="X70" s="159" t="s">
        <v>407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408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3"/>
      <c r="B71" s="4"/>
      <c r="C71" s="195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110</v>
      </c>
    </row>
    <row r="72" spans="1:60" x14ac:dyDescent="0.2">
      <c r="A72" s="151"/>
      <c r="B72" s="152" t="s">
        <v>31</v>
      </c>
      <c r="C72" s="196"/>
      <c r="D72" s="153"/>
      <c r="E72" s="154"/>
      <c r="F72" s="154"/>
      <c r="G72" s="173">
        <f>G8+G11+G21+G23+G27+G42+G63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421</v>
      </c>
    </row>
    <row r="73" spans="1:60" x14ac:dyDescent="0.2">
      <c r="A73" s="3"/>
      <c r="B73" s="4"/>
      <c r="C73" s="19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3"/>
      <c r="B74" s="4"/>
      <c r="C74" s="19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55" t="s">
        <v>422</v>
      </c>
      <c r="B75" s="255"/>
      <c r="C75" s="256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57"/>
      <c r="B76" s="258"/>
      <c r="C76" s="259"/>
      <c r="D76" s="258"/>
      <c r="E76" s="258"/>
      <c r="F76" s="258"/>
      <c r="G76" s="26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G76" t="s">
        <v>423</v>
      </c>
    </row>
    <row r="77" spans="1:60" x14ac:dyDescent="0.2">
      <c r="A77" s="261"/>
      <c r="B77" s="262"/>
      <c r="C77" s="263"/>
      <c r="D77" s="262"/>
      <c r="E77" s="262"/>
      <c r="F77" s="262"/>
      <c r="G77" s="26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61"/>
      <c r="B78" s="262"/>
      <c r="C78" s="263"/>
      <c r="D78" s="262"/>
      <c r="E78" s="262"/>
      <c r="F78" s="262"/>
      <c r="G78" s="26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61"/>
      <c r="B79" s="262"/>
      <c r="C79" s="263"/>
      <c r="D79" s="262"/>
      <c r="E79" s="262"/>
      <c r="F79" s="262"/>
      <c r="G79" s="26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65"/>
      <c r="B80" s="266"/>
      <c r="C80" s="267"/>
      <c r="D80" s="266"/>
      <c r="E80" s="266"/>
      <c r="F80" s="266"/>
      <c r="G80" s="26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3"/>
      <c r="B81" s="4"/>
      <c r="C81" s="19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C82" s="197"/>
      <c r="D82" s="10"/>
      <c r="AG82" t="s">
        <v>424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dQuNTDiir1XsgKFSWTrpjpNZPn8EN989AwCDR64CjGuQzZESoc6MDTybrquWUX3XlthyoyvdMuIc/6AhMsQMQ==" saltValue="ffAJlyBlFCj0C5HpwQhzLQ==" spinCount="100000" sheet="1"/>
  <mergeCells count="6">
    <mergeCell ref="A76:G80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P15" sqref="AP15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98</v>
      </c>
    </row>
    <row r="2" spans="1:60" ht="25.15" customHeight="1" x14ac:dyDescent="0.2">
      <c r="A2" s="14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99</v>
      </c>
    </row>
    <row r="3" spans="1:60" ht="25.15" customHeight="1" x14ac:dyDescent="0.2">
      <c r="A3" s="140" t="s">
        <v>9</v>
      </c>
      <c r="B3" s="49" t="s">
        <v>44</v>
      </c>
      <c r="C3" s="272" t="s">
        <v>45</v>
      </c>
      <c r="D3" s="273"/>
      <c r="E3" s="273"/>
      <c r="F3" s="273"/>
      <c r="G3" s="274"/>
      <c r="AC3" s="122" t="s">
        <v>99</v>
      </c>
      <c r="AG3" t="s">
        <v>100</v>
      </c>
    </row>
    <row r="4" spans="1:60" ht="25.15" customHeight="1" x14ac:dyDescent="0.2">
      <c r="A4" s="141" t="s">
        <v>10</v>
      </c>
      <c r="B4" s="142" t="s">
        <v>49</v>
      </c>
      <c r="C4" s="275" t="s">
        <v>50</v>
      </c>
      <c r="D4" s="276"/>
      <c r="E4" s="276"/>
      <c r="F4" s="276"/>
      <c r="G4" s="277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31</v>
      </c>
      <c r="H6" s="147" t="s">
        <v>32</v>
      </c>
      <c r="I6" s="147" t="s">
        <v>108</v>
      </c>
      <c r="J6" s="147" t="s">
        <v>33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123</v>
      </c>
      <c r="B8" s="168" t="s">
        <v>59</v>
      </c>
      <c r="C8" s="188" t="s">
        <v>60</v>
      </c>
      <c r="D8" s="169"/>
      <c r="E8" s="170"/>
      <c r="F8" s="171"/>
      <c r="G8" s="172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6"/>
      <c r="U8" s="166"/>
      <c r="V8" s="166">
        <f>SUM(V9:V10)</f>
        <v>0</v>
      </c>
      <c r="W8" s="166"/>
      <c r="X8" s="166"/>
      <c r="AG8" t="s">
        <v>124</v>
      </c>
    </row>
    <row r="9" spans="1:60" outlineLevel="1" x14ac:dyDescent="0.2">
      <c r="A9" s="174">
        <v>1</v>
      </c>
      <c r="B9" s="175" t="s">
        <v>136</v>
      </c>
      <c r="C9" s="189" t="s">
        <v>453</v>
      </c>
      <c r="D9" s="176" t="s">
        <v>138</v>
      </c>
      <c r="E9" s="177">
        <v>29.5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139</v>
      </c>
      <c r="T9" s="159" t="s">
        <v>140</v>
      </c>
      <c r="U9" s="159">
        <v>0</v>
      </c>
      <c r="V9" s="159">
        <f>ROUND(E9*U9,2)</f>
        <v>0</v>
      </c>
      <c r="W9" s="159"/>
      <c r="X9" s="159" t="s">
        <v>141</v>
      </c>
      <c r="Y9" s="148"/>
      <c r="Z9" s="148"/>
      <c r="AA9" s="148"/>
      <c r="AB9" s="148"/>
      <c r="AC9" s="148"/>
      <c r="AD9" s="148"/>
      <c r="AE9" s="148"/>
      <c r="AF9" s="148"/>
      <c r="AG9" s="148" t="s">
        <v>142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92" t="s">
        <v>454</v>
      </c>
      <c r="D10" s="163"/>
      <c r="E10" s="164">
        <v>29.5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8"/>
      <c r="Z10" s="148"/>
      <c r="AA10" s="148"/>
      <c r="AB10" s="148"/>
      <c r="AC10" s="148"/>
      <c r="AD10" s="148"/>
      <c r="AE10" s="148"/>
      <c r="AF10" s="148"/>
      <c r="AG10" s="148" t="s">
        <v>132</v>
      </c>
      <c r="AH10" s="148">
        <v>5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7" t="s">
        <v>123</v>
      </c>
      <c r="B11" s="168" t="s">
        <v>61</v>
      </c>
      <c r="C11" s="188" t="s">
        <v>62</v>
      </c>
      <c r="D11" s="169"/>
      <c r="E11" s="170"/>
      <c r="F11" s="171"/>
      <c r="G11" s="172">
        <f>SUMIF(AG12:AG13,"&lt;&gt;NOR",G12:G13)</f>
        <v>0</v>
      </c>
      <c r="H11" s="166"/>
      <c r="I11" s="166">
        <f>SUM(I12:I13)</f>
        <v>0</v>
      </c>
      <c r="J11" s="166"/>
      <c r="K11" s="166">
        <f>SUM(K12:K13)</f>
        <v>0</v>
      </c>
      <c r="L11" s="166"/>
      <c r="M11" s="166">
        <f>SUM(M12:M13)</f>
        <v>0</v>
      </c>
      <c r="N11" s="165"/>
      <c r="O11" s="165">
        <f>SUM(O12:O13)</f>
        <v>0.41</v>
      </c>
      <c r="P11" s="165"/>
      <c r="Q11" s="165">
        <f>SUM(Q12:Q13)</f>
        <v>0</v>
      </c>
      <c r="R11" s="166"/>
      <c r="S11" s="166"/>
      <c r="T11" s="166"/>
      <c r="U11" s="166"/>
      <c r="V11" s="166">
        <f>SUM(V12:V13)</f>
        <v>31.08</v>
      </c>
      <c r="W11" s="166"/>
      <c r="X11" s="166"/>
      <c r="AG11" t="s">
        <v>124</v>
      </c>
    </row>
    <row r="12" spans="1:60" outlineLevel="1" x14ac:dyDescent="0.2">
      <c r="A12" s="174">
        <v>2</v>
      </c>
      <c r="B12" s="175" t="s">
        <v>455</v>
      </c>
      <c r="C12" s="189" t="s">
        <v>456</v>
      </c>
      <c r="D12" s="176" t="s">
        <v>127</v>
      </c>
      <c r="E12" s="177">
        <v>163.6</v>
      </c>
      <c r="F12" s="178"/>
      <c r="G12" s="179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2.5200000000000001E-3</v>
      </c>
      <c r="O12" s="158">
        <f>ROUND(E12*N12,2)</f>
        <v>0.41</v>
      </c>
      <c r="P12" s="158">
        <v>0</v>
      </c>
      <c r="Q12" s="158">
        <f>ROUND(E12*P12,2)</f>
        <v>0</v>
      </c>
      <c r="R12" s="159"/>
      <c r="S12" s="159" t="s">
        <v>139</v>
      </c>
      <c r="T12" s="159" t="s">
        <v>128</v>
      </c>
      <c r="U12" s="159">
        <v>0.19</v>
      </c>
      <c r="V12" s="159">
        <f>ROUND(E12*U12,2)</f>
        <v>31.08</v>
      </c>
      <c r="W12" s="159"/>
      <c r="X12" s="159" t="s">
        <v>141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142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92" t="s">
        <v>457</v>
      </c>
      <c r="D13" s="163"/>
      <c r="E13" s="164">
        <v>163.6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8"/>
      <c r="Z13" s="148"/>
      <c r="AA13" s="148"/>
      <c r="AB13" s="148"/>
      <c r="AC13" s="148"/>
      <c r="AD13" s="148"/>
      <c r="AE13" s="148"/>
      <c r="AF13" s="148"/>
      <c r="AG13" s="148" t="s">
        <v>132</v>
      </c>
      <c r="AH13" s="148">
        <v>5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7" t="s">
        <v>123</v>
      </c>
      <c r="B14" s="168" t="s">
        <v>65</v>
      </c>
      <c r="C14" s="188" t="s">
        <v>66</v>
      </c>
      <c r="D14" s="169"/>
      <c r="E14" s="170"/>
      <c r="F14" s="171"/>
      <c r="G14" s="172">
        <f>SUMIF(AG15:AG16,"&lt;&gt;NOR",G15:G16)</f>
        <v>0</v>
      </c>
      <c r="H14" s="166"/>
      <c r="I14" s="166">
        <f>SUM(I15:I16)</f>
        <v>0</v>
      </c>
      <c r="J14" s="166"/>
      <c r="K14" s="166">
        <f>SUM(K15:K16)</f>
        <v>0</v>
      </c>
      <c r="L14" s="166"/>
      <c r="M14" s="166">
        <f>SUM(M15:M16)</f>
        <v>0</v>
      </c>
      <c r="N14" s="165"/>
      <c r="O14" s="165">
        <f>SUM(O15:O16)</f>
        <v>0.34</v>
      </c>
      <c r="P14" s="165"/>
      <c r="Q14" s="165">
        <f>SUM(Q15:Q16)</f>
        <v>0</v>
      </c>
      <c r="R14" s="166"/>
      <c r="S14" s="166"/>
      <c r="T14" s="166"/>
      <c r="U14" s="166"/>
      <c r="V14" s="166">
        <f>SUM(V15:V16)</f>
        <v>51.06</v>
      </c>
      <c r="W14" s="166"/>
      <c r="X14" s="166"/>
      <c r="AG14" t="s">
        <v>124</v>
      </c>
    </row>
    <row r="15" spans="1:60" outlineLevel="1" x14ac:dyDescent="0.2">
      <c r="A15" s="174">
        <v>3</v>
      </c>
      <c r="B15" s="175" t="s">
        <v>188</v>
      </c>
      <c r="C15" s="189" t="s">
        <v>189</v>
      </c>
      <c r="D15" s="176" t="s">
        <v>127</v>
      </c>
      <c r="E15" s="177">
        <v>283.64</v>
      </c>
      <c r="F15" s="178"/>
      <c r="G15" s="179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1.2099999999999999E-3</v>
      </c>
      <c r="O15" s="158">
        <f>ROUND(E15*N15,2)</f>
        <v>0.34</v>
      </c>
      <c r="P15" s="158">
        <v>0</v>
      </c>
      <c r="Q15" s="158">
        <f>ROUND(E15*P15,2)</f>
        <v>0</v>
      </c>
      <c r="R15" s="159"/>
      <c r="S15" s="159" t="s">
        <v>128</v>
      </c>
      <c r="T15" s="159" t="s">
        <v>128</v>
      </c>
      <c r="U15" s="159">
        <v>0.18</v>
      </c>
      <c r="V15" s="159">
        <f>ROUND(E15*U15,2)</f>
        <v>51.06</v>
      </c>
      <c r="W15" s="159"/>
      <c r="X15" s="159" t="s">
        <v>141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142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9" t="s">
        <v>551</v>
      </c>
      <c r="D16" s="163"/>
      <c r="E16" s="198">
        <v>283.64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48"/>
      <c r="Z16" s="148"/>
      <c r="AA16" s="148"/>
      <c r="AB16" s="148"/>
      <c r="AC16" s="148"/>
      <c r="AD16" s="148"/>
      <c r="AE16" s="148"/>
      <c r="AF16" s="148"/>
      <c r="AG16" s="148" t="s">
        <v>132</v>
      </c>
      <c r="AH16" s="148">
        <v>5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5.5" x14ac:dyDescent="0.2">
      <c r="A17" s="167" t="s">
        <v>123</v>
      </c>
      <c r="B17" s="168" t="s">
        <v>67</v>
      </c>
      <c r="C17" s="188" t="s">
        <v>68</v>
      </c>
      <c r="D17" s="169"/>
      <c r="E17" s="170"/>
      <c r="F17" s="171"/>
      <c r="G17" s="172">
        <f>SUMIF(AG18:AG25,"&lt;&gt;NOR",G18:G25)</f>
        <v>0</v>
      </c>
      <c r="H17" s="166"/>
      <c r="I17" s="166">
        <f>SUM(I18:I25)</f>
        <v>0</v>
      </c>
      <c r="J17" s="166"/>
      <c r="K17" s="166">
        <f>SUM(K18:K25)</f>
        <v>0</v>
      </c>
      <c r="L17" s="166"/>
      <c r="M17" s="166">
        <f>SUM(M18:M25)</f>
        <v>0</v>
      </c>
      <c r="N17" s="165"/>
      <c r="O17" s="165">
        <f>SUM(O18:O25)</f>
        <v>0.01</v>
      </c>
      <c r="P17" s="165"/>
      <c r="Q17" s="165">
        <f>SUM(Q18:Q25)</f>
        <v>0</v>
      </c>
      <c r="R17" s="166"/>
      <c r="S17" s="166"/>
      <c r="T17" s="166"/>
      <c r="U17" s="166"/>
      <c r="V17" s="166">
        <f>SUM(V18:V25)</f>
        <v>104.38</v>
      </c>
      <c r="W17" s="166"/>
      <c r="X17" s="166"/>
      <c r="AG17" t="s">
        <v>124</v>
      </c>
    </row>
    <row r="18" spans="1:60" outlineLevel="1" x14ac:dyDescent="0.2">
      <c r="A18" s="174">
        <v>4</v>
      </c>
      <c r="B18" s="175" t="s">
        <v>194</v>
      </c>
      <c r="C18" s="189" t="s">
        <v>195</v>
      </c>
      <c r="D18" s="176" t="s">
        <v>127</v>
      </c>
      <c r="E18" s="177">
        <v>283.64</v>
      </c>
      <c r="F18" s="178"/>
      <c r="G18" s="179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4.0000000000000003E-5</v>
      </c>
      <c r="O18" s="158">
        <f>ROUND(E18*N18,2)</f>
        <v>0.01</v>
      </c>
      <c r="P18" s="158">
        <v>0</v>
      </c>
      <c r="Q18" s="158">
        <f>ROUND(E18*P18,2)</f>
        <v>0</v>
      </c>
      <c r="R18" s="159"/>
      <c r="S18" s="159" t="s">
        <v>128</v>
      </c>
      <c r="T18" s="159" t="s">
        <v>128</v>
      </c>
      <c r="U18" s="159">
        <v>0.308</v>
      </c>
      <c r="V18" s="159">
        <f>ROUND(E18*U18,2)</f>
        <v>87.36</v>
      </c>
      <c r="W18" s="159"/>
      <c r="X18" s="159" t="s">
        <v>141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142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2" t="s">
        <v>459</v>
      </c>
      <c r="D19" s="163"/>
      <c r="E19" s="164">
        <v>53.86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8"/>
      <c r="Z19" s="148"/>
      <c r="AA19" s="148"/>
      <c r="AB19" s="148"/>
      <c r="AC19" s="148"/>
      <c r="AD19" s="148"/>
      <c r="AE19" s="148"/>
      <c r="AF19" s="148"/>
      <c r="AG19" s="148" t="s">
        <v>132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2" t="s">
        <v>460</v>
      </c>
      <c r="D20" s="163"/>
      <c r="E20" s="164">
        <v>50.86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8"/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92" t="s">
        <v>461</v>
      </c>
      <c r="D21" s="163"/>
      <c r="E21" s="164">
        <v>104.42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48"/>
      <c r="Z21" s="148"/>
      <c r="AA21" s="148"/>
      <c r="AB21" s="148"/>
      <c r="AC21" s="148"/>
      <c r="AD21" s="148"/>
      <c r="AE21" s="148"/>
      <c r="AF21" s="148"/>
      <c r="AG21" s="148" t="s">
        <v>132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2" t="s">
        <v>462</v>
      </c>
      <c r="D22" s="163"/>
      <c r="E22" s="164">
        <v>29.5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48"/>
      <c r="Z22" s="148"/>
      <c r="AA22" s="148"/>
      <c r="AB22" s="148"/>
      <c r="AC22" s="148"/>
      <c r="AD22" s="148"/>
      <c r="AE22" s="148"/>
      <c r="AF22" s="148"/>
      <c r="AG22" s="148" t="s">
        <v>132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2" t="s">
        <v>463</v>
      </c>
      <c r="D23" s="163"/>
      <c r="E23" s="164">
        <v>45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8"/>
      <c r="Z23" s="148"/>
      <c r="AA23" s="148"/>
      <c r="AB23" s="148"/>
      <c r="AC23" s="148"/>
      <c r="AD23" s="148"/>
      <c r="AE23" s="148"/>
      <c r="AF23" s="148"/>
      <c r="AG23" s="148" t="s">
        <v>132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4">
        <v>5</v>
      </c>
      <c r="B24" s="175" t="s">
        <v>198</v>
      </c>
      <c r="C24" s="189" t="s">
        <v>199</v>
      </c>
      <c r="D24" s="176" t="s">
        <v>127</v>
      </c>
      <c r="E24" s="177">
        <v>850.92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128</v>
      </c>
      <c r="T24" s="159" t="s">
        <v>128</v>
      </c>
      <c r="U24" s="159">
        <v>0.02</v>
      </c>
      <c r="V24" s="159">
        <f>ROUND(E24*U24,2)</f>
        <v>17.02</v>
      </c>
      <c r="W24" s="159"/>
      <c r="X24" s="159" t="s">
        <v>141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2" t="s">
        <v>464</v>
      </c>
      <c r="D25" s="163"/>
      <c r="E25" s="164">
        <v>850.92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8"/>
      <c r="Z25" s="148"/>
      <c r="AA25" s="148"/>
      <c r="AB25" s="148"/>
      <c r="AC25" s="148"/>
      <c r="AD25" s="148"/>
      <c r="AE25" s="148"/>
      <c r="AF25" s="148"/>
      <c r="AG25" s="148" t="s">
        <v>132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7" t="s">
        <v>123</v>
      </c>
      <c r="B26" s="168" t="s">
        <v>69</v>
      </c>
      <c r="C26" s="188" t="s">
        <v>70</v>
      </c>
      <c r="D26" s="169"/>
      <c r="E26" s="170"/>
      <c r="F26" s="171"/>
      <c r="G26" s="172">
        <f>SUMIF(AG27:AG32,"&lt;&gt;NOR",G27:G32)</f>
        <v>0</v>
      </c>
      <c r="H26" s="166"/>
      <c r="I26" s="166">
        <f>SUM(I27:I32)</f>
        <v>0</v>
      </c>
      <c r="J26" s="166"/>
      <c r="K26" s="166">
        <f>SUM(K27:K32)</f>
        <v>0</v>
      </c>
      <c r="L26" s="166"/>
      <c r="M26" s="166">
        <f>SUM(M27:M32)</f>
        <v>0</v>
      </c>
      <c r="N26" s="165"/>
      <c r="O26" s="165">
        <f>SUM(O27:O32)</f>
        <v>0</v>
      </c>
      <c r="P26" s="165"/>
      <c r="Q26" s="165">
        <f>SUM(Q27:Q32)</f>
        <v>11.12</v>
      </c>
      <c r="R26" s="166"/>
      <c r="S26" s="166"/>
      <c r="T26" s="166"/>
      <c r="U26" s="166"/>
      <c r="V26" s="166">
        <f>SUM(V27:V32)</f>
        <v>49.08</v>
      </c>
      <c r="W26" s="166"/>
      <c r="X26" s="166"/>
      <c r="AG26" t="s">
        <v>124</v>
      </c>
    </row>
    <row r="27" spans="1:60" outlineLevel="1" x14ac:dyDescent="0.2">
      <c r="A27" s="174">
        <v>6</v>
      </c>
      <c r="B27" s="175" t="s">
        <v>465</v>
      </c>
      <c r="C27" s="189" t="s">
        <v>466</v>
      </c>
      <c r="D27" s="176" t="s">
        <v>127</v>
      </c>
      <c r="E27" s="177">
        <v>163.6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6.8000000000000005E-2</v>
      </c>
      <c r="Q27" s="158">
        <f>ROUND(E27*P27,2)</f>
        <v>11.12</v>
      </c>
      <c r="R27" s="159"/>
      <c r="S27" s="159" t="s">
        <v>128</v>
      </c>
      <c r="T27" s="159" t="s">
        <v>128</v>
      </c>
      <c r="U27" s="159">
        <v>0.3</v>
      </c>
      <c r="V27" s="159">
        <f>ROUND(E27*U27,2)</f>
        <v>49.08</v>
      </c>
      <c r="W27" s="159"/>
      <c r="X27" s="159" t="s">
        <v>141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142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0" t="s">
        <v>131</v>
      </c>
      <c r="D28" s="161"/>
      <c r="E28" s="162"/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48"/>
      <c r="Z28" s="148"/>
      <c r="AA28" s="148"/>
      <c r="AB28" s="148"/>
      <c r="AC28" s="148"/>
      <c r="AD28" s="148"/>
      <c r="AE28" s="148"/>
      <c r="AF28" s="148"/>
      <c r="AG28" s="148" t="s">
        <v>132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191" t="s">
        <v>467</v>
      </c>
      <c r="D29" s="161"/>
      <c r="E29" s="162">
        <v>20.495999999999999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48"/>
      <c r="Z29" s="148"/>
      <c r="AA29" s="148"/>
      <c r="AB29" s="148"/>
      <c r="AC29" s="148"/>
      <c r="AD29" s="148"/>
      <c r="AE29" s="148"/>
      <c r="AF29" s="148"/>
      <c r="AG29" s="148" t="s">
        <v>132</v>
      </c>
      <c r="AH29" s="148">
        <v>2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1" t="s">
        <v>293</v>
      </c>
      <c r="D30" s="161"/>
      <c r="E30" s="162">
        <v>-4.1369999999999996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8"/>
      <c r="Z30" s="148"/>
      <c r="AA30" s="148"/>
      <c r="AB30" s="148"/>
      <c r="AC30" s="148"/>
      <c r="AD30" s="148"/>
      <c r="AE30" s="148"/>
      <c r="AF30" s="148"/>
      <c r="AG30" s="148" t="s">
        <v>132</v>
      </c>
      <c r="AH30" s="148">
        <v>2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0" t="s">
        <v>134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8"/>
      <c r="Z31" s="148"/>
      <c r="AA31" s="148"/>
      <c r="AB31" s="148"/>
      <c r="AC31" s="148"/>
      <c r="AD31" s="148"/>
      <c r="AE31" s="148"/>
      <c r="AF31" s="148"/>
      <c r="AG31" s="148" t="s">
        <v>132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2" t="s">
        <v>468</v>
      </c>
      <c r="D32" s="163"/>
      <c r="E32" s="164">
        <v>163.6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48"/>
      <c r="Z32" s="148"/>
      <c r="AA32" s="148"/>
      <c r="AB32" s="148"/>
      <c r="AC32" s="148"/>
      <c r="AD32" s="148"/>
      <c r="AE32" s="148"/>
      <c r="AF32" s="148"/>
      <c r="AG32" s="148" t="s">
        <v>132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7" t="s">
        <v>123</v>
      </c>
      <c r="B33" s="168" t="s">
        <v>71</v>
      </c>
      <c r="C33" s="188" t="s">
        <v>72</v>
      </c>
      <c r="D33" s="169"/>
      <c r="E33" s="170"/>
      <c r="F33" s="171"/>
      <c r="G33" s="172">
        <f>SUMIF(AG34:AG34,"&lt;&gt;NOR",G34:G34)</f>
        <v>0</v>
      </c>
      <c r="H33" s="166"/>
      <c r="I33" s="166">
        <f>SUM(I34:I34)</f>
        <v>0</v>
      </c>
      <c r="J33" s="166"/>
      <c r="K33" s="166">
        <f>SUM(K34:K34)</f>
        <v>0</v>
      </c>
      <c r="L33" s="166"/>
      <c r="M33" s="166">
        <f>SUM(M34:M34)</f>
        <v>0</v>
      </c>
      <c r="N33" s="165"/>
      <c r="O33" s="165">
        <f>SUM(O34:O34)</f>
        <v>0</v>
      </c>
      <c r="P33" s="165"/>
      <c r="Q33" s="165">
        <f>SUM(Q34:Q34)</f>
        <v>0</v>
      </c>
      <c r="R33" s="166"/>
      <c r="S33" s="166"/>
      <c r="T33" s="166"/>
      <c r="U33" s="166"/>
      <c r="V33" s="166">
        <f>SUM(V34:V34)</f>
        <v>2.66</v>
      </c>
      <c r="W33" s="166"/>
      <c r="X33" s="166"/>
      <c r="AG33" t="s">
        <v>124</v>
      </c>
    </row>
    <row r="34" spans="1:60" outlineLevel="1" x14ac:dyDescent="0.2">
      <c r="A34" s="180">
        <v>7</v>
      </c>
      <c r="B34" s="181" t="s">
        <v>212</v>
      </c>
      <c r="C34" s="193" t="s">
        <v>213</v>
      </c>
      <c r="D34" s="182" t="s">
        <v>162</v>
      </c>
      <c r="E34" s="183">
        <v>1.03064</v>
      </c>
      <c r="F34" s="184"/>
      <c r="G34" s="185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128</v>
      </c>
      <c r="T34" s="159" t="s">
        <v>128</v>
      </c>
      <c r="U34" s="159">
        <v>2.577</v>
      </c>
      <c r="V34" s="159">
        <f>ROUND(E34*U34,2)</f>
        <v>2.66</v>
      </c>
      <c r="W34" s="159"/>
      <c r="X34" s="159" t="s">
        <v>214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7" t="s">
        <v>123</v>
      </c>
      <c r="B35" s="168" t="s">
        <v>73</v>
      </c>
      <c r="C35" s="188" t="s">
        <v>74</v>
      </c>
      <c r="D35" s="169"/>
      <c r="E35" s="170"/>
      <c r="F35" s="171"/>
      <c r="G35" s="172">
        <f>SUMIF(AG36:AG40,"&lt;&gt;NOR",G36:G40)</f>
        <v>0</v>
      </c>
      <c r="H35" s="166"/>
      <c r="I35" s="166">
        <f>SUM(I36:I40)</f>
        <v>0</v>
      </c>
      <c r="J35" s="166"/>
      <c r="K35" s="166">
        <f>SUM(K36:K40)</f>
        <v>0</v>
      </c>
      <c r="L35" s="166"/>
      <c r="M35" s="166">
        <f>SUM(M36:M40)</f>
        <v>0</v>
      </c>
      <c r="N35" s="165"/>
      <c r="O35" s="165">
        <f>SUM(O36:O40)</f>
        <v>0.71</v>
      </c>
      <c r="P35" s="165"/>
      <c r="Q35" s="165">
        <f>SUM(Q36:Q40)</f>
        <v>0</v>
      </c>
      <c r="R35" s="166"/>
      <c r="S35" s="166"/>
      <c r="T35" s="166"/>
      <c r="U35" s="166"/>
      <c r="V35" s="166">
        <f>SUM(V36:V40)</f>
        <v>74.34</v>
      </c>
      <c r="W35" s="166"/>
      <c r="X35" s="166"/>
      <c r="AG35" t="s">
        <v>124</v>
      </c>
    </row>
    <row r="36" spans="1:60" ht="22.5" outlineLevel="1" x14ac:dyDescent="0.2">
      <c r="A36" s="174">
        <v>8</v>
      </c>
      <c r="B36" s="175" t="s">
        <v>469</v>
      </c>
      <c r="C36" s="189" t="s">
        <v>470</v>
      </c>
      <c r="D36" s="176" t="s">
        <v>127</v>
      </c>
      <c r="E36" s="177">
        <v>193.1</v>
      </c>
      <c r="F36" s="178"/>
      <c r="G36" s="179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3.6800000000000001E-3</v>
      </c>
      <c r="O36" s="158">
        <f>ROUND(E36*N36,2)</f>
        <v>0.71</v>
      </c>
      <c r="P36" s="158">
        <v>0</v>
      </c>
      <c r="Q36" s="158">
        <f>ROUND(E36*P36,2)</f>
        <v>0</v>
      </c>
      <c r="R36" s="159"/>
      <c r="S36" s="159" t="s">
        <v>128</v>
      </c>
      <c r="T36" s="159" t="s">
        <v>128</v>
      </c>
      <c r="U36" s="159">
        <v>0.38500000000000001</v>
      </c>
      <c r="V36" s="159">
        <f>ROUND(E36*U36,2)</f>
        <v>74.34</v>
      </c>
      <c r="W36" s="159"/>
      <c r="X36" s="159" t="s">
        <v>141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69" t="s">
        <v>471</v>
      </c>
      <c r="D37" s="270"/>
      <c r="E37" s="270"/>
      <c r="F37" s="270"/>
      <c r="G37" s="270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48"/>
      <c r="Z37" s="148"/>
      <c r="AA37" s="148"/>
      <c r="AB37" s="148"/>
      <c r="AC37" s="148"/>
      <c r="AD37" s="148"/>
      <c r="AE37" s="148"/>
      <c r="AF37" s="148"/>
      <c r="AG37" s="148" t="s">
        <v>158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472</v>
      </c>
      <c r="D38" s="163"/>
      <c r="E38" s="164">
        <v>29.5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8"/>
      <c r="Z38" s="148"/>
      <c r="AA38" s="148"/>
      <c r="AB38" s="148"/>
      <c r="AC38" s="148"/>
      <c r="AD38" s="148"/>
      <c r="AE38" s="148"/>
      <c r="AF38" s="148"/>
      <c r="AG38" s="148" t="s">
        <v>132</v>
      </c>
      <c r="AH38" s="148">
        <v>5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2" t="s">
        <v>457</v>
      </c>
      <c r="D39" s="163"/>
      <c r="E39" s="164">
        <v>163.6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48"/>
      <c r="Z39" s="148"/>
      <c r="AA39" s="148"/>
      <c r="AB39" s="148"/>
      <c r="AC39" s="148"/>
      <c r="AD39" s="148"/>
      <c r="AE39" s="148"/>
      <c r="AF39" s="148"/>
      <c r="AG39" s="148" t="s">
        <v>132</v>
      </c>
      <c r="AH39" s="148">
        <v>5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>
        <v>9</v>
      </c>
      <c r="B40" s="156" t="s">
        <v>473</v>
      </c>
      <c r="C40" s="194" t="s">
        <v>474</v>
      </c>
      <c r="D40" s="157" t="s">
        <v>0</v>
      </c>
      <c r="E40" s="186"/>
      <c r="F40" s="160"/>
      <c r="G40" s="159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128</v>
      </c>
      <c r="T40" s="159" t="s">
        <v>128</v>
      </c>
      <c r="U40" s="159">
        <v>0</v>
      </c>
      <c r="V40" s="159">
        <f>ROUND(E40*U40,2)</f>
        <v>0</v>
      </c>
      <c r="W40" s="159"/>
      <c r="X40" s="159" t="s">
        <v>214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7" t="s">
        <v>123</v>
      </c>
      <c r="B41" s="168" t="s">
        <v>77</v>
      </c>
      <c r="C41" s="188" t="s">
        <v>78</v>
      </c>
      <c r="D41" s="169"/>
      <c r="E41" s="170"/>
      <c r="F41" s="171"/>
      <c r="G41" s="172">
        <f>SUMIF(AG42:AG59,"&lt;&gt;NOR",G42:G59)</f>
        <v>0</v>
      </c>
      <c r="H41" s="166"/>
      <c r="I41" s="166">
        <f>SUM(I42:I59)</f>
        <v>0</v>
      </c>
      <c r="J41" s="166"/>
      <c r="K41" s="166">
        <f>SUM(K42:K59)</f>
        <v>0</v>
      </c>
      <c r="L41" s="166"/>
      <c r="M41" s="166">
        <f>SUM(M42:M59)</f>
        <v>0</v>
      </c>
      <c r="N41" s="165"/>
      <c r="O41" s="165">
        <f>SUM(O42:O59)</f>
        <v>0</v>
      </c>
      <c r="P41" s="165"/>
      <c r="Q41" s="165">
        <f>SUM(Q42:Q59)</f>
        <v>0</v>
      </c>
      <c r="R41" s="166"/>
      <c r="S41" s="166"/>
      <c r="T41" s="166"/>
      <c r="U41" s="166"/>
      <c r="V41" s="166">
        <f>SUM(V42:V59)</f>
        <v>0</v>
      </c>
      <c r="W41" s="166"/>
      <c r="X41" s="166"/>
      <c r="AG41" t="s">
        <v>124</v>
      </c>
    </row>
    <row r="42" spans="1:60" outlineLevel="1" x14ac:dyDescent="0.2">
      <c r="A42" s="174">
        <v>10</v>
      </c>
      <c r="B42" s="175" t="s">
        <v>228</v>
      </c>
      <c r="C42" s="189" t="s">
        <v>229</v>
      </c>
      <c r="D42" s="176" t="s">
        <v>230</v>
      </c>
      <c r="E42" s="177">
        <v>71</v>
      </c>
      <c r="F42" s="178"/>
      <c r="G42" s="179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139</v>
      </c>
      <c r="T42" s="159" t="s">
        <v>140</v>
      </c>
      <c r="U42" s="159">
        <v>0</v>
      </c>
      <c r="V42" s="159">
        <f>ROUND(E42*U42,2)</f>
        <v>0</v>
      </c>
      <c r="W42" s="159"/>
      <c r="X42" s="159" t="s">
        <v>141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142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2" t="s">
        <v>475</v>
      </c>
      <c r="D43" s="163"/>
      <c r="E43" s="164">
        <v>26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48"/>
      <c r="Z43" s="148"/>
      <c r="AA43" s="148"/>
      <c r="AB43" s="148"/>
      <c r="AC43" s="148"/>
      <c r="AD43" s="148"/>
      <c r="AE43" s="148"/>
      <c r="AF43" s="148"/>
      <c r="AG43" s="148" t="s">
        <v>132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2" t="s">
        <v>476</v>
      </c>
      <c r="D44" s="163"/>
      <c r="E44" s="164">
        <v>26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48"/>
      <c r="Z44" s="148"/>
      <c r="AA44" s="148"/>
      <c r="AB44" s="148"/>
      <c r="AC44" s="148"/>
      <c r="AD44" s="148"/>
      <c r="AE44" s="148"/>
      <c r="AF44" s="148"/>
      <c r="AG44" s="148" t="s">
        <v>132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2" t="s">
        <v>477</v>
      </c>
      <c r="D45" s="163"/>
      <c r="E45" s="164">
        <v>19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8"/>
      <c r="Z45" s="148"/>
      <c r="AA45" s="148"/>
      <c r="AB45" s="148"/>
      <c r="AC45" s="148"/>
      <c r="AD45" s="148"/>
      <c r="AE45" s="148"/>
      <c r="AF45" s="148"/>
      <c r="AG45" s="148" t="s">
        <v>132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11</v>
      </c>
      <c r="B46" s="175" t="s">
        <v>478</v>
      </c>
      <c r="C46" s="189" t="s">
        <v>479</v>
      </c>
      <c r="D46" s="176" t="s">
        <v>192</v>
      </c>
      <c r="E46" s="177">
        <v>1</v>
      </c>
      <c r="F46" s="178"/>
      <c r="G46" s="179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9"/>
      <c r="S46" s="159" t="s">
        <v>139</v>
      </c>
      <c r="T46" s="159" t="s">
        <v>140</v>
      </c>
      <c r="U46" s="159">
        <v>0</v>
      </c>
      <c r="V46" s="159">
        <f>ROUND(E46*U46,2)</f>
        <v>0</v>
      </c>
      <c r="W46" s="159"/>
      <c r="X46" s="159" t="s">
        <v>141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142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2" t="s">
        <v>480</v>
      </c>
      <c r="D47" s="163"/>
      <c r="E47" s="164">
        <v>1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8"/>
      <c r="Z47" s="148"/>
      <c r="AA47" s="148"/>
      <c r="AB47" s="148"/>
      <c r="AC47" s="148"/>
      <c r="AD47" s="148"/>
      <c r="AE47" s="148"/>
      <c r="AF47" s="148"/>
      <c r="AG47" s="148" t="s">
        <v>132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4">
        <v>12</v>
      </c>
      <c r="B48" s="175" t="s">
        <v>481</v>
      </c>
      <c r="C48" s="189" t="s">
        <v>482</v>
      </c>
      <c r="D48" s="176" t="s">
        <v>192</v>
      </c>
      <c r="E48" s="177">
        <v>10</v>
      </c>
      <c r="F48" s="178"/>
      <c r="G48" s="179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9"/>
      <c r="S48" s="159" t="s">
        <v>139</v>
      </c>
      <c r="T48" s="159" t="s">
        <v>140</v>
      </c>
      <c r="U48" s="159">
        <v>0</v>
      </c>
      <c r="V48" s="159">
        <f>ROUND(E48*U48,2)</f>
        <v>0</v>
      </c>
      <c r="W48" s="159"/>
      <c r="X48" s="159" t="s">
        <v>141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142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2" t="s">
        <v>483</v>
      </c>
      <c r="D49" s="163"/>
      <c r="E49" s="164">
        <v>10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8"/>
      <c r="Z49" s="148"/>
      <c r="AA49" s="148"/>
      <c r="AB49" s="148"/>
      <c r="AC49" s="148"/>
      <c r="AD49" s="148"/>
      <c r="AE49" s="148"/>
      <c r="AF49" s="148"/>
      <c r="AG49" s="148" t="s">
        <v>132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13</v>
      </c>
      <c r="B50" s="175" t="s">
        <v>484</v>
      </c>
      <c r="C50" s="189" t="s">
        <v>485</v>
      </c>
      <c r="D50" s="176" t="s">
        <v>192</v>
      </c>
      <c r="E50" s="177">
        <v>10</v>
      </c>
      <c r="F50" s="178"/>
      <c r="G50" s="179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9"/>
      <c r="S50" s="159" t="s">
        <v>139</v>
      </c>
      <c r="T50" s="159" t="s">
        <v>140</v>
      </c>
      <c r="U50" s="159">
        <v>0</v>
      </c>
      <c r="V50" s="159">
        <f>ROUND(E50*U50,2)</f>
        <v>0</v>
      </c>
      <c r="W50" s="159"/>
      <c r="X50" s="159" t="s">
        <v>141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142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2" t="s">
        <v>486</v>
      </c>
      <c r="D51" s="163"/>
      <c r="E51" s="164">
        <v>10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48"/>
      <c r="Z51" s="148"/>
      <c r="AA51" s="148"/>
      <c r="AB51" s="148"/>
      <c r="AC51" s="148"/>
      <c r="AD51" s="148"/>
      <c r="AE51" s="148"/>
      <c r="AF51" s="148"/>
      <c r="AG51" s="148" t="s">
        <v>132</v>
      </c>
      <c r="AH51" s="148">
        <v>5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14</v>
      </c>
      <c r="B52" s="175" t="s">
        <v>487</v>
      </c>
      <c r="C52" s="189" t="s">
        <v>488</v>
      </c>
      <c r="D52" s="176" t="s">
        <v>230</v>
      </c>
      <c r="E52" s="177">
        <v>19</v>
      </c>
      <c r="F52" s="178"/>
      <c r="G52" s="179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9"/>
      <c r="S52" s="159" t="s">
        <v>139</v>
      </c>
      <c r="T52" s="159" t="s">
        <v>140</v>
      </c>
      <c r="U52" s="159">
        <v>0</v>
      </c>
      <c r="V52" s="159">
        <f>ROUND(E52*U52,2)</f>
        <v>0</v>
      </c>
      <c r="W52" s="159"/>
      <c r="X52" s="159" t="s">
        <v>141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142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2" t="s">
        <v>489</v>
      </c>
      <c r="D53" s="163"/>
      <c r="E53" s="164">
        <v>2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48"/>
      <c r="Z53" s="148"/>
      <c r="AA53" s="148"/>
      <c r="AB53" s="148"/>
      <c r="AC53" s="148"/>
      <c r="AD53" s="148"/>
      <c r="AE53" s="148"/>
      <c r="AF53" s="148"/>
      <c r="AG53" s="148" t="s">
        <v>132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2" t="s">
        <v>490</v>
      </c>
      <c r="D54" s="163"/>
      <c r="E54" s="164">
        <v>2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8"/>
      <c r="Z54" s="148"/>
      <c r="AA54" s="148"/>
      <c r="AB54" s="148"/>
      <c r="AC54" s="148"/>
      <c r="AD54" s="148"/>
      <c r="AE54" s="148"/>
      <c r="AF54" s="148"/>
      <c r="AG54" s="148" t="s">
        <v>132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2" t="s">
        <v>491</v>
      </c>
      <c r="D55" s="163"/>
      <c r="E55" s="164">
        <v>5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48"/>
      <c r="Z55" s="148"/>
      <c r="AA55" s="148"/>
      <c r="AB55" s="148"/>
      <c r="AC55" s="148"/>
      <c r="AD55" s="148"/>
      <c r="AE55" s="148"/>
      <c r="AF55" s="148"/>
      <c r="AG55" s="148" t="s">
        <v>132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92" t="s">
        <v>492</v>
      </c>
      <c r="D56" s="163"/>
      <c r="E56" s="164">
        <v>10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8"/>
      <c r="Z56" s="148"/>
      <c r="AA56" s="148"/>
      <c r="AB56" s="148"/>
      <c r="AC56" s="148"/>
      <c r="AD56" s="148"/>
      <c r="AE56" s="148"/>
      <c r="AF56" s="148"/>
      <c r="AG56" s="148" t="s">
        <v>132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15</v>
      </c>
      <c r="B57" s="175" t="s">
        <v>493</v>
      </c>
      <c r="C57" s="189" t="s">
        <v>494</v>
      </c>
      <c r="D57" s="176" t="s">
        <v>230</v>
      </c>
      <c r="E57" s="177">
        <v>10</v>
      </c>
      <c r="F57" s="178"/>
      <c r="G57" s="179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9"/>
      <c r="S57" s="159" t="s">
        <v>139</v>
      </c>
      <c r="T57" s="159" t="s">
        <v>140</v>
      </c>
      <c r="U57" s="159">
        <v>0</v>
      </c>
      <c r="V57" s="159">
        <f>ROUND(E57*U57,2)</f>
        <v>0</v>
      </c>
      <c r="W57" s="159"/>
      <c r="X57" s="159" t="s">
        <v>141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142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92" t="s">
        <v>492</v>
      </c>
      <c r="D58" s="163"/>
      <c r="E58" s="164">
        <v>10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48"/>
      <c r="Z58" s="148"/>
      <c r="AA58" s="148"/>
      <c r="AB58" s="148"/>
      <c r="AC58" s="148"/>
      <c r="AD58" s="148"/>
      <c r="AE58" s="148"/>
      <c r="AF58" s="148"/>
      <c r="AG58" s="148" t="s">
        <v>132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>
        <v>16</v>
      </c>
      <c r="B59" s="156" t="s">
        <v>236</v>
      </c>
      <c r="C59" s="194" t="s">
        <v>237</v>
      </c>
      <c r="D59" s="157" t="s">
        <v>0</v>
      </c>
      <c r="E59" s="186"/>
      <c r="F59" s="160"/>
      <c r="G59" s="159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8">
        <v>0</v>
      </c>
      <c r="O59" s="158">
        <f>ROUND(E59*N59,2)</f>
        <v>0</v>
      </c>
      <c r="P59" s="158">
        <v>0</v>
      </c>
      <c r="Q59" s="158">
        <f>ROUND(E59*P59,2)</f>
        <v>0</v>
      </c>
      <c r="R59" s="159"/>
      <c r="S59" s="159" t="s">
        <v>128</v>
      </c>
      <c r="T59" s="159" t="s">
        <v>128</v>
      </c>
      <c r="U59" s="159">
        <v>0</v>
      </c>
      <c r="V59" s="159">
        <f>ROUND(E59*U59,2)</f>
        <v>0</v>
      </c>
      <c r="W59" s="159"/>
      <c r="X59" s="159" t="s">
        <v>214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7" t="s">
        <v>123</v>
      </c>
      <c r="B60" s="168" t="s">
        <v>81</v>
      </c>
      <c r="C60" s="188" t="s">
        <v>82</v>
      </c>
      <c r="D60" s="169"/>
      <c r="E60" s="170"/>
      <c r="F60" s="171"/>
      <c r="G60" s="172">
        <f>SUMIF(AG61:AG71,"&lt;&gt;NOR",G61:G71)</f>
        <v>0</v>
      </c>
      <c r="H60" s="166"/>
      <c r="I60" s="166">
        <f>SUM(I61:I71)</f>
        <v>0</v>
      </c>
      <c r="J60" s="166"/>
      <c r="K60" s="166">
        <f>SUM(K61:K71)</f>
        <v>0</v>
      </c>
      <c r="L60" s="166"/>
      <c r="M60" s="166">
        <f>SUM(M61:M71)</f>
        <v>0</v>
      </c>
      <c r="N60" s="165"/>
      <c r="O60" s="165">
        <f>SUM(O61:O71)</f>
        <v>2.29</v>
      </c>
      <c r="P60" s="165"/>
      <c r="Q60" s="165">
        <f>SUM(Q61:Q71)</f>
        <v>2.57</v>
      </c>
      <c r="R60" s="166"/>
      <c r="S60" s="166"/>
      <c r="T60" s="166"/>
      <c r="U60" s="166"/>
      <c r="V60" s="166">
        <f>SUM(V61:V71)</f>
        <v>0</v>
      </c>
      <c r="W60" s="166"/>
      <c r="X60" s="166"/>
      <c r="AG60" t="s">
        <v>124</v>
      </c>
    </row>
    <row r="61" spans="1:60" outlineLevel="1" x14ac:dyDescent="0.2">
      <c r="A61" s="174">
        <v>17</v>
      </c>
      <c r="B61" s="175" t="s">
        <v>495</v>
      </c>
      <c r="C61" s="189" t="s">
        <v>496</v>
      </c>
      <c r="D61" s="176" t="s">
        <v>127</v>
      </c>
      <c r="E61" s="177">
        <v>29.5</v>
      </c>
      <c r="F61" s="178"/>
      <c r="G61" s="179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1.1999999999999999E-3</v>
      </c>
      <c r="O61" s="158">
        <f>ROUND(E61*N61,2)</f>
        <v>0.04</v>
      </c>
      <c r="P61" s="158">
        <v>0</v>
      </c>
      <c r="Q61" s="158">
        <f>ROUND(E61*P61,2)</f>
        <v>0</v>
      </c>
      <c r="R61" s="159"/>
      <c r="S61" s="159" t="s">
        <v>128</v>
      </c>
      <c r="T61" s="159" t="s">
        <v>128</v>
      </c>
      <c r="U61" s="159">
        <v>0</v>
      </c>
      <c r="V61" s="159">
        <f>ROUND(E61*U61,2)</f>
        <v>0</v>
      </c>
      <c r="W61" s="159"/>
      <c r="X61" s="159" t="s">
        <v>141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142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472</v>
      </c>
      <c r="D62" s="163"/>
      <c r="E62" s="164">
        <v>29.5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48"/>
      <c r="Z62" s="148"/>
      <c r="AA62" s="148"/>
      <c r="AB62" s="148"/>
      <c r="AC62" s="148"/>
      <c r="AD62" s="148"/>
      <c r="AE62" s="148"/>
      <c r="AF62" s="148"/>
      <c r="AG62" s="148" t="s">
        <v>132</v>
      </c>
      <c r="AH62" s="148">
        <v>5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18</v>
      </c>
      <c r="B63" s="175" t="s">
        <v>497</v>
      </c>
      <c r="C63" s="189" t="s">
        <v>498</v>
      </c>
      <c r="D63" s="176" t="s">
        <v>127</v>
      </c>
      <c r="E63" s="177">
        <v>29.5</v>
      </c>
      <c r="F63" s="178"/>
      <c r="G63" s="179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8">
        <v>7.6139999999999999E-2</v>
      </c>
      <c r="O63" s="158">
        <f>ROUND(E63*N63,2)</f>
        <v>2.25</v>
      </c>
      <c r="P63" s="158">
        <v>0</v>
      </c>
      <c r="Q63" s="158">
        <f>ROUND(E63*P63,2)</f>
        <v>0</v>
      </c>
      <c r="R63" s="159"/>
      <c r="S63" s="159" t="s">
        <v>128</v>
      </c>
      <c r="T63" s="159" t="s">
        <v>224</v>
      </c>
      <c r="U63" s="159">
        <v>0</v>
      </c>
      <c r="V63" s="159">
        <f>ROUND(E63*U63,2)</f>
        <v>0</v>
      </c>
      <c r="W63" s="159"/>
      <c r="X63" s="159" t="s">
        <v>129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130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2" t="s">
        <v>454</v>
      </c>
      <c r="D64" s="163"/>
      <c r="E64" s="164">
        <v>29.5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48"/>
      <c r="Z64" s="148"/>
      <c r="AA64" s="148"/>
      <c r="AB64" s="148"/>
      <c r="AC64" s="148"/>
      <c r="AD64" s="148"/>
      <c r="AE64" s="148"/>
      <c r="AF64" s="148"/>
      <c r="AG64" s="148" t="s">
        <v>132</v>
      </c>
      <c r="AH64" s="148">
        <v>5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19</v>
      </c>
      <c r="B65" s="175" t="s">
        <v>499</v>
      </c>
      <c r="C65" s="189" t="s">
        <v>500</v>
      </c>
      <c r="D65" s="176" t="s">
        <v>127</v>
      </c>
      <c r="E65" s="177">
        <v>29.5</v>
      </c>
      <c r="F65" s="178"/>
      <c r="G65" s="179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0</v>
      </c>
      <c r="O65" s="158">
        <f>ROUND(E65*N65,2)</f>
        <v>0</v>
      </c>
      <c r="P65" s="158">
        <v>8.6999999999999994E-2</v>
      </c>
      <c r="Q65" s="158">
        <f>ROUND(E65*P65,2)</f>
        <v>2.57</v>
      </c>
      <c r="R65" s="159"/>
      <c r="S65" s="159" t="s">
        <v>128</v>
      </c>
      <c r="T65" s="159" t="s">
        <v>224</v>
      </c>
      <c r="U65" s="159">
        <v>0</v>
      </c>
      <c r="V65" s="159">
        <f>ROUND(E65*U65,2)</f>
        <v>0</v>
      </c>
      <c r="W65" s="159"/>
      <c r="X65" s="159" t="s">
        <v>129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130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55"/>
      <c r="B66" s="156"/>
      <c r="C66" s="269" t="s">
        <v>275</v>
      </c>
      <c r="D66" s="270"/>
      <c r="E66" s="270"/>
      <c r="F66" s="270"/>
      <c r="G66" s="270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48"/>
      <c r="Z66" s="148"/>
      <c r="AA66" s="148"/>
      <c r="AB66" s="148"/>
      <c r="AC66" s="148"/>
      <c r="AD66" s="148"/>
      <c r="AE66" s="148"/>
      <c r="AF66" s="148"/>
      <c r="AG66" s="148" t="s">
        <v>158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87" t="str">
        <f>C66</f>
        <v>Svislé přemístění ze 2. NP, nebo 1. PP, vodorovné vnitrostaveništní přemístění do 30 m, odvoz na skládku do 10 km. Bez poplatku za skládku.</v>
      </c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90" t="s">
        <v>131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48"/>
      <c r="Z67" s="148"/>
      <c r="AA67" s="148"/>
      <c r="AB67" s="148"/>
      <c r="AC67" s="148"/>
      <c r="AD67" s="148"/>
      <c r="AE67" s="148"/>
      <c r="AF67" s="148"/>
      <c r="AG67" s="148" t="s">
        <v>132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91" t="s">
        <v>501</v>
      </c>
      <c r="D68" s="161"/>
      <c r="E68" s="162">
        <v>2.95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48"/>
      <c r="Z68" s="148"/>
      <c r="AA68" s="148"/>
      <c r="AB68" s="148"/>
      <c r="AC68" s="148"/>
      <c r="AD68" s="148"/>
      <c r="AE68" s="148"/>
      <c r="AF68" s="148"/>
      <c r="AG68" s="148" t="s">
        <v>132</v>
      </c>
      <c r="AH68" s="148">
        <v>2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0" t="s">
        <v>134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48"/>
      <c r="Z69" s="148"/>
      <c r="AA69" s="148"/>
      <c r="AB69" s="148"/>
      <c r="AC69" s="148"/>
      <c r="AD69" s="148"/>
      <c r="AE69" s="148"/>
      <c r="AF69" s="148"/>
      <c r="AG69" s="148" t="s">
        <v>132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92" t="s">
        <v>502</v>
      </c>
      <c r="D70" s="163"/>
      <c r="E70" s="164">
        <v>29.5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48"/>
      <c r="Z70" s="148"/>
      <c r="AA70" s="148"/>
      <c r="AB70" s="148"/>
      <c r="AC70" s="148"/>
      <c r="AD70" s="148"/>
      <c r="AE70" s="148"/>
      <c r="AF70" s="148"/>
      <c r="AG70" s="148" t="s">
        <v>132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>
        <v>20</v>
      </c>
      <c r="B71" s="156" t="s">
        <v>503</v>
      </c>
      <c r="C71" s="194" t="s">
        <v>504</v>
      </c>
      <c r="D71" s="157" t="s">
        <v>0</v>
      </c>
      <c r="E71" s="186"/>
      <c r="F71" s="160"/>
      <c r="G71" s="159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9"/>
      <c r="S71" s="159" t="s">
        <v>128</v>
      </c>
      <c r="T71" s="159" t="s">
        <v>128</v>
      </c>
      <c r="U71" s="159">
        <v>0</v>
      </c>
      <c r="V71" s="159">
        <f>ROUND(E71*U71,2)</f>
        <v>0</v>
      </c>
      <c r="W71" s="159"/>
      <c r="X71" s="159" t="s">
        <v>214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7" t="s">
        <v>123</v>
      </c>
      <c r="B72" s="168" t="s">
        <v>87</v>
      </c>
      <c r="C72" s="188" t="s">
        <v>88</v>
      </c>
      <c r="D72" s="169"/>
      <c r="E72" s="170"/>
      <c r="F72" s="171"/>
      <c r="G72" s="172">
        <f>SUMIF(AG73:AG85,"&lt;&gt;NOR",G73:G85)</f>
        <v>0</v>
      </c>
      <c r="H72" s="166"/>
      <c r="I72" s="166">
        <f>SUM(I73:I85)</f>
        <v>0</v>
      </c>
      <c r="J72" s="166"/>
      <c r="K72" s="166">
        <f>SUM(K73:K85)</f>
        <v>0</v>
      </c>
      <c r="L72" s="166"/>
      <c r="M72" s="166">
        <f>SUM(M73:M85)</f>
        <v>0</v>
      </c>
      <c r="N72" s="165"/>
      <c r="O72" s="165">
        <f>SUM(O73:O85)</f>
        <v>1.02</v>
      </c>
      <c r="P72" s="165"/>
      <c r="Q72" s="165">
        <f>SUM(Q73:Q85)</f>
        <v>0</v>
      </c>
      <c r="R72" s="166"/>
      <c r="S72" s="166"/>
      <c r="T72" s="166"/>
      <c r="U72" s="166"/>
      <c r="V72" s="166">
        <f>SUM(V73:V85)</f>
        <v>168.5</v>
      </c>
      <c r="W72" s="166"/>
      <c r="X72" s="166"/>
      <c r="AG72" t="s">
        <v>124</v>
      </c>
    </row>
    <row r="73" spans="1:60" outlineLevel="1" x14ac:dyDescent="0.2">
      <c r="A73" s="174">
        <v>21</v>
      </c>
      <c r="B73" s="175" t="s">
        <v>505</v>
      </c>
      <c r="C73" s="189" t="s">
        <v>506</v>
      </c>
      <c r="D73" s="176" t="s">
        <v>127</v>
      </c>
      <c r="E73" s="177">
        <v>163.6</v>
      </c>
      <c r="F73" s="178"/>
      <c r="G73" s="179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8">
        <v>5.2399999999999999E-3</v>
      </c>
      <c r="O73" s="158">
        <f>ROUND(E73*N73,2)</f>
        <v>0.86</v>
      </c>
      <c r="P73" s="158">
        <v>0</v>
      </c>
      <c r="Q73" s="158">
        <f>ROUND(E73*P73,2)</f>
        <v>0</v>
      </c>
      <c r="R73" s="159"/>
      <c r="S73" s="159" t="s">
        <v>128</v>
      </c>
      <c r="T73" s="159" t="s">
        <v>128</v>
      </c>
      <c r="U73" s="159">
        <v>0.95840000000000003</v>
      </c>
      <c r="V73" s="159">
        <f>ROUND(E73*U73,2)</f>
        <v>156.79</v>
      </c>
      <c r="W73" s="159"/>
      <c r="X73" s="159" t="s">
        <v>141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142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0" t="s">
        <v>131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48"/>
      <c r="Z74" s="148"/>
      <c r="AA74" s="148"/>
      <c r="AB74" s="148"/>
      <c r="AC74" s="148"/>
      <c r="AD74" s="148"/>
      <c r="AE74" s="148"/>
      <c r="AF74" s="148"/>
      <c r="AG74" s="148" t="s">
        <v>132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55"/>
      <c r="B75" s="156"/>
      <c r="C75" s="191" t="s">
        <v>467</v>
      </c>
      <c r="D75" s="161"/>
      <c r="E75" s="162">
        <v>20.495999999999999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48"/>
      <c r="Z75" s="148"/>
      <c r="AA75" s="148"/>
      <c r="AB75" s="148"/>
      <c r="AC75" s="148"/>
      <c r="AD75" s="148"/>
      <c r="AE75" s="148"/>
      <c r="AF75" s="148"/>
      <c r="AG75" s="148" t="s">
        <v>132</v>
      </c>
      <c r="AH75" s="148">
        <v>2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1" t="s">
        <v>293</v>
      </c>
      <c r="D76" s="161"/>
      <c r="E76" s="162">
        <v>-4.1369999999999996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48"/>
      <c r="Z76" s="148"/>
      <c r="AA76" s="148"/>
      <c r="AB76" s="148"/>
      <c r="AC76" s="148"/>
      <c r="AD76" s="148"/>
      <c r="AE76" s="148"/>
      <c r="AF76" s="148"/>
      <c r="AG76" s="148" t="s">
        <v>132</v>
      </c>
      <c r="AH76" s="148">
        <v>2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0" t="s">
        <v>134</v>
      </c>
      <c r="D77" s="161"/>
      <c r="E77" s="162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48"/>
      <c r="Z77" s="148"/>
      <c r="AA77" s="148"/>
      <c r="AB77" s="148"/>
      <c r="AC77" s="148"/>
      <c r="AD77" s="148"/>
      <c r="AE77" s="148"/>
      <c r="AF77" s="148"/>
      <c r="AG77" s="148" t="s">
        <v>132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2" t="s">
        <v>468</v>
      </c>
      <c r="D78" s="163"/>
      <c r="E78" s="164">
        <v>163.6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48"/>
      <c r="Z78" s="148"/>
      <c r="AA78" s="148"/>
      <c r="AB78" s="148"/>
      <c r="AC78" s="148"/>
      <c r="AD78" s="148"/>
      <c r="AE78" s="148"/>
      <c r="AF78" s="148"/>
      <c r="AG78" s="148" t="s">
        <v>132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22</v>
      </c>
      <c r="B79" s="175" t="s">
        <v>507</v>
      </c>
      <c r="C79" s="189" t="s">
        <v>508</v>
      </c>
      <c r="D79" s="176" t="s">
        <v>127</v>
      </c>
      <c r="E79" s="177">
        <v>163.6</v>
      </c>
      <c r="F79" s="178"/>
      <c r="G79" s="179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8.9999999999999998E-4</v>
      </c>
      <c r="O79" s="158">
        <f>ROUND(E79*N79,2)</f>
        <v>0.15</v>
      </c>
      <c r="P79" s="158">
        <v>0</v>
      </c>
      <c r="Q79" s="158">
        <f>ROUND(E79*P79,2)</f>
        <v>0</v>
      </c>
      <c r="R79" s="159"/>
      <c r="S79" s="159" t="s">
        <v>128</v>
      </c>
      <c r="T79" s="159" t="s">
        <v>128</v>
      </c>
      <c r="U79" s="159">
        <v>0</v>
      </c>
      <c r="V79" s="159">
        <f>ROUND(E79*U79,2)</f>
        <v>0</v>
      </c>
      <c r="W79" s="159"/>
      <c r="X79" s="159" t="s">
        <v>141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142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2" t="s">
        <v>457</v>
      </c>
      <c r="D80" s="163"/>
      <c r="E80" s="164">
        <v>163.6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48"/>
      <c r="Z80" s="148"/>
      <c r="AA80" s="148"/>
      <c r="AB80" s="148"/>
      <c r="AC80" s="148"/>
      <c r="AD80" s="148"/>
      <c r="AE80" s="148"/>
      <c r="AF80" s="148"/>
      <c r="AG80" s="148" t="s">
        <v>132</v>
      </c>
      <c r="AH80" s="148">
        <v>5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4">
        <v>23</v>
      </c>
      <c r="B81" s="175" t="s">
        <v>509</v>
      </c>
      <c r="C81" s="189" t="s">
        <v>510</v>
      </c>
      <c r="D81" s="176" t="s">
        <v>252</v>
      </c>
      <c r="E81" s="177">
        <v>97.6</v>
      </c>
      <c r="F81" s="178"/>
      <c r="G81" s="179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1.2999999999999999E-4</v>
      </c>
      <c r="O81" s="158">
        <f>ROUND(E81*N81,2)</f>
        <v>0.01</v>
      </c>
      <c r="P81" s="158">
        <v>0</v>
      </c>
      <c r="Q81" s="158">
        <f>ROUND(E81*P81,2)</f>
        <v>0</v>
      </c>
      <c r="R81" s="159"/>
      <c r="S81" s="159" t="s">
        <v>128</v>
      </c>
      <c r="T81" s="159" t="s">
        <v>128</v>
      </c>
      <c r="U81" s="159">
        <v>0.12</v>
      </c>
      <c r="V81" s="159">
        <f>ROUND(E81*U81,2)</f>
        <v>11.71</v>
      </c>
      <c r="W81" s="159"/>
      <c r="X81" s="159" t="s">
        <v>141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142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2" t="s">
        <v>511</v>
      </c>
      <c r="D82" s="163"/>
      <c r="E82" s="164">
        <v>97.6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48"/>
      <c r="Z82" s="148"/>
      <c r="AA82" s="148"/>
      <c r="AB82" s="148"/>
      <c r="AC82" s="148"/>
      <c r="AD82" s="148"/>
      <c r="AE82" s="148"/>
      <c r="AF82" s="148"/>
      <c r="AG82" s="148" t="s">
        <v>132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24</v>
      </c>
      <c r="B83" s="175" t="s">
        <v>512</v>
      </c>
      <c r="C83" s="189" t="s">
        <v>513</v>
      </c>
      <c r="D83" s="176" t="s">
        <v>127</v>
      </c>
      <c r="E83" s="177">
        <v>163.6</v>
      </c>
      <c r="F83" s="178"/>
      <c r="G83" s="179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9"/>
      <c r="S83" s="159" t="s">
        <v>139</v>
      </c>
      <c r="T83" s="159" t="s">
        <v>140</v>
      </c>
      <c r="U83" s="159">
        <v>0</v>
      </c>
      <c r="V83" s="159">
        <f>ROUND(E83*U83,2)</f>
        <v>0</v>
      </c>
      <c r="W83" s="159"/>
      <c r="X83" s="159" t="s">
        <v>141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142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2" t="s">
        <v>457</v>
      </c>
      <c r="D84" s="163"/>
      <c r="E84" s="164">
        <v>163.6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48"/>
      <c r="Z84" s="148"/>
      <c r="AA84" s="148"/>
      <c r="AB84" s="148"/>
      <c r="AC84" s="148"/>
      <c r="AD84" s="148"/>
      <c r="AE84" s="148"/>
      <c r="AF84" s="148"/>
      <c r="AG84" s="148" t="s">
        <v>132</v>
      </c>
      <c r="AH84" s="148">
        <v>5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>
        <v>25</v>
      </c>
      <c r="B85" s="156" t="s">
        <v>514</v>
      </c>
      <c r="C85" s="194" t="s">
        <v>515</v>
      </c>
      <c r="D85" s="157" t="s">
        <v>0</v>
      </c>
      <c r="E85" s="186"/>
      <c r="F85" s="160"/>
      <c r="G85" s="159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9"/>
      <c r="S85" s="159" t="s">
        <v>128</v>
      </c>
      <c r="T85" s="159" t="s">
        <v>128</v>
      </c>
      <c r="U85" s="159">
        <v>0</v>
      </c>
      <c r="V85" s="159">
        <f>ROUND(E85*U85,2)</f>
        <v>0</v>
      </c>
      <c r="W85" s="159"/>
      <c r="X85" s="159" t="s">
        <v>214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7" t="s">
        <v>123</v>
      </c>
      <c r="B86" s="168" t="s">
        <v>89</v>
      </c>
      <c r="C86" s="188" t="s">
        <v>90</v>
      </c>
      <c r="D86" s="169"/>
      <c r="E86" s="170"/>
      <c r="F86" s="171"/>
      <c r="G86" s="172">
        <f>SUMIF(AG87:AG88,"&lt;&gt;NOR",G87:G88)</f>
        <v>0</v>
      </c>
      <c r="H86" s="166"/>
      <c r="I86" s="166">
        <f>SUM(I87:I88)</f>
        <v>0</v>
      </c>
      <c r="J86" s="166"/>
      <c r="K86" s="166">
        <f>SUM(K87:K88)</f>
        <v>0</v>
      </c>
      <c r="L86" s="166"/>
      <c r="M86" s="166">
        <f>SUM(M87:M88)</f>
        <v>0</v>
      </c>
      <c r="N86" s="165"/>
      <c r="O86" s="165">
        <f>SUM(O87:O88)</f>
        <v>0</v>
      </c>
      <c r="P86" s="165"/>
      <c r="Q86" s="165">
        <f>SUM(Q87:Q88)</f>
        <v>0</v>
      </c>
      <c r="R86" s="166"/>
      <c r="S86" s="166"/>
      <c r="T86" s="166"/>
      <c r="U86" s="166"/>
      <c r="V86" s="166">
        <f>SUM(V87:V88)</f>
        <v>17.059999999999999</v>
      </c>
      <c r="W86" s="166"/>
      <c r="X86" s="166"/>
      <c r="AG86" t="s">
        <v>124</v>
      </c>
    </row>
    <row r="87" spans="1:60" outlineLevel="1" x14ac:dyDescent="0.2">
      <c r="A87" s="174">
        <v>26</v>
      </c>
      <c r="B87" s="175" t="s">
        <v>278</v>
      </c>
      <c r="C87" s="189" t="s">
        <v>279</v>
      </c>
      <c r="D87" s="176" t="s">
        <v>127</v>
      </c>
      <c r="E87" s="177">
        <v>250.83500000000001</v>
      </c>
      <c r="F87" s="178"/>
      <c r="G87" s="179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8">
        <v>1.0000000000000001E-5</v>
      </c>
      <c r="O87" s="158">
        <f>ROUND(E87*N87,2)</f>
        <v>0</v>
      </c>
      <c r="P87" s="158">
        <v>0</v>
      </c>
      <c r="Q87" s="158">
        <f>ROUND(E87*P87,2)</f>
        <v>0</v>
      </c>
      <c r="R87" s="159"/>
      <c r="S87" s="159" t="s">
        <v>128</v>
      </c>
      <c r="T87" s="159" t="s">
        <v>128</v>
      </c>
      <c r="U87" s="159">
        <v>6.8000000000000005E-2</v>
      </c>
      <c r="V87" s="159">
        <f>ROUND(E87*U87,2)</f>
        <v>17.059999999999999</v>
      </c>
      <c r="W87" s="159"/>
      <c r="X87" s="159" t="s">
        <v>141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142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2" t="s">
        <v>516</v>
      </c>
      <c r="D88" s="163"/>
      <c r="E88" s="164">
        <v>250.83500000000001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48"/>
      <c r="Z88" s="148"/>
      <c r="AA88" s="148"/>
      <c r="AB88" s="148"/>
      <c r="AC88" s="148"/>
      <c r="AD88" s="148"/>
      <c r="AE88" s="148"/>
      <c r="AF88" s="148"/>
      <c r="AG88" s="148" t="s">
        <v>132</v>
      </c>
      <c r="AH88" s="148">
        <v>5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7" t="s">
        <v>123</v>
      </c>
      <c r="B89" s="168" t="s">
        <v>91</v>
      </c>
      <c r="C89" s="188" t="s">
        <v>92</v>
      </c>
      <c r="D89" s="169"/>
      <c r="E89" s="170"/>
      <c r="F89" s="171"/>
      <c r="G89" s="172">
        <f>SUMIF(AG90:AG135,"&lt;&gt;NOR",G90:G135)</f>
        <v>0</v>
      </c>
      <c r="H89" s="166"/>
      <c r="I89" s="166">
        <f>SUM(I90:I135)</f>
        <v>0</v>
      </c>
      <c r="J89" s="166"/>
      <c r="K89" s="166">
        <f>SUM(K90:K135)</f>
        <v>0</v>
      </c>
      <c r="L89" s="166"/>
      <c r="M89" s="166">
        <f>SUM(M90:M135)</f>
        <v>0</v>
      </c>
      <c r="N89" s="165"/>
      <c r="O89" s="165">
        <f>SUM(O90:O135)</f>
        <v>0.23</v>
      </c>
      <c r="P89" s="165"/>
      <c r="Q89" s="165">
        <f>SUM(Q90:Q135)</f>
        <v>0</v>
      </c>
      <c r="R89" s="166"/>
      <c r="S89" s="166"/>
      <c r="T89" s="166"/>
      <c r="U89" s="166"/>
      <c r="V89" s="166">
        <f>SUM(V90:V135)</f>
        <v>69</v>
      </c>
      <c r="W89" s="166"/>
      <c r="X89" s="166"/>
      <c r="AG89" t="s">
        <v>124</v>
      </c>
    </row>
    <row r="90" spans="1:60" outlineLevel="1" x14ac:dyDescent="0.2">
      <c r="A90" s="174">
        <v>27</v>
      </c>
      <c r="B90" s="175" t="s">
        <v>282</v>
      </c>
      <c r="C90" s="189" t="s">
        <v>283</v>
      </c>
      <c r="D90" s="176" t="s">
        <v>127</v>
      </c>
      <c r="E90" s="177">
        <v>501.67</v>
      </c>
      <c r="F90" s="178"/>
      <c r="G90" s="179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5.0000000000000002E-5</v>
      </c>
      <c r="O90" s="158">
        <f>ROUND(E90*N90,2)</f>
        <v>0.03</v>
      </c>
      <c r="P90" s="158">
        <v>0</v>
      </c>
      <c r="Q90" s="158">
        <f>ROUND(E90*P90,2)</f>
        <v>0</v>
      </c>
      <c r="R90" s="159"/>
      <c r="S90" s="159" t="s">
        <v>128</v>
      </c>
      <c r="T90" s="159" t="s">
        <v>128</v>
      </c>
      <c r="U90" s="159">
        <v>0.03</v>
      </c>
      <c r="V90" s="159">
        <f>ROUND(E90*U90,2)</f>
        <v>15.05</v>
      </c>
      <c r="W90" s="159"/>
      <c r="X90" s="159" t="s">
        <v>141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142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2" t="s">
        <v>458</v>
      </c>
      <c r="D91" s="163"/>
      <c r="E91" s="164">
        <v>501.67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48"/>
      <c r="Z91" s="148"/>
      <c r="AA91" s="148"/>
      <c r="AB91" s="148"/>
      <c r="AC91" s="148"/>
      <c r="AD91" s="148"/>
      <c r="AE91" s="148"/>
      <c r="AF91" s="148"/>
      <c r="AG91" s="148" t="s">
        <v>132</v>
      </c>
      <c r="AH91" s="148">
        <v>5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4">
        <v>28</v>
      </c>
      <c r="B92" s="175" t="s">
        <v>391</v>
      </c>
      <c r="C92" s="189" t="s">
        <v>392</v>
      </c>
      <c r="D92" s="176" t="s">
        <v>127</v>
      </c>
      <c r="E92" s="177">
        <v>501.67</v>
      </c>
      <c r="F92" s="178"/>
      <c r="G92" s="179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8">
        <v>4.0000000000000002E-4</v>
      </c>
      <c r="O92" s="158">
        <f>ROUND(E92*N92,2)</f>
        <v>0.2</v>
      </c>
      <c r="P92" s="158">
        <v>0</v>
      </c>
      <c r="Q92" s="158">
        <f>ROUND(E92*P92,2)</f>
        <v>0</v>
      </c>
      <c r="R92" s="159"/>
      <c r="S92" s="159" t="s">
        <v>128</v>
      </c>
      <c r="T92" s="159" t="s">
        <v>128</v>
      </c>
      <c r="U92" s="159">
        <v>0.10191</v>
      </c>
      <c r="V92" s="159">
        <f>ROUND(E92*U92,2)</f>
        <v>51.13</v>
      </c>
      <c r="W92" s="159"/>
      <c r="X92" s="159" t="s">
        <v>141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142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0" t="s">
        <v>131</v>
      </c>
      <c r="D93" s="161"/>
      <c r="E93" s="162"/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48"/>
      <c r="Z93" s="148"/>
      <c r="AA93" s="148"/>
      <c r="AB93" s="148"/>
      <c r="AC93" s="148"/>
      <c r="AD93" s="148"/>
      <c r="AE93" s="148"/>
      <c r="AF93" s="148"/>
      <c r="AG93" s="148" t="s">
        <v>132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1" t="s">
        <v>517</v>
      </c>
      <c r="D94" s="161"/>
      <c r="E94" s="162">
        <v>58.24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48"/>
      <c r="Z94" s="148"/>
      <c r="AA94" s="148"/>
      <c r="AB94" s="148"/>
      <c r="AC94" s="148"/>
      <c r="AD94" s="148"/>
      <c r="AE94" s="148"/>
      <c r="AF94" s="148"/>
      <c r="AG94" s="148" t="s">
        <v>132</v>
      </c>
      <c r="AH94" s="148">
        <v>2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1" t="s">
        <v>300</v>
      </c>
      <c r="D95" s="161"/>
      <c r="E95" s="162">
        <v>-1.5760000000000001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48"/>
      <c r="Z95" s="148"/>
      <c r="AA95" s="148"/>
      <c r="AB95" s="148"/>
      <c r="AC95" s="148"/>
      <c r="AD95" s="148"/>
      <c r="AE95" s="148"/>
      <c r="AF95" s="148"/>
      <c r="AG95" s="148" t="s">
        <v>132</v>
      </c>
      <c r="AH95" s="148">
        <v>2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1" t="s">
        <v>518</v>
      </c>
      <c r="D96" s="161"/>
      <c r="E96" s="162">
        <v>-1.8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48"/>
      <c r="Z96" s="148"/>
      <c r="AA96" s="148"/>
      <c r="AB96" s="148"/>
      <c r="AC96" s="148"/>
      <c r="AD96" s="148"/>
      <c r="AE96" s="148"/>
      <c r="AF96" s="148"/>
      <c r="AG96" s="148" t="s">
        <v>132</v>
      </c>
      <c r="AH96" s="148">
        <v>2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1" t="s">
        <v>519</v>
      </c>
      <c r="D97" s="161"/>
      <c r="E97" s="162">
        <v>-1.2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48"/>
      <c r="Z97" s="148"/>
      <c r="AA97" s="148"/>
      <c r="AB97" s="148"/>
      <c r="AC97" s="148"/>
      <c r="AD97" s="148"/>
      <c r="AE97" s="148"/>
      <c r="AF97" s="148"/>
      <c r="AG97" s="148" t="s">
        <v>132</v>
      </c>
      <c r="AH97" s="148">
        <v>2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0" t="s">
        <v>134</v>
      </c>
      <c r="D98" s="161"/>
      <c r="E98" s="162"/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48"/>
      <c r="Z98" s="148"/>
      <c r="AA98" s="148"/>
      <c r="AB98" s="148"/>
      <c r="AC98" s="148"/>
      <c r="AD98" s="148"/>
      <c r="AE98" s="148"/>
      <c r="AF98" s="148"/>
      <c r="AG98" s="148" t="s">
        <v>132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2" t="s">
        <v>520</v>
      </c>
      <c r="D99" s="163"/>
      <c r="E99" s="164">
        <v>107.328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48"/>
      <c r="Z99" s="148"/>
      <c r="AA99" s="148"/>
      <c r="AB99" s="148"/>
      <c r="AC99" s="148"/>
      <c r="AD99" s="148"/>
      <c r="AE99" s="148"/>
      <c r="AF99" s="148"/>
      <c r="AG99" s="148" t="s">
        <v>132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92" t="s">
        <v>151</v>
      </c>
      <c r="D100" s="163"/>
      <c r="E100" s="164"/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132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0" t="s">
        <v>131</v>
      </c>
      <c r="D101" s="161"/>
      <c r="E101" s="162"/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1" t="s">
        <v>521</v>
      </c>
      <c r="D102" s="161"/>
      <c r="E102" s="162">
        <v>39.78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132</v>
      </c>
      <c r="AH102" s="148">
        <v>2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1" t="s">
        <v>522</v>
      </c>
      <c r="D103" s="161"/>
      <c r="E103" s="162">
        <v>31.096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132</v>
      </c>
      <c r="AH103" s="148">
        <v>2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1" t="s">
        <v>523</v>
      </c>
      <c r="D104" s="161"/>
      <c r="E104" s="162">
        <v>3.8050000000000002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132</v>
      </c>
      <c r="AH104" s="148">
        <v>2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1" t="s">
        <v>524</v>
      </c>
      <c r="D105" s="161"/>
      <c r="E105" s="162">
        <v>-1.8720000000000001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132</v>
      </c>
      <c r="AH105" s="148">
        <v>2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1" t="s">
        <v>525</v>
      </c>
      <c r="D106" s="161"/>
      <c r="E106" s="162">
        <v>-2.16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132</v>
      </c>
      <c r="AH106" s="148">
        <v>2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1" t="s">
        <v>526</v>
      </c>
      <c r="D107" s="161"/>
      <c r="E107" s="162">
        <v>-1.05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132</v>
      </c>
      <c r="AH107" s="148">
        <v>2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1" t="s">
        <v>293</v>
      </c>
      <c r="D108" s="161"/>
      <c r="E108" s="162">
        <v>-4.1369999999999996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132</v>
      </c>
      <c r="AH108" s="148">
        <v>2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91" t="s">
        <v>300</v>
      </c>
      <c r="D109" s="161"/>
      <c r="E109" s="162">
        <v>-1.5760000000000001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132</v>
      </c>
      <c r="AH109" s="148">
        <v>2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0" t="s">
        <v>134</v>
      </c>
      <c r="D110" s="161"/>
      <c r="E110" s="162"/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2" t="s">
        <v>527</v>
      </c>
      <c r="D111" s="163"/>
      <c r="E111" s="164">
        <v>167.77199999999999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2" t="s">
        <v>151</v>
      </c>
      <c r="D112" s="163"/>
      <c r="E112" s="164"/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0" t="s">
        <v>131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132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91" t="s">
        <v>528</v>
      </c>
      <c r="D114" s="161"/>
      <c r="E114" s="162">
        <v>116.48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132</v>
      </c>
      <c r="AH114" s="148">
        <v>2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1" t="s">
        <v>529</v>
      </c>
      <c r="D115" s="161"/>
      <c r="E115" s="162">
        <v>39.728000000000002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132</v>
      </c>
      <c r="AH115" s="148">
        <v>2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1" t="s">
        <v>530</v>
      </c>
      <c r="D116" s="161"/>
      <c r="E116" s="162">
        <v>35.671999999999997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132</v>
      </c>
      <c r="AH116" s="148">
        <v>2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1" t="s">
        <v>523</v>
      </c>
      <c r="D117" s="161"/>
      <c r="E117" s="162">
        <v>3.8050000000000002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132</v>
      </c>
      <c r="AH117" s="148">
        <v>2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1" t="s">
        <v>531</v>
      </c>
      <c r="D118" s="161"/>
      <c r="E118" s="162">
        <v>-2.4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132</v>
      </c>
      <c r="AH118" s="148">
        <v>2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1" t="s">
        <v>532</v>
      </c>
      <c r="D119" s="161"/>
      <c r="E119" s="162">
        <v>-9.6530000000000005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132</v>
      </c>
      <c r="AH119" s="148">
        <v>2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1" t="s">
        <v>533</v>
      </c>
      <c r="D120" s="161"/>
      <c r="E120" s="162">
        <v>-0.35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132</v>
      </c>
      <c r="AH120" s="148">
        <v>2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1" t="s">
        <v>293</v>
      </c>
      <c r="D121" s="161"/>
      <c r="E121" s="162">
        <v>-4.1369999999999996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132</v>
      </c>
      <c r="AH121" s="148">
        <v>2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1" t="s">
        <v>300</v>
      </c>
      <c r="D122" s="161"/>
      <c r="E122" s="162">
        <v>-1.5760000000000001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132</v>
      </c>
      <c r="AH122" s="148">
        <v>2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0" t="s">
        <v>134</v>
      </c>
      <c r="D123" s="161"/>
      <c r="E123" s="162"/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2" t="s">
        <v>534</v>
      </c>
      <c r="D124" s="163"/>
      <c r="E124" s="164">
        <v>177.57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2" t="s">
        <v>151</v>
      </c>
      <c r="D125" s="163"/>
      <c r="E125" s="164"/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132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0" t="s">
        <v>131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55"/>
      <c r="B127" s="156"/>
      <c r="C127" s="191" t="s">
        <v>535</v>
      </c>
      <c r="D127" s="161"/>
      <c r="E127" s="162">
        <v>4.88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132</v>
      </c>
      <c r="AH127" s="148">
        <v>2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0" t="s">
        <v>134</v>
      </c>
      <c r="D128" s="161"/>
      <c r="E128" s="162"/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2" t="s">
        <v>536</v>
      </c>
      <c r="D129" s="163"/>
      <c r="E129" s="164">
        <v>49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74">
        <v>29</v>
      </c>
      <c r="B130" s="175" t="s">
        <v>448</v>
      </c>
      <c r="C130" s="189" t="s">
        <v>449</v>
      </c>
      <c r="D130" s="176" t="s">
        <v>127</v>
      </c>
      <c r="E130" s="177">
        <v>209.14</v>
      </c>
      <c r="F130" s="178"/>
      <c r="G130" s="179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8">
        <v>0</v>
      </c>
      <c r="O130" s="158">
        <f>ROUND(E130*N130,2)</f>
        <v>0</v>
      </c>
      <c r="P130" s="158">
        <v>0</v>
      </c>
      <c r="Q130" s="158">
        <f>ROUND(E130*P130,2)</f>
        <v>0</v>
      </c>
      <c r="R130" s="159"/>
      <c r="S130" s="159" t="s">
        <v>128</v>
      </c>
      <c r="T130" s="159" t="s">
        <v>128</v>
      </c>
      <c r="U130" s="159">
        <v>1.35E-2</v>
      </c>
      <c r="V130" s="159">
        <f>ROUND(E130*U130,2)</f>
        <v>2.82</v>
      </c>
      <c r="W130" s="159"/>
      <c r="X130" s="159" t="s">
        <v>141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142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2" t="s">
        <v>459</v>
      </c>
      <c r="D131" s="163"/>
      <c r="E131" s="164">
        <v>53.86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2" t="s">
        <v>460</v>
      </c>
      <c r="D132" s="163"/>
      <c r="E132" s="164">
        <v>50.86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132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2" t="s">
        <v>461</v>
      </c>
      <c r="D133" s="163"/>
      <c r="E133" s="164">
        <v>104.42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132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4">
        <v>30</v>
      </c>
      <c r="B134" s="175" t="s">
        <v>402</v>
      </c>
      <c r="C134" s="189" t="s">
        <v>403</v>
      </c>
      <c r="D134" s="176" t="s">
        <v>127</v>
      </c>
      <c r="E134" s="177">
        <v>209.14</v>
      </c>
      <c r="F134" s="178"/>
      <c r="G134" s="179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8">
        <v>2.0000000000000002E-5</v>
      </c>
      <c r="O134" s="158">
        <f>ROUND(E134*N134,2)</f>
        <v>0</v>
      </c>
      <c r="P134" s="158">
        <v>0</v>
      </c>
      <c r="Q134" s="158">
        <f>ROUND(E134*P134,2)</f>
        <v>0</v>
      </c>
      <c r="R134" s="159" t="s">
        <v>270</v>
      </c>
      <c r="S134" s="159" t="s">
        <v>128</v>
      </c>
      <c r="T134" s="159" t="s">
        <v>128</v>
      </c>
      <c r="U134" s="159">
        <v>0</v>
      </c>
      <c r="V134" s="159">
        <f>ROUND(E134*U134,2)</f>
        <v>0</v>
      </c>
      <c r="W134" s="159"/>
      <c r="X134" s="159" t="s">
        <v>171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172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2" t="s">
        <v>537</v>
      </c>
      <c r="D135" s="163"/>
      <c r="E135" s="164">
        <v>209.14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132</v>
      </c>
      <c r="AH135" s="148">
        <v>5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67" t="s">
        <v>123</v>
      </c>
      <c r="B136" s="168" t="s">
        <v>93</v>
      </c>
      <c r="C136" s="188" t="s">
        <v>94</v>
      </c>
      <c r="D136" s="169"/>
      <c r="E136" s="170"/>
      <c r="F136" s="171"/>
      <c r="G136" s="172">
        <f>SUMIF(AG137:AG143,"&lt;&gt;NOR",G137:G143)</f>
        <v>0</v>
      </c>
      <c r="H136" s="166"/>
      <c r="I136" s="166">
        <f>SUM(I137:I143)</f>
        <v>0</v>
      </c>
      <c r="J136" s="166"/>
      <c r="K136" s="166">
        <f>SUM(K137:K143)</f>
        <v>0</v>
      </c>
      <c r="L136" s="166"/>
      <c r="M136" s="166">
        <f>SUM(M137:M143)</f>
        <v>0</v>
      </c>
      <c r="N136" s="165"/>
      <c r="O136" s="165">
        <f>SUM(O137:O143)</f>
        <v>0</v>
      </c>
      <c r="P136" s="165"/>
      <c r="Q136" s="165">
        <f>SUM(Q137:Q143)</f>
        <v>0</v>
      </c>
      <c r="R136" s="166"/>
      <c r="S136" s="166"/>
      <c r="T136" s="166"/>
      <c r="U136" s="166"/>
      <c r="V136" s="166">
        <f>SUM(V137:V143)</f>
        <v>26.6</v>
      </c>
      <c r="W136" s="166"/>
      <c r="X136" s="166"/>
      <c r="AG136" t="s">
        <v>124</v>
      </c>
    </row>
    <row r="137" spans="1:60" ht="22.5" outlineLevel="1" x14ac:dyDescent="0.2">
      <c r="A137" s="180">
        <v>31</v>
      </c>
      <c r="B137" s="181" t="s">
        <v>405</v>
      </c>
      <c r="C137" s="193" t="s">
        <v>406</v>
      </c>
      <c r="D137" s="182" t="s">
        <v>162</v>
      </c>
      <c r="E137" s="183">
        <v>11.1248</v>
      </c>
      <c r="F137" s="184"/>
      <c r="G137" s="185">
        <f t="shared" ref="G137:G143" si="0">ROUND(E137*F137,2)</f>
        <v>0</v>
      </c>
      <c r="H137" s="160"/>
      <c r="I137" s="159">
        <f t="shared" ref="I137:I143" si="1">ROUND(E137*H137,2)</f>
        <v>0</v>
      </c>
      <c r="J137" s="160"/>
      <c r="K137" s="159">
        <f t="shared" ref="K137:K143" si="2">ROUND(E137*J137,2)</f>
        <v>0</v>
      </c>
      <c r="L137" s="159">
        <v>21</v>
      </c>
      <c r="M137" s="159">
        <f t="shared" ref="M137:M143" si="3">G137*(1+L137/100)</f>
        <v>0</v>
      </c>
      <c r="N137" s="158">
        <v>0</v>
      </c>
      <c r="O137" s="158">
        <f t="shared" ref="O137:O143" si="4">ROUND(E137*N137,2)</f>
        <v>0</v>
      </c>
      <c r="P137" s="158">
        <v>0</v>
      </c>
      <c r="Q137" s="158">
        <f t="shared" ref="Q137:Q143" si="5">ROUND(E137*P137,2)</f>
        <v>0</v>
      </c>
      <c r="R137" s="159"/>
      <c r="S137" s="159" t="s">
        <v>128</v>
      </c>
      <c r="T137" s="159" t="s">
        <v>128</v>
      </c>
      <c r="U137" s="159">
        <v>1.1399999999999999</v>
      </c>
      <c r="V137" s="159">
        <f t="shared" ref="V137:V143" si="6">ROUND(E137*U137,2)</f>
        <v>12.68</v>
      </c>
      <c r="W137" s="159"/>
      <c r="X137" s="159" t="s">
        <v>407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408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80">
        <v>32</v>
      </c>
      <c r="B138" s="181" t="s">
        <v>409</v>
      </c>
      <c r="C138" s="193" t="s">
        <v>410</v>
      </c>
      <c r="D138" s="182" t="s">
        <v>162</v>
      </c>
      <c r="E138" s="183">
        <v>11.1248</v>
      </c>
      <c r="F138" s="184"/>
      <c r="G138" s="185">
        <f t="shared" si="0"/>
        <v>0</v>
      </c>
      <c r="H138" s="160"/>
      <c r="I138" s="159">
        <f t="shared" si="1"/>
        <v>0</v>
      </c>
      <c r="J138" s="160"/>
      <c r="K138" s="159">
        <f t="shared" si="2"/>
        <v>0</v>
      </c>
      <c r="L138" s="159">
        <v>21</v>
      </c>
      <c r="M138" s="159">
        <f t="shared" si="3"/>
        <v>0</v>
      </c>
      <c r="N138" s="158">
        <v>0</v>
      </c>
      <c r="O138" s="158">
        <f t="shared" si="4"/>
        <v>0</v>
      </c>
      <c r="P138" s="158">
        <v>0</v>
      </c>
      <c r="Q138" s="158">
        <f t="shared" si="5"/>
        <v>0</v>
      </c>
      <c r="R138" s="159"/>
      <c r="S138" s="159" t="s">
        <v>128</v>
      </c>
      <c r="T138" s="159" t="s">
        <v>128</v>
      </c>
      <c r="U138" s="159">
        <v>0.16200000000000001</v>
      </c>
      <c r="V138" s="159">
        <f t="shared" si="6"/>
        <v>1.8</v>
      </c>
      <c r="W138" s="159"/>
      <c r="X138" s="159" t="s">
        <v>407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408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0">
        <v>33</v>
      </c>
      <c r="B139" s="181" t="s">
        <v>411</v>
      </c>
      <c r="C139" s="193" t="s">
        <v>412</v>
      </c>
      <c r="D139" s="182" t="s">
        <v>162</v>
      </c>
      <c r="E139" s="183">
        <v>11.1248</v>
      </c>
      <c r="F139" s="184"/>
      <c r="G139" s="185">
        <f t="shared" si="0"/>
        <v>0</v>
      </c>
      <c r="H139" s="160"/>
      <c r="I139" s="159">
        <f t="shared" si="1"/>
        <v>0</v>
      </c>
      <c r="J139" s="160"/>
      <c r="K139" s="159">
        <f t="shared" si="2"/>
        <v>0</v>
      </c>
      <c r="L139" s="159">
        <v>21</v>
      </c>
      <c r="M139" s="159">
        <f t="shared" si="3"/>
        <v>0</v>
      </c>
      <c r="N139" s="158">
        <v>0</v>
      </c>
      <c r="O139" s="158">
        <f t="shared" si="4"/>
        <v>0</v>
      </c>
      <c r="P139" s="158">
        <v>0</v>
      </c>
      <c r="Q139" s="158">
        <f t="shared" si="5"/>
        <v>0</v>
      </c>
      <c r="R139" s="159"/>
      <c r="S139" s="159" t="s">
        <v>128</v>
      </c>
      <c r="T139" s="159" t="s">
        <v>128</v>
      </c>
      <c r="U139" s="159">
        <v>0.94199999999999995</v>
      </c>
      <c r="V139" s="159">
        <f t="shared" si="6"/>
        <v>10.48</v>
      </c>
      <c r="W139" s="159"/>
      <c r="X139" s="159" t="s">
        <v>407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408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80">
        <v>34</v>
      </c>
      <c r="B140" s="181" t="s">
        <v>413</v>
      </c>
      <c r="C140" s="193" t="s">
        <v>414</v>
      </c>
      <c r="D140" s="182" t="s">
        <v>162</v>
      </c>
      <c r="E140" s="183">
        <v>11.1248</v>
      </c>
      <c r="F140" s="184"/>
      <c r="G140" s="185">
        <f t="shared" si="0"/>
        <v>0</v>
      </c>
      <c r="H140" s="160"/>
      <c r="I140" s="159">
        <f t="shared" si="1"/>
        <v>0</v>
      </c>
      <c r="J140" s="160"/>
      <c r="K140" s="159">
        <f t="shared" si="2"/>
        <v>0</v>
      </c>
      <c r="L140" s="159">
        <v>21</v>
      </c>
      <c r="M140" s="159">
        <f t="shared" si="3"/>
        <v>0</v>
      </c>
      <c r="N140" s="158">
        <v>0</v>
      </c>
      <c r="O140" s="158">
        <f t="shared" si="4"/>
        <v>0</v>
      </c>
      <c r="P140" s="158">
        <v>0</v>
      </c>
      <c r="Q140" s="158">
        <f t="shared" si="5"/>
        <v>0</v>
      </c>
      <c r="R140" s="159"/>
      <c r="S140" s="159" t="s">
        <v>128</v>
      </c>
      <c r="T140" s="159" t="s">
        <v>128</v>
      </c>
      <c r="U140" s="159">
        <v>0.105</v>
      </c>
      <c r="V140" s="159">
        <f t="shared" si="6"/>
        <v>1.17</v>
      </c>
      <c r="W140" s="159"/>
      <c r="X140" s="159" t="s">
        <v>407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408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80">
        <v>35</v>
      </c>
      <c r="B141" s="181" t="s">
        <v>415</v>
      </c>
      <c r="C141" s="193" t="s">
        <v>416</v>
      </c>
      <c r="D141" s="182" t="s">
        <v>162</v>
      </c>
      <c r="E141" s="183">
        <v>11.1248</v>
      </c>
      <c r="F141" s="184"/>
      <c r="G141" s="185">
        <f t="shared" si="0"/>
        <v>0</v>
      </c>
      <c r="H141" s="160"/>
      <c r="I141" s="159">
        <f t="shared" si="1"/>
        <v>0</v>
      </c>
      <c r="J141" s="160"/>
      <c r="K141" s="159">
        <f t="shared" si="2"/>
        <v>0</v>
      </c>
      <c r="L141" s="159">
        <v>21</v>
      </c>
      <c r="M141" s="159">
        <f t="shared" si="3"/>
        <v>0</v>
      </c>
      <c r="N141" s="158">
        <v>0</v>
      </c>
      <c r="O141" s="158">
        <f t="shared" si="4"/>
        <v>0</v>
      </c>
      <c r="P141" s="158">
        <v>0</v>
      </c>
      <c r="Q141" s="158">
        <f t="shared" si="5"/>
        <v>0</v>
      </c>
      <c r="R141" s="159"/>
      <c r="S141" s="159" t="s">
        <v>128</v>
      </c>
      <c r="T141" s="159" t="s">
        <v>128</v>
      </c>
      <c r="U141" s="159">
        <v>4.2000000000000003E-2</v>
      </c>
      <c r="V141" s="159">
        <f t="shared" si="6"/>
        <v>0.47</v>
      </c>
      <c r="W141" s="159"/>
      <c r="X141" s="159" t="s">
        <v>407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408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80">
        <v>36</v>
      </c>
      <c r="B142" s="181" t="s">
        <v>417</v>
      </c>
      <c r="C142" s="193" t="s">
        <v>418</v>
      </c>
      <c r="D142" s="182" t="s">
        <v>162</v>
      </c>
      <c r="E142" s="183">
        <v>11.1248</v>
      </c>
      <c r="F142" s="184"/>
      <c r="G142" s="185">
        <f t="shared" si="0"/>
        <v>0</v>
      </c>
      <c r="H142" s="160"/>
      <c r="I142" s="159">
        <f t="shared" si="1"/>
        <v>0</v>
      </c>
      <c r="J142" s="160"/>
      <c r="K142" s="159">
        <f t="shared" si="2"/>
        <v>0</v>
      </c>
      <c r="L142" s="159">
        <v>21</v>
      </c>
      <c r="M142" s="159">
        <f t="shared" si="3"/>
        <v>0</v>
      </c>
      <c r="N142" s="158">
        <v>0</v>
      </c>
      <c r="O142" s="158">
        <f t="shared" si="4"/>
        <v>0</v>
      </c>
      <c r="P142" s="158">
        <v>0</v>
      </c>
      <c r="Q142" s="158">
        <f t="shared" si="5"/>
        <v>0</v>
      </c>
      <c r="R142" s="159"/>
      <c r="S142" s="159" t="s">
        <v>128</v>
      </c>
      <c r="T142" s="159" t="s">
        <v>128</v>
      </c>
      <c r="U142" s="159">
        <v>0</v>
      </c>
      <c r="V142" s="159">
        <f t="shared" si="6"/>
        <v>0</v>
      </c>
      <c r="W142" s="159"/>
      <c r="X142" s="159" t="s">
        <v>407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408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74">
        <v>37</v>
      </c>
      <c r="B143" s="175" t="s">
        <v>419</v>
      </c>
      <c r="C143" s="189" t="s">
        <v>420</v>
      </c>
      <c r="D143" s="176" t="s">
        <v>162</v>
      </c>
      <c r="E143" s="177">
        <v>11.1248</v>
      </c>
      <c r="F143" s="178"/>
      <c r="G143" s="179">
        <f t="shared" si="0"/>
        <v>0</v>
      </c>
      <c r="H143" s="160"/>
      <c r="I143" s="159">
        <f t="shared" si="1"/>
        <v>0</v>
      </c>
      <c r="J143" s="160"/>
      <c r="K143" s="159">
        <f t="shared" si="2"/>
        <v>0</v>
      </c>
      <c r="L143" s="159">
        <v>21</v>
      </c>
      <c r="M143" s="159">
        <f t="shared" si="3"/>
        <v>0</v>
      </c>
      <c r="N143" s="158">
        <v>0</v>
      </c>
      <c r="O143" s="158">
        <f t="shared" si="4"/>
        <v>0</v>
      </c>
      <c r="P143" s="158">
        <v>0</v>
      </c>
      <c r="Q143" s="158">
        <f t="shared" si="5"/>
        <v>0</v>
      </c>
      <c r="R143" s="159"/>
      <c r="S143" s="159" t="s">
        <v>128</v>
      </c>
      <c r="T143" s="159" t="s">
        <v>128</v>
      </c>
      <c r="U143" s="159">
        <v>0</v>
      </c>
      <c r="V143" s="159">
        <f t="shared" si="6"/>
        <v>0</v>
      </c>
      <c r="W143" s="159"/>
      <c r="X143" s="159" t="s">
        <v>407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408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3"/>
      <c r="B144" s="4"/>
      <c r="C144" s="195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v>15</v>
      </c>
      <c r="AF144">
        <v>21</v>
      </c>
      <c r="AG144" t="s">
        <v>110</v>
      </c>
    </row>
    <row r="145" spans="1:33" x14ac:dyDescent="0.2">
      <c r="A145" s="151"/>
      <c r="B145" s="152" t="s">
        <v>31</v>
      </c>
      <c r="C145" s="196"/>
      <c r="D145" s="153"/>
      <c r="E145" s="154"/>
      <c r="F145" s="154"/>
      <c r="G145" s="173">
        <f>G8+G11+G14+G17+G26+G33+G35+G41+G60+G72+G86+G89+G136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f>SUMIF(L7:L143,AE144,G7:G143)</f>
        <v>0</v>
      </c>
      <c r="AF145">
        <f>SUMIF(L7:L143,AF144,G7:G143)</f>
        <v>0</v>
      </c>
      <c r="AG145" t="s">
        <v>421</v>
      </c>
    </row>
    <row r="146" spans="1:33" x14ac:dyDescent="0.2">
      <c r="A146" s="3"/>
      <c r="B146" s="4"/>
      <c r="C146" s="195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3"/>
      <c r="B147" s="4"/>
      <c r="C147" s="195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A148" s="255" t="s">
        <v>422</v>
      </c>
      <c r="B148" s="255"/>
      <c r="C148" s="25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57"/>
      <c r="B149" s="258"/>
      <c r="C149" s="259"/>
      <c r="D149" s="258"/>
      <c r="E149" s="258"/>
      <c r="F149" s="258"/>
      <c r="G149" s="26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G149" t="s">
        <v>423</v>
      </c>
    </row>
    <row r="150" spans="1:33" x14ac:dyDescent="0.2">
      <c r="A150" s="261"/>
      <c r="B150" s="262"/>
      <c r="C150" s="263"/>
      <c r="D150" s="262"/>
      <c r="E150" s="262"/>
      <c r="F150" s="262"/>
      <c r="G150" s="26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A151" s="261"/>
      <c r="B151" s="262"/>
      <c r="C151" s="263"/>
      <c r="D151" s="262"/>
      <c r="E151" s="262"/>
      <c r="F151" s="262"/>
      <c r="G151" s="26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261"/>
      <c r="B152" s="262"/>
      <c r="C152" s="263"/>
      <c r="D152" s="262"/>
      <c r="E152" s="262"/>
      <c r="F152" s="262"/>
      <c r="G152" s="26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A153" s="265"/>
      <c r="B153" s="266"/>
      <c r="C153" s="267"/>
      <c r="D153" s="266"/>
      <c r="E153" s="266"/>
      <c r="F153" s="266"/>
      <c r="G153" s="26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33" x14ac:dyDescent="0.2">
      <c r="A154" s="3"/>
      <c r="B154" s="4"/>
      <c r="C154" s="195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33" x14ac:dyDescent="0.2">
      <c r="C155" s="197"/>
      <c r="D155" s="10"/>
      <c r="AG155" t="s">
        <v>424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2CEBhRFKVn5w8fqAmTDhibcLCvLe0oJbmwtIX1XqrVBA2cuSgA31xbbGUtzgLSyxWVjBtDMF3nYvOkRBjjGGQ==" saltValue="jdj5UrVm9QoZM9ctSMmPcQ==" spinCount="100000" sheet="1"/>
  <mergeCells count="8">
    <mergeCell ref="A149:G153"/>
    <mergeCell ref="C37:G37"/>
    <mergeCell ref="C66:G66"/>
    <mergeCell ref="A1:G1"/>
    <mergeCell ref="C2:G2"/>
    <mergeCell ref="C3:G3"/>
    <mergeCell ref="C4:G4"/>
    <mergeCell ref="A148:C1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98</v>
      </c>
    </row>
    <row r="2" spans="1:60" ht="25.15" customHeight="1" x14ac:dyDescent="0.2">
      <c r="A2" s="140" t="s">
        <v>8</v>
      </c>
      <c r="B2" s="49" t="s">
        <v>41</v>
      </c>
      <c r="C2" s="272" t="s">
        <v>42</v>
      </c>
      <c r="D2" s="273"/>
      <c r="E2" s="273"/>
      <c r="F2" s="273"/>
      <c r="G2" s="274"/>
      <c r="AG2" t="s">
        <v>99</v>
      </c>
    </row>
    <row r="3" spans="1:60" ht="25.15" customHeight="1" x14ac:dyDescent="0.2">
      <c r="A3" s="140" t="s">
        <v>9</v>
      </c>
      <c r="B3" s="49" t="s">
        <v>44</v>
      </c>
      <c r="C3" s="272" t="s">
        <v>45</v>
      </c>
      <c r="D3" s="273"/>
      <c r="E3" s="273"/>
      <c r="F3" s="273"/>
      <c r="G3" s="274"/>
      <c r="AC3" s="122" t="s">
        <v>99</v>
      </c>
      <c r="AG3" t="s">
        <v>100</v>
      </c>
    </row>
    <row r="4" spans="1:60" ht="25.15" customHeight="1" x14ac:dyDescent="0.2">
      <c r="A4" s="141" t="s">
        <v>10</v>
      </c>
      <c r="B4" s="142" t="s">
        <v>51</v>
      </c>
      <c r="C4" s="275" t="s">
        <v>52</v>
      </c>
      <c r="D4" s="276"/>
      <c r="E4" s="276"/>
      <c r="F4" s="276"/>
      <c r="G4" s="277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31</v>
      </c>
      <c r="H6" s="147" t="s">
        <v>32</v>
      </c>
      <c r="I6" s="147" t="s">
        <v>108</v>
      </c>
      <c r="J6" s="147" t="s">
        <v>33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123</v>
      </c>
      <c r="B8" s="168" t="s">
        <v>96</v>
      </c>
      <c r="C8" s="188" t="s">
        <v>29</v>
      </c>
      <c r="D8" s="169"/>
      <c r="E8" s="170"/>
      <c r="F8" s="171"/>
      <c r="G8" s="172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6"/>
      <c r="S8" s="166"/>
      <c r="T8" s="166"/>
      <c r="U8" s="166"/>
      <c r="V8" s="166">
        <f>SUM(V9:V12)</f>
        <v>0</v>
      </c>
      <c r="W8" s="166"/>
      <c r="X8" s="166"/>
      <c r="AG8" t="s">
        <v>124</v>
      </c>
    </row>
    <row r="9" spans="1:60" outlineLevel="1" x14ac:dyDescent="0.2">
      <c r="A9" s="174">
        <v>1</v>
      </c>
      <c r="B9" s="175" t="s">
        <v>538</v>
      </c>
      <c r="C9" s="189" t="s">
        <v>539</v>
      </c>
      <c r="D9" s="176" t="s">
        <v>540</v>
      </c>
      <c r="E9" s="177">
        <v>1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128</v>
      </c>
      <c r="T9" s="159" t="s">
        <v>140</v>
      </c>
      <c r="U9" s="159">
        <v>0</v>
      </c>
      <c r="V9" s="159">
        <f>ROUND(E9*U9,2)</f>
        <v>0</v>
      </c>
      <c r="W9" s="159"/>
      <c r="X9" s="159" t="s">
        <v>52</v>
      </c>
      <c r="Y9" s="148"/>
      <c r="Z9" s="148"/>
      <c r="AA9" s="148"/>
      <c r="AB9" s="148"/>
      <c r="AC9" s="148"/>
      <c r="AD9" s="148"/>
      <c r="AE9" s="148"/>
      <c r="AF9" s="148"/>
      <c r="AG9" s="148" t="s">
        <v>541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9" t="s">
        <v>542</v>
      </c>
      <c r="D10" s="270"/>
      <c r="E10" s="270"/>
      <c r="F10" s="270"/>
      <c r="G10" s="270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8"/>
      <c r="Z10" s="148"/>
      <c r="AA10" s="148"/>
      <c r="AB10" s="148"/>
      <c r="AC10" s="148"/>
      <c r="AD10" s="148"/>
      <c r="AE10" s="148"/>
      <c r="AF10" s="148"/>
      <c r="AG10" s="148" t="s">
        <v>158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44</v>
      </c>
      <c r="C11" s="189" t="s">
        <v>543</v>
      </c>
      <c r="D11" s="176" t="s">
        <v>540</v>
      </c>
      <c r="E11" s="177">
        <v>1</v>
      </c>
      <c r="F11" s="178"/>
      <c r="G11" s="179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139</v>
      </c>
      <c r="T11" s="159" t="s">
        <v>140</v>
      </c>
      <c r="U11" s="159">
        <v>0</v>
      </c>
      <c r="V11" s="159">
        <f>ROUND(E11*U11,2)</f>
        <v>0</v>
      </c>
      <c r="W11" s="159"/>
      <c r="X11" s="159" t="s">
        <v>52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541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69" t="s">
        <v>544</v>
      </c>
      <c r="D12" s="270"/>
      <c r="E12" s="270"/>
      <c r="F12" s="270"/>
      <c r="G12" s="270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48"/>
      <c r="Z12" s="148"/>
      <c r="AA12" s="148"/>
      <c r="AB12" s="148"/>
      <c r="AC12" s="148"/>
      <c r="AD12" s="148"/>
      <c r="AE12" s="148"/>
      <c r="AF12" s="148"/>
      <c r="AG12" s="148" t="s">
        <v>158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87" t="str">
        <f>C12</f>
        <v>Zaměření a vytýčení stávajících inženýrských sítí v místě stavby z hlediska jejich ochrany při provádění stavby.</v>
      </c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7" t="s">
        <v>123</v>
      </c>
      <c r="B13" s="168" t="s">
        <v>97</v>
      </c>
      <c r="C13" s="188" t="s">
        <v>30</v>
      </c>
      <c r="D13" s="169"/>
      <c r="E13" s="170"/>
      <c r="F13" s="171"/>
      <c r="G13" s="172">
        <f>SUMIF(AG14:AG15,"&lt;&gt;NOR",G14:G15)</f>
        <v>0</v>
      </c>
      <c r="H13" s="166"/>
      <c r="I13" s="166">
        <f>SUM(I14:I15)</f>
        <v>0</v>
      </c>
      <c r="J13" s="166"/>
      <c r="K13" s="166">
        <f>SUM(K14:K15)</f>
        <v>0</v>
      </c>
      <c r="L13" s="166"/>
      <c r="M13" s="166">
        <f>SUM(M14:M15)</f>
        <v>0</v>
      </c>
      <c r="N13" s="165"/>
      <c r="O13" s="165">
        <f>SUM(O14:O15)</f>
        <v>0</v>
      </c>
      <c r="P13" s="165"/>
      <c r="Q13" s="165">
        <f>SUM(Q14:Q15)</f>
        <v>0</v>
      </c>
      <c r="R13" s="166"/>
      <c r="S13" s="166"/>
      <c r="T13" s="166"/>
      <c r="U13" s="166"/>
      <c r="V13" s="166">
        <f>SUM(V14:V15)</f>
        <v>0</v>
      </c>
      <c r="W13" s="166"/>
      <c r="X13" s="166"/>
      <c r="AG13" t="s">
        <v>124</v>
      </c>
    </row>
    <row r="14" spans="1:60" outlineLevel="1" x14ac:dyDescent="0.2">
      <c r="A14" s="174">
        <v>3</v>
      </c>
      <c r="B14" s="175" t="s">
        <v>545</v>
      </c>
      <c r="C14" s="189" t="s">
        <v>546</v>
      </c>
      <c r="D14" s="176" t="s">
        <v>540</v>
      </c>
      <c r="E14" s="177">
        <v>1</v>
      </c>
      <c r="F14" s="178"/>
      <c r="G14" s="179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9"/>
      <c r="S14" s="159" t="s">
        <v>128</v>
      </c>
      <c r="T14" s="159" t="s">
        <v>140</v>
      </c>
      <c r="U14" s="159">
        <v>0</v>
      </c>
      <c r="V14" s="159">
        <f>ROUND(E14*U14,2)</f>
        <v>0</v>
      </c>
      <c r="W14" s="159"/>
      <c r="X14" s="159" t="s">
        <v>52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541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69" t="s">
        <v>547</v>
      </c>
      <c r="D15" s="270"/>
      <c r="E15" s="270"/>
      <c r="F15" s="270"/>
      <c r="G15" s="270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48"/>
      <c r="Z15" s="148"/>
      <c r="AA15" s="148"/>
      <c r="AB15" s="148"/>
      <c r="AC15" s="148"/>
      <c r="AD15" s="148"/>
      <c r="AE15" s="148"/>
      <c r="AF15" s="148"/>
      <c r="AG15" s="148" t="s">
        <v>158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87" t="str">
        <f>C15</f>
        <v>Náklady na vyhotovení dokumentace skutečného provedení stavby a její předání objednateli v požadované formě a požadovaném počtu.</v>
      </c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3"/>
      <c r="B16" s="4"/>
      <c r="C16" s="19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110</v>
      </c>
    </row>
    <row r="17" spans="1:33" x14ac:dyDescent="0.2">
      <c r="A17" s="151"/>
      <c r="B17" s="152" t="s">
        <v>31</v>
      </c>
      <c r="C17" s="196"/>
      <c r="D17" s="153"/>
      <c r="E17" s="154"/>
      <c r="F17" s="154"/>
      <c r="G17" s="173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421</v>
      </c>
    </row>
    <row r="18" spans="1:33" x14ac:dyDescent="0.2">
      <c r="A18" s="3"/>
      <c r="B18" s="4"/>
      <c r="C18" s="195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9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55" t="s">
        <v>422</v>
      </c>
      <c r="B20" s="255"/>
      <c r="C20" s="25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57"/>
      <c r="B21" s="258"/>
      <c r="C21" s="259"/>
      <c r="D21" s="258"/>
      <c r="E21" s="258"/>
      <c r="F21" s="258"/>
      <c r="G21" s="26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423</v>
      </c>
    </row>
    <row r="22" spans="1:33" x14ac:dyDescent="0.2">
      <c r="A22" s="261"/>
      <c r="B22" s="262"/>
      <c r="C22" s="263"/>
      <c r="D22" s="262"/>
      <c r="E22" s="262"/>
      <c r="F22" s="262"/>
      <c r="G22" s="26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61"/>
      <c r="B23" s="262"/>
      <c r="C23" s="263"/>
      <c r="D23" s="262"/>
      <c r="E23" s="262"/>
      <c r="F23" s="262"/>
      <c r="G23" s="26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1"/>
      <c r="B24" s="262"/>
      <c r="C24" s="263"/>
      <c r="D24" s="262"/>
      <c r="E24" s="262"/>
      <c r="F24" s="262"/>
      <c r="G24" s="26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65"/>
      <c r="B25" s="266"/>
      <c r="C25" s="267"/>
      <c r="D25" s="266"/>
      <c r="E25" s="266"/>
      <c r="F25" s="266"/>
      <c r="G25" s="26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9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97"/>
      <c r="D27" s="10"/>
      <c r="AG27" t="s">
        <v>424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483" sheet="1"/>
  <mergeCells count="9">
    <mergeCell ref="A21:G25"/>
    <mergeCell ref="C10:G10"/>
    <mergeCell ref="C12:G12"/>
    <mergeCell ref="C15:G1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Jan Drochytka</cp:lastModifiedBy>
  <cp:lastPrinted>2019-03-19T12:27:02Z</cp:lastPrinted>
  <dcterms:created xsi:type="dcterms:W3CDTF">2009-04-08T07:15:50Z</dcterms:created>
  <dcterms:modified xsi:type="dcterms:W3CDTF">2022-05-09T13:40:08Z</dcterms:modified>
</cp:coreProperties>
</file>