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codeName="ThisWorkbook"/>
  <bookViews>
    <workbookView xWindow="65416" yWindow="65416" windowWidth="29040" windowHeight="17640" tabRatio="888" activeTab="0"/>
  </bookViews>
  <sheets>
    <sheet name="Krycí list" sheetId="9" r:id="rId1"/>
    <sheet name="přehled položek" sheetId="10" r:id="rId2"/>
    <sheet name="Elektroinstalace - 2 lůžka" sheetId="75" r:id="rId3"/>
    <sheet name="RS - 2 lůžka" sheetId="71" r:id="rId4"/>
    <sheet name="Elektroinstalace 3L" sheetId="76" r:id="rId5"/>
    <sheet name="RS - 3 lůžka" sheetId="73" r:id="rId6"/>
    <sheet name="Elektroinstalace - koupelna" sheetId="77" r:id="rId7"/>
  </sheets>
  <externalReferences>
    <externalReference r:id="rId10"/>
    <externalReference r:id="rId11"/>
  </externalReferences>
  <definedNames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cisloobjektu">'Krycí list'!$A$5</definedName>
    <definedName name="cislostavby">'Krycí list'!$A$7</definedName>
    <definedName name="Datum">'Krycí list'!$B$28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Format" localSheetId="1">#REF!</definedName>
    <definedName name="Format">#REF!</definedName>
    <definedName name="Header" localSheetId="1">#REF!</definedName>
    <definedName name="Header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lfdhgfxklhfdů" localSheetId="1">#REF!</definedName>
    <definedName name="jklfdhgfxklhfdů">#REF!</definedName>
    <definedName name="JKSO">'Krycí list'!$G$2</definedName>
    <definedName name="MJ">'Krycí list'!$G$5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>'Krycí list'!$C$5</definedName>
    <definedName name="nazevstavby">'Krycí list'!$C$7</definedName>
    <definedName name="Objednatel">'Krycí list'!$C$10</definedName>
    <definedName name="_xlnm.Print_Area" localSheetId="2">'Elektroinstalace - 2 lůžka'!$A$1:$G$82</definedName>
    <definedName name="_xlnm.Print_Area" localSheetId="6">'Elektroinstalace - koupelna'!$A$1:$G$66</definedName>
    <definedName name="_xlnm.Print_Area" localSheetId="4">'Elektroinstalace 3L'!$A$1:$G$52</definedName>
    <definedName name="_xlnm.Print_Area" localSheetId="0">'Krycí list'!$A$1:$G$46</definedName>
    <definedName name="_xlnm.Print_Area" localSheetId="1">'přehled položek'!$A$1:$H$35</definedName>
    <definedName name="_xlnm.Print_Area" localSheetId="3">'RS - 2 lůžka'!$A$1:$G$31</definedName>
    <definedName name="_xlnm.Print_Area" localSheetId="5">'RS - 3 lůžka'!$A$1:$G$32</definedName>
    <definedName name="PocetMJ" localSheetId="1">'[2]Krycí list-el.obj.19'!$G$6</definedName>
    <definedName name="PocetMJ">'Krycí list'!$G$6</definedName>
    <definedName name="Poznamka">'Krycí list'!$B$38</definedName>
    <definedName name="Projektant" localSheetId="1">'[2]Krycí list-el.obj.19'!$C$8</definedName>
    <definedName name="Projektant">'Krycí list'!$C$8</definedName>
    <definedName name="PSV" localSheetId="1">#REF!</definedName>
    <definedName name="PSV">#REF!</definedName>
    <definedName name="PSV0" localSheetId="1">#REF!</definedName>
    <definedName name="PSV0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SazbaDPH1" localSheetId="1">'[2]Krycí list-el.obj.19'!$C$30</definedName>
    <definedName name="SazbaDPH1">'Krycí list'!$C$31</definedName>
    <definedName name="SazbaDPH2" localSheetId="1">'[2]Krycí list-el.obj.19'!$C$32</definedName>
    <definedName name="SazbaDPH2">'Krycí list'!$C$33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>'Krycí list'!$G$11</definedName>
    <definedName name="Zaklad22">'Krycí list'!$F$33</definedName>
    <definedName name="Zaklad5" localSheetId="1">'[2]Krycí list-el.obj.19'!$F$30</definedName>
    <definedName name="Zaklad5">'Krycí list'!$F$31</definedName>
    <definedName name="Zhotovitel">'Krycí list'!$C$11:$E$11</definedName>
  </definedNames>
  <calcPr calcId="191029"/>
  <extLst/>
</workbook>
</file>

<file path=xl/sharedStrings.xml><?xml version="1.0" encoding="utf-8"?>
<sst xmlns="http://schemas.openxmlformats.org/spreadsheetml/2006/main" count="630" uniqueCount="197">
  <si>
    <t xml:space="preserve"> </t>
  </si>
  <si>
    <t>Poznámka :</t>
  </si>
  <si>
    <t>CENA ZA OBJEKT CELKEM</t>
  </si>
  <si>
    <t xml:space="preserve">% </t>
  </si>
  <si>
    <t>DPH</t>
  </si>
  <si>
    <t>Základ pro DPH</t>
  </si>
  <si>
    <t xml:space="preserve">%  </t>
  </si>
  <si>
    <t>Podpis:</t>
  </si>
  <si>
    <t>Podpis :</t>
  </si>
  <si>
    <t>Datum :</t>
  </si>
  <si>
    <t>Jméno :</t>
  </si>
  <si>
    <t>Za objednatele</t>
  </si>
  <si>
    <t>Za zhotovitele</t>
  </si>
  <si>
    <t>Vypracoval</t>
  </si>
  <si>
    <t>ZRN+ost.náklady+HZS</t>
  </si>
  <si>
    <t>ZRN+HZS</t>
  </si>
  <si>
    <t>HZS</t>
  </si>
  <si>
    <t>ZRN celkem</t>
  </si>
  <si>
    <t>M dodávky celkem</t>
  </si>
  <si>
    <t>N</t>
  </si>
  <si>
    <t>M práce celkem</t>
  </si>
  <si>
    <t>R</t>
  </si>
  <si>
    <t>PSV celkem</t>
  </si>
  <si>
    <t>Z</t>
  </si>
  <si>
    <t>HSV celkem</t>
  </si>
  <si>
    <t>Ostatní rozpočtové náklady</t>
  </si>
  <si>
    <t>Základní rozpočtové náklady</t>
  </si>
  <si>
    <t>ROZPOČTOVÉ NÁKLADY</t>
  </si>
  <si>
    <t>Počet listů</t>
  </si>
  <si>
    <t>Rozpočtoval</t>
  </si>
  <si>
    <t xml:space="preserve">Zakázkové číslo </t>
  </si>
  <si>
    <t>Dodavatel</t>
  </si>
  <si>
    <t>Objednatel</t>
  </si>
  <si>
    <t>Zpracovatel projektu</t>
  </si>
  <si>
    <t>Typ rozpočtu</t>
  </si>
  <si>
    <t>Projektant</t>
  </si>
  <si>
    <t>Náklady na m.j.</t>
  </si>
  <si>
    <t>Počet jednotek</t>
  </si>
  <si>
    <t>Stavba</t>
  </si>
  <si>
    <t>Měrná jednotka</t>
  </si>
  <si>
    <t xml:space="preserve">SKP </t>
  </si>
  <si>
    <t>Objekt</t>
  </si>
  <si>
    <t xml:space="preserve">JKSO </t>
  </si>
  <si>
    <t>Rozpočet</t>
  </si>
  <si>
    <t>POLOŽKOVÝ ROZPOČET</t>
  </si>
  <si>
    <t>M materiál celkem</t>
  </si>
  <si>
    <t>cena včetně DPH</t>
  </si>
  <si>
    <t>cena bez DPH</t>
  </si>
  <si>
    <t xml:space="preserve">Část </t>
  </si>
  <si>
    <t>Ing. Zdeněk ILLEK</t>
  </si>
  <si>
    <t>počet ks</t>
  </si>
  <si>
    <t>cena za ks</t>
  </si>
  <si>
    <t>MATERIÁL A MONTÁŽ</t>
  </si>
  <si>
    <t>materiál bez DPH</t>
  </si>
  <si>
    <t>montáž bez DPH</t>
  </si>
  <si>
    <t>Název nabídky:</t>
  </si>
  <si>
    <t>Materiál</t>
  </si>
  <si>
    <t>p.č.</t>
  </si>
  <si>
    <t>číslo položky</t>
  </si>
  <si>
    <t>název položky</t>
  </si>
  <si>
    <t>mj.</t>
  </si>
  <si>
    <t>množství</t>
  </si>
  <si>
    <t>cena za m.j.</t>
  </si>
  <si>
    <t>cena celkem</t>
  </si>
  <si>
    <t>ks</t>
  </si>
  <si>
    <t>Celkem za :</t>
  </si>
  <si>
    <t>Vodiče (CPV 313 000 00-9)</t>
  </si>
  <si>
    <t>m</t>
  </si>
  <si>
    <t>Vypínače (CPV 312 120 00-5)</t>
  </si>
  <si>
    <t>Zásuvky (CPV 312 241 00-3)</t>
  </si>
  <si>
    <t>Montáž (CPV 453 100 00-3)</t>
  </si>
  <si>
    <t>Hodinové zúčtovací sazby</t>
  </si>
  <si>
    <t>hod</t>
  </si>
  <si>
    <t>Koordinace s profesemi</t>
  </si>
  <si>
    <t>Pomocné práce,kompletace</t>
  </si>
  <si>
    <t>Výchozí revize s vypracováním revizní zprávy</t>
  </si>
  <si>
    <t>Montáže</t>
  </si>
  <si>
    <t>210810042 </t>
  </si>
  <si>
    <t>Položení kabelu pevně</t>
  </si>
  <si>
    <t>Cenová kalkulace celkem bez DPH:</t>
  </si>
  <si>
    <t>Stavební práce</t>
  </si>
  <si>
    <t>Sekání zdi cihlové, kapsy-krab.&lt;100x100x50mm</t>
  </si>
  <si>
    <t>97303-1616 </t>
  </si>
  <si>
    <t>Zapojení zásuvky polozap./zapuštěné 10/16A 250V 2P+Z</t>
  </si>
  <si>
    <t>210111012 </t>
  </si>
  <si>
    <t>Zapojení vypínače zapuštěného</t>
  </si>
  <si>
    <t>Montáž přístrojové krabice bez zapojení</t>
  </si>
  <si>
    <t>210010331 </t>
  </si>
  <si>
    <t>210201039 </t>
  </si>
  <si>
    <t>Instalační krabice (CPV 284 220 00-6)</t>
  </si>
  <si>
    <t>KS</t>
  </si>
  <si>
    <t>KO KRABICE KU 68 - 1902</t>
  </si>
  <si>
    <t>Montáž přístrojů</t>
  </si>
  <si>
    <t>Přístrojová náplň</t>
  </si>
  <si>
    <t>Instalační žlaby</t>
  </si>
  <si>
    <t>Svítidla (CPV 315 000 00-1)</t>
  </si>
  <si>
    <t>KABEL CYKY 3C x 1.5</t>
  </si>
  <si>
    <t>KABEL CYKY 3C x 2.5</t>
  </si>
  <si>
    <t>Převzetí pracoviště</t>
  </si>
  <si>
    <t>PŘEHLED POLOŽEK</t>
  </si>
  <si>
    <t>D.1.4-ELEKTROINSTALACE</t>
  </si>
  <si>
    <t>Vysekání rýhy do stěny, omítka-cem.š.do 30mm</t>
  </si>
  <si>
    <t>97408-2212 </t>
  </si>
  <si>
    <t>Položení kabelu pod omítku</t>
  </si>
  <si>
    <t>210800117 </t>
  </si>
  <si>
    <t>Pospojování vodovodních baterií,místní pospojování</t>
  </si>
  <si>
    <t>215012240 </t>
  </si>
  <si>
    <t>Montáž plastové instalační lišty</t>
  </si>
  <si>
    <t>210203002 </t>
  </si>
  <si>
    <t>Montáž svítidla interierového</t>
  </si>
  <si>
    <t>210100002 </t>
  </si>
  <si>
    <t>Ukončení 1 vodiče v rozvaděči vč.zap.a konc.do 6mm2</t>
  </si>
  <si>
    <t>materiál bez DPH celkem</t>
  </si>
  <si>
    <t>montáž bez DPH celkem</t>
  </si>
  <si>
    <t>Demontáž stávající elektroinstalace</t>
  </si>
  <si>
    <t>Položku možno četpat pouze se souhlasem investora nebo TDI</t>
  </si>
  <si>
    <t>Nepředvídatelné náklady a práce spojené s rekonstrukcí</t>
  </si>
  <si>
    <t>KO LISTA LHD 20 X 20 2m</t>
  </si>
  <si>
    <t>Montáž jističe 1-pól.</t>
  </si>
  <si>
    <t>ŘADOVÁ SVORKA RSA 2,5</t>
  </si>
  <si>
    <t>Montáž chrániče</t>
  </si>
  <si>
    <t>S 201 M-B 25 </t>
  </si>
  <si>
    <t>S 201 M-B 16 </t>
  </si>
  <si>
    <t>Kompletace rozvaděče (hod)</t>
  </si>
  <si>
    <t>Nástěnná rozv. 18 mod., plastová</t>
  </si>
  <si>
    <t>Koleje Vinařská A2</t>
  </si>
  <si>
    <t>Pr. chránič s nadpr.ochr. 2p., 10A/B, 0,03A</t>
  </si>
  <si>
    <t>ŘADOVÁ SVORKA RSA 6</t>
  </si>
  <si>
    <t>Zapojení spínače nástěnného prostř. obyč. 1-pólový - řazení 1</t>
  </si>
  <si>
    <t>210110001 </t>
  </si>
  <si>
    <t>Montáž svítidla - zářivkové přisazené s nouzovým modulem</t>
  </si>
  <si>
    <t>Montáž časového relé DT3</t>
  </si>
  <si>
    <t>210150481 </t>
  </si>
  <si>
    <t>Řezání drážek</t>
  </si>
  <si>
    <t>Napojení ventilátoru</t>
  </si>
  <si>
    <t>Demontáže</t>
  </si>
  <si>
    <t>Zásuvka jednonásobná, 230V (komplet) barva - bílá</t>
  </si>
  <si>
    <t>Přístrojový dvojrámeček</t>
  </si>
  <si>
    <t>Zásuvka dvojnásobná, 230V (komplet) barva -bílá</t>
  </si>
  <si>
    <t>Vypínač pod omítku řazení 06 barva - bílá</t>
  </si>
  <si>
    <t>Vypínač č. 01 (komplet) IP44</t>
  </si>
  <si>
    <t>Tlačítko s orientační dounavkou barva - bílá</t>
  </si>
  <si>
    <t>Doběhové relé DT3 do inst. krabice</t>
  </si>
  <si>
    <t>%</t>
  </si>
  <si>
    <t>prořez vodičů 20% z ceny kabelů</t>
  </si>
  <si>
    <t>KABEL CYKY 3A X 1.5</t>
  </si>
  <si>
    <t>KABEL CYKY 2A X 1.5</t>
  </si>
  <si>
    <t>Pr. chránič s nadpr.ochr. 2p., 20A/B, 0,03A</t>
  </si>
  <si>
    <t>Elektroinstalace - buňka 2 lůžka</t>
  </si>
  <si>
    <t>BUŇKA - 2 LŮŽKA</t>
  </si>
  <si>
    <t>Položkový rozpočet: Elektroinstalace - 2 lůžka</t>
  </si>
  <si>
    <t>Elektroinstalace - 2 lůžka</t>
  </si>
  <si>
    <t>Montáž rozvaděče</t>
  </si>
  <si>
    <t>Položkový rozpočet: RS - 2 lůžka</t>
  </si>
  <si>
    <t>RS - 2 lůžka</t>
  </si>
  <si>
    <t>Systémový pomocný materiál pro sestavení rozvaděče</t>
  </si>
  <si>
    <t>sada</t>
  </si>
  <si>
    <t>(přípojnice,propojovací vodiče,spojovací materiál,kryty,montážní lišty a pod.)</t>
  </si>
  <si>
    <t>Rozvaděčové skříně, příslušenství</t>
  </si>
  <si>
    <t>POKOJ 3LŮŽKOVÝ - Elektroinstalace (blok A1)</t>
  </si>
  <si>
    <t>MONTÁŽ CELKEM - BUŇKA 2LŮŽKOVÁ - Elektroinstalace pokoje a předsíně (blok A1)</t>
  </si>
  <si>
    <t>MATERIÁL CELKEM - BUŇKA 2LŮŽKOVÁ - Elektroinstalace pokoje a předsíně (blok A1)</t>
  </si>
  <si>
    <t>BUŇKA 2LŮŽKOVÁ - Elektroinstalace pokoje a předsíně (blok A1)</t>
  </si>
  <si>
    <t>Elektroinstalace - pokoj 3 lůžka</t>
  </si>
  <si>
    <t>MONTÁŽ CELKEM - POKOJ 3LŮŽKOVÝ - Elektroinstalace (blok A1)</t>
  </si>
  <si>
    <t>MATERIÁL CELKEM - POKOJ 3LŮŽKOVÝ - Elektroinstalace (blok A1)</t>
  </si>
  <si>
    <t>BUŇKA 2LŮŽKOVÁ - Elektroinstalace koupelny (blok A3)</t>
  </si>
  <si>
    <t>MATERIÁL CELKEM - BUŇKA 2LŮŽKOVÁ - Elektroinstalace koupelny (blok A3)</t>
  </si>
  <si>
    <t>MONTÁŽ CELKEM -  BUŇKA 2LŮŽKOVÁ - Elektroinstalace koupelny (blok A3)</t>
  </si>
  <si>
    <t>REKONSTRUKCE POKOJŮ VŠ KOLEJÍ VINAŘSKÁ 5, BRNO</t>
  </si>
  <si>
    <t>CELKOVÁ CENA</t>
  </si>
  <si>
    <t>CENA CELKEM</t>
  </si>
  <si>
    <t>MATERIÁL</t>
  </si>
  <si>
    <t>MONTÁŽ</t>
  </si>
  <si>
    <t>Úprava stávající instalace, napojení do nového rozvaděče</t>
  </si>
  <si>
    <t>Demontáž stávající elektroinstalace vč. likvidace materiálu</t>
  </si>
  <si>
    <t>A - Svítidlo LED, přisazené, 20W, IP54</t>
  </si>
  <si>
    <t>Jistič, (Icn=10kA),char.B,1pól,In=25A</t>
  </si>
  <si>
    <t>Jistič, (Icn=10kA),char.B,1pól,In=16A</t>
  </si>
  <si>
    <t>Zásuvka dvojitá 230V/16A pro lištový rozvod barva bílá</t>
  </si>
  <si>
    <t>KO LISTA LHD 40 X 20 2m</t>
  </si>
  <si>
    <t>Přístrojová krabice pro lištový rozvod</t>
  </si>
  <si>
    <t>Elektroinstalace 3L</t>
  </si>
  <si>
    <t>Položkový rozpočet: Elektroinstalace 3L</t>
  </si>
  <si>
    <t>Pr. chránič 2 pól. 25 / 0,03 A</t>
  </si>
  <si>
    <t>Rpokoj</t>
  </si>
  <si>
    <t>Položkový rozpočet: Rpokoj</t>
  </si>
  <si>
    <t>Zásuvka jednonásobná, 230V, barva bílá, zvýšené krytí</t>
  </si>
  <si>
    <t>VODIC HO7 V-U 4 ZL/Z (CY)</t>
  </si>
  <si>
    <t>Elektroinstalace - koupelna</t>
  </si>
  <si>
    <t>Položkový rozpočet: Elektroinstalace - koupelna</t>
  </si>
  <si>
    <t>Rozvaděč RS - buňka 2 lůžka - DODÁVKA</t>
  </si>
  <si>
    <t>Rozvaděč RS - pokoj 3 lůžka - DODÁVKA</t>
  </si>
  <si>
    <t>Vypínač pod omítku řazení 01 barva - bílá</t>
  </si>
  <si>
    <t>C - svítidlo LED, přisazené, 63W, opál</t>
  </si>
  <si>
    <t>Vypínač pro lištový rozvod řazení 01 barva - bílá</t>
  </si>
  <si>
    <t>svítidlo koupelnové nad zrcadlo, LED 20W, IP44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</si>
</sst>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0.0"/>
    <numFmt numFmtId="167" formatCode="dd/mm/yy"/>
    <numFmt numFmtId="168" formatCode="_(&quot;Kč&quot;* #,##0.00_);_(&quot;Kč&quot;* \(#,##0.00\);_(&quot;Kč&quot;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.05"/>
      <color indexed="8"/>
      <name val="Times New Roman"/>
      <family val="1"/>
    </font>
    <font>
      <b/>
      <sz val="16"/>
      <name val="Arial CE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.5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3"/>
      <name val="Calibri"/>
      <family val="2"/>
    </font>
    <font>
      <i/>
      <sz val="7.5"/>
      <color theme="1" tint="0.34999001026153564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Arial CE"/>
      <family val="2"/>
    </font>
    <font>
      <b/>
      <sz val="14"/>
      <color theme="1"/>
      <name val="Calibri"/>
      <family val="2"/>
      <scheme val="minor"/>
    </font>
    <font>
      <b/>
      <sz val="10"/>
      <name val="Arial CE"/>
      <family val="2"/>
    </font>
    <font>
      <b/>
      <sz val="16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double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4" fontId="2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/>
    <xf numFmtId="0" fontId="18" fillId="0" borderId="0" xfId="62">
      <alignment/>
      <protection/>
    </xf>
    <xf numFmtId="0" fontId="18" fillId="0" borderId="0" xfId="62" applyAlignment="1">
      <alignment vertical="justify"/>
      <protection/>
    </xf>
    <xf numFmtId="0" fontId="18" fillId="0" borderId="0" xfId="62" applyAlignment="1">
      <alignment/>
      <protection/>
    </xf>
    <xf numFmtId="0" fontId="20" fillId="0" borderId="0" xfId="62" applyFont="1">
      <alignment/>
      <protection/>
    </xf>
    <xf numFmtId="0" fontId="21" fillId="33" borderId="10" xfId="62" applyFont="1" applyFill="1" applyBorder="1">
      <alignment/>
      <protection/>
    </xf>
    <xf numFmtId="0" fontId="21" fillId="33" borderId="11" xfId="62" applyFont="1" applyFill="1" applyBorder="1">
      <alignment/>
      <protection/>
    </xf>
    <xf numFmtId="0" fontId="21" fillId="33" borderId="12" xfId="62" applyFont="1" applyFill="1" applyBorder="1">
      <alignment/>
      <protection/>
    </xf>
    <xf numFmtId="0" fontId="1" fillId="0" borderId="13" xfId="62" applyFont="1" applyBorder="1">
      <alignment/>
      <protection/>
    </xf>
    <xf numFmtId="0" fontId="1" fillId="0" borderId="14" xfId="62" applyFont="1" applyBorder="1">
      <alignment/>
      <protection/>
    </xf>
    <xf numFmtId="166" fontId="1" fillId="0" borderId="13" xfId="62" applyNumberFormat="1" applyFont="1" applyBorder="1" applyAlignment="1">
      <alignment horizontal="right"/>
      <protection/>
    </xf>
    <xf numFmtId="0" fontId="1" fillId="0" borderId="15" xfId="62" applyFont="1" applyBorder="1">
      <alignment/>
      <protection/>
    </xf>
    <xf numFmtId="0" fontId="1" fillId="0" borderId="16" xfId="62" applyFont="1" applyBorder="1">
      <alignment/>
      <protection/>
    </xf>
    <xf numFmtId="0" fontId="1" fillId="0" borderId="17" xfId="62" applyFont="1" applyBorder="1">
      <alignment/>
      <protection/>
    </xf>
    <xf numFmtId="166" fontId="1" fillId="0" borderId="17" xfId="62" applyNumberFormat="1" applyFont="1" applyBorder="1" applyAlignment="1">
      <alignment horizontal="right"/>
      <protection/>
    </xf>
    <xf numFmtId="0" fontId="1" fillId="0" borderId="18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19" xfId="62" applyFont="1" applyBorder="1">
      <alignment/>
      <protection/>
    </xf>
    <xf numFmtId="0" fontId="1" fillId="0" borderId="20" xfId="62" applyFont="1" applyBorder="1">
      <alignment/>
      <protection/>
    </xf>
    <xf numFmtId="0" fontId="1" fillId="0" borderId="21" xfId="62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22" xfId="62" applyFont="1" applyBorder="1">
      <alignment/>
      <protection/>
    </xf>
    <xf numFmtId="0" fontId="1" fillId="0" borderId="23" xfId="62" applyFont="1" applyBorder="1">
      <alignment/>
      <protection/>
    </xf>
    <xf numFmtId="167" fontId="1" fillId="0" borderId="0" xfId="62" applyNumberFormat="1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22" fillId="33" borderId="24" xfId="62" applyFont="1" applyFill="1" applyBorder="1">
      <alignment/>
      <protection/>
    </xf>
    <xf numFmtId="0" fontId="22" fillId="33" borderId="25" xfId="62" applyFont="1" applyFill="1" applyBorder="1">
      <alignment/>
      <protection/>
    </xf>
    <xf numFmtId="0" fontId="22" fillId="33" borderId="26" xfId="62" applyFont="1" applyFill="1" applyBorder="1">
      <alignment/>
      <protection/>
    </xf>
    <xf numFmtId="0" fontId="22" fillId="33" borderId="27" xfId="62" applyFont="1" applyFill="1" applyBorder="1">
      <alignment/>
      <protection/>
    </xf>
    <xf numFmtId="0" fontId="22" fillId="33" borderId="28" xfId="62" applyFont="1" applyFill="1" applyBorder="1">
      <alignment/>
      <protection/>
    </xf>
    <xf numFmtId="3" fontId="1" fillId="0" borderId="29" xfId="62" applyNumberFormat="1" applyFont="1" applyBorder="1">
      <alignment/>
      <protection/>
    </xf>
    <xf numFmtId="0" fontId="1" fillId="0" borderId="10" xfId="62" applyFont="1" applyBorder="1">
      <alignment/>
      <protection/>
    </xf>
    <xf numFmtId="3" fontId="1" fillId="0" borderId="11" xfId="62" applyNumberFormat="1" applyFont="1" applyBorder="1">
      <alignment/>
      <protection/>
    </xf>
    <xf numFmtId="0" fontId="1" fillId="0" borderId="12" xfId="62" applyFont="1" applyBorder="1">
      <alignment/>
      <protection/>
    </xf>
    <xf numFmtId="3" fontId="1" fillId="0" borderId="30" xfId="62" applyNumberFormat="1" applyFont="1" applyBorder="1">
      <alignment/>
      <protection/>
    </xf>
    <xf numFmtId="3" fontId="1" fillId="0" borderId="15" xfId="62" applyNumberFormat="1" applyFont="1" applyBorder="1">
      <alignment/>
      <protection/>
    </xf>
    <xf numFmtId="0" fontId="1" fillId="0" borderId="31" xfId="62" applyFont="1" applyBorder="1">
      <alignment/>
      <protection/>
    </xf>
    <xf numFmtId="0" fontId="1" fillId="0" borderId="32" xfId="62" applyFont="1" applyBorder="1">
      <alignment/>
      <protection/>
    </xf>
    <xf numFmtId="0" fontId="1" fillId="0" borderId="33" xfId="62" applyFont="1" applyBorder="1">
      <alignment/>
      <protection/>
    </xf>
    <xf numFmtId="0" fontId="1" fillId="0" borderId="32" xfId="62" applyFont="1" applyBorder="1" applyAlignment="1">
      <alignment shrinkToFit="1"/>
      <protection/>
    </xf>
    <xf numFmtId="0" fontId="1" fillId="0" borderId="34" xfId="62" applyFont="1" applyBorder="1">
      <alignment/>
      <protection/>
    </xf>
    <xf numFmtId="0" fontId="1" fillId="0" borderId="35" xfId="62" applyFont="1" applyBorder="1">
      <alignment/>
      <protection/>
    </xf>
    <xf numFmtId="0" fontId="1" fillId="0" borderId="27" xfId="62" applyFont="1" applyBorder="1">
      <alignment/>
      <protection/>
    </xf>
    <xf numFmtId="3" fontId="1" fillId="0" borderId="26" xfId="62" applyNumberFormat="1" applyFont="1" applyBorder="1">
      <alignment/>
      <protection/>
    </xf>
    <xf numFmtId="0" fontId="1" fillId="0" borderId="28" xfId="62" applyFont="1" applyBorder="1">
      <alignment/>
      <protection/>
    </xf>
    <xf numFmtId="0" fontId="1" fillId="33" borderId="36" xfId="62" applyFont="1" applyFill="1" applyBorder="1" applyAlignment="1">
      <alignment horizontal="centerContinuous"/>
      <protection/>
    </xf>
    <xf numFmtId="0" fontId="1" fillId="33" borderId="37" xfId="62" applyFont="1" applyFill="1" applyBorder="1" applyAlignment="1">
      <alignment horizontal="centerContinuous"/>
      <protection/>
    </xf>
    <xf numFmtId="0" fontId="22" fillId="33" borderId="37" xfId="62" applyFont="1" applyFill="1" applyBorder="1" applyAlignment="1">
      <alignment horizontal="centerContinuous"/>
      <protection/>
    </xf>
    <xf numFmtId="0" fontId="1" fillId="33" borderId="37" xfId="62" applyFont="1" applyFill="1" applyBorder="1" applyAlignment="1">
      <alignment horizontal="left"/>
      <protection/>
    </xf>
    <xf numFmtId="0" fontId="22" fillId="33" borderId="38" xfId="62" applyFont="1" applyFill="1" applyBorder="1" applyAlignment="1">
      <alignment horizontal="left"/>
      <protection/>
    </xf>
    <xf numFmtId="0" fontId="18" fillId="0" borderId="0" xfId="62" applyBorder="1">
      <alignment/>
      <protection/>
    </xf>
    <xf numFmtId="0" fontId="1" fillId="0" borderId="39" xfId="62" applyFont="1" applyBorder="1" applyAlignment="1">
      <alignment horizontal="centerContinuous" vertical="center"/>
      <protection/>
    </xf>
    <xf numFmtId="0" fontId="1" fillId="0" borderId="40" xfId="62" applyFont="1" applyBorder="1" applyAlignment="1">
      <alignment horizontal="centerContinuous" vertical="center"/>
      <protection/>
    </xf>
    <xf numFmtId="0" fontId="21" fillId="0" borderId="40" xfId="62" applyFont="1" applyBorder="1" applyAlignment="1">
      <alignment horizontal="centerContinuous" vertical="center"/>
      <protection/>
    </xf>
    <xf numFmtId="0" fontId="23" fillId="0" borderId="41" xfId="62" applyFont="1" applyBorder="1" applyAlignment="1">
      <alignment horizontal="centerContinuous" vertical="center"/>
      <protection/>
    </xf>
    <xf numFmtId="0" fontId="24" fillId="0" borderId="42" xfId="62" applyFont="1" applyBorder="1" applyAlignment="1">
      <alignment horizontal="left"/>
      <protection/>
    </xf>
    <xf numFmtId="0" fontId="24" fillId="0" borderId="43" xfId="62" applyFont="1" applyBorder="1" applyAlignment="1">
      <alignment horizontal="left"/>
      <protection/>
    </xf>
    <xf numFmtId="0" fontId="24" fillId="0" borderId="13" xfId="62" applyFont="1" applyBorder="1">
      <alignment/>
      <protection/>
    </xf>
    <xf numFmtId="0" fontId="24" fillId="0" borderId="31" xfId="62" applyFont="1" applyBorder="1">
      <alignment/>
      <protection/>
    </xf>
    <xf numFmtId="3" fontId="18" fillId="0" borderId="0" xfId="62" applyNumberFormat="1">
      <alignment/>
      <protection/>
    </xf>
    <xf numFmtId="0" fontId="24" fillId="0" borderId="44" xfId="62" applyFont="1" applyBorder="1" applyAlignment="1">
      <alignment/>
      <protection/>
    </xf>
    <xf numFmtId="0" fontId="24" fillId="0" borderId="45" xfId="62" applyFont="1" applyBorder="1" applyAlignment="1">
      <alignment/>
      <protection/>
    </xf>
    <xf numFmtId="0" fontId="24" fillId="0" borderId="45" xfId="62" applyFont="1" applyBorder="1">
      <alignment/>
      <protection/>
    </xf>
    <xf numFmtId="0" fontId="24" fillId="0" borderId="46" xfId="62" applyFont="1" applyBorder="1">
      <alignment/>
      <protection/>
    </xf>
    <xf numFmtId="0" fontId="18" fillId="0" borderId="0" xfId="62" applyFont="1" applyFill="1" applyBorder="1" applyAlignment="1">
      <alignment/>
      <protection/>
    </xf>
    <xf numFmtId="0" fontId="24" fillId="0" borderId="44" xfId="62" applyFont="1" applyFill="1" applyBorder="1" applyAlignment="1">
      <alignment/>
      <protection/>
    </xf>
    <xf numFmtId="0" fontId="24" fillId="0" borderId="45" xfId="62" applyFont="1" applyFill="1" applyBorder="1" applyAlignment="1">
      <alignment/>
      <protection/>
    </xf>
    <xf numFmtId="0" fontId="24" fillId="0" borderId="44" xfId="62" applyFont="1" applyBorder="1" applyAlignment="1">
      <alignment horizontal="left"/>
      <protection/>
    </xf>
    <xf numFmtId="0" fontId="18" fillId="0" borderId="0" xfId="62" applyNumberFormat="1">
      <alignment/>
      <protection/>
    </xf>
    <xf numFmtId="0" fontId="18" fillId="0" borderId="0" xfId="62" applyNumberFormat="1" applyBorder="1">
      <alignment/>
      <protection/>
    </xf>
    <xf numFmtId="0" fontId="24" fillId="0" borderId="44" xfId="62" applyNumberFormat="1" applyFont="1" applyBorder="1" applyAlignment="1">
      <alignment horizontal="left"/>
      <protection/>
    </xf>
    <xf numFmtId="0" fontId="24" fillId="0" borderId="45" xfId="62" applyNumberFormat="1" applyFont="1" applyBorder="1">
      <alignment/>
      <protection/>
    </xf>
    <xf numFmtId="3" fontId="24" fillId="0" borderId="47" xfId="62" applyNumberFormat="1" applyFont="1" applyBorder="1" applyAlignment="1">
      <alignment horizontal="left"/>
      <protection/>
    </xf>
    <xf numFmtId="49" fontId="24" fillId="0" borderId="45" xfId="62" applyNumberFormat="1" applyFont="1" applyBorder="1" applyAlignment="1">
      <alignment horizontal="left"/>
      <protection/>
    </xf>
    <xf numFmtId="49" fontId="1" fillId="33" borderId="0" xfId="62" applyNumberFormat="1" applyFont="1" applyFill="1" applyBorder="1">
      <alignment/>
      <protection/>
    </xf>
    <xf numFmtId="49" fontId="22" fillId="33" borderId="0" xfId="62" applyNumberFormat="1" applyFont="1" applyFill="1" applyBorder="1">
      <alignment/>
      <protection/>
    </xf>
    <xf numFmtId="49" fontId="1" fillId="33" borderId="22" xfId="62" applyNumberFormat="1" applyFont="1" applyFill="1" applyBorder="1">
      <alignment/>
      <protection/>
    </xf>
    <xf numFmtId="49" fontId="22" fillId="33" borderId="21" xfId="62" applyNumberFormat="1" applyFont="1" applyFill="1" applyBorder="1">
      <alignment/>
      <protection/>
    </xf>
    <xf numFmtId="0" fontId="18" fillId="0" borderId="0" xfId="62" applyFill="1">
      <alignment/>
      <protection/>
    </xf>
    <xf numFmtId="0" fontId="24" fillId="0" borderId="45" xfId="62" applyFont="1" applyFill="1" applyBorder="1">
      <alignment/>
      <protection/>
    </xf>
    <xf numFmtId="49" fontId="24" fillId="0" borderId="13" xfId="62" applyNumberFormat="1" applyFont="1" applyBorder="1">
      <alignment/>
      <protection/>
    </xf>
    <xf numFmtId="49" fontId="24" fillId="0" borderId="15" xfId="62" applyNumberFormat="1" applyFont="1" applyBorder="1">
      <alignment/>
      <protection/>
    </xf>
    <xf numFmtId="0" fontId="22" fillId="0" borderId="31" xfId="62" applyFont="1" applyBorder="1">
      <alignment/>
      <protection/>
    </xf>
    <xf numFmtId="0" fontId="24" fillId="0" borderId="47" xfId="62" applyFont="1" applyBorder="1" applyAlignment="1">
      <alignment horizontal="left"/>
      <protection/>
    </xf>
    <xf numFmtId="49" fontId="1" fillId="33" borderId="13" xfId="62" applyNumberFormat="1" applyFont="1" applyFill="1" applyBorder="1">
      <alignment/>
      <protection/>
    </xf>
    <xf numFmtId="49" fontId="1" fillId="33" borderId="15" xfId="62" applyNumberFormat="1" applyFont="1" applyFill="1" applyBorder="1">
      <alignment/>
      <protection/>
    </xf>
    <xf numFmtId="49" fontId="22" fillId="33" borderId="15" xfId="62" applyNumberFormat="1" applyFont="1" applyFill="1" applyBorder="1">
      <alignment/>
      <protection/>
    </xf>
    <xf numFmtId="49" fontId="22" fillId="33" borderId="31" xfId="62" applyNumberFormat="1" applyFont="1" applyFill="1" applyBorder="1">
      <alignment/>
      <protection/>
    </xf>
    <xf numFmtId="49" fontId="24" fillId="0" borderId="47" xfId="62" applyNumberFormat="1" applyFont="1" applyBorder="1" applyAlignment="1">
      <alignment horizontal="left"/>
      <protection/>
    </xf>
    <xf numFmtId="49" fontId="24" fillId="0" borderId="29" xfId="62" applyNumberFormat="1" applyFont="1" applyBorder="1" applyAlignment="1">
      <alignment horizontal="left"/>
      <protection/>
    </xf>
    <xf numFmtId="0" fontId="24" fillId="0" borderId="43" xfId="62" applyFont="1" applyBorder="1">
      <alignment/>
      <protection/>
    </xf>
    <xf numFmtId="49" fontId="24" fillId="33" borderId="27" xfId="62" applyNumberFormat="1" applyFont="1" applyFill="1" applyBorder="1" applyAlignment="1">
      <alignment horizontal="centerContinuous"/>
      <protection/>
    </xf>
    <xf numFmtId="49" fontId="25" fillId="33" borderId="26" xfId="62" applyNumberFormat="1" applyFont="1" applyFill="1" applyBorder="1" applyAlignment="1">
      <alignment horizontal="left"/>
      <protection/>
    </xf>
    <xf numFmtId="0" fontId="24" fillId="33" borderId="27" xfId="62" applyFont="1" applyFill="1" applyBorder="1" applyAlignment="1">
      <alignment horizontal="centerContinuous"/>
      <protection/>
    </xf>
    <xf numFmtId="0" fontId="22" fillId="33" borderId="28" xfId="62" applyFont="1" applyFill="1" applyBorder="1" applyAlignment="1">
      <alignment horizontal="left"/>
      <protection/>
    </xf>
    <xf numFmtId="0" fontId="18" fillId="0" borderId="0" xfId="63">
      <alignment/>
      <protection/>
    </xf>
    <xf numFmtId="0" fontId="18" fillId="0" borderId="0" xfId="63" applyBorder="1">
      <alignment/>
      <protection/>
    </xf>
    <xf numFmtId="2" fontId="18" fillId="0" borderId="0" xfId="63" applyNumberFormat="1" applyBorder="1" applyAlignment="1">
      <alignment horizontal="right"/>
      <protection/>
    </xf>
    <xf numFmtId="164" fontId="27" fillId="0" borderId="45" xfId="64" applyNumberFormat="1" applyFont="1" applyBorder="1" applyAlignment="1">
      <alignment horizontal="right"/>
    </xf>
    <xf numFmtId="44" fontId="18" fillId="0" borderId="0" xfId="63" applyNumberFormat="1" applyBorder="1">
      <alignment/>
      <protection/>
    </xf>
    <xf numFmtId="164" fontId="26" fillId="0" borderId="45" xfId="64" applyNumberFormat="1" applyFont="1" applyBorder="1" applyAlignment="1">
      <alignment horizontal="right"/>
    </xf>
    <xf numFmtId="0" fontId="26" fillId="0" borderId="45" xfId="63" applyFont="1" applyBorder="1" applyAlignment="1">
      <alignment horizontal="center"/>
      <protection/>
    </xf>
    <xf numFmtId="3" fontId="1" fillId="0" borderId="0" xfId="62" applyNumberFormat="1" applyFont="1" applyBorder="1">
      <alignment/>
      <protection/>
    </xf>
    <xf numFmtId="3" fontId="18" fillId="0" borderId="0" xfId="62" applyNumberFormat="1" applyBorder="1">
      <alignment/>
      <protection/>
    </xf>
    <xf numFmtId="0" fontId="18" fillId="0" borderId="0" xfId="63" applyAlignment="1">
      <alignment horizontal="center"/>
      <protection/>
    </xf>
    <xf numFmtId="0" fontId="18" fillId="0" borderId="0" xfId="63" applyBorder="1" applyAlignment="1">
      <alignment horizontal="center"/>
      <protection/>
    </xf>
    <xf numFmtId="44" fontId="27" fillId="0" borderId="45" xfId="20" applyFont="1" applyBorder="1" applyAlignment="1">
      <alignment horizontal="center" wrapText="1"/>
    </xf>
    <xf numFmtId="0" fontId="27" fillId="0" borderId="45" xfId="63" applyFont="1" applyBorder="1" applyAlignment="1">
      <alignment horizontal="left" wrapText="1"/>
      <protection/>
    </xf>
    <xf numFmtId="44" fontId="27" fillId="0" borderId="45" xfId="20" applyFont="1" applyBorder="1" applyAlignment="1">
      <alignment horizontal="left" wrapText="1"/>
    </xf>
    <xf numFmtId="0" fontId="31" fillId="34" borderId="0" xfId="0" applyFont="1" applyFill="1" applyAlignment="1">
      <alignment horizontal="center" vertical="center" wrapText="1"/>
    </xf>
    <xf numFmtId="0" fontId="32" fillId="34" borderId="0" xfId="0" applyFont="1" applyFill="1"/>
    <xf numFmtId="0" fontId="35" fillId="35" borderId="45" xfId="0" applyFont="1" applyFill="1" applyBorder="1" applyAlignment="1">
      <alignment horizontal="center" vertical="center"/>
    </xf>
    <xf numFmtId="0" fontId="37" fillId="34" borderId="45" xfId="0" applyFont="1" applyFill="1" applyBorder="1" applyAlignment="1">
      <alignment horizontal="center" vertical="center" wrapText="1"/>
    </xf>
    <xf numFmtId="0" fontId="37" fillId="34" borderId="45" xfId="0" applyFont="1" applyFill="1" applyBorder="1" applyAlignment="1">
      <alignment horizontal="left" vertical="center" wrapText="1"/>
    </xf>
    <xf numFmtId="3" fontId="37" fillId="34" borderId="45" xfId="0" applyNumberFormat="1" applyFont="1" applyFill="1" applyBorder="1" applyAlignment="1">
      <alignment horizontal="right" vertical="center"/>
    </xf>
    <xf numFmtId="164" fontId="37" fillId="34" borderId="45" xfId="20" applyNumberFormat="1" applyFont="1" applyFill="1" applyBorder="1" applyAlignment="1" applyProtection="1">
      <alignment horizontal="right" vertical="center"/>
      <protection hidden="1"/>
    </xf>
    <xf numFmtId="0" fontId="38" fillId="36" borderId="45" xfId="0" applyFont="1" applyFill="1" applyBorder="1" applyAlignment="1">
      <alignment horizontal="left" vertical="top"/>
    </xf>
    <xf numFmtId="42" fontId="38" fillId="36" borderId="45" xfId="0" applyNumberFormat="1" applyFont="1" applyFill="1" applyBorder="1" applyAlignment="1">
      <alignment horizontal="right" vertical="center" wrapText="1"/>
    </xf>
    <xf numFmtId="0" fontId="39" fillId="37" borderId="45" xfId="0" applyFont="1" applyFill="1" applyBorder="1" applyAlignment="1">
      <alignment horizontal="left" vertical="top"/>
    </xf>
    <xf numFmtId="42" fontId="39" fillId="37" borderId="45" xfId="0" applyNumberFormat="1" applyFont="1" applyFill="1" applyBorder="1" applyAlignment="1">
      <alignment horizontal="left" vertical="center" wrapText="1"/>
    </xf>
    <xf numFmtId="0" fontId="40" fillId="34" borderId="45" xfId="0" applyFont="1" applyFill="1" applyBorder="1" applyAlignment="1">
      <alignment horizontal="left" vertical="center" wrapText="1"/>
    </xf>
    <xf numFmtId="42" fontId="31" fillId="38" borderId="45" xfId="0" applyNumberFormat="1" applyFont="1" applyFill="1" applyBorder="1" applyAlignment="1">
      <alignment horizontal="right" vertical="center"/>
    </xf>
    <xf numFmtId="164" fontId="27" fillId="0" borderId="45" xfId="20" applyNumberFormat="1" applyFont="1" applyBorder="1" applyAlignment="1">
      <alignment horizontal="center" wrapText="1"/>
    </xf>
    <xf numFmtId="0" fontId="23" fillId="0" borderId="38" xfId="62" applyFont="1" applyBorder="1" applyAlignment="1">
      <alignment horizontal="centerContinuous" vertical="top"/>
      <protection/>
    </xf>
    <xf numFmtId="0" fontId="1" fillId="0" borderId="37" xfId="62" applyFont="1" applyBorder="1" applyAlignment="1">
      <alignment horizontal="centerContinuous"/>
      <protection/>
    </xf>
    <xf numFmtId="0" fontId="1" fillId="0" borderId="36" xfId="62" applyFont="1" applyBorder="1" applyAlignment="1">
      <alignment horizontal="centerContinuous"/>
      <protection/>
    </xf>
    <xf numFmtId="0" fontId="18" fillId="0" borderId="48" xfId="62" applyBorder="1">
      <alignment/>
      <protection/>
    </xf>
    <xf numFmtId="0" fontId="18" fillId="0" borderId="49" xfId="62" applyBorder="1">
      <alignment/>
      <protection/>
    </xf>
    <xf numFmtId="0" fontId="18" fillId="0" borderId="50" xfId="62" applyBorder="1">
      <alignment/>
      <protection/>
    </xf>
    <xf numFmtId="2" fontId="27" fillId="0" borderId="47" xfId="63" applyNumberFormat="1" applyFont="1" applyBorder="1" applyAlignment="1">
      <alignment horizontal="right"/>
      <protection/>
    </xf>
    <xf numFmtId="0" fontId="27" fillId="0" borderId="46" xfId="63" applyFont="1" applyBorder="1" applyAlignment="1">
      <alignment horizontal="left" wrapText="1"/>
      <protection/>
    </xf>
    <xf numFmtId="164" fontId="26" fillId="0" borderId="47" xfId="64" applyNumberFormat="1" applyFont="1" applyBorder="1" applyAlignment="1">
      <alignment horizontal="right"/>
    </xf>
    <xf numFmtId="0" fontId="27" fillId="0" borderId="46" xfId="63" applyFont="1" applyBorder="1" applyAlignment="1">
      <alignment horizontal="left" wrapText="1"/>
      <protection/>
    </xf>
    <xf numFmtId="0" fontId="27" fillId="0" borderId="45" xfId="63" applyFont="1" applyBorder="1" applyAlignment="1">
      <alignment horizontal="left" wrapText="1"/>
      <protection/>
    </xf>
    <xf numFmtId="0" fontId="27" fillId="0" borderId="13" xfId="63" applyFont="1" applyBorder="1" applyAlignment="1">
      <alignment horizontal="left" wrapText="1"/>
      <protection/>
    </xf>
    <xf numFmtId="0" fontId="26" fillId="0" borderId="45" xfId="63" applyFont="1" applyBorder="1" applyAlignment="1">
      <alignment horizontal="center" wrapText="1"/>
      <protection/>
    </xf>
    <xf numFmtId="44" fontId="27" fillId="0" borderId="45" xfId="20" applyFont="1" applyBorder="1" applyAlignment="1">
      <alignment horizontal="left" wrapText="1"/>
    </xf>
    <xf numFmtId="42" fontId="27" fillId="0" borderId="13" xfId="63" applyNumberFormat="1" applyFont="1" applyBorder="1" applyAlignment="1">
      <alignment horizontal="left" wrapText="1"/>
      <protection/>
    </xf>
    <xf numFmtId="0" fontId="27" fillId="0" borderId="45" xfId="63" applyFont="1" applyBorder="1" applyAlignment="1">
      <alignment horizontal="center"/>
      <protection/>
    </xf>
    <xf numFmtId="0" fontId="26" fillId="0" borderId="31" xfId="63" applyFont="1" applyBorder="1" applyAlignment="1">
      <alignment horizontal="left" wrapText="1"/>
      <protection/>
    </xf>
    <xf numFmtId="0" fontId="16" fillId="0" borderId="15" xfId="0" applyFont="1" applyBorder="1" applyAlignment="1">
      <alignment/>
    </xf>
    <xf numFmtId="0" fontId="16" fillId="0" borderId="44" xfId="0" applyFont="1" applyBorder="1" applyAlignment="1">
      <alignment/>
    </xf>
    <xf numFmtId="164" fontId="26" fillId="39" borderId="45" xfId="64" applyNumberFormat="1" applyFont="1" applyFill="1" applyBorder="1" applyAlignment="1">
      <alignment horizontal="right"/>
    </xf>
    <xf numFmtId="164" fontId="27" fillId="39" borderId="47" xfId="64" applyNumberFormat="1" applyFont="1" applyFill="1" applyBorder="1" applyAlignment="1">
      <alignment horizontal="right"/>
    </xf>
    <xf numFmtId="164" fontId="26" fillId="39" borderId="51" xfId="64" applyNumberFormat="1" applyFont="1" applyFill="1" applyBorder="1" applyAlignment="1">
      <alignment horizontal="right"/>
    </xf>
    <xf numFmtId="164" fontId="27" fillId="39" borderId="30" xfId="64" applyNumberFormat="1" applyFont="1" applyFill="1" applyBorder="1" applyAlignment="1">
      <alignment horizontal="right"/>
    </xf>
    <xf numFmtId="0" fontId="27" fillId="0" borderId="16" xfId="63" applyFont="1" applyBorder="1" applyAlignment="1">
      <alignment horizontal="left" wrapText="1"/>
      <protection/>
    </xf>
    <xf numFmtId="0" fontId="26" fillId="0" borderId="14" xfId="63" applyFont="1" applyBorder="1" applyAlignment="1">
      <alignment horizontal="center" wrapText="1"/>
      <protection/>
    </xf>
    <xf numFmtId="0" fontId="26" fillId="0" borderId="14" xfId="63" applyFont="1" applyBorder="1" applyAlignment="1">
      <alignment horizontal="center"/>
      <protection/>
    </xf>
    <xf numFmtId="44" fontId="27" fillId="0" borderId="14" xfId="20" applyFont="1" applyBorder="1" applyAlignment="1">
      <alignment horizontal="left" wrapText="1"/>
    </xf>
    <xf numFmtId="164" fontId="26" fillId="0" borderId="14" xfId="64" applyNumberFormat="1" applyFont="1" applyBorder="1" applyAlignment="1">
      <alignment horizontal="right"/>
    </xf>
    <xf numFmtId="164" fontId="26" fillId="0" borderId="52" xfId="64" applyNumberFormat="1" applyFont="1" applyBorder="1" applyAlignment="1">
      <alignment horizontal="right"/>
    </xf>
    <xf numFmtId="0" fontId="44" fillId="0" borderId="0" xfId="63" applyFont="1" applyBorder="1" applyAlignment="1">
      <alignment horizontal="left"/>
      <protection/>
    </xf>
    <xf numFmtId="0" fontId="20" fillId="0" borderId="0" xfId="63" applyFont="1" applyFill="1" applyBorder="1" applyAlignment="1">
      <alignment horizontal="left" wrapText="1"/>
      <protection/>
    </xf>
    <xf numFmtId="164" fontId="26" fillId="0" borderId="0" xfId="64" applyNumberFormat="1" applyFont="1" applyFill="1" applyBorder="1" applyAlignment="1">
      <alignment horizontal="right"/>
    </xf>
    <xf numFmtId="0" fontId="20" fillId="0" borderId="21" xfId="63" applyFont="1" applyFill="1" applyBorder="1" applyAlignment="1">
      <alignment horizontal="left" wrapText="1"/>
      <protection/>
    </xf>
    <xf numFmtId="164" fontId="27" fillId="0" borderId="18" xfId="64" applyNumberFormat="1" applyFont="1" applyFill="1" applyBorder="1" applyAlignment="1">
      <alignment horizontal="right"/>
    </xf>
    <xf numFmtId="0" fontId="18" fillId="0" borderId="21" xfId="63" applyFill="1" applyBorder="1">
      <alignment/>
      <protection/>
    </xf>
    <xf numFmtId="0" fontId="18" fillId="0" borderId="0" xfId="63" applyFill="1" applyBorder="1">
      <alignment/>
      <protection/>
    </xf>
    <xf numFmtId="0" fontId="18" fillId="0" borderId="0" xfId="63" applyFill="1" applyBorder="1" applyAlignment="1">
      <alignment horizontal="center"/>
      <protection/>
    </xf>
    <xf numFmtId="0" fontId="18" fillId="0" borderId="18" xfId="63" applyFill="1" applyBorder="1">
      <alignment/>
      <protection/>
    </xf>
    <xf numFmtId="0" fontId="44" fillId="0" borderId="21" xfId="63" applyFont="1" applyBorder="1" applyAlignment="1">
      <alignment horizontal="left"/>
      <protection/>
    </xf>
    <xf numFmtId="0" fontId="18" fillId="0" borderId="18" xfId="63" applyBorder="1" applyAlignment="1">
      <alignment horizontal="center"/>
      <protection/>
    </xf>
    <xf numFmtId="164" fontId="29" fillId="38" borderId="53" xfId="63" applyNumberFormat="1" applyFont="1" applyFill="1" applyBorder="1" applyAlignment="1">
      <alignment horizontal="center"/>
      <protection/>
    </xf>
    <xf numFmtId="164" fontId="42" fillId="39" borderId="53" xfId="63" applyNumberFormat="1" applyFont="1" applyFill="1" applyBorder="1" applyAlignment="1">
      <alignment horizontal="center"/>
      <protection/>
    </xf>
    <xf numFmtId="0" fontId="27" fillId="0" borderId="13" xfId="63" applyFont="1" applyFill="1" applyBorder="1" applyAlignment="1">
      <alignment horizontal="left" wrapText="1"/>
      <protection/>
    </xf>
    <xf numFmtId="164" fontId="37" fillId="27" borderId="45" xfId="20" applyNumberFormat="1" applyFont="1" applyFill="1" applyBorder="1" applyAlignment="1" applyProtection="1">
      <alignment horizontal="right" vertical="center"/>
      <protection locked="0"/>
    </xf>
    <xf numFmtId="0" fontId="18" fillId="0" borderId="0" xfId="62" applyAlignment="1">
      <alignment horizontal="left" wrapText="1"/>
      <protection/>
    </xf>
    <xf numFmtId="0" fontId="24" fillId="0" borderId="45" xfId="62" applyFont="1" applyBorder="1" applyAlignment="1">
      <alignment horizontal="left"/>
      <protection/>
    </xf>
    <xf numFmtId="0" fontId="19" fillId="0" borderId="0" xfId="62" applyFont="1" applyAlignment="1">
      <alignment horizontal="left" vertical="top" wrapText="1"/>
      <protection/>
    </xf>
    <xf numFmtId="0" fontId="1" fillId="0" borderId="12" xfId="62" applyFont="1" applyBorder="1" applyAlignment="1">
      <alignment horizontal="center" shrinkToFit="1"/>
      <protection/>
    </xf>
    <xf numFmtId="0" fontId="1" fillId="0" borderId="10" xfId="62" applyFont="1" applyBorder="1" applyAlignment="1">
      <alignment horizontal="center" shrinkToFit="1"/>
      <protection/>
    </xf>
    <xf numFmtId="165" fontId="1" fillId="0" borderId="54" xfId="62" applyNumberFormat="1" applyFont="1" applyBorder="1" applyAlignment="1">
      <alignment horizontal="right" indent="2"/>
      <protection/>
    </xf>
    <xf numFmtId="165" fontId="1" fillId="0" borderId="44" xfId="62" applyNumberFormat="1" applyFont="1" applyBorder="1" applyAlignment="1">
      <alignment horizontal="right" indent="2"/>
      <protection/>
    </xf>
    <xf numFmtId="165" fontId="21" fillId="33" borderId="55" xfId="62" applyNumberFormat="1" applyFont="1" applyFill="1" applyBorder="1" applyAlignment="1">
      <alignment horizontal="right" indent="2"/>
      <protection/>
    </xf>
    <xf numFmtId="165" fontId="21" fillId="33" borderId="56" xfId="62" applyNumberFormat="1" applyFont="1" applyFill="1" applyBorder="1" applyAlignment="1">
      <alignment horizontal="right" indent="2"/>
      <protection/>
    </xf>
    <xf numFmtId="49" fontId="24" fillId="0" borderId="54" xfId="62" applyNumberFormat="1" applyFont="1" applyBorder="1" applyAlignment="1">
      <alignment horizontal="center" wrapText="1"/>
      <protection/>
    </xf>
    <xf numFmtId="49" fontId="24" fillId="0" borderId="15" xfId="62" applyNumberFormat="1" applyFont="1" applyBorder="1" applyAlignment="1">
      <alignment horizontal="center" wrapText="1"/>
      <protection/>
    </xf>
    <xf numFmtId="49" fontId="24" fillId="0" borderId="13" xfId="62" applyNumberFormat="1" applyFont="1" applyBorder="1" applyAlignment="1">
      <alignment horizontal="center" wrapText="1"/>
      <protection/>
    </xf>
    <xf numFmtId="0" fontId="24" fillId="0" borderId="54" xfId="62" applyFont="1" applyBorder="1" applyAlignment="1">
      <alignment horizontal="left"/>
      <protection/>
    </xf>
    <xf numFmtId="0" fontId="20" fillId="39" borderId="46" xfId="63" applyFont="1" applyFill="1" applyBorder="1" applyAlignment="1">
      <alignment horizontal="left" wrapText="1"/>
      <protection/>
    </xf>
    <xf numFmtId="0" fontId="20" fillId="39" borderId="13" xfId="63" applyFont="1" applyFill="1" applyBorder="1" applyAlignment="1">
      <alignment horizontal="left" wrapText="1"/>
      <protection/>
    </xf>
    <xf numFmtId="0" fontId="20" fillId="39" borderId="45" xfId="63" applyFont="1" applyFill="1" applyBorder="1" applyAlignment="1">
      <alignment horizontal="left" wrapText="1"/>
      <protection/>
    </xf>
    <xf numFmtId="0" fontId="29" fillId="38" borderId="38" xfId="63" applyFont="1" applyFill="1" applyBorder="1" applyAlignment="1">
      <alignment horizontal="left"/>
      <protection/>
    </xf>
    <xf numFmtId="0" fontId="45" fillId="38" borderId="37" xfId="0" applyFont="1" applyFill="1" applyBorder="1" applyAlignment="1">
      <alignment horizontal="left"/>
    </xf>
    <xf numFmtId="0" fontId="45" fillId="38" borderId="36" xfId="0" applyFont="1" applyFill="1" applyBorder="1" applyAlignment="1">
      <alignment horizontal="left"/>
    </xf>
    <xf numFmtId="0" fontId="42" fillId="39" borderId="38" xfId="63" applyFont="1" applyFill="1" applyBorder="1" applyAlignment="1">
      <alignment horizontal="left"/>
      <protection/>
    </xf>
    <xf numFmtId="0" fontId="43" fillId="39" borderId="37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43" fillId="39" borderId="36" xfId="0" applyFont="1" applyFill="1" applyBorder="1" applyAlignment="1">
      <alignment horizontal="left"/>
    </xf>
    <xf numFmtId="0" fontId="20" fillId="39" borderId="57" xfId="63" applyFont="1" applyFill="1" applyBorder="1" applyAlignment="1">
      <alignment horizontal="left" wrapText="1"/>
      <protection/>
    </xf>
    <xf numFmtId="0" fontId="20" fillId="39" borderId="10" xfId="63" applyFont="1" applyFill="1" applyBorder="1" applyAlignment="1">
      <alignment horizontal="left" wrapText="1"/>
      <protection/>
    </xf>
    <xf numFmtId="0" fontId="20" fillId="39" borderId="51" xfId="63" applyFont="1" applyFill="1" applyBorder="1" applyAlignment="1">
      <alignment horizontal="left" wrapText="1"/>
      <protection/>
    </xf>
    <xf numFmtId="0" fontId="20" fillId="39" borderId="28" xfId="63" applyFont="1" applyFill="1" applyBorder="1" applyAlignment="1">
      <alignment horizontal="left" wrapText="1"/>
      <protection/>
    </xf>
    <xf numFmtId="0" fontId="41" fillId="39" borderId="26" xfId="0" applyFont="1" applyFill="1" applyBorder="1" applyAlignment="1">
      <alignment/>
    </xf>
    <xf numFmtId="0" fontId="41" fillId="39" borderId="24" xfId="0" applyFont="1" applyFill="1" applyBorder="1" applyAlignment="1">
      <alignment/>
    </xf>
    <xf numFmtId="0" fontId="20" fillId="0" borderId="21" xfId="63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20" fillId="0" borderId="21" xfId="63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26" fillId="19" borderId="46" xfId="63" applyFont="1" applyFill="1" applyBorder="1" applyAlignment="1">
      <alignment/>
      <protection/>
    </xf>
    <xf numFmtId="0" fontId="26" fillId="19" borderId="13" xfId="63" applyFont="1" applyFill="1" applyBorder="1" applyAlignment="1">
      <alignment/>
      <protection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29" fillId="0" borderId="58" xfId="63" applyFont="1" applyBorder="1" applyAlignment="1">
      <alignment horizontal="center"/>
      <protection/>
    </xf>
    <xf numFmtId="0" fontId="29" fillId="0" borderId="27" xfId="63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46" xfId="63" applyFont="1" applyBorder="1" applyAlignment="1">
      <alignment horizontal="center" wrapText="1"/>
      <protection/>
    </xf>
    <xf numFmtId="0" fontId="29" fillId="0" borderId="13" xfId="63" applyFont="1" applyBorder="1" applyAlignment="1">
      <alignment horizontal="center" wrapText="1"/>
      <protection/>
    </xf>
    <xf numFmtId="0" fontId="30" fillId="0" borderId="45" xfId="0" applyFont="1" applyBorder="1" applyAlignment="1">
      <alignment/>
    </xf>
    <xf numFmtId="0" fontId="30" fillId="0" borderId="47" xfId="0" applyFont="1" applyBorder="1" applyAlignment="1">
      <alignment/>
    </xf>
    <xf numFmtId="0" fontId="20" fillId="0" borderId="46" xfId="63" applyFont="1" applyBorder="1" applyAlignment="1">
      <alignment horizontal="center"/>
      <protection/>
    </xf>
    <xf numFmtId="0" fontId="20" fillId="0" borderId="13" xfId="63" applyFont="1" applyBorder="1" applyAlignment="1">
      <alignment horizontal="center"/>
      <protection/>
    </xf>
    <xf numFmtId="0" fontId="20" fillId="0" borderId="45" xfId="63" applyFont="1" applyBorder="1" applyAlignment="1">
      <alignment horizontal="center"/>
      <protection/>
    </xf>
    <xf numFmtId="0" fontId="26" fillId="0" borderId="46" xfId="63" applyFont="1" applyBorder="1" applyAlignment="1">
      <alignment horizontal="center"/>
      <protection/>
    </xf>
    <xf numFmtId="0" fontId="26" fillId="0" borderId="13" xfId="63" applyFont="1" applyBorder="1" applyAlignment="1">
      <alignment horizontal="center"/>
      <protection/>
    </xf>
    <xf numFmtId="0" fontId="26" fillId="0" borderId="45" xfId="63" applyFont="1" applyBorder="1" applyAlignment="1">
      <alignment horizontal="center"/>
      <protection/>
    </xf>
    <xf numFmtId="0" fontId="31" fillId="34" borderId="45" xfId="0" applyFont="1" applyFill="1" applyBorder="1" applyAlignment="1">
      <alignment horizontal="left" vertical="center" wrapText="1"/>
    </xf>
    <xf numFmtId="0" fontId="36" fillId="34" borderId="45" xfId="0" applyFont="1" applyFill="1" applyBorder="1" applyAlignment="1">
      <alignment horizontal="left" vertical="center" wrapText="1"/>
    </xf>
    <xf numFmtId="0" fontId="38" fillId="36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9" fillId="37" borderId="45" xfId="0" applyFont="1" applyFill="1" applyBorder="1" applyAlignment="1">
      <alignment horizontal="left" vertical="center" wrapText="1"/>
    </xf>
    <xf numFmtId="0" fontId="31" fillId="38" borderId="45" xfId="0" applyFont="1" applyFill="1" applyBorder="1" applyAlignment="1">
      <alignment horizontal="left" vertical="center"/>
    </xf>
    <xf numFmtId="0" fontId="34" fillId="37" borderId="61" xfId="0" applyFont="1" applyFill="1" applyBorder="1" applyAlignment="1">
      <alignment horizontal="left" vertical="center" wrapText="1"/>
    </xf>
    <xf numFmtId="0" fontId="34" fillId="37" borderId="14" xfId="0" applyFont="1" applyFill="1" applyBorder="1" applyAlignment="1">
      <alignment horizontal="left" vertical="center" wrapText="1"/>
    </xf>
    <xf numFmtId="0" fontId="34" fillId="37" borderId="17" xfId="0" applyFont="1" applyFill="1" applyBorder="1" applyAlignment="1">
      <alignment horizontal="left" vertical="center" wrapText="1"/>
    </xf>
    <xf numFmtId="0" fontId="31" fillId="38" borderId="62" xfId="0" applyFont="1" applyFill="1" applyBorder="1" applyAlignment="1">
      <alignment horizontal="left" vertical="center" wrapText="1"/>
    </xf>
    <xf numFmtId="0" fontId="33" fillId="38" borderId="45" xfId="0" applyFont="1" applyFill="1" applyBorder="1" applyAlignment="1">
      <alignment horizontal="left" vertical="center" wrapText="1"/>
    </xf>
    <xf numFmtId="0" fontId="31" fillId="38" borderId="45" xfId="0" applyFont="1" applyFill="1" applyBorder="1" applyAlignment="1">
      <alignment horizontal="left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Špat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 1" xfId="39"/>
    <cellStyle name="40 % – Zvýraznění 1" xfId="40"/>
    <cellStyle name="60 % – Zvýraznění 1" xfId="41"/>
    <cellStyle name="Zvýraznění 2" xfId="42"/>
    <cellStyle name="20 % – Zvýraznění 2" xfId="43"/>
    <cellStyle name="40 % – Zvýraznění 2" xfId="44"/>
    <cellStyle name="60 % – Zvýraznění 2" xfId="45"/>
    <cellStyle name="Zvýraznění 3" xfId="46"/>
    <cellStyle name="20 % – Zvýraznění 3" xfId="47"/>
    <cellStyle name="40 % – Zvýraznění 3" xfId="48"/>
    <cellStyle name="60 % – Zvýraznění 3" xfId="49"/>
    <cellStyle name="Zvýraznění 4" xfId="50"/>
    <cellStyle name="20 % – Zvýraznění 4" xfId="51"/>
    <cellStyle name="40 % – Zvýraznění 4" xfId="52"/>
    <cellStyle name="60 % – Zvýraznění 4" xfId="53"/>
    <cellStyle name="Zvýraznění 5" xfId="54"/>
    <cellStyle name="20 % – Zvýraznění 5" xfId="55"/>
    <cellStyle name="40 % – Zvýraznění 5" xfId="56"/>
    <cellStyle name="60 % – Zvýraznění 5" xfId="57"/>
    <cellStyle name="Zvýraznění 6" xfId="58"/>
    <cellStyle name="20 % – Zvýraznění 6" xfId="59"/>
    <cellStyle name="40 % – Zvýraznění 6" xfId="60"/>
    <cellStyle name="60 % – Zvýraznění 6" xfId="61"/>
    <cellStyle name="Normální 2" xfId="62"/>
    <cellStyle name="normální_P1 rozpočet" xfId="63"/>
    <cellStyle name="Měna 2" xfId="64"/>
    <cellStyle name="Měna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6-11-ITEM\BRUECK-1\Hakl-1\DATA\06-Ceny\Ceny-pro_K2\Cenik-GENERAL_HAGER_Hakl-2006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0%20AKCE%202014\17%20STAR&#193;%20VES\02%20REALIZACE\01%20REVIZE%20po%20p&#345;ipom&#237;nk&#225;ch\A-REVIZE%20stavebn&#237;%20objekty\01%20ROZPO&#268;ET%20stavebn&#237;%20objekty\old%20rozpo&#269;et\D.1.4.2-EL-SO01-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K2_16.8.2005"/>
      <sheetName val="Aktual Hager-CZ"/>
      <sheetName val="Komplet-Hager"/>
      <sheetName val="TRP_CZ_ENCL_10.2005"/>
      <sheetName val="TRP_CZ_FR01-31_10.2005"/>
      <sheetName val="2006 01 10 Transferpreise DE01 "/>
      <sheetName val="06 01 10 Transferpreise FR01  "/>
      <sheetName val="06 01 10 Transferpreise F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-el.obj.19"/>
      <sheetName val="SUMARIZACE-el.obj.19"/>
      <sheetName val="El.obj.19"/>
      <sheetName val="Krycí list-RH19"/>
      <sheetName val="SUMARIZACE-RH19"/>
      <sheetName val="ROZVADĚČ RH19"/>
      <sheetName val="Krycí list-R422,424"/>
      <sheetName val="SUMARIZACE R422,R424"/>
      <sheetName val="Rozvodnice R 422, R424"/>
      <sheetName val="Krycí list-R419,420"/>
      <sheetName val="SUMARIZACE R419,420"/>
      <sheetName val="Rozvodnice R 419,420"/>
      <sheetName val="Krycí list-R421"/>
      <sheetName val="SUMARIZACE R421"/>
      <sheetName val="Rozvodnice R 421"/>
      <sheetName val="Krycí list-MX3"/>
      <sheetName val="SUMARIZACE-MX3"/>
      <sheetName val="Svorková skříň MX3"/>
    </sheetNames>
    <sheetDataSet>
      <sheetData sheetId="0">
        <row r="6">
          <cell r="G6">
            <v>0</v>
          </cell>
        </row>
        <row r="8">
          <cell r="C8" t="str">
            <v>INTAR a.s.</v>
          </cell>
        </row>
        <row r="30">
          <cell r="C30">
            <v>21</v>
          </cell>
          <cell r="F30">
            <v>487066.10000000003</v>
          </cell>
        </row>
        <row r="32">
          <cell r="C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6"/>
  <sheetViews>
    <sheetView tabSelected="1" workbookViewId="0" topLeftCell="A1">
      <selection activeCell="C18" sqref="C18"/>
    </sheetView>
  </sheetViews>
  <sheetFormatPr defaultColWidth="9.140625" defaultRowHeight="15"/>
  <cols>
    <col min="1" max="1" width="3.421875" style="1" customWidth="1"/>
    <col min="2" max="2" width="16.57421875" style="1" bestFit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 thickBot="1">
      <c r="A1" s="123" t="s">
        <v>44</v>
      </c>
      <c r="B1" s="124"/>
      <c r="C1" s="124"/>
      <c r="D1" s="124"/>
      <c r="E1" s="124"/>
      <c r="F1" s="124"/>
      <c r="G1" s="125"/>
    </row>
    <row r="2" spans="1:7" ht="12.75" customHeight="1">
      <c r="A2" s="94" t="s">
        <v>43</v>
      </c>
      <c r="B2" s="93"/>
      <c r="C2" s="92"/>
      <c r="D2" s="92"/>
      <c r="E2" s="91"/>
      <c r="F2" s="90" t="s">
        <v>42</v>
      </c>
      <c r="G2" s="89"/>
    </row>
    <row r="3" spans="1:7" ht="3" customHeight="1" hidden="1">
      <c r="A3" s="36"/>
      <c r="B3" s="57"/>
      <c r="C3" s="81"/>
      <c r="D3" s="81"/>
      <c r="E3" s="80"/>
      <c r="F3" s="62"/>
      <c r="G3" s="83"/>
    </row>
    <row r="4" spans="1:7" ht="15">
      <c r="A4" s="82" t="s">
        <v>41</v>
      </c>
      <c r="B4" s="57"/>
      <c r="C4" s="81" t="s">
        <v>125</v>
      </c>
      <c r="D4" s="81"/>
      <c r="E4" s="80"/>
      <c r="F4" s="62" t="s">
        <v>40</v>
      </c>
      <c r="G4" s="88"/>
    </row>
    <row r="5" spans="1:7" ht="12.95" customHeight="1">
      <c r="A5" s="87"/>
      <c r="B5" s="84"/>
      <c r="C5" s="86" t="s">
        <v>149</v>
      </c>
      <c r="D5" s="85"/>
      <c r="E5" s="84"/>
      <c r="F5" s="62" t="s">
        <v>39</v>
      </c>
      <c r="G5" s="83"/>
    </row>
    <row r="6" spans="1:15" ht="23.25" customHeight="1">
      <c r="A6" s="82" t="s">
        <v>38</v>
      </c>
      <c r="B6" s="57"/>
      <c r="C6" s="176" t="s">
        <v>125</v>
      </c>
      <c r="D6" s="177"/>
      <c r="E6" s="178"/>
      <c r="F6" s="79" t="s">
        <v>37</v>
      </c>
      <c r="G6" s="72">
        <v>0</v>
      </c>
      <c r="O6" s="78"/>
    </row>
    <row r="7" spans="1:7" ht="12.95" customHeight="1">
      <c r="A7" s="77" t="s">
        <v>48</v>
      </c>
      <c r="B7" s="76"/>
      <c r="C7" s="75" t="s">
        <v>100</v>
      </c>
      <c r="D7" s="74"/>
      <c r="E7" s="74"/>
      <c r="F7" s="73" t="s">
        <v>36</v>
      </c>
      <c r="G7" s="72">
        <f>IF(PocetMJ=0,,ROUND((F31+F33)/PocetMJ,1))</f>
        <v>0</v>
      </c>
    </row>
    <row r="8" spans="1:9" ht="15">
      <c r="A8" s="63" t="s">
        <v>35</v>
      </c>
      <c r="B8" s="62"/>
      <c r="C8" s="168" t="s">
        <v>49</v>
      </c>
      <c r="D8" s="168"/>
      <c r="E8" s="179"/>
      <c r="F8" s="71" t="s">
        <v>34</v>
      </c>
      <c r="G8" s="70"/>
      <c r="H8" s="69"/>
      <c r="I8" s="68"/>
    </row>
    <row r="9" spans="1:8" ht="15">
      <c r="A9" s="63" t="s">
        <v>33</v>
      </c>
      <c r="B9" s="62"/>
      <c r="C9" s="168" t="str">
        <f>Projektant</f>
        <v>Ing. Zdeněk ILLEK</v>
      </c>
      <c r="D9" s="168"/>
      <c r="E9" s="179"/>
      <c r="F9" s="62"/>
      <c r="G9" s="67"/>
      <c r="H9" s="50"/>
    </row>
    <row r="10" spans="1:8" ht="15">
      <c r="A10" s="63" t="s">
        <v>32</v>
      </c>
      <c r="B10" s="62"/>
      <c r="C10" s="168"/>
      <c r="D10" s="168"/>
      <c r="E10" s="168"/>
      <c r="F10" s="66"/>
      <c r="G10" s="65"/>
      <c r="H10" s="64"/>
    </row>
    <row r="11" spans="1:57" ht="13.5" customHeight="1">
      <c r="A11" s="63" t="s">
        <v>31</v>
      </c>
      <c r="B11" s="62"/>
      <c r="C11" s="168"/>
      <c r="D11" s="168"/>
      <c r="E11" s="168"/>
      <c r="F11" s="61" t="s">
        <v>30</v>
      </c>
      <c r="G11" s="60"/>
      <c r="H11" s="50"/>
      <c r="BA11" s="59"/>
      <c r="BB11" s="59"/>
      <c r="BC11" s="59"/>
      <c r="BD11" s="59"/>
      <c r="BE11" s="59"/>
    </row>
    <row r="12" spans="1:8" ht="12.75" customHeight="1">
      <c r="A12" s="58" t="s">
        <v>29</v>
      </c>
      <c r="B12" s="57"/>
      <c r="C12" s="168"/>
      <c r="D12" s="168"/>
      <c r="E12" s="168"/>
      <c r="F12" s="56" t="s">
        <v>28</v>
      </c>
      <c r="G12" s="55"/>
      <c r="H12" s="50"/>
    </row>
    <row r="13" spans="1:8" ht="28.5" customHeight="1" thickBot="1">
      <c r="A13" s="54" t="s">
        <v>27</v>
      </c>
      <c r="B13" s="53"/>
      <c r="C13" s="53"/>
      <c r="D13" s="53"/>
      <c r="E13" s="52"/>
      <c r="F13" s="52"/>
      <c r="G13" s="51"/>
      <c r="H13" s="50"/>
    </row>
    <row r="14" spans="1:7" ht="17.25" customHeight="1" thickBot="1">
      <c r="A14" s="49" t="s">
        <v>26</v>
      </c>
      <c r="B14" s="48"/>
      <c r="C14" s="45"/>
      <c r="D14" s="47" t="s">
        <v>25</v>
      </c>
      <c r="E14" s="46"/>
      <c r="F14" s="46"/>
      <c r="G14" s="45"/>
    </row>
    <row r="15" spans="1:7" ht="15.95" customHeight="1">
      <c r="A15" s="41"/>
      <c r="B15" s="37" t="s">
        <v>24</v>
      </c>
      <c r="C15" s="30"/>
      <c r="D15" s="44"/>
      <c r="E15" s="43"/>
      <c r="F15" s="42"/>
      <c r="G15" s="30"/>
    </row>
    <row r="16" spans="1:7" ht="15.95" customHeight="1">
      <c r="A16" s="41" t="s">
        <v>23</v>
      </c>
      <c r="B16" s="37" t="s">
        <v>22</v>
      </c>
      <c r="C16" s="30"/>
      <c r="D16" s="36"/>
      <c r="E16" s="35"/>
      <c r="F16" s="8"/>
      <c r="G16" s="30"/>
    </row>
    <row r="17" spans="1:14" ht="15.95" customHeight="1">
      <c r="A17" s="41" t="s">
        <v>21</v>
      </c>
      <c r="B17" s="37" t="s">
        <v>20</v>
      </c>
      <c r="C17" s="30">
        <f>'přehled položek'!G42</f>
        <v>0</v>
      </c>
      <c r="D17" s="36"/>
      <c r="E17" s="35"/>
      <c r="F17" s="8"/>
      <c r="G17" s="30"/>
      <c r="I17" s="50"/>
      <c r="J17" s="102"/>
      <c r="K17" s="50"/>
      <c r="L17" s="50"/>
      <c r="M17" s="50"/>
      <c r="N17" s="50"/>
    </row>
    <row r="18" spans="1:14" ht="15.95" customHeight="1">
      <c r="A18" s="41"/>
      <c r="B18" s="37" t="s">
        <v>45</v>
      </c>
      <c r="C18" s="30">
        <f>'přehled položek'!G41</f>
        <v>0</v>
      </c>
      <c r="D18" s="36"/>
      <c r="E18" s="35"/>
      <c r="F18" s="8"/>
      <c r="G18" s="30"/>
      <c r="I18" s="50"/>
      <c r="J18" s="102"/>
      <c r="K18" s="50"/>
      <c r="L18" s="50"/>
      <c r="M18" s="50"/>
      <c r="N18" s="50"/>
    </row>
    <row r="19" spans="1:14" ht="15.95" customHeight="1">
      <c r="A19" s="40" t="s">
        <v>19</v>
      </c>
      <c r="B19" s="39" t="s">
        <v>18</v>
      </c>
      <c r="C19" s="30"/>
      <c r="D19" s="36"/>
      <c r="E19" s="35"/>
      <c r="F19" s="8"/>
      <c r="G19" s="30"/>
      <c r="I19" s="50"/>
      <c r="J19" s="103"/>
      <c r="K19" s="50"/>
      <c r="L19" s="50"/>
      <c r="M19" s="50"/>
      <c r="N19" s="50"/>
    </row>
    <row r="20" spans="1:14" ht="15.95" customHeight="1">
      <c r="A20" s="38" t="s">
        <v>17</v>
      </c>
      <c r="B20" s="37"/>
      <c r="C20" s="30">
        <f>SUM(C15:C19)</f>
        <v>0</v>
      </c>
      <c r="D20" s="36"/>
      <c r="E20" s="35"/>
      <c r="F20" s="8"/>
      <c r="G20" s="30"/>
      <c r="I20" s="50"/>
      <c r="J20" s="50"/>
      <c r="K20" s="50"/>
      <c r="L20" s="50"/>
      <c r="M20" s="50"/>
      <c r="N20" s="50"/>
    </row>
    <row r="21" spans="1:14" ht="15.95" customHeight="1">
      <c r="A21" s="38"/>
      <c r="B21" s="37"/>
      <c r="C21" s="30"/>
      <c r="D21" s="36"/>
      <c r="E21" s="35"/>
      <c r="F21" s="8"/>
      <c r="G21" s="30"/>
      <c r="I21" s="50"/>
      <c r="J21" s="50"/>
      <c r="K21" s="50"/>
      <c r="L21" s="50"/>
      <c r="M21" s="50"/>
      <c r="N21" s="50"/>
    </row>
    <row r="22" spans="1:14" ht="15.95" customHeight="1">
      <c r="A22" s="38" t="s">
        <v>16</v>
      </c>
      <c r="B22" s="37"/>
      <c r="C22" s="30"/>
      <c r="D22" s="36"/>
      <c r="E22" s="35"/>
      <c r="F22" s="8"/>
      <c r="G22" s="30"/>
      <c r="I22" s="50"/>
      <c r="J22" s="50"/>
      <c r="K22" s="50"/>
      <c r="L22" s="102"/>
      <c r="M22" s="50"/>
      <c r="N22" s="50"/>
    </row>
    <row r="23" spans="1:14" ht="15.95" customHeight="1">
      <c r="A23" s="19" t="s">
        <v>15</v>
      </c>
      <c r="B23" s="16"/>
      <c r="C23" s="30">
        <f>C20+C22</f>
        <v>0</v>
      </c>
      <c r="D23" s="36"/>
      <c r="E23" s="35"/>
      <c r="F23" s="8"/>
      <c r="G23" s="30"/>
      <c r="I23" s="50"/>
      <c r="J23" s="50"/>
      <c r="K23" s="50"/>
      <c r="L23" s="102"/>
      <c r="M23" s="50"/>
      <c r="N23" s="50"/>
    </row>
    <row r="24" spans="1:14" ht="15.95" customHeight="1" thickBot="1">
      <c r="A24" s="170" t="s">
        <v>14</v>
      </c>
      <c r="B24" s="171"/>
      <c r="C24" s="34">
        <f>C23+G24</f>
        <v>0</v>
      </c>
      <c r="D24" s="33"/>
      <c r="E24" s="32"/>
      <c r="F24" s="31"/>
      <c r="G24" s="30"/>
      <c r="I24" s="50"/>
      <c r="J24" s="50"/>
      <c r="K24" s="50"/>
      <c r="L24" s="103"/>
      <c r="M24" s="50"/>
      <c r="N24" s="50"/>
    </row>
    <row r="25" spans="1:14" ht="15">
      <c r="A25" s="29" t="s">
        <v>13</v>
      </c>
      <c r="B25" s="27"/>
      <c r="C25" s="28"/>
      <c r="D25" s="27" t="s">
        <v>12</v>
      </c>
      <c r="E25" s="27"/>
      <c r="F25" s="26" t="s">
        <v>11</v>
      </c>
      <c r="G25" s="25"/>
      <c r="I25" s="50"/>
      <c r="J25" s="50"/>
      <c r="K25" s="50"/>
      <c r="L25" s="50"/>
      <c r="M25" s="50"/>
      <c r="N25" s="50"/>
    </row>
    <row r="26" spans="1:14" ht="15">
      <c r="A26" s="19" t="s">
        <v>10</v>
      </c>
      <c r="B26" s="16"/>
      <c r="C26" s="21"/>
      <c r="D26" s="16" t="s">
        <v>10</v>
      </c>
      <c r="E26" s="16"/>
      <c r="F26" s="22" t="s">
        <v>10</v>
      </c>
      <c r="G26" s="15"/>
      <c r="I26" s="50"/>
      <c r="J26" s="50"/>
      <c r="K26" s="50"/>
      <c r="L26" s="50"/>
      <c r="M26" s="50"/>
      <c r="N26" s="50"/>
    </row>
    <row r="27" spans="1:14" ht="37.5" customHeight="1">
      <c r="A27" s="19" t="s">
        <v>9</v>
      </c>
      <c r="B27" s="24"/>
      <c r="C27" s="21"/>
      <c r="D27" s="16" t="s">
        <v>9</v>
      </c>
      <c r="E27" s="16"/>
      <c r="F27" s="22" t="s">
        <v>9</v>
      </c>
      <c r="G27" s="15"/>
      <c r="I27" s="50"/>
      <c r="J27" s="50"/>
      <c r="K27" s="50"/>
      <c r="L27" s="50"/>
      <c r="M27" s="50"/>
      <c r="N27" s="50"/>
    </row>
    <row r="28" spans="1:7" ht="15">
      <c r="A28" s="19"/>
      <c r="B28" s="23"/>
      <c r="C28" s="21"/>
      <c r="D28" s="16"/>
      <c r="E28" s="16"/>
      <c r="F28" s="22"/>
      <c r="G28" s="15"/>
    </row>
    <row r="29" spans="1:7" ht="15">
      <c r="A29" s="19" t="s">
        <v>8</v>
      </c>
      <c r="B29" s="16"/>
      <c r="C29" s="21"/>
      <c r="D29" s="22" t="s">
        <v>7</v>
      </c>
      <c r="E29" s="21"/>
      <c r="F29" s="20" t="s">
        <v>7</v>
      </c>
      <c r="G29" s="15"/>
    </row>
    <row r="30" spans="1:7" ht="69" customHeight="1">
      <c r="A30" s="19"/>
      <c r="B30" s="16"/>
      <c r="C30" s="17"/>
      <c r="D30" s="18"/>
      <c r="E30" s="17"/>
      <c r="F30" s="16"/>
      <c r="G30" s="15"/>
    </row>
    <row r="31" spans="1:7" ht="15">
      <c r="A31" s="12" t="s">
        <v>5</v>
      </c>
      <c r="B31" s="9"/>
      <c r="C31" s="14">
        <v>21</v>
      </c>
      <c r="D31" s="9" t="s">
        <v>6</v>
      </c>
      <c r="E31" s="13"/>
      <c r="F31" s="172">
        <f>C24-F33</f>
        <v>0</v>
      </c>
      <c r="G31" s="173"/>
    </row>
    <row r="32" spans="1:7" ht="15">
      <c r="A32" s="12" t="s">
        <v>4</v>
      </c>
      <c r="B32" s="9"/>
      <c r="C32" s="14">
        <f>SazbaDPH1</f>
        <v>21</v>
      </c>
      <c r="D32" s="9" t="s">
        <v>3</v>
      </c>
      <c r="E32" s="13"/>
      <c r="F32" s="172">
        <f>ROUND(PRODUCT(F31,C32/100),0)</f>
        <v>0</v>
      </c>
      <c r="G32" s="173"/>
    </row>
    <row r="33" spans="1:7" ht="15">
      <c r="A33" s="12" t="s">
        <v>5</v>
      </c>
      <c r="B33" s="9"/>
      <c r="C33" s="14">
        <v>0</v>
      </c>
      <c r="D33" s="9" t="s">
        <v>3</v>
      </c>
      <c r="E33" s="13"/>
      <c r="F33" s="172">
        <v>0</v>
      </c>
      <c r="G33" s="173"/>
    </row>
    <row r="34" spans="1:7" ht="15">
      <c r="A34" s="12" t="s">
        <v>4</v>
      </c>
      <c r="B34" s="11"/>
      <c r="C34" s="10">
        <f>SazbaDPH2</f>
        <v>0</v>
      </c>
      <c r="D34" s="9" t="s">
        <v>3</v>
      </c>
      <c r="E34" s="8"/>
      <c r="F34" s="172">
        <f>ROUND(PRODUCT(F33,C34/100),0)</f>
        <v>0</v>
      </c>
      <c r="G34" s="173"/>
    </row>
    <row r="35" spans="1:7" s="4" customFormat="1" ht="19.5" customHeight="1" thickBot="1">
      <c r="A35" s="7" t="s">
        <v>2</v>
      </c>
      <c r="B35" s="6"/>
      <c r="C35" s="6"/>
      <c r="D35" s="6"/>
      <c r="E35" s="5"/>
      <c r="F35" s="174">
        <f>ROUND(SUM(F31:F34),0)</f>
        <v>0</v>
      </c>
      <c r="G35" s="175"/>
    </row>
    <row r="36" spans="1:7" ht="13.5" thickBot="1">
      <c r="A36" s="126"/>
      <c r="B36" s="127"/>
      <c r="C36" s="127"/>
      <c r="D36" s="127"/>
      <c r="E36" s="127"/>
      <c r="F36" s="127"/>
      <c r="G36" s="128"/>
    </row>
    <row r="37" spans="1:8" ht="15">
      <c r="A37" s="3" t="s">
        <v>1</v>
      </c>
      <c r="B37" s="3"/>
      <c r="C37" s="3"/>
      <c r="D37" s="3"/>
      <c r="E37" s="3"/>
      <c r="F37" s="3"/>
      <c r="G37" s="3"/>
      <c r="H37" s="1" t="s">
        <v>0</v>
      </c>
    </row>
    <row r="38" spans="1:8" ht="14.25" customHeight="1">
      <c r="A38" s="3"/>
      <c r="B38" s="169"/>
      <c r="C38" s="169"/>
      <c r="D38" s="169"/>
      <c r="E38" s="169"/>
      <c r="F38" s="169"/>
      <c r="G38" s="169"/>
      <c r="H38" s="1" t="s">
        <v>0</v>
      </c>
    </row>
    <row r="39" spans="1:8" ht="12.75" customHeight="1">
      <c r="A39" s="2"/>
      <c r="B39" s="169"/>
      <c r="C39" s="169"/>
      <c r="D39" s="169"/>
      <c r="E39" s="169"/>
      <c r="F39" s="169"/>
      <c r="G39" s="169"/>
      <c r="H39" s="1" t="s">
        <v>0</v>
      </c>
    </row>
    <row r="40" spans="1:8" ht="15">
      <c r="A40" s="2"/>
      <c r="B40" s="169"/>
      <c r="C40" s="169"/>
      <c r="D40" s="169"/>
      <c r="E40" s="169"/>
      <c r="F40" s="169"/>
      <c r="G40" s="169"/>
      <c r="H40" s="1" t="s">
        <v>0</v>
      </c>
    </row>
    <row r="41" spans="1:8" ht="15">
      <c r="A41" s="2"/>
      <c r="B41" s="169"/>
      <c r="C41" s="169"/>
      <c r="D41" s="169"/>
      <c r="E41" s="169"/>
      <c r="F41" s="169"/>
      <c r="G41" s="169"/>
      <c r="H41" s="1" t="s">
        <v>0</v>
      </c>
    </row>
    <row r="42" spans="1:8" ht="15">
      <c r="A42" s="2"/>
      <c r="B42" s="169"/>
      <c r="C42" s="169"/>
      <c r="D42" s="169"/>
      <c r="E42" s="169"/>
      <c r="F42" s="169"/>
      <c r="G42" s="169"/>
      <c r="H42" s="1" t="s">
        <v>0</v>
      </c>
    </row>
    <row r="43" spans="1:8" ht="15">
      <c r="A43" s="2"/>
      <c r="B43" s="169"/>
      <c r="C43" s="169"/>
      <c r="D43" s="169"/>
      <c r="E43" s="169"/>
      <c r="F43" s="169"/>
      <c r="G43" s="169"/>
      <c r="H43" s="1" t="s">
        <v>0</v>
      </c>
    </row>
    <row r="44" spans="1:8" ht="15">
      <c r="A44" s="2"/>
      <c r="B44" s="169"/>
      <c r="C44" s="169"/>
      <c r="D44" s="169"/>
      <c r="E44" s="169"/>
      <c r="F44" s="169"/>
      <c r="G44" s="169"/>
      <c r="H44" s="1" t="s">
        <v>0</v>
      </c>
    </row>
    <row r="45" spans="1:8" ht="15">
      <c r="A45" s="2"/>
      <c r="B45" s="169"/>
      <c r="C45" s="169"/>
      <c r="D45" s="169"/>
      <c r="E45" s="169"/>
      <c r="F45" s="169"/>
      <c r="G45" s="169"/>
      <c r="H45" s="1" t="s">
        <v>0</v>
      </c>
    </row>
    <row r="46" spans="1:8" ht="0.75" customHeight="1">
      <c r="A46" s="2"/>
      <c r="B46" s="169"/>
      <c r="C46" s="169"/>
      <c r="D46" s="169"/>
      <c r="E46" s="169"/>
      <c r="F46" s="169"/>
      <c r="G46" s="169"/>
      <c r="H46" s="1" t="s">
        <v>0</v>
      </c>
    </row>
    <row r="47" spans="2:7" ht="15">
      <c r="B47" s="167"/>
      <c r="C47" s="167"/>
      <c r="D47" s="167"/>
      <c r="E47" s="167"/>
      <c r="F47" s="167"/>
      <c r="G47" s="167"/>
    </row>
    <row r="48" spans="2:7" ht="15">
      <c r="B48" s="167"/>
      <c r="C48" s="167"/>
      <c r="D48" s="167"/>
      <c r="E48" s="167"/>
      <c r="F48" s="167"/>
      <c r="G48" s="167"/>
    </row>
    <row r="49" spans="2:7" ht="15">
      <c r="B49" s="167"/>
      <c r="C49" s="167"/>
      <c r="D49" s="167"/>
      <c r="E49" s="167"/>
      <c r="F49" s="167"/>
      <c r="G49" s="167"/>
    </row>
    <row r="50" spans="2:7" ht="15">
      <c r="B50" s="167"/>
      <c r="C50" s="167"/>
      <c r="D50" s="167"/>
      <c r="E50" s="167"/>
      <c r="F50" s="167"/>
      <c r="G50" s="167"/>
    </row>
    <row r="51" spans="2:7" ht="15">
      <c r="B51" s="167"/>
      <c r="C51" s="167"/>
      <c r="D51" s="167"/>
      <c r="E51" s="167"/>
      <c r="F51" s="167"/>
      <c r="G51" s="167"/>
    </row>
    <row r="52" spans="2:7" ht="15">
      <c r="B52" s="167"/>
      <c r="C52" s="167"/>
      <c r="D52" s="167"/>
      <c r="E52" s="167"/>
      <c r="F52" s="167"/>
      <c r="G52" s="167"/>
    </row>
    <row r="53" spans="2:7" ht="15">
      <c r="B53" s="167"/>
      <c r="C53" s="167"/>
      <c r="D53" s="167"/>
      <c r="E53" s="167"/>
      <c r="F53" s="167"/>
      <c r="G53" s="167"/>
    </row>
    <row r="54" spans="2:7" ht="15">
      <c r="B54" s="167"/>
      <c r="C54" s="167"/>
      <c r="D54" s="167"/>
      <c r="E54" s="167"/>
      <c r="F54" s="167"/>
      <c r="G54" s="167"/>
    </row>
    <row r="55" spans="2:7" ht="15">
      <c r="B55" s="167"/>
      <c r="C55" s="167"/>
      <c r="D55" s="167"/>
      <c r="E55" s="167"/>
      <c r="F55" s="167"/>
      <c r="G55" s="167"/>
    </row>
    <row r="56" spans="2:7" ht="15">
      <c r="B56" s="167"/>
      <c r="C56" s="167"/>
      <c r="D56" s="167"/>
      <c r="E56" s="167"/>
      <c r="F56" s="167"/>
      <c r="G56" s="167"/>
    </row>
  </sheetData>
  <sheetProtection algorithmName="SHA-512" hashValue="//0PO/dRlFb8ldmdwcNln4UYmf3+2BPXoF1NJoj9esGD9iVc+3A5b0lD6t9dzv91EjRTGfrrxIci7y5oziQWNA==" saltValue="z1wbqlGguqxB8gZ0KxLVVg==" spinCount="100000" sheet="1" objects="1" scenarios="1"/>
  <mergeCells count="23">
    <mergeCell ref="C6:E6"/>
    <mergeCell ref="C8:E8"/>
    <mergeCell ref="C9:E9"/>
    <mergeCell ref="C10:E10"/>
    <mergeCell ref="C11:E11"/>
    <mergeCell ref="C12:E12"/>
    <mergeCell ref="B38:G46"/>
    <mergeCell ref="B53:G53"/>
    <mergeCell ref="B54:G54"/>
    <mergeCell ref="B55:G55"/>
    <mergeCell ref="A24:B24"/>
    <mergeCell ref="F31:G31"/>
    <mergeCell ref="F32:G32"/>
    <mergeCell ref="F33:G33"/>
    <mergeCell ref="F34:G34"/>
    <mergeCell ref="F35:G35"/>
    <mergeCell ref="B56:G56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fitToHeight="0" fitToWidth="1" horizontalDpi="300" verticalDpi="300" orientation="portrait" paperSize="9" scale="91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1"/>
  <sheetViews>
    <sheetView workbookViewId="0" topLeftCell="A1">
      <selection activeCell="G41" sqref="G41"/>
    </sheetView>
  </sheetViews>
  <sheetFormatPr defaultColWidth="9.140625" defaultRowHeight="15"/>
  <cols>
    <col min="1" max="1" width="26.00390625" style="95" customWidth="1"/>
    <col min="2" max="2" width="6.8515625" style="95" customWidth="1"/>
    <col min="3" max="3" width="14.57421875" style="95" bestFit="1" customWidth="1"/>
    <col min="4" max="5" width="15.7109375" style="104" customWidth="1"/>
    <col min="6" max="6" width="17.57421875" style="104" bestFit="1" customWidth="1"/>
    <col min="7" max="7" width="24.00390625" style="95" customWidth="1"/>
    <col min="8" max="8" width="23.8515625" style="95" customWidth="1"/>
    <col min="9" max="9" width="9.140625" style="95" customWidth="1"/>
    <col min="10" max="10" width="13.28125" style="95" bestFit="1" customWidth="1"/>
    <col min="11" max="11" width="14.28125" style="95" bestFit="1" customWidth="1"/>
    <col min="12" max="12" width="18.7109375" style="95" customWidth="1"/>
    <col min="13" max="16384" width="9.140625" style="95" customWidth="1"/>
  </cols>
  <sheetData>
    <row r="1" spans="1:9" ht="27" customHeight="1">
      <c r="A1" s="209" t="s">
        <v>169</v>
      </c>
      <c r="B1" s="210"/>
      <c r="C1" s="210"/>
      <c r="D1" s="211"/>
      <c r="E1" s="211"/>
      <c r="F1" s="211"/>
      <c r="G1" s="211"/>
      <c r="H1" s="212"/>
      <c r="I1" s="96"/>
    </row>
    <row r="2" spans="1:9" ht="39" customHeight="1">
      <c r="A2" s="213"/>
      <c r="B2" s="214"/>
      <c r="C2" s="214"/>
      <c r="D2" s="215"/>
      <c r="E2" s="215"/>
      <c r="F2" s="215"/>
      <c r="G2" s="215"/>
      <c r="H2" s="216"/>
      <c r="I2" s="96"/>
    </row>
    <row r="3" spans="1:9" ht="24" customHeight="1">
      <c r="A3" s="213" t="s">
        <v>99</v>
      </c>
      <c r="B3" s="214"/>
      <c r="C3" s="214"/>
      <c r="D3" s="207"/>
      <c r="E3" s="207"/>
      <c r="F3" s="207"/>
      <c r="G3" s="207"/>
      <c r="H3" s="208"/>
      <c r="I3" s="96"/>
    </row>
    <row r="4" spans="1:9" ht="15">
      <c r="A4" s="205"/>
      <c r="B4" s="206"/>
      <c r="C4" s="206"/>
      <c r="D4" s="207"/>
      <c r="E4" s="207"/>
      <c r="F4" s="207"/>
      <c r="G4" s="207"/>
      <c r="H4" s="208"/>
      <c r="I4" s="96"/>
    </row>
    <row r="5" spans="1:13" ht="15.75">
      <c r="A5" s="217" t="s">
        <v>52</v>
      </c>
      <c r="B5" s="218"/>
      <c r="C5" s="218"/>
      <c r="D5" s="219"/>
      <c r="E5" s="219"/>
      <c r="F5" s="219"/>
      <c r="G5" s="138" t="s">
        <v>47</v>
      </c>
      <c r="H5" s="129" t="s">
        <v>46</v>
      </c>
      <c r="I5" s="96"/>
      <c r="K5" s="96"/>
      <c r="L5" s="96"/>
      <c r="M5" s="96"/>
    </row>
    <row r="6" spans="1:13" ht="15">
      <c r="A6" s="220"/>
      <c r="B6" s="221"/>
      <c r="C6" s="221"/>
      <c r="D6" s="222"/>
      <c r="E6" s="222"/>
      <c r="F6" s="222"/>
      <c r="G6" s="138"/>
      <c r="H6" s="129"/>
      <c r="I6" s="96"/>
      <c r="K6" s="96"/>
      <c r="L6" s="96"/>
      <c r="M6" s="96"/>
    </row>
    <row r="7" spans="1:13" ht="29.25">
      <c r="A7" s="130"/>
      <c r="B7" s="134"/>
      <c r="C7" s="108" t="s">
        <v>53</v>
      </c>
      <c r="D7" s="136" t="s">
        <v>112</v>
      </c>
      <c r="E7" s="107" t="s">
        <v>54</v>
      </c>
      <c r="F7" s="133" t="s">
        <v>113</v>
      </c>
      <c r="G7" s="100"/>
      <c r="H7" s="131"/>
      <c r="I7" s="96"/>
      <c r="K7" s="99"/>
      <c r="L7" s="96"/>
      <c r="M7" s="96"/>
    </row>
    <row r="8" spans="1:15" ht="30">
      <c r="A8" s="130"/>
      <c r="B8" s="135" t="s">
        <v>50</v>
      </c>
      <c r="C8" s="101" t="s">
        <v>51</v>
      </c>
      <c r="D8" s="108"/>
      <c r="E8" s="101" t="s">
        <v>51</v>
      </c>
      <c r="F8" s="108"/>
      <c r="G8" s="100"/>
      <c r="H8" s="131"/>
      <c r="I8" s="96"/>
      <c r="J8" s="96"/>
      <c r="K8" s="96"/>
      <c r="L8" s="96"/>
      <c r="M8" s="96"/>
      <c r="N8" s="96"/>
      <c r="O8" s="96"/>
    </row>
    <row r="9" spans="1:15" ht="15.75" thickBot="1">
      <c r="A9" s="146"/>
      <c r="B9" s="147"/>
      <c r="C9" s="148"/>
      <c r="D9" s="149"/>
      <c r="E9" s="148"/>
      <c r="F9" s="149"/>
      <c r="G9" s="150"/>
      <c r="H9" s="151"/>
      <c r="I9" s="96"/>
      <c r="J9" s="96"/>
      <c r="K9" s="96"/>
      <c r="L9" s="96"/>
      <c r="M9" s="96"/>
      <c r="N9" s="96"/>
      <c r="O9" s="96"/>
    </row>
    <row r="10" spans="1:15" ht="15.75">
      <c r="A10" s="194" t="s">
        <v>162</v>
      </c>
      <c r="B10" s="195"/>
      <c r="C10" s="195"/>
      <c r="D10" s="195"/>
      <c r="E10" s="195"/>
      <c r="F10" s="195"/>
      <c r="G10" s="195"/>
      <c r="H10" s="196"/>
      <c r="I10" s="96"/>
      <c r="J10" s="96"/>
      <c r="K10" s="96"/>
      <c r="L10" s="96"/>
      <c r="M10" s="96"/>
      <c r="N10" s="96"/>
      <c r="O10" s="96"/>
    </row>
    <row r="11" spans="1:15" ht="15">
      <c r="A11" s="139"/>
      <c r="B11" s="140"/>
      <c r="C11" s="140"/>
      <c r="D11" s="140"/>
      <c r="E11" s="140"/>
      <c r="F11" s="140"/>
      <c r="G11" s="140"/>
      <c r="H11" s="141"/>
      <c r="I11" s="96"/>
      <c r="J11" s="96"/>
      <c r="K11" s="96"/>
      <c r="L11" s="96"/>
      <c r="M11" s="96"/>
      <c r="N11" s="96"/>
      <c r="O11" s="96"/>
    </row>
    <row r="12" spans="1:15" ht="29.25">
      <c r="A12" s="132" t="s">
        <v>148</v>
      </c>
      <c r="B12" s="165">
        <v>78</v>
      </c>
      <c r="C12" s="137">
        <f>'Elektroinstalace - 2 lůžka'!G36</f>
        <v>0</v>
      </c>
      <c r="D12" s="122">
        <f aca="true" t="shared" si="0" ref="D12">B12*C12</f>
        <v>0</v>
      </c>
      <c r="E12" s="106">
        <f>'Elektroinstalace - 2 lůžka'!G80</f>
        <v>0</v>
      </c>
      <c r="F12" s="106">
        <f aca="true" t="shared" si="1" ref="F12">B12*E12</f>
        <v>0</v>
      </c>
      <c r="G12" s="98"/>
      <c r="H12" s="131"/>
      <c r="I12" s="96"/>
      <c r="J12" s="96"/>
      <c r="K12" s="96"/>
      <c r="L12" s="96"/>
      <c r="M12" s="96"/>
      <c r="N12" s="96"/>
      <c r="O12" s="96"/>
    </row>
    <row r="13" spans="1:15" ht="15">
      <c r="A13" s="132"/>
      <c r="B13" s="165"/>
      <c r="C13" s="137"/>
      <c r="D13" s="122"/>
      <c r="E13" s="106"/>
      <c r="F13" s="106"/>
      <c r="G13" s="98"/>
      <c r="H13" s="131"/>
      <c r="I13" s="96"/>
      <c r="J13" s="96"/>
      <c r="K13" s="96"/>
      <c r="L13" s="96"/>
      <c r="M13" s="96"/>
      <c r="N13" s="96"/>
      <c r="O13" s="96"/>
    </row>
    <row r="14" spans="1:15" ht="29.25">
      <c r="A14" s="132" t="s">
        <v>191</v>
      </c>
      <c r="B14" s="165">
        <f>B12</f>
        <v>78</v>
      </c>
      <c r="C14" s="137">
        <f>'RS - 2 lůžka'!G31</f>
        <v>0</v>
      </c>
      <c r="D14" s="122">
        <f aca="true" t="shared" si="2" ref="D14">B14*C14</f>
        <v>0</v>
      </c>
      <c r="E14" s="106"/>
      <c r="F14" s="106"/>
      <c r="G14" s="98"/>
      <c r="H14" s="131"/>
      <c r="I14" s="96"/>
      <c r="J14" s="96"/>
      <c r="K14" s="96"/>
      <c r="L14" s="96"/>
      <c r="M14" s="96"/>
      <c r="N14" s="96"/>
      <c r="O14" s="96"/>
    </row>
    <row r="15" spans="1:15" ht="15">
      <c r="A15" s="130"/>
      <c r="B15" s="134"/>
      <c r="C15" s="134"/>
      <c r="D15" s="106"/>
      <c r="E15" s="106"/>
      <c r="F15" s="106"/>
      <c r="G15" s="98"/>
      <c r="H15" s="131"/>
      <c r="I15" s="96"/>
      <c r="J15" s="96"/>
      <c r="K15" s="96"/>
      <c r="L15" s="96"/>
      <c r="M15" s="96"/>
      <c r="N15" s="96"/>
      <c r="O15" s="96"/>
    </row>
    <row r="16" spans="1:13" ht="15.75">
      <c r="A16" s="180" t="s">
        <v>160</v>
      </c>
      <c r="B16" s="181"/>
      <c r="C16" s="181"/>
      <c r="D16" s="182"/>
      <c r="E16" s="182"/>
      <c r="F16" s="182"/>
      <c r="G16" s="142">
        <f>F12+F14</f>
        <v>0</v>
      </c>
      <c r="H16" s="143">
        <f>G16*1.21</f>
        <v>0</v>
      </c>
      <c r="I16" s="96"/>
      <c r="K16" s="99"/>
      <c r="L16" s="96"/>
      <c r="M16" s="96"/>
    </row>
    <row r="17" spans="1:13" ht="16.5" thickBot="1">
      <c r="A17" s="191" t="s">
        <v>161</v>
      </c>
      <c r="B17" s="192"/>
      <c r="C17" s="192"/>
      <c r="D17" s="193"/>
      <c r="E17" s="193"/>
      <c r="F17" s="193"/>
      <c r="G17" s="144">
        <f>D12+D14</f>
        <v>0</v>
      </c>
      <c r="H17" s="145">
        <f>G17*1.21</f>
        <v>0</v>
      </c>
      <c r="I17" s="96"/>
      <c r="K17" s="99"/>
      <c r="L17" s="96"/>
      <c r="M17" s="96"/>
    </row>
    <row r="18" spans="1:13" ht="15">
      <c r="A18" s="197"/>
      <c r="B18" s="198"/>
      <c r="C18" s="198"/>
      <c r="D18" s="198"/>
      <c r="E18" s="198"/>
      <c r="F18" s="198"/>
      <c r="G18" s="198"/>
      <c r="H18" s="199"/>
      <c r="I18" s="96"/>
      <c r="K18" s="99"/>
      <c r="L18" s="96"/>
      <c r="M18" s="96"/>
    </row>
    <row r="19" spans="1:14" ht="13.5" thickBot="1">
      <c r="A19" s="200"/>
      <c r="B19" s="198"/>
      <c r="C19" s="198"/>
      <c r="D19" s="198"/>
      <c r="E19" s="198"/>
      <c r="F19" s="198"/>
      <c r="G19" s="198"/>
      <c r="H19" s="199"/>
      <c r="I19" s="96"/>
      <c r="L19" s="97"/>
      <c r="M19" s="96"/>
      <c r="N19" s="96"/>
    </row>
    <row r="20" spans="1:15" ht="15.75">
      <c r="A20" s="194" t="s">
        <v>159</v>
      </c>
      <c r="B20" s="195"/>
      <c r="C20" s="195"/>
      <c r="D20" s="195"/>
      <c r="E20" s="195"/>
      <c r="F20" s="195"/>
      <c r="G20" s="195"/>
      <c r="H20" s="196"/>
      <c r="I20" s="96"/>
      <c r="J20" s="96"/>
      <c r="K20" s="96"/>
      <c r="L20" s="96"/>
      <c r="M20" s="96"/>
      <c r="N20" s="96"/>
      <c r="O20" s="96"/>
    </row>
    <row r="21" spans="1:15" ht="15">
      <c r="A21" s="139"/>
      <c r="B21" s="140"/>
      <c r="C21" s="140"/>
      <c r="D21" s="140"/>
      <c r="E21" s="140"/>
      <c r="F21" s="140"/>
      <c r="G21" s="140"/>
      <c r="H21" s="141"/>
      <c r="I21" s="96"/>
      <c r="J21" s="96"/>
      <c r="K21" s="96"/>
      <c r="L21" s="96"/>
      <c r="M21" s="96"/>
      <c r="N21" s="96"/>
      <c r="O21" s="96"/>
    </row>
    <row r="22" spans="1:15" ht="29.25">
      <c r="A22" s="132" t="s">
        <v>163</v>
      </c>
      <c r="B22" s="165">
        <v>13</v>
      </c>
      <c r="C22" s="137">
        <f>'Elektroinstalace 3L'!G26</f>
        <v>0</v>
      </c>
      <c r="D22" s="122">
        <f aca="true" t="shared" si="3" ref="D22">B22*C22</f>
        <v>0</v>
      </c>
      <c r="E22" s="106">
        <f>'Elektroinstalace 3L'!G50</f>
        <v>0</v>
      </c>
      <c r="F22" s="106">
        <f aca="true" t="shared" si="4" ref="F22">B22*E22</f>
        <v>0</v>
      </c>
      <c r="G22" s="98"/>
      <c r="H22" s="131"/>
      <c r="I22" s="96"/>
      <c r="J22" s="96"/>
      <c r="K22" s="96"/>
      <c r="L22" s="96"/>
      <c r="M22" s="96"/>
      <c r="N22" s="96"/>
      <c r="O22" s="96"/>
    </row>
    <row r="23" spans="1:15" ht="15">
      <c r="A23" s="132"/>
      <c r="B23" s="165"/>
      <c r="C23" s="137"/>
      <c r="D23" s="122"/>
      <c r="E23" s="106"/>
      <c r="F23" s="106"/>
      <c r="G23" s="98"/>
      <c r="H23" s="131"/>
      <c r="I23" s="96"/>
      <c r="J23" s="96"/>
      <c r="K23" s="96"/>
      <c r="L23" s="96"/>
      <c r="M23" s="96"/>
      <c r="N23" s="96"/>
      <c r="O23" s="96"/>
    </row>
    <row r="24" spans="1:15" ht="29.25">
      <c r="A24" s="132" t="s">
        <v>192</v>
      </c>
      <c r="B24" s="165">
        <f>B22</f>
        <v>13</v>
      </c>
      <c r="C24" s="137">
        <f>'RS - 3 lůžka'!G32</f>
        <v>0</v>
      </c>
      <c r="D24" s="122">
        <f aca="true" t="shared" si="5" ref="D24">B24*C24</f>
        <v>0</v>
      </c>
      <c r="E24" s="106"/>
      <c r="F24" s="106"/>
      <c r="G24" s="98"/>
      <c r="H24" s="131"/>
      <c r="I24" s="96"/>
      <c r="J24" s="96"/>
      <c r="K24" s="96"/>
      <c r="L24" s="96"/>
      <c r="M24" s="96"/>
      <c r="N24" s="96"/>
      <c r="O24" s="96"/>
    </row>
    <row r="25" spans="1:15" ht="15">
      <c r="A25" s="130"/>
      <c r="B25" s="134"/>
      <c r="C25" s="134"/>
      <c r="D25" s="106"/>
      <c r="E25" s="106"/>
      <c r="F25" s="106"/>
      <c r="G25" s="98"/>
      <c r="H25" s="131"/>
      <c r="I25" s="96"/>
      <c r="J25" s="96"/>
      <c r="K25" s="96"/>
      <c r="L25" s="96"/>
      <c r="M25" s="96"/>
      <c r="N25" s="96"/>
      <c r="O25" s="96"/>
    </row>
    <row r="26" spans="1:13" ht="15.75" customHeight="1">
      <c r="A26" s="180" t="s">
        <v>164</v>
      </c>
      <c r="B26" s="181"/>
      <c r="C26" s="181"/>
      <c r="D26" s="182"/>
      <c r="E26" s="182"/>
      <c r="F26" s="182"/>
      <c r="G26" s="142">
        <f>F22+F24</f>
        <v>0</v>
      </c>
      <c r="H26" s="143">
        <f>G26*1.21</f>
        <v>0</v>
      </c>
      <c r="I26" s="96"/>
      <c r="K26" s="99"/>
      <c r="L26" s="96"/>
      <c r="M26" s="96"/>
    </row>
    <row r="27" spans="1:13" ht="16.5" customHeight="1" thickBot="1">
      <c r="A27" s="191" t="s">
        <v>165</v>
      </c>
      <c r="B27" s="192"/>
      <c r="C27" s="192"/>
      <c r="D27" s="193"/>
      <c r="E27" s="193"/>
      <c r="F27" s="193"/>
      <c r="G27" s="144">
        <f>D22+D24</f>
        <v>0</v>
      </c>
      <c r="H27" s="145">
        <f>G27*1.21</f>
        <v>0</v>
      </c>
      <c r="I27" s="96"/>
      <c r="K27" s="99"/>
      <c r="L27" s="96"/>
      <c r="M27" s="96"/>
    </row>
    <row r="28" spans="1:13" ht="15">
      <c r="A28" s="201"/>
      <c r="B28" s="202"/>
      <c r="C28" s="202"/>
      <c r="D28" s="202"/>
      <c r="E28" s="202"/>
      <c r="F28" s="202"/>
      <c r="G28" s="202"/>
      <c r="H28" s="203"/>
      <c r="I28" s="96"/>
      <c r="K28" s="99"/>
      <c r="L28" s="96"/>
      <c r="M28" s="96"/>
    </row>
    <row r="29" spans="1:13" ht="13.5" thickBot="1">
      <c r="A29" s="204"/>
      <c r="B29" s="202"/>
      <c r="C29" s="202"/>
      <c r="D29" s="202"/>
      <c r="E29" s="202"/>
      <c r="F29" s="202"/>
      <c r="G29" s="202"/>
      <c r="H29" s="203"/>
      <c r="I29" s="96"/>
      <c r="K29" s="99"/>
      <c r="L29" s="96"/>
      <c r="M29" s="96"/>
    </row>
    <row r="30" spans="1:15" ht="15.75">
      <c r="A30" s="194" t="s">
        <v>166</v>
      </c>
      <c r="B30" s="195"/>
      <c r="C30" s="195"/>
      <c r="D30" s="195"/>
      <c r="E30" s="195"/>
      <c r="F30" s="195"/>
      <c r="G30" s="195"/>
      <c r="H30" s="196"/>
      <c r="I30" s="96"/>
      <c r="J30" s="96"/>
      <c r="K30" s="96"/>
      <c r="L30" s="96"/>
      <c r="M30" s="96"/>
      <c r="N30" s="96"/>
      <c r="O30" s="96"/>
    </row>
    <row r="31" spans="1:15" ht="15">
      <c r="A31" s="139"/>
      <c r="B31" s="140"/>
      <c r="C31" s="140"/>
      <c r="D31" s="140"/>
      <c r="E31" s="140"/>
      <c r="F31" s="140"/>
      <c r="G31" s="140"/>
      <c r="H31" s="141"/>
      <c r="I31" s="96"/>
      <c r="J31" s="96"/>
      <c r="K31" s="96"/>
      <c r="L31" s="96"/>
      <c r="M31" s="96"/>
      <c r="N31" s="96"/>
      <c r="O31" s="96"/>
    </row>
    <row r="32" spans="1:15" ht="29.25">
      <c r="A32" s="132" t="s">
        <v>148</v>
      </c>
      <c r="B32" s="165">
        <v>10</v>
      </c>
      <c r="C32" s="137">
        <f>'Elektroinstalace - koupelna'!G29</f>
        <v>0</v>
      </c>
      <c r="D32" s="122">
        <f aca="true" t="shared" si="6" ref="D32">B32*C32</f>
        <v>0</v>
      </c>
      <c r="E32" s="106">
        <f>'Elektroinstalace - koupelna'!G64</f>
        <v>0</v>
      </c>
      <c r="F32" s="106">
        <f aca="true" t="shared" si="7" ref="F32">B32*E32</f>
        <v>0</v>
      </c>
      <c r="G32" s="98"/>
      <c r="H32" s="131"/>
      <c r="I32" s="96"/>
      <c r="J32" s="96"/>
      <c r="K32" s="96"/>
      <c r="L32" s="96"/>
      <c r="M32" s="96"/>
      <c r="N32" s="96"/>
      <c r="O32" s="96"/>
    </row>
    <row r="33" spans="1:15" ht="15">
      <c r="A33" s="130"/>
      <c r="B33" s="134"/>
      <c r="C33" s="134"/>
      <c r="D33" s="106"/>
      <c r="E33" s="106"/>
      <c r="F33" s="106"/>
      <c r="G33" s="98"/>
      <c r="H33" s="131"/>
      <c r="I33" s="96"/>
      <c r="J33" s="96"/>
      <c r="K33" s="96"/>
      <c r="L33" s="96"/>
      <c r="M33" s="96"/>
      <c r="N33" s="96"/>
      <c r="O33" s="96"/>
    </row>
    <row r="34" spans="1:13" ht="15.75">
      <c r="A34" s="180" t="s">
        <v>168</v>
      </c>
      <c r="B34" s="181"/>
      <c r="C34" s="181"/>
      <c r="D34" s="182"/>
      <c r="E34" s="182"/>
      <c r="F34" s="182"/>
      <c r="G34" s="142">
        <f>F32</f>
        <v>0</v>
      </c>
      <c r="H34" s="143">
        <f>G34*1.21</f>
        <v>0</v>
      </c>
      <c r="I34" s="96"/>
      <c r="K34" s="99"/>
      <c r="L34" s="96"/>
      <c r="M34" s="96"/>
    </row>
    <row r="35" spans="1:13" ht="16.5" thickBot="1">
      <c r="A35" s="191" t="s">
        <v>167</v>
      </c>
      <c r="B35" s="192"/>
      <c r="C35" s="192"/>
      <c r="D35" s="193"/>
      <c r="E35" s="193"/>
      <c r="F35" s="193"/>
      <c r="G35" s="144">
        <f>D32</f>
        <v>0</v>
      </c>
      <c r="H35" s="145">
        <f>G35*1.21</f>
        <v>0</v>
      </c>
      <c r="I35" s="96"/>
      <c r="K35" s="99"/>
      <c r="L35" s="96"/>
      <c r="M35" s="96"/>
    </row>
    <row r="36" spans="1:13" ht="15.75">
      <c r="A36" s="155"/>
      <c r="B36" s="153"/>
      <c r="C36" s="153"/>
      <c r="D36" s="153"/>
      <c r="E36" s="153"/>
      <c r="F36" s="153"/>
      <c r="G36" s="154"/>
      <c r="H36" s="156"/>
      <c r="I36" s="96"/>
      <c r="K36" s="99"/>
      <c r="L36" s="96"/>
      <c r="M36" s="96"/>
    </row>
    <row r="37" spans="1:13" ht="15.75">
      <c r="A37" s="155"/>
      <c r="B37" s="153"/>
      <c r="C37" s="153"/>
      <c r="D37" s="153"/>
      <c r="E37" s="153"/>
      <c r="F37" s="153"/>
      <c r="G37" s="154"/>
      <c r="H37" s="156"/>
      <c r="I37" s="96"/>
      <c r="K37" s="99"/>
      <c r="L37" s="96"/>
      <c r="M37" s="96"/>
    </row>
    <row r="38" spans="1:12" ht="13.5" thickBot="1">
      <c r="A38" s="157"/>
      <c r="B38" s="158"/>
      <c r="C38" s="158"/>
      <c r="D38" s="159"/>
      <c r="E38" s="159"/>
      <c r="F38" s="159"/>
      <c r="G38" s="158"/>
      <c r="H38" s="160"/>
      <c r="L38" s="96"/>
    </row>
    <row r="39" spans="1:8" ht="19.5" thickBot="1">
      <c r="A39" s="186" t="s">
        <v>171</v>
      </c>
      <c r="B39" s="187"/>
      <c r="C39" s="187"/>
      <c r="D39" s="187"/>
      <c r="E39" s="187"/>
      <c r="F39" s="187"/>
      <c r="G39" s="188"/>
      <c r="H39" s="189"/>
    </row>
    <row r="40" spans="1:8" ht="13.5" thickBot="1">
      <c r="A40" s="161"/>
      <c r="B40" s="152"/>
      <c r="C40" s="152"/>
      <c r="D40" s="152"/>
      <c r="E40" s="152"/>
      <c r="F40" s="152"/>
      <c r="G40" s="105"/>
      <c r="H40" s="162"/>
    </row>
    <row r="41" spans="1:8" ht="19.5" thickBot="1">
      <c r="A41" s="186" t="s">
        <v>172</v>
      </c>
      <c r="B41" s="187"/>
      <c r="C41" s="187"/>
      <c r="D41" s="187"/>
      <c r="E41" s="187"/>
      <c r="F41" s="190"/>
      <c r="G41" s="164">
        <f>G35+G27+G17</f>
        <v>0</v>
      </c>
      <c r="H41" s="164">
        <f>G41*1.21</f>
        <v>0</v>
      </c>
    </row>
    <row r="42" spans="1:8" ht="19.5" thickBot="1">
      <c r="A42" s="186" t="s">
        <v>173</v>
      </c>
      <c r="B42" s="187"/>
      <c r="C42" s="187"/>
      <c r="D42" s="187"/>
      <c r="E42" s="187"/>
      <c r="F42" s="190"/>
      <c r="G42" s="164">
        <f>G34+G26+G16</f>
        <v>0</v>
      </c>
      <c r="H42" s="164">
        <f>G42*1.21</f>
        <v>0</v>
      </c>
    </row>
    <row r="43" spans="1:8" ht="13.5" thickBot="1">
      <c r="A43" s="161"/>
      <c r="B43" s="152"/>
      <c r="C43" s="152"/>
      <c r="D43" s="152"/>
      <c r="E43" s="152"/>
      <c r="F43" s="152"/>
      <c r="G43" s="105"/>
      <c r="H43" s="162"/>
    </row>
    <row r="44" spans="1:8" ht="21.75" thickBot="1">
      <c r="A44" s="183" t="s">
        <v>170</v>
      </c>
      <c r="B44" s="184"/>
      <c r="C44" s="184"/>
      <c r="D44" s="184"/>
      <c r="E44" s="184"/>
      <c r="F44" s="185"/>
      <c r="G44" s="163">
        <f>G41+G42</f>
        <v>0</v>
      </c>
      <c r="H44" s="163">
        <f>H41+H42</f>
        <v>0</v>
      </c>
    </row>
    <row r="45" spans="1:8" ht="15">
      <c r="A45" s="96"/>
      <c r="B45" s="96"/>
      <c r="C45" s="96"/>
      <c r="D45" s="105"/>
      <c r="E45" s="105"/>
      <c r="F45" s="105"/>
      <c r="G45" s="96"/>
      <c r="H45" s="96"/>
    </row>
    <row r="46" spans="1:8" ht="15">
      <c r="A46" s="96"/>
      <c r="B46" s="96"/>
      <c r="C46" s="96"/>
      <c r="D46" s="105"/>
      <c r="E46" s="105"/>
      <c r="F46" s="105"/>
      <c r="G46" s="96"/>
      <c r="H46" s="96"/>
    </row>
    <row r="47" spans="1:8" ht="15">
      <c r="A47" s="96"/>
      <c r="B47" s="96"/>
      <c r="C47" s="96"/>
      <c r="D47" s="105"/>
      <c r="E47" s="105"/>
      <c r="F47" s="105"/>
      <c r="G47" s="96"/>
      <c r="H47" s="96"/>
    </row>
    <row r="48" spans="1:8" ht="15">
      <c r="A48" s="96"/>
      <c r="B48" s="96"/>
      <c r="C48" s="96"/>
      <c r="D48" s="105"/>
      <c r="E48" s="105"/>
      <c r="F48" s="105"/>
      <c r="G48" s="96"/>
      <c r="H48" s="96"/>
    </row>
    <row r="49" spans="1:8" ht="15">
      <c r="A49" s="96"/>
      <c r="B49" s="96"/>
      <c r="C49" s="96"/>
      <c r="D49" s="105"/>
      <c r="E49" s="105"/>
      <c r="F49" s="105"/>
      <c r="G49" s="96"/>
      <c r="H49" s="96"/>
    </row>
    <row r="50" spans="1:8" ht="15">
      <c r="A50" s="96"/>
      <c r="B50" s="96"/>
      <c r="C50" s="96"/>
      <c r="D50" s="105"/>
      <c r="E50" s="105"/>
      <c r="F50" s="105"/>
      <c r="G50" s="96"/>
      <c r="H50" s="96"/>
    </row>
    <row r="51" spans="1:8" ht="15">
      <c r="A51" s="96"/>
      <c r="B51" s="96"/>
      <c r="C51" s="96"/>
      <c r="D51" s="105"/>
      <c r="E51" s="105"/>
      <c r="F51" s="105"/>
      <c r="G51" s="96"/>
      <c r="H51" s="96"/>
    </row>
    <row r="52" spans="1:8" ht="15">
      <c r="A52" s="96"/>
      <c r="B52" s="96"/>
      <c r="C52" s="96"/>
      <c r="D52" s="105"/>
      <c r="E52" s="105"/>
      <c r="F52" s="105"/>
      <c r="G52" s="96"/>
      <c r="H52" s="96"/>
    </row>
    <row r="53" spans="1:8" ht="15">
      <c r="A53" s="96"/>
      <c r="B53" s="96"/>
      <c r="C53" s="96"/>
      <c r="D53" s="105"/>
      <c r="E53" s="105"/>
      <c r="F53" s="105"/>
      <c r="G53" s="96"/>
      <c r="H53" s="96"/>
    </row>
    <row r="54" spans="1:8" ht="15">
      <c r="A54" s="96"/>
      <c r="B54" s="96"/>
      <c r="C54" s="96"/>
      <c r="D54" s="105"/>
      <c r="E54" s="105"/>
      <c r="F54" s="105"/>
      <c r="G54" s="96"/>
      <c r="H54" s="96"/>
    </row>
    <row r="55" spans="1:8" ht="15">
      <c r="A55" s="96"/>
      <c r="B55" s="96"/>
      <c r="C55" s="96"/>
      <c r="D55" s="105"/>
      <c r="E55" s="105"/>
      <c r="F55" s="105"/>
      <c r="G55" s="96"/>
      <c r="H55" s="96"/>
    </row>
    <row r="56" spans="1:8" ht="15">
      <c r="A56" s="96"/>
      <c r="B56" s="96"/>
      <c r="C56" s="96"/>
      <c r="D56" s="105"/>
      <c r="E56" s="105"/>
      <c r="F56" s="105"/>
      <c r="G56" s="96"/>
      <c r="H56" s="96"/>
    </row>
    <row r="57" spans="1:8" ht="15">
      <c r="A57" s="96"/>
      <c r="B57" s="96"/>
      <c r="C57" s="96"/>
      <c r="D57" s="105"/>
      <c r="E57" s="105"/>
      <c r="F57" s="105"/>
      <c r="G57" s="96"/>
      <c r="H57" s="96"/>
    </row>
    <row r="58" spans="1:8" ht="15">
      <c r="A58" s="96"/>
      <c r="B58" s="96"/>
      <c r="C58" s="96"/>
      <c r="D58" s="105"/>
      <c r="E58" s="105"/>
      <c r="F58" s="105"/>
      <c r="G58" s="96"/>
      <c r="H58" s="96"/>
    </row>
    <row r="59" spans="1:8" ht="15">
      <c r="A59" s="96"/>
      <c r="B59" s="96"/>
      <c r="C59" s="96"/>
      <c r="D59" s="105"/>
      <c r="E59" s="105"/>
      <c r="F59" s="105"/>
      <c r="G59" s="96"/>
      <c r="H59" s="96"/>
    </row>
    <row r="60" spans="1:8" ht="15">
      <c r="A60" s="96"/>
      <c r="B60" s="96"/>
      <c r="C60" s="96"/>
      <c r="D60" s="105"/>
      <c r="E60" s="105"/>
      <c r="F60" s="105"/>
      <c r="G60" s="96"/>
      <c r="H60" s="96"/>
    </row>
    <row r="61" spans="1:8" ht="15">
      <c r="A61" s="96"/>
      <c r="B61" s="96"/>
      <c r="C61" s="96"/>
      <c r="D61" s="105"/>
      <c r="E61" s="105"/>
      <c r="F61" s="105"/>
      <c r="G61" s="96"/>
      <c r="H61" s="96"/>
    </row>
    <row r="62" spans="1:8" ht="15">
      <c r="A62" s="96"/>
      <c r="B62" s="96"/>
      <c r="C62" s="96"/>
      <c r="D62" s="105"/>
      <c r="E62" s="105"/>
      <c r="F62" s="105"/>
      <c r="G62" s="96"/>
      <c r="H62" s="96"/>
    </row>
    <row r="63" spans="1:8" ht="15">
      <c r="A63" s="96"/>
      <c r="B63" s="96"/>
      <c r="C63" s="96"/>
      <c r="D63" s="105"/>
      <c r="E63" s="105"/>
      <c r="F63" s="105"/>
      <c r="G63" s="96"/>
      <c r="H63" s="96"/>
    </row>
    <row r="64" spans="1:8" ht="15">
      <c r="A64" s="96"/>
      <c r="B64" s="96"/>
      <c r="C64" s="96"/>
      <c r="D64" s="105"/>
      <c r="E64" s="105"/>
      <c r="F64" s="105"/>
      <c r="G64" s="96"/>
      <c r="H64" s="96"/>
    </row>
    <row r="65" spans="1:8" ht="15">
      <c r="A65" s="96"/>
      <c r="B65" s="96"/>
      <c r="C65" s="96"/>
      <c r="D65" s="105"/>
      <c r="E65" s="105"/>
      <c r="F65" s="105"/>
      <c r="G65" s="96"/>
      <c r="H65" s="96"/>
    </row>
    <row r="66" spans="1:8" ht="15">
      <c r="A66" s="96"/>
      <c r="B66" s="96"/>
      <c r="C66" s="96"/>
      <c r="D66" s="105"/>
      <c r="E66" s="105"/>
      <c r="F66" s="105"/>
      <c r="G66" s="96"/>
      <c r="H66" s="96"/>
    </row>
    <row r="67" spans="1:8" ht="15">
      <c r="A67" s="96"/>
      <c r="B67" s="96"/>
      <c r="C67" s="96"/>
      <c r="D67" s="105"/>
      <c r="E67" s="105"/>
      <c r="F67" s="105"/>
      <c r="G67" s="96"/>
      <c r="H67" s="96"/>
    </row>
    <row r="68" spans="1:8" ht="15">
      <c r="A68" s="96"/>
      <c r="B68" s="96"/>
      <c r="C68" s="96"/>
      <c r="D68" s="105"/>
      <c r="E68" s="105"/>
      <c r="F68" s="105"/>
      <c r="G68" s="96"/>
      <c r="H68" s="96"/>
    </row>
    <row r="69" spans="1:8" ht="15">
      <c r="A69" s="96"/>
      <c r="B69" s="96"/>
      <c r="C69" s="96"/>
      <c r="D69" s="105"/>
      <c r="E69" s="105"/>
      <c r="F69" s="105"/>
      <c r="G69" s="96"/>
      <c r="H69" s="96"/>
    </row>
    <row r="70" spans="1:8" ht="15">
      <c r="A70" s="96"/>
      <c r="B70" s="96"/>
      <c r="C70" s="96"/>
      <c r="D70" s="105"/>
      <c r="E70" s="105"/>
      <c r="F70" s="105"/>
      <c r="G70" s="96"/>
      <c r="H70" s="96"/>
    </row>
    <row r="71" spans="1:8" ht="15">
      <c r="A71" s="96"/>
      <c r="B71" s="96"/>
      <c r="C71" s="96"/>
      <c r="D71" s="105"/>
      <c r="E71" s="105"/>
      <c r="F71" s="105"/>
      <c r="G71" s="96"/>
      <c r="H71" s="96"/>
    </row>
  </sheetData>
  <sheetProtection algorithmName="SHA-512" hashValue="1DxjDC4FM33QskKDIV9dhsaisapVpxZFIUKHQuS7+Bx5iwuIczp2wSi4Qc6ZzPDqGbsm4scd9V3JA9A7I3SIvA==" saltValue="GLNlGDlNQzVPSidpFYkoGQ==" spinCount="100000" sheet="1" objects="1" scenarios="1"/>
  <mergeCells count="21">
    <mergeCell ref="A10:H10"/>
    <mergeCell ref="A4:H4"/>
    <mergeCell ref="A1:H1"/>
    <mergeCell ref="A2:H2"/>
    <mergeCell ref="A3:H3"/>
    <mergeCell ref="A5:F5"/>
    <mergeCell ref="A6:F6"/>
    <mergeCell ref="A16:F16"/>
    <mergeCell ref="A44:F44"/>
    <mergeCell ref="A39:H39"/>
    <mergeCell ref="A41:F41"/>
    <mergeCell ref="A42:F42"/>
    <mergeCell ref="A17:F17"/>
    <mergeCell ref="A20:H20"/>
    <mergeCell ref="A26:F26"/>
    <mergeCell ref="A27:F27"/>
    <mergeCell ref="A30:H30"/>
    <mergeCell ref="A34:F34"/>
    <mergeCell ref="A35:F35"/>
    <mergeCell ref="A18:H19"/>
    <mergeCell ref="A28:H29"/>
  </mergeCells>
  <printOptions/>
  <pageMargins left="0.25" right="0.25" top="0.75" bottom="0.75" header="0.3" footer="0.3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showGridLines="0" workbookViewId="0" topLeftCell="A1">
      <selection activeCell="F7" sqref="F7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32">
        <v>31691</v>
      </c>
      <c r="B1" s="232"/>
      <c r="C1" s="232" t="s">
        <v>150</v>
      </c>
      <c r="D1" s="232"/>
      <c r="E1" s="232"/>
      <c r="F1" s="232"/>
      <c r="G1" s="232"/>
      <c r="H1" s="109"/>
      <c r="I1" s="109"/>
      <c r="J1" s="109"/>
      <c r="K1" s="109"/>
    </row>
    <row r="2" spans="1:11" ht="24.95" customHeight="1">
      <c r="A2" s="233" t="s">
        <v>55</v>
      </c>
      <c r="B2" s="233"/>
      <c r="C2" s="234" t="s">
        <v>151</v>
      </c>
      <c r="D2" s="234"/>
      <c r="E2" s="234"/>
      <c r="F2" s="234"/>
      <c r="G2" s="234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29"/>
      <c r="B4" s="230"/>
      <c r="C4" s="230" t="s">
        <v>56</v>
      </c>
      <c r="D4" s="230"/>
      <c r="E4" s="230"/>
      <c r="F4" s="230"/>
      <c r="G4" s="231"/>
      <c r="H4" s="109"/>
      <c r="I4" s="109"/>
      <c r="J4" s="109"/>
      <c r="K4" s="109"/>
    </row>
    <row r="5" spans="1:11" ht="15">
      <c r="A5" s="111" t="s">
        <v>57</v>
      </c>
      <c r="B5" s="111" t="s">
        <v>58</v>
      </c>
      <c r="C5" s="111" t="s">
        <v>59</v>
      </c>
      <c r="D5" s="111" t="s">
        <v>60</v>
      </c>
      <c r="E5" s="111" t="s">
        <v>61</v>
      </c>
      <c r="F5" s="111" t="s">
        <v>62</v>
      </c>
      <c r="G5" s="111" t="s">
        <v>63</v>
      </c>
      <c r="H5" s="109"/>
      <c r="I5" s="109"/>
      <c r="J5" s="109"/>
      <c r="K5" s="109"/>
    </row>
    <row r="6" spans="1:11" ht="15">
      <c r="A6" s="223"/>
      <c r="B6" s="223"/>
      <c r="C6" s="224" t="s">
        <v>89</v>
      </c>
      <c r="D6" s="224"/>
      <c r="E6" s="224"/>
      <c r="F6" s="224"/>
      <c r="G6" s="224"/>
      <c r="H6" s="109"/>
      <c r="I6" s="109"/>
      <c r="J6" s="109"/>
      <c r="K6" s="109"/>
    </row>
    <row r="7" spans="1:9" ht="15">
      <c r="A7" s="112">
        <v>1</v>
      </c>
      <c r="B7" s="113"/>
      <c r="C7" s="113" t="s">
        <v>91</v>
      </c>
      <c r="D7" s="112" t="s">
        <v>90</v>
      </c>
      <c r="E7" s="114">
        <v>7</v>
      </c>
      <c r="F7" s="166">
        <v>0</v>
      </c>
      <c r="G7" s="115">
        <f>F7*E7</f>
        <v>0</v>
      </c>
      <c r="H7" s="109"/>
      <c r="I7" s="109"/>
    </row>
    <row r="8" spans="1:9" ht="15">
      <c r="A8" s="112">
        <v>2</v>
      </c>
      <c r="B8" s="113"/>
      <c r="C8" s="113" t="s">
        <v>91</v>
      </c>
      <c r="D8" s="112" t="s">
        <v>90</v>
      </c>
      <c r="E8" s="114">
        <v>4</v>
      </c>
      <c r="F8" s="166">
        <v>0</v>
      </c>
      <c r="G8" s="115">
        <f>F8*E8</f>
        <v>0</v>
      </c>
      <c r="H8" s="109"/>
      <c r="I8" s="109"/>
    </row>
    <row r="9" spans="1:9" ht="15">
      <c r="A9" s="112">
        <v>3</v>
      </c>
      <c r="B9" s="113"/>
      <c r="C9" s="113" t="s">
        <v>91</v>
      </c>
      <c r="D9" s="112" t="s">
        <v>90</v>
      </c>
      <c r="E9" s="114">
        <v>2</v>
      </c>
      <c r="F9" s="166">
        <v>0</v>
      </c>
      <c r="G9" s="115">
        <f>F9*E9</f>
        <v>0</v>
      </c>
      <c r="H9" s="109"/>
      <c r="I9" s="109"/>
    </row>
    <row r="10" spans="1:9" ht="15">
      <c r="A10" s="112">
        <v>4</v>
      </c>
      <c r="B10" s="113"/>
      <c r="C10" s="113" t="s">
        <v>91</v>
      </c>
      <c r="D10" s="112" t="s">
        <v>90</v>
      </c>
      <c r="E10" s="114">
        <v>2</v>
      </c>
      <c r="F10" s="166">
        <v>0</v>
      </c>
      <c r="G10" s="115">
        <f>F10*E10</f>
        <v>0</v>
      </c>
      <c r="H10" s="109"/>
      <c r="I10" s="109"/>
    </row>
    <row r="11" spans="1:11" ht="15">
      <c r="A11" s="116"/>
      <c r="B11" s="116" t="s">
        <v>65</v>
      </c>
      <c r="C11" s="225" t="s">
        <v>89</v>
      </c>
      <c r="D11" s="226"/>
      <c r="E11" s="226"/>
      <c r="F11" s="226"/>
      <c r="G11" s="117">
        <f>SUM(G7:G10)</f>
        <v>0</v>
      </c>
      <c r="H11" s="109"/>
      <c r="I11" s="109"/>
      <c r="J11" s="109"/>
      <c r="K11" s="109"/>
    </row>
    <row r="12" spans="1:11" ht="15">
      <c r="A12" s="223"/>
      <c r="B12" s="223"/>
      <c r="C12" s="224" t="s">
        <v>94</v>
      </c>
      <c r="D12" s="224"/>
      <c r="E12" s="224"/>
      <c r="F12" s="224"/>
      <c r="G12" s="224"/>
      <c r="H12" s="109"/>
      <c r="I12" s="109"/>
      <c r="J12" s="109"/>
      <c r="K12" s="109"/>
    </row>
    <row r="13" spans="1:9" ht="15">
      <c r="A13" s="112">
        <v>5</v>
      </c>
      <c r="B13" s="113"/>
      <c r="C13" s="113" t="s">
        <v>117</v>
      </c>
      <c r="D13" s="112" t="s">
        <v>64</v>
      </c>
      <c r="E13" s="114">
        <v>40</v>
      </c>
      <c r="F13" s="166">
        <v>0</v>
      </c>
      <c r="G13" s="115">
        <f>F13*E13</f>
        <v>0</v>
      </c>
      <c r="H13" s="109"/>
      <c r="I13" s="109"/>
    </row>
    <row r="14" spans="1:11" ht="15">
      <c r="A14" s="116"/>
      <c r="B14" s="116" t="s">
        <v>65</v>
      </c>
      <c r="C14" s="225" t="s">
        <v>94</v>
      </c>
      <c r="D14" s="226"/>
      <c r="E14" s="226"/>
      <c r="F14" s="226"/>
      <c r="G14" s="117">
        <f>SUM(G13:G13)</f>
        <v>0</v>
      </c>
      <c r="H14" s="109"/>
      <c r="I14" s="109"/>
      <c r="J14" s="109"/>
      <c r="K14" s="109"/>
    </row>
    <row r="15" spans="1:11" ht="15">
      <c r="A15" s="223"/>
      <c r="B15" s="223"/>
      <c r="C15" s="224" t="s">
        <v>95</v>
      </c>
      <c r="D15" s="224"/>
      <c r="E15" s="224"/>
      <c r="F15" s="224"/>
      <c r="G15" s="224"/>
      <c r="H15" s="109"/>
      <c r="I15" s="109"/>
      <c r="J15" s="109"/>
      <c r="K15" s="109"/>
    </row>
    <row r="16" spans="1:9" ht="15">
      <c r="A16" s="112">
        <v>6</v>
      </c>
      <c r="B16" s="113"/>
      <c r="C16" s="113" t="s">
        <v>176</v>
      </c>
      <c r="D16" s="112" t="s">
        <v>64</v>
      </c>
      <c r="E16" s="114">
        <v>2</v>
      </c>
      <c r="F16" s="166">
        <v>0</v>
      </c>
      <c r="G16" s="115">
        <f>F16*E16</f>
        <v>0</v>
      </c>
      <c r="H16" s="109"/>
      <c r="I16" s="109"/>
    </row>
    <row r="17" spans="1:9" ht="15">
      <c r="A17" s="112">
        <v>7</v>
      </c>
      <c r="B17" s="113"/>
      <c r="C17" s="113" t="s">
        <v>194</v>
      </c>
      <c r="D17" s="112" t="s">
        <v>64</v>
      </c>
      <c r="E17" s="114">
        <v>1</v>
      </c>
      <c r="F17" s="166">
        <v>0</v>
      </c>
      <c r="G17" s="115">
        <f>F17*E17</f>
        <v>0</v>
      </c>
      <c r="H17" s="109"/>
      <c r="I17" s="109"/>
    </row>
    <row r="18" spans="1:11" ht="15">
      <c r="A18" s="116"/>
      <c r="B18" s="116" t="s">
        <v>65</v>
      </c>
      <c r="C18" s="225" t="s">
        <v>95</v>
      </c>
      <c r="D18" s="226"/>
      <c r="E18" s="226"/>
      <c r="F18" s="226"/>
      <c r="G18" s="117">
        <f>SUM(G16:G17)</f>
        <v>0</v>
      </c>
      <c r="H18" s="109"/>
      <c r="I18" s="109"/>
      <c r="J18" s="109"/>
      <c r="K18" s="109"/>
    </row>
    <row r="19" spans="1:11" ht="15">
      <c r="A19" s="223"/>
      <c r="B19" s="223"/>
      <c r="C19" s="224" t="s">
        <v>66</v>
      </c>
      <c r="D19" s="224"/>
      <c r="E19" s="224"/>
      <c r="F19" s="224"/>
      <c r="G19" s="224"/>
      <c r="H19" s="109"/>
      <c r="I19" s="109"/>
      <c r="J19" s="109"/>
      <c r="K19" s="109"/>
    </row>
    <row r="20" spans="1:9" ht="15">
      <c r="A20" s="112">
        <v>8</v>
      </c>
      <c r="B20" s="113"/>
      <c r="C20" s="113" t="s">
        <v>146</v>
      </c>
      <c r="D20" s="112" t="s">
        <v>67</v>
      </c>
      <c r="E20" s="114">
        <v>10</v>
      </c>
      <c r="F20" s="166">
        <v>0</v>
      </c>
      <c r="G20" s="115">
        <f>F20*E20</f>
        <v>0</v>
      </c>
      <c r="H20" s="109"/>
      <c r="I20" s="109"/>
    </row>
    <row r="21" spans="1:9" ht="15">
      <c r="A21" s="112">
        <v>9</v>
      </c>
      <c r="B21" s="113"/>
      <c r="C21" s="113" t="s">
        <v>145</v>
      </c>
      <c r="D21" s="112" t="s">
        <v>67</v>
      </c>
      <c r="E21" s="114">
        <v>20</v>
      </c>
      <c r="F21" s="166">
        <v>0</v>
      </c>
      <c r="G21" s="115">
        <f>F21*E21</f>
        <v>0</v>
      </c>
      <c r="H21" s="109"/>
      <c r="I21" s="109"/>
    </row>
    <row r="22" spans="1:9" ht="15">
      <c r="A22" s="112">
        <v>10</v>
      </c>
      <c r="B22" s="113"/>
      <c r="C22" s="113" t="s">
        <v>96</v>
      </c>
      <c r="D22" s="112" t="s">
        <v>67</v>
      </c>
      <c r="E22" s="114">
        <v>60</v>
      </c>
      <c r="F22" s="166">
        <v>0</v>
      </c>
      <c r="G22" s="115">
        <f>F22*E22</f>
        <v>0</v>
      </c>
      <c r="H22" s="109"/>
      <c r="I22" s="109"/>
    </row>
    <row r="23" spans="1:9" ht="15">
      <c r="A23" s="112">
        <v>11</v>
      </c>
      <c r="B23" s="113"/>
      <c r="C23" s="113" t="s">
        <v>97</v>
      </c>
      <c r="D23" s="112" t="s">
        <v>67</v>
      </c>
      <c r="E23" s="114">
        <v>80</v>
      </c>
      <c r="F23" s="166">
        <v>0</v>
      </c>
      <c r="G23" s="115">
        <f>F23*E23</f>
        <v>0</v>
      </c>
      <c r="H23" s="109"/>
      <c r="I23" s="109"/>
    </row>
    <row r="24" spans="1:9" ht="15">
      <c r="A24" s="112">
        <v>12</v>
      </c>
      <c r="B24" s="113"/>
      <c r="C24" s="113" t="s">
        <v>144</v>
      </c>
      <c r="D24" s="112" t="s">
        <v>143</v>
      </c>
      <c r="E24" s="114">
        <v>20</v>
      </c>
      <c r="F24" s="166">
        <v>0</v>
      </c>
      <c r="G24" s="115">
        <f>F24*E24</f>
        <v>0</v>
      </c>
      <c r="H24" s="109"/>
      <c r="I24" s="109"/>
    </row>
    <row r="25" spans="1:11" ht="15">
      <c r="A25" s="116"/>
      <c r="B25" s="116" t="s">
        <v>65</v>
      </c>
      <c r="C25" s="225" t="s">
        <v>66</v>
      </c>
      <c r="D25" s="226"/>
      <c r="E25" s="226"/>
      <c r="F25" s="226"/>
      <c r="G25" s="117">
        <f>SUM(G20:G24)</f>
        <v>0</v>
      </c>
      <c r="H25" s="109"/>
      <c r="I25" s="109"/>
      <c r="J25" s="109"/>
      <c r="K25" s="109"/>
    </row>
    <row r="26" spans="1:11" ht="15">
      <c r="A26" s="223"/>
      <c r="B26" s="223"/>
      <c r="C26" s="224" t="s">
        <v>68</v>
      </c>
      <c r="D26" s="224"/>
      <c r="E26" s="224"/>
      <c r="F26" s="224"/>
      <c r="G26" s="224"/>
      <c r="H26" s="109"/>
      <c r="I26" s="109"/>
      <c r="J26" s="109"/>
      <c r="K26" s="109"/>
    </row>
    <row r="27" spans="1:9" ht="15">
      <c r="A27" s="112">
        <v>13</v>
      </c>
      <c r="B27" s="113"/>
      <c r="C27" s="113" t="s">
        <v>193</v>
      </c>
      <c r="D27" s="112" t="s">
        <v>64</v>
      </c>
      <c r="E27" s="114">
        <v>2</v>
      </c>
      <c r="F27" s="166">
        <v>0</v>
      </c>
      <c r="G27" s="115">
        <f>F27*E27</f>
        <v>0</v>
      </c>
      <c r="H27" s="109"/>
      <c r="I27" s="109"/>
    </row>
    <row r="28" spans="1:9" ht="15">
      <c r="A28" s="112">
        <v>14</v>
      </c>
      <c r="B28" s="113"/>
      <c r="C28" s="113" t="s">
        <v>142</v>
      </c>
      <c r="D28" s="112" t="s">
        <v>64</v>
      </c>
      <c r="E28" s="114">
        <v>1</v>
      </c>
      <c r="F28" s="166">
        <v>0</v>
      </c>
      <c r="G28" s="115">
        <f>F28*E28</f>
        <v>0</v>
      </c>
      <c r="H28" s="109"/>
      <c r="I28" s="109"/>
    </row>
    <row r="29" spans="1:9" ht="15">
      <c r="A29" s="112">
        <v>15</v>
      </c>
      <c r="B29" s="113"/>
      <c r="C29" s="113" t="s">
        <v>141</v>
      </c>
      <c r="D29" s="112" t="s">
        <v>64</v>
      </c>
      <c r="E29" s="114">
        <v>1</v>
      </c>
      <c r="F29" s="166">
        <v>0</v>
      </c>
      <c r="G29" s="115">
        <f>F29*E29</f>
        <v>0</v>
      </c>
      <c r="H29" s="109"/>
      <c r="I29" s="109"/>
    </row>
    <row r="30" spans="1:9" ht="15">
      <c r="A30" s="112">
        <v>16</v>
      </c>
      <c r="B30" s="113"/>
      <c r="C30" s="113" t="s">
        <v>139</v>
      </c>
      <c r="D30" s="112" t="s">
        <v>64</v>
      </c>
      <c r="E30" s="114">
        <v>2</v>
      </c>
      <c r="F30" s="166">
        <v>0</v>
      </c>
      <c r="G30" s="115">
        <f>F30*E30</f>
        <v>0</v>
      </c>
      <c r="H30" s="109"/>
      <c r="I30" s="109"/>
    </row>
    <row r="31" spans="1:11" ht="15">
      <c r="A31" s="116"/>
      <c r="B31" s="116" t="s">
        <v>65</v>
      </c>
      <c r="C31" s="225" t="s">
        <v>68</v>
      </c>
      <c r="D31" s="226"/>
      <c r="E31" s="226"/>
      <c r="F31" s="226"/>
      <c r="G31" s="117">
        <f>SUM(G27:G30)</f>
        <v>0</v>
      </c>
      <c r="H31" s="109"/>
      <c r="I31" s="109"/>
      <c r="J31" s="109"/>
      <c r="K31" s="109"/>
    </row>
    <row r="32" spans="1:11" ht="15">
      <c r="A32" s="223"/>
      <c r="B32" s="223"/>
      <c r="C32" s="224" t="s">
        <v>69</v>
      </c>
      <c r="D32" s="224"/>
      <c r="E32" s="224"/>
      <c r="F32" s="224"/>
      <c r="G32" s="224"/>
      <c r="H32" s="109"/>
      <c r="I32" s="109"/>
      <c r="J32" s="109"/>
      <c r="K32" s="109"/>
    </row>
    <row r="33" spans="1:9" ht="15">
      <c r="A33" s="112">
        <v>17</v>
      </c>
      <c r="B33" s="113"/>
      <c r="C33" s="113" t="s">
        <v>138</v>
      </c>
      <c r="D33" s="112" t="s">
        <v>64</v>
      </c>
      <c r="E33" s="114">
        <v>7</v>
      </c>
      <c r="F33" s="166">
        <v>0</v>
      </c>
      <c r="G33" s="115">
        <f>F33*E33</f>
        <v>0</v>
      </c>
      <c r="H33" s="109"/>
      <c r="I33" s="109"/>
    </row>
    <row r="34" spans="1:9" ht="15">
      <c r="A34" s="112">
        <v>18</v>
      </c>
      <c r="B34" s="113"/>
      <c r="C34" s="113" t="s">
        <v>136</v>
      </c>
      <c r="D34" s="112" t="s">
        <v>64</v>
      </c>
      <c r="E34" s="114">
        <v>2</v>
      </c>
      <c r="F34" s="166">
        <v>0</v>
      </c>
      <c r="G34" s="115">
        <f>F34*E34</f>
        <v>0</v>
      </c>
      <c r="H34" s="109"/>
      <c r="I34" s="109"/>
    </row>
    <row r="35" spans="1:11" ht="15">
      <c r="A35" s="116"/>
      <c r="B35" s="116" t="s">
        <v>65</v>
      </c>
      <c r="C35" s="225" t="s">
        <v>69</v>
      </c>
      <c r="D35" s="226"/>
      <c r="E35" s="226"/>
      <c r="F35" s="226"/>
      <c r="G35" s="117">
        <f>SUM(G33:G34)</f>
        <v>0</v>
      </c>
      <c r="H35" s="109"/>
      <c r="I35" s="109"/>
      <c r="J35" s="109"/>
      <c r="K35" s="109"/>
    </row>
    <row r="36" spans="1:11" ht="15">
      <c r="A36" s="118"/>
      <c r="B36" s="118" t="s">
        <v>65</v>
      </c>
      <c r="C36" s="227" t="s">
        <v>56</v>
      </c>
      <c r="D36" s="226"/>
      <c r="E36" s="226"/>
      <c r="F36" s="226"/>
      <c r="G36" s="119">
        <f>+G11+G14+G18+G25+G31+G35</f>
        <v>0</v>
      </c>
      <c r="H36" s="109"/>
      <c r="I36" s="109"/>
      <c r="J36" s="109"/>
      <c r="K36" s="109"/>
    </row>
    <row r="37" spans="1:11" ht="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5">
      <c r="A38" s="229"/>
      <c r="B38" s="230"/>
      <c r="C38" s="230" t="s">
        <v>70</v>
      </c>
      <c r="D38" s="230"/>
      <c r="E38" s="230"/>
      <c r="F38" s="230"/>
      <c r="G38" s="231"/>
      <c r="H38" s="109"/>
      <c r="I38" s="109"/>
      <c r="J38" s="109"/>
      <c r="K38" s="109"/>
    </row>
    <row r="39" spans="1:11" ht="15">
      <c r="A39" s="111" t="s">
        <v>57</v>
      </c>
      <c r="B39" s="111" t="s">
        <v>58</v>
      </c>
      <c r="C39" s="111" t="s">
        <v>59</v>
      </c>
      <c r="D39" s="111" t="s">
        <v>60</v>
      </c>
      <c r="E39" s="111" t="s">
        <v>61</v>
      </c>
      <c r="F39" s="111" t="s">
        <v>62</v>
      </c>
      <c r="G39" s="111" t="s">
        <v>63</v>
      </c>
      <c r="H39" s="109"/>
      <c r="I39" s="109"/>
      <c r="J39" s="109"/>
      <c r="K39" s="109"/>
    </row>
    <row r="40" spans="1:11" ht="15">
      <c r="A40" s="223"/>
      <c r="B40" s="223"/>
      <c r="C40" s="224" t="s">
        <v>135</v>
      </c>
      <c r="D40" s="224"/>
      <c r="E40" s="224"/>
      <c r="F40" s="224"/>
      <c r="G40" s="224"/>
      <c r="H40" s="109"/>
      <c r="I40" s="109"/>
      <c r="J40" s="109"/>
      <c r="K40" s="109"/>
    </row>
    <row r="41" spans="1:9" ht="15">
      <c r="A41" s="112">
        <v>19</v>
      </c>
      <c r="B41" s="113" t="s">
        <v>88</v>
      </c>
      <c r="C41" s="113" t="s">
        <v>175</v>
      </c>
      <c r="D41" s="112" t="s">
        <v>72</v>
      </c>
      <c r="E41" s="114">
        <v>8</v>
      </c>
      <c r="F41" s="166">
        <v>0</v>
      </c>
      <c r="G41" s="115">
        <f>F41*E41</f>
        <v>0</v>
      </c>
      <c r="H41" s="109"/>
      <c r="I41" s="109"/>
    </row>
    <row r="42" spans="1:11" ht="15">
      <c r="A42" s="116"/>
      <c r="B42" s="116" t="s">
        <v>65</v>
      </c>
      <c r="C42" s="225" t="s">
        <v>135</v>
      </c>
      <c r="D42" s="226"/>
      <c r="E42" s="226"/>
      <c r="F42" s="226"/>
      <c r="G42" s="117">
        <f>SUM(G41:G41)</f>
        <v>0</v>
      </c>
      <c r="H42" s="109"/>
      <c r="I42" s="109"/>
      <c r="J42" s="109"/>
      <c r="K42" s="109"/>
    </row>
    <row r="43" spans="1:11" ht="15">
      <c r="A43" s="223"/>
      <c r="B43" s="223"/>
      <c r="C43" s="224" t="s">
        <v>71</v>
      </c>
      <c r="D43" s="224"/>
      <c r="E43" s="224"/>
      <c r="F43" s="224"/>
      <c r="G43" s="224"/>
      <c r="H43" s="109"/>
      <c r="I43" s="109"/>
      <c r="J43" s="109"/>
      <c r="K43" s="109"/>
    </row>
    <row r="44" spans="1:9" ht="15">
      <c r="A44" s="112">
        <v>20</v>
      </c>
      <c r="B44" s="113"/>
      <c r="C44" s="113" t="s">
        <v>73</v>
      </c>
      <c r="D44" s="112" t="s">
        <v>72</v>
      </c>
      <c r="E44" s="114">
        <v>3</v>
      </c>
      <c r="F44" s="166">
        <v>0</v>
      </c>
      <c r="G44" s="115">
        <f>F44*E44</f>
        <v>0</v>
      </c>
      <c r="H44" s="109"/>
      <c r="I44" s="109"/>
    </row>
    <row r="45" spans="1:9" ht="15">
      <c r="A45" s="112">
        <v>21</v>
      </c>
      <c r="B45" s="113"/>
      <c r="C45" s="113" t="s">
        <v>134</v>
      </c>
      <c r="D45" s="112" t="s">
        <v>72</v>
      </c>
      <c r="E45" s="114">
        <v>1</v>
      </c>
      <c r="F45" s="166">
        <v>0</v>
      </c>
      <c r="G45" s="115">
        <f>F45*E45</f>
        <v>0</v>
      </c>
      <c r="H45" s="109"/>
      <c r="I45" s="109"/>
    </row>
    <row r="46" spans="1:9" ht="15">
      <c r="A46" s="112">
        <v>22</v>
      </c>
      <c r="B46" s="113"/>
      <c r="C46" s="113" t="s">
        <v>116</v>
      </c>
      <c r="D46" s="112" t="s">
        <v>72</v>
      </c>
      <c r="E46" s="114">
        <v>10</v>
      </c>
      <c r="F46" s="166">
        <v>0</v>
      </c>
      <c r="G46" s="115">
        <f>F46*E46</f>
        <v>0</v>
      </c>
      <c r="H46" s="109"/>
      <c r="I46" s="109"/>
    </row>
    <row r="47" spans="1:9" ht="15">
      <c r="A47" s="120"/>
      <c r="B47" s="120"/>
      <c r="C47" s="120" t="s">
        <v>115</v>
      </c>
      <c r="D47" s="120"/>
      <c r="E47" s="120"/>
      <c r="F47" s="120"/>
      <c r="G47" s="120"/>
      <c r="H47" s="109"/>
      <c r="I47" s="109"/>
    </row>
    <row r="48" spans="1:9" ht="15">
      <c r="A48" s="112">
        <v>23</v>
      </c>
      <c r="B48" s="113"/>
      <c r="C48" s="113" t="s">
        <v>74</v>
      </c>
      <c r="D48" s="112" t="s">
        <v>72</v>
      </c>
      <c r="E48" s="114">
        <v>4</v>
      </c>
      <c r="F48" s="166">
        <v>0</v>
      </c>
      <c r="G48" s="115">
        <f>F48*E48</f>
        <v>0</v>
      </c>
      <c r="H48" s="109"/>
      <c r="I48" s="109"/>
    </row>
    <row r="49" spans="1:9" ht="15">
      <c r="A49" s="112">
        <v>24</v>
      </c>
      <c r="B49" s="113"/>
      <c r="C49" s="113" t="s">
        <v>98</v>
      </c>
      <c r="D49" s="112" t="s">
        <v>72</v>
      </c>
      <c r="E49" s="114">
        <v>1</v>
      </c>
      <c r="F49" s="166">
        <v>0</v>
      </c>
      <c r="G49" s="115">
        <f>F49*E49</f>
        <v>0</v>
      </c>
      <c r="H49" s="109"/>
      <c r="I49" s="109"/>
    </row>
    <row r="50" spans="1:9" ht="15">
      <c r="A50" s="112">
        <v>25</v>
      </c>
      <c r="B50" s="113"/>
      <c r="C50" s="113" t="s">
        <v>133</v>
      </c>
      <c r="D50" s="112" t="s">
        <v>72</v>
      </c>
      <c r="E50" s="114">
        <v>4</v>
      </c>
      <c r="F50" s="166">
        <v>0</v>
      </c>
      <c r="G50" s="115">
        <f>F50*E50</f>
        <v>0</v>
      </c>
      <c r="H50" s="109"/>
      <c r="I50" s="109"/>
    </row>
    <row r="51" spans="1:9" ht="15">
      <c r="A51" s="112">
        <v>26</v>
      </c>
      <c r="B51" s="113"/>
      <c r="C51" s="113" t="s">
        <v>174</v>
      </c>
      <c r="D51" s="112" t="s">
        <v>72</v>
      </c>
      <c r="E51" s="114">
        <v>5</v>
      </c>
      <c r="F51" s="166">
        <v>0</v>
      </c>
      <c r="G51" s="115">
        <f>F51*E51</f>
        <v>0</v>
      </c>
      <c r="H51" s="109"/>
      <c r="I51" s="109"/>
    </row>
    <row r="52" spans="1:9" ht="15">
      <c r="A52" s="112">
        <v>27</v>
      </c>
      <c r="B52" s="113"/>
      <c r="C52" s="113" t="s">
        <v>75</v>
      </c>
      <c r="D52" s="112" t="s">
        <v>72</v>
      </c>
      <c r="E52" s="114">
        <v>4</v>
      </c>
      <c r="F52" s="166">
        <v>0</v>
      </c>
      <c r="G52" s="115">
        <f>F52*E52</f>
        <v>0</v>
      </c>
      <c r="H52" s="109"/>
      <c r="I52" s="109"/>
    </row>
    <row r="53" spans="1:11" ht="15">
      <c r="A53" s="116"/>
      <c r="B53" s="116" t="s">
        <v>65</v>
      </c>
      <c r="C53" s="225" t="s">
        <v>71</v>
      </c>
      <c r="D53" s="226"/>
      <c r="E53" s="226"/>
      <c r="F53" s="226"/>
      <c r="G53" s="117">
        <f>SUM(G44:G52)</f>
        <v>0</v>
      </c>
      <c r="H53" s="109"/>
      <c r="I53" s="109"/>
      <c r="J53" s="109"/>
      <c r="K53" s="109"/>
    </row>
    <row r="54" spans="1:11" ht="15">
      <c r="A54" s="223"/>
      <c r="B54" s="223"/>
      <c r="C54" s="224" t="s">
        <v>76</v>
      </c>
      <c r="D54" s="224"/>
      <c r="E54" s="224"/>
      <c r="F54" s="224"/>
      <c r="G54" s="224"/>
      <c r="H54" s="109"/>
      <c r="I54" s="109"/>
      <c r="J54" s="109"/>
      <c r="K54" s="109"/>
    </row>
    <row r="55" spans="1:9" ht="15">
      <c r="A55" s="112">
        <v>28</v>
      </c>
      <c r="B55" s="113" t="s">
        <v>132</v>
      </c>
      <c r="C55" s="113" t="s">
        <v>131</v>
      </c>
      <c r="D55" s="112" t="s">
        <v>64</v>
      </c>
      <c r="E55" s="114">
        <v>1</v>
      </c>
      <c r="F55" s="166">
        <v>0</v>
      </c>
      <c r="G55" s="115">
        <f aca="true" t="shared" si="0" ref="G55:G71">F55*E55</f>
        <v>0</v>
      </c>
      <c r="H55" s="109"/>
      <c r="I55" s="109"/>
    </row>
    <row r="56" spans="1:9" ht="15">
      <c r="A56" s="112">
        <v>29</v>
      </c>
      <c r="B56" s="113" t="s">
        <v>106</v>
      </c>
      <c r="C56" s="113" t="s">
        <v>107</v>
      </c>
      <c r="D56" s="112" t="s">
        <v>67</v>
      </c>
      <c r="E56" s="114">
        <v>80</v>
      </c>
      <c r="F56" s="166">
        <v>0</v>
      </c>
      <c r="G56" s="115">
        <f t="shared" si="0"/>
        <v>0</v>
      </c>
      <c r="H56" s="109"/>
      <c r="I56" s="109"/>
    </row>
    <row r="57" spans="1:9" ht="15">
      <c r="A57" s="112">
        <v>30</v>
      </c>
      <c r="B57" s="113" t="s">
        <v>87</v>
      </c>
      <c r="C57" s="113" t="s">
        <v>86</v>
      </c>
      <c r="D57" s="112" t="s">
        <v>64</v>
      </c>
      <c r="E57" s="114">
        <v>7</v>
      </c>
      <c r="F57" s="166">
        <v>0</v>
      </c>
      <c r="G57" s="115">
        <f t="shared" si="0"/>
        <v>0</v>
      </c>
      <c r="H57" s="109"/>
      <c r="I57" s="109"/>
    </row>
    <row r="58" spans="1:9" ht="15">
      <c r="A58" s="112">
        <v>31</v>
      </c>
      <c r="B58" s="113" t="s">
        <v>87</v>
      </c>
      <c r="C58" s="113" t="s">
        <v>86</v>
      </c>
      <c r="D58" s="112" t="s">
        <v>64</v>
      </c>
      <c r="E58" s="114">
        <v>2</v>
      </c>
      <c r="F58" s="166">
        <v>0</v>
      </c>
      <c r="G58" s="115">
        <f t="shared" si="0"/>
        <v>0</v>
      </c>
      <c r="H58" s="109"/>
      <c r="I58" s="109"/>
    </row>
    <row r="59" spans="1:9" ht="15">
      <c r="A59" s="112">
        <v>32</v>
      </c>
      <c r="B59" s="113" t="s">
        <v>87</v>
      </c>
      <c r="C59" s="113" t="s">
        <v>86</v>
      </c>
      <c r="D59" s="112" t="s">
        <v>64</v>
      </c>
      <c r="E59" s="114">
        <v>2</v>
      </c>
      <c r="F59" s="166">
        <v>0</v>
      </c>
      <c r="G59" s="115">
        <f t="shared" si="0"/>
        <v>0</v>
      </c>
      <c r="H59" s="109"/>
      <c r="I59" s="109"/>
    </row>
    <row r="60" spans="1:9" ht="15">
      <c r="A60" s="112">
        <v>33</v>
      </c>
      <c r="B60" s="113" t="s">
        <v>87</v>
      </c>
      <c r="C60" s="113" t="s">
        <v>86</v>
      </c>
      <c r="D60" s="112" t="s">
        <v>64</v>
      </c>
      <c r="E60" s="114">
        <v>4</v>
      </c>
      <c r="F60" s="166">
        <v>0</v>
      </c>
      <c r="G60" s="115">
        <f t="shared" si="0"/>
        <v>0</v>
      </c>
      <c r="H60" s="109"/>
      <c r="I60" s="109"/>
    </row>
    <row r="61" spans="1:9" ht="15">
      <c r="A61" s="112">
        <v>34</v>
      </c>
      <c r="B61" s="113"/>
      <c r="C61" s="113" t="s">
        <v>152</v>
      </c>
      <c r="D61" s="112" t="s">
        <v>64</v>
      </c>
      <c r="E61" s="114">
        <v>1</v>
      </c>
      <c r="F61" s="166">
        <v>0</v>
      </c>
      <c r="G61" s="115">
        <f t="shared" si="0"/>
        <v>0</v>
      </c>
      <c r="H61" s="109"/>
      <c r="I61" s="109"/>
    </row>
    <row r="62" spans="1:9" ht="15">
      <c r="A62" s="112">
        <v>35</v>
      </c>
      <c r="B62" s="113" t="s">
        <v>88</v>
      </c>
      <c r="C62" s="113" t="s">
        <v>130</v>
      </c>
      <c r="D62" s="112" t="s">
        <v>64</v>
      </c>
      <c r="E62" s="114">
        <v>1</v>
      </c>
      <c r="F62" s="166">
        <v>0</v>
      </c>
      <c r="G62" s="115">
        <f t="shared" si="0"/>
        <v>0</v>
      </c>
      <c r="H62" s="109"/>
      <c r="I62" s="109"/>
    </row>
    <row r="63" spans="1:9" ht="15">
      <c r="A63" s="112">
        <v>36</v>
      </c>
      <c r="B63" s="113" t="s">
        <v>108</v>
      </c>
      <c r="C63" s="113" t="s">
        <v>109</v>
      </c>
      <c r="D63" s="112" t="s">
        <v>64</v>
      </c>
      <c r="E63" s="114">
        <v>2</v>
      </c>
      <c r="F63" s="166">
        <v>0</v>
      </c>
      <c r="G63" s="115">
        <f t="shared" si="0"/>
        <v>0</v>
      </c>
      <c r="H63" s="109"/>
      <c r="I63" s="109"/>
    </row>
    <row r="64" spans="1:9" ht="15">
      <c r="A64" s="112">
        <v>37</v>
      </c>
      <c r="B64" s="113" t="s">
        <v>77</v>
      </c>
      <c r="C64" s="113" t="s">
        <v>78</v>
      </c>
      <c r="D64" s="112" t="s">
        <v>67</v>
      </c>
      <c r="E64" s="114">
        <v>30</v>
      </c>
      <c r="F64" s="166">
        <v>0</v>
      </c>
      <c r="G64" s="115">
        <f t="shared" si="0"/>
        <v>0</v>
      </c>
      <c r="H64" s="109"/>
      <c r="I64" s="109"/>
    </row>
    <row r="65" spans="1:9" ht="15">
      <c r="A65" s="112">
        <v>38</v>
      </c>
      <c r="B65" s="113" t="s">
        <v>104</v>
      </c>
      <c r="C65" s="113" t="s">
        <v>103</v>
      </c>
      <c r="D65" s="112" t="s">
        <v>67</v>
      </c>
      <c r="E65" s="114">
        <v>60</v>
      </c>
      <c r="F65" s="166">
        <v>0</v>
      </c>
      <c r="G65" s="115">
        <f t="shared" si="0"/>
        <v>0</v>
      </c>
      <c r="H65" s="109"/>
      <c r="I65" s="109"/>
    </row>
    <row r="66" spans="1:9" ht="15">
      <c r="A66" s="112">
        <v>39</v>
      </c>
      <c r="B66" s="113" t="s">
        <v>104</v>
      </c>
      <c r="C66" s="113" t="s">
        <v>103</v>
      </c>
      <c r="D66" s="112" t="s">
        <v>67</v>
      </c>
      <c r="E66" s="114">
        <v>80</v>
      </c>
      <c r="F66" s="166">
        <v>0</v>
      </c>
      <c r="G66" s="115">
        <f t="shared" si="0"/>
        <v>0</v>
      </c>
      <c r="H66" s="109"/>
      <c r="I66" s="109"/>
    </row>
    <row r="67" spans="1:9" ht="15">
      <c r="A67" s="112">
        <v>40</v>
      </c>
      <c r="B67" s="113" t="s">
        <v>110</v>
      </c>
      <c r="C67" s="113" t="s">
        <v>111</v>
      </c>
      <c r="D67" s="112" t="s">
        <v>64</v>
      </c>
      <c r="E67" s="114">
        <v>40</v>
      </c>
      <c r="F67" s="166">
        <v>0</v>
      </c>
      <c r="G67" s="115">
        <f t="shared" si="0"/>
        <v>0</v>
      </c>
      <c r="H67" s="109"/>
      <c r="I67" s="109"/>
    </row>
    <row r="68" spans="1:9" ht="15">
      <c r="A68" s="112">
        <v>41</v>
      </c>
      <c r="B68" s="113"/>
      <c r="C68" s="113" t="s">
        <v>85</v>
      </c>
      <c r="D68" s="112" t="s">
        <v>64</v>
      </c>
      <c r="E68" s="114">
        <v>2</v>
      </c>
      <c r="F68" s="166">
        <v>0</v>
      </c>
      <c r="G68" s="115">
        <f t="shared" si="0"/>
        <v>0</v>
      </c>
      <c r="H68" s="109"/>
      <c r="I68" s="109"/>
    </row>
    <row r="69" spans="1:9" ht="15">
      <c r="A69" s="112">
        <v>42</v>
      </c>
      <c r="B69" s="113"/>
      <c r="C69" s="113" t="s">
        <v>85</v>
      </c>
      <c r="D69" s="112" t="s">
        <v>64</v>
      </c>
      <c r="E69" s="114">
        <v>3</v>
      </c>
      <c r="F69" s="166">
        <v>0</v>
      </c>
      <c r="G69" s="115">
        <f t="shared" si="0"/>
        <v>0</v>
      </c>
      <c r="H69" s="109"/>
      <c r="I69" s="109"/>
    </row>
    <row r="70" spans="1:9" ht="15">
      <c r="A70" s="112">
        <v>43</v>
      </c>
      <c r="B70" s="113" t="s">
        <v>84</v>
      </c>
      <c r="C70" s="113" t="s">
        <v>83</v>
      </c>
      <c r="D70" s="112" t="s">
        <v>64</v>
      </c>
      <c r="E70" s="114">
        <v>2</v>
      </c>
      <c r="F70" s="166">
        <v>0</v>
      </c>
      <c r="G70" s="115">
        <f t="shared" si="0"/>
        <v>0</v>
      </c>
      <c r="H70" s="109"/>
      <c r="I70" s="109"/>
    </row>
    <row r="71" spans="1:9" ht="15">
      <c r="A71" s="112">
        <v>44</v>
      </c>
      <c r="B71" s="113" t="s">
        <v>84</v>
      </c>
      <c r="C71" s="113" t="s">
        <v>83</v>
      </c>
      <c r="D71" s="112" t="s">
        <v>64</v>
      </c>
      <c r="E71" s="114">
        <v>7</v>
      </c>
      <c r="F71" s="166">
        <v>0</v>
      </c>
      <c r="G71" s="115">
        <f t="shared" si="0"/>
        <v>0</v>
      </c>
      <c r="H71" s="109"/>
      <c r="I71" s="109"/>
    </row>
    <row r="72" spans="1:11" ht="15">
      <c r="A72" s="116"/>
      <c r="B72" s="116" t="s">
        <v>65</v>
      </c>
      <c r="C72" s="225" t="s">
        <v>76</v>
      </c>
      <c r="D72" s="226"/>
      <c r="E72" s="226"/>
      <c r="F72" s="226"/>
      <c r="G72" s="117">
        <f>SUM(G55:G71)</f>
        <v>0</v>
      </c>
      <c r="H72" s="109"/>
      <c r="I72" s="109"/>
      <c r="J72" s="109"/>
      <c r="K72" s="109"/>
    </row>
    <row r="73" spans="1:11" ht="15">
      <c r="A73" s="223"/>
      <c r="B73" s="223"/>
      <c r="C73" s="224" t="s">
        <v>80</v>
      </c>
      <c r="D73" s="224"/>
      <c r="E73" s="224"/>
      <c r="F73" s="224"/>
      <c r="G73" s="224"/>
      <c r="H73" s="109"/>
      <c r="I73" s="109"/>
      <c r="J73" s="109"/>
      <c r="K73" s="109"/>
    </row>
    <row r="74" spans="1:9" ht="15">
      <c r="A74" s="112">
        <v>45</v>
      </c>
      <c r="B74" s="113" t="s">
        <v>82</v>
      </c>
      <c r="C74" s="113" t="s">
        <v>81</v>
      </c>
      <c r="D74" s="112" t="s">
        <v>64</v>
      </c>
      <c r="E74" s="114">
        <v>2</v>
      </c>
      <c r="F74" s="166">
        <v>0</v>
      </c>
      <c r="G74" s="115">
        <f>F74*E74</f>
        <v>0</v>
      </c>
      <c r="H74" s="109"/>
      <c r="I74" s="109"/>
    </row>
    <row r="75" spans="1:9" ht="15">
      <c r="A75" s="112">
        <v>46</v>
      </c>
      <c r="B75" s="113" t="s">
        <v>82</v>
      </c>
      <c r="C75" s="113" t="s">
        <v>81</v>
      </c>
      <c r="D75" s="112" t="s">
        <v>64</v>
      </c>
      <c r="E75" s="114">
        <v>7</v>
      </c>
      <c r="F75" s="166">
        <v>0</v>
      </c>
      <c r="G75" s="115">
        <f>F75*E75</f>
        <v>0</v>
      </c>
      <c r="H75" s="109"/>
      <c r="I75" s="109"/>
    </row>
    <row r="76" spans="1:9" ht="15">
      <c r="A76" s="112">
        <v>47</v>
      </c>
      <c r="B76" s="113" t="s">
        <v>82</v>
      </c>
      <c r="C76" s="113" t="s">
        <v>81</v>
      </c>
      <c r="D76" s="112" t="s">
        <v>64</v>
      </c>
      <c r="E76" s="114">
        <v>4</v>
      </c>
      <c r="F76" s="166">
        <v>0</v>
      </c>
      <c r="G76" s="115">
        <f>F76*E76</f>
        <v>0</v>
      </c>
      <c r="H76" s="109"/>
      <c r="I76" s="109"/>
    </row>
    <row r="77" spans="1:9" ht="15">
      <c r="A77" s="112">
        <v>48</v>
      </c>
      <c r="B77" s="113" t="s">
        <v>82</v>
      </c>
      <c r="C77" s="113" t="s">
        <v>81</v>
      </c>
      <c r="D77" s="112" t="s">
        <v>64</v>
      </c>
      <c r="E77" s="114">
        <v>2</v>
      </c>
      <c r="F77" s="166">
        <v>0</v>
      </c>
      <c r="G77" s="115">
        <f>F77*E77</f>
        <v>0</v>
      </c>
      <c r="H77" s="109"/>
      <c r="I77" s="109"/>
    </row>
    <row r="78" spans="1:9" ht="15">
      <c r="A78" s="112">
        <v>49</v>
      </c>
      <c r="B78" s="113" t="s">
        <v>102</v>
      </c>
      <c r="C78" s="113" t="s">
        <v>101</v>
      </c>
      <c r="D78" s="112" t="s">
        <v>67</v>
      </c>
      <c r="E78" s="114">
        <v>60</v>
      </c>
      <c r="F78" s="166">
        <v>0</v>
      </c>
      <c r="G78" s="115">
        <f>F78*E78</f>
        <v>0</v>
      </c>
      <c r="H78" s="109"/>
      <c r="I78" s="109"/>
    </row>
    <row r="79" spans="1:11" ht="15">
      <c r="A79" s="116"/>
      <c r="B79" s="116" t="s">
        <v>65</v>
      </c>
      <c r="C79" s="225" t="s">
        <v>80</v>
      </c>
      <c r="D79" s="226"/>
      <c r="E79" s="226"/>
      <c r="F79" s="226"/>
      <c r="G79" s="117">
        <f>SUM(G74:G78)</f>
        <v>0</v>
      </c>
      <c r="H79" s="109"/>
      <c r="I79" s="109"/>
      <c r="J79" s="109"/>
      <c r="K79" s="109"/>
    </row>
    <row r="80" spans="1:11" ht="15">
      <c r="A80" s="118"/>
      <c r="B80" s="118" t="s">
        <v>65</v>
      </c>
      <c r="C80" s="227" t="s">
        <v>70</v>
      </c>
      <c r="D80" s="226"/>
      <c r="E80" s="226"/>
      <c r="F80" s="226"/>
      <c r="G80" s="119">
        <f>+G42+G53+G72+G79</f>
        <v>0</v>
      </c>
      <c r="H80" s="109"/>
      <c r="I80" s="109"/>
      <c r="J80" s="109"/>
      <c r="K80" s="109"/>
    </row>
    <row r="81" spans="1:11" ht="1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8" ht="15">
      <c r="A82" s="228" t="s">
        <v>79</v>
      </c>
      <c r="B82" s="228"/>
      <c r="C82" s="228"/>
      <c r="D82" s="228"/>
      <c r="E82" s="228"/>
      <c r="F82" s="228"/>
      <c r="G82" s="121">
        <f>+G36+G80</f>
        <v>0</v>
      </c>
      <c r="H82" s="109"/>
    </row>
  </sheetData>
  <sheetProtection algorithmName="SHA-512" hashValue="2BGo1LxunAKZprhWVWPrz6XrTpWVgjjSIuZtaP17q6N8OaLIODvkSwO8E+tlgFPwNXIWmuvLXdg0nt2kiFtyqg==" saltValue="huGfWAQ9VNubF1xB3qn6cg==" spinCount="100000" sheet="1" objects="1" scenarios="1"/>
  <mergeCells count="41">
    <mergeCell ref="A1:B1"/>
    <mergeCell ref="C1:G1"/>
    <mergeCell ref="A2:B2"/>
    <mergeCell ref="C2:G2"/>
    <mergeCell ref="A4:B4"/>
    <mergeCell ref="C4:G4"/>
    <mergeCell ref="A6:B6"/>
    <mergeCell ref="C6:G6"/>
    <mergeCell ref="C11:F11"/>
    <mergeCell ref="A12:B12"/>
    <mergeCell ref="C12:G12"/>
    <mergeCell ref="C14:F14"/>
    <mergeCell ref="A15:B15"/>
    <mergeCell ref="C15:G15"/>
    <mergeCell ref="C18:F18"/>
    <mergeCell ref="A19:B19"/>
    <mergeCell ref="C19:G19"/>
    <mergeCell ref="C25:F25"/>
    <mergeCell ref="A26:B26"/>
    <mergeCell ref="C26:G26"/>
    <mergeCell ref="C31:F31"/>
    <mergeCell ref="A32:B32"/>
    <mergeCell ref="C32:G32"/>
    <mergeCell ref="C35:F35"/>
    <mergeCell ref="C72:F72"/>
    <mergeCell ref="C36:F36"/>
    <mergeCell ref="A38:B38"/>
    <mergeCell ref="C38:G38"/>
    <mergeCell ref="A40:B40"/>
    <mergeCell ref="C40:G40"/>
    <mergeCell ref="C42:F42"/>
    <mergeCell ref="A43:B43"/>
    <mergeCell ref="C43:G43"/>
    <mergeCell ref="C53:F53"/>
    <mergeCell ref="A54:B54"/>
    <mergeCell ref="C54:G54"/>
    <mergeCell ref="A73:B73"/>
    <mergeCell ref="C73:G73"/>
    <mergeCell ref="C79:F79"/>
    <mergeCell ref="C80:F80"/>
    <mergeCell ref="A82:F82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showGridLines="0" workbookViewId="0" topLeftCell="A1">
      <selection activeCell="C56" sqref="C56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32">
        <v>31731</v>
      </c>
      <c r="B1" s="232"/>
      <c r="C1" s="232" t="s">
        <v>153</v>
      </c>
      <c r="D1" s="232"/>
      <c r="E1" s="232"/>
      <c r="F1" s="232"/>
      <c r="G1" s="232"/>
      <c r="H1" s="109"/>
      <c r="I1" s="109"/>
      <c r="J1" s="109"/>
      <c r="K1" s="109"/>
    </row>
    <row r="2" spans="1:11" ht="24.95" customHeight="1">
      <c r="A2" s="233" t="s">
        <v>55</v>
      </c>
      <c r="B2" s="233"/>
      <c r="C2" s="234" t="s">
        <v>154</v>
      </c>
      <c r="D2" s="234"/>
      <c r="E2" s="234"/>
      <c r="F2" s="234"/>
      <c r="G2" s="234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29"/>
      <c r="B4" s="230"/>
      <c r="C4" s="230" t="s">
        <v>56</v>
      </c>
      <c r="D4" s="230"/>
      <c r="E4" s="230"/>
      <c r="F4" s="230"/>
      <c r="G4" s="231"/>
      <c r="H4" s="109"/>
      <c r="I4" s="109"/>
      <c r="J4" s="109"/>
      <c r="K4" s="109"/>
    </row>
    <row r="5" spans="1:11" ht="15">
      <c r="A5" s="111" t="s">
        <v>57</v>
      </c>
      <c r="B5" s="111" t="s">
        <v>58</v>
      </c>
      <c r="C5" s="111" t="s">
        <v>59</v>
      </c>
      <c r="D5" s="111" t="s">
        <v>60</v>
      </c>
      <c r="E5" s="111" t="s">
        <v>61</v>
      </c>
      <c r="F5" s="111" t="s">
        <v>62</v>
      </c>
      <c r="G5" s="111" t="s">
        <v>63</v>
      </c>
      <c r="H5" s="109"/>
      <c r="I5" s="109"/>
      <c r="J5" s="109"/>
      <c r="K5" s="109"/>
    </row>
    <row r="6" spans="1:11" ht="15">
      <c r="A6" s="223"/>
      <c r="B6" s="223"/>
      <c r="C6" s="224" t="s">
        <v>93</v>
      </c>
      <c r="D6" s="224"/>
      <c r="E6" s="224"/>
      <c r="F6" s="224"/>
      <c r="G6" s="224"/>
      <c r="H6" s="109"/>
      <c r="I6" s="109"/>
      <c r="J6" s="109"/>
      <c r="K6" s="109"/>
    </row>
    <row r="7" spans="1:9" ht="15">
      <c r="A7" s="112">
        <v>1</v>
      </c>
      <c r="B7" s="113" t="s">
        <v>122</v>
      </c>
      <c r="C7" s="113" t="s">
        <v>178</v>
      </c>
      <c r="D7" s="112" t="s">
        <v>64</v>
      </c>
      <c r="E7" s="114">
        <v>7</v>
      </c>
      <c r="F7" s="166">
        <v>0</v>
      </c>
      <c r="G7" s="115">
        <f aca="true" t="shared" si="0" ref="G7:G13">F7*E7</f>
        <v>0</v>
      </c>
      <c r="H7" s="109"/>
      <c r="I7" s="109"/>
    </row>
    <row r="8" spans="1:9" ht="15">
      <c r="A8" s="112">
        <v>2</v>
      </c>
      <c r="B8" s="113" t="s">
        <v>121</v>
      </c>
      <c r="C8" s="113" t="s">
        <v>177</v>
      </c>
      <c r="D8" s="112" t="s">
        <v>64</v>
      </c>
      <c r="E8" s="114">
        <v>1</v>
      </c>
      <c r="F8" s="166">
        <v>0</v>
      </c>
      <c r="G8" s="115">
        <f t="shared" si="0"/>
        <v>0</v>
      </c>
      <c r="H8" s="109"/>
      <c r="I8" s="109"/>
    </row>
    <row r="9" spans="1:9" ht="15">
      <c r="A9" s="112">
        <v>3</v>
      </c>
      <c r="B9" s="113"/>
      <c r="C9" s="113" t="s">
        <v>126</v>
      </c>
      <c r="D9" s="112" t="s">
        <v>64</v>
      </c>
      <c r="E9" s="114">
        <v>2</v>
      </c>
      <c r="F9" s="166">
        <v>0</v>
      </c>
      <c r="G9" s="115">
        <f t="shared" si="0"/>
        <v>0</v>
      </c>
      <c r="H9" s="109"/>
      <c r="I9" s="109"/>
    </row>
    <row r="10" spans="1:9" ht="15">
      <c r="A10" s="112">
        <v>4</v>
      </c>
      <c r="B10" s="113"/>
      <c r="C10" s="113" t="s">
        <v>147</v>
      </c>
      <c r="D10" s="112" t="s">
        <v>64</v>
      </c>
      <c r="E10" s="114">
        <v>1</v>
      </c>
      <c r="F10" s="166">
        <v>0</v>
      </c>
      <c r="G10" s="115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119</v>
      </c>
      <c r="D11" s="112" t="s">
        <v>64</v>
      </c>
      <c r="E11" s="114">
        <v>15</v>
      </c>
      <c r="F11" s="166">
        <v>0</v>
      </c>
      <c r="G11" s="115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127</v>
      </c>
      <c r="D12" s="112" t="s">
        <v>64</v>
      </c>
      <c r="E12" s="114">
        <v>5</v>
      </c>
      <c r="F12" s="166">
        <v>0</v>
      </c>
      <c r="G12" s="115">
        <f t="shared" si="0"/>
        <v>0</v>
      </c>
      <c r="H12" s="109"/>
      <c r="I12" s="109"/>
    </row>
    <row r="13" spans="1:9" ht="15">
      <c r="A13" s="112">
        <v>7</v>
      </c>
      <c r="B13" s="113"/>
      <c r="C13" s="113" t="s">
        <v>155</v>
      </c>
      <c r="D13" s="112" t="s">
        <v>156</v>
      </c>
      <c r="E13" s="114">
        <v>1</v>
      </c>
      <c r="F13" s="166">
        <v>0</v>
      </c>
      <c r="G13" s="115">
        <f t="shared" si="0"/>
        <v>0</v>
      </c>
      <c r="H13" s="109"/>
      <c r="I13" s="109"/>
    </row>
    <row r="14" spans="1:9" ht="21">
      <c r="A14" s="120"/>
      <c r="B14" s="120"/>
      <c r="C14" s="120" t="s">
        <v>157</v>
      </c>
      <c r="D14" s="120"/>
      <c r="E14" s="120"/>
      <c r="F14" s="120"/>
      <c r="G14" s="120"/>
      <c r="H14" s="109"/>
      <c r="I14" s="109"/>
    </row>
    <row r="15" spans="1:11" ht="15">
      <c r="A15" s="116"/>
      <c r="B15" s="116" t="s">
        <v>65</v>
      </c>
      <c r="C15" s="225" t="s">
        <v>93</v>
      </c>
      <c r="D15" s="226"/>
      <c r="E15" s="226"/>
      <c r="F15" s="226"/>
      <c r="G15" s="117">
        <f>SUM(G7:G13)</f>
        <v>0</v>
      </c>
      <c r="H15" s="109"/>
      <c r="I15" s="109"/>
      <c r="J15" s="109"/>
      <c r="K15" s="109"/>
    </row>
    <row r="16" spans="1:11" ht="15">
      <c r="A16" s="223"/>
      <c r="B16" s="223"/>
      <c r="C16" s="224" t="s">
        <v>158</v>
      </c>
      <c r="D16" s="224"/>
      <c r="E16" s="224"/>
      <c r="F16" s="224"/>
      <c r="G16" s="224"/>
      <c r="H16" s="109"/>
      <c r="I16" s="109"/>
      <c r="J16" s="109"/>
      <c r="K16" s="109"/>
    </row>
    <row r="17" spans="1:9" ht="15">
      <c r="A17" s="112">
        <v>8</v>
      </c>
      <c r="B17" s="113"/>
      <c r="C17" s="113" t="s">
        <v>124</v>
      </c>
      <c r="D17" s="112" t="s">
        <v>90</v>
      </c>
      <c r="E17" s="114">
        <v>1</v>
      </c>
      <c r="F17" s="166">
        <v>0</v>
      </c>
      <c r="G17" s="115">
        <f>F17*E17</f>
        <v>0</v>
      </c>
      <c r="H17" s="109"/>
      <c r="I17" s="109"/>
    </row>
    <row r="18" spans="1:11" ht="15">
      <c r="A18" s="116"/>
      <c r="B18" s="116" t="s">
        <v>65</v>
      </c>
      <c r="C18" s="225" t="s">
        <v>158</v>
      </c>
      <c r="D18" s="226"/>
      <c r="E18" s="226"/>
      <c r="F18" s="226"/>
      <c r="G18" s="117">
        <f>SUM(G17:G17)</f>
        <v>0</v>
      </c>
      <c r="H18" s="109"/>
      <c r="I18" s="109"/>
      <c r="J18" s="109"/>
      <c r="K18" s="109"/>
    </row>
    <row r="19" spans="1:11" ht="15">
      <c r="A19" s="118"/>
      <c r="B19" s="118" t="s">
        <v>65</v>
      </c>
      <c r="C19" s="227" t="s">
        <v>56</v>
      </c>
      <c r="D19" s="226"/>
      <c r="E19" s="226"/>
      <c r="F19" s="226"/>
      <c r="G19" s="119">
        <f>+G15+G18</f>
        <v>0</v>
      </c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229"/>
      <c r="B21" s="230"/>
      <c r="C21" s="230" t="s">
        <v>70</v>
      </c>
      <c r="D21" s="230"/>
      <c r="E21" s="230"/>
      <c r="F21" s="230"/>
      <c r="G21" s="231"/>
      <c r="H21" s="109"/>
      <c r="I21" s="109"/>
      <c r="J21" s="109"/>
      <c r="K21" s="109"/>
    </row>
    <row r="22" spans="1:11" ht="15">
      <c r="A22" s="111" t="s">
        <v>57</v>
      </c>
      <c r="B22" s="111" t="s">
        <v>58</v>
      </c>
      <c r="C22" s="111" t="s">
        <v>59</v>
      </c>
      <c r="D22" s="111" t="s">
        <v>60</v>
      </c>
      <c r="E22" s="111" t="s">
        <v>61</v>
      </c>
      <c r="F22" s="111" t="s">
        <v>62</v>
      </c>
      <c r="G22" s="111" t="s">
        <v>63</v>
      </c>
      <c r="H22" s="109"/>
      <c r="I22" s="109"/>
      <c r="J22" s="109"/>
      <c r="K22" s="109"/>
    </row>
    <row r="23" spans="1:11" ht="15">
      <c r="A23" s="223"/>
      <c r="B23" s="223"/>
      <c r="C23" s="224" t="s">
        <v>92</v>
      </c>
      <c r="D23" s="224"/>
      <c r="E23" s="224"/>
      <c r="F23" s="224"/>
      <c r="G23" s="224"/>
      <c r="H23" s="109"/>
      <c r="I23" s="109"/>
      <c r="J23" s="109"/>
      <c r="K23" s="109"/>
    </row>
    <row r="24" spans="1:9" ht="15">
      <c r="A24" s="112">
        <v>9</v>
      </c>
      <c r="B24" s="113"/>
      <c r="C24" s="113" t="s">
        <v>118</v>
      </c>
      <c r="D24" s="112" t="s">
        <v>64</v>
      </c>
      <c r="E24" s="114">
        <v>1</v>
      </c>
      <c r="F24" s="166">
        <v>0</v>
      </c>
      <c r="G24" s="115">
        <f>F24*E24</f>
        <v>0</v>
      </c>
      <c r="H24" s="109"/>
      <c r="I24" s="109"/>
    </row>
    <row r="25" spans="1:9" ht="15">
      <c r="A25" s="112">
        <v>10</v>
      </c>
      <c r="B25" s="113"/>
      <c r="C25" s="113" t="s">
        <v>118</v>
      </c>
      <c r="D25" s="112" t="s">
        <v>64</v>
      </c>
      <c r="E25" s="114">
        <v>7</v>
      </c>
      <c r="F25" s="166">
        <v>0</v>
      </c>
      <c r="G25" s="115">
        <f>F25*E25</f>
        <v>0</v>
      </c>
      <c r="H25" s="109"/>
      <c r="I25" s="109"/>
    </row>
    <row r="26" spans="1:9" ht="15">
      <c r="A26" s="112">
        <v>11</v>
      </c>
      <c r="B26" s="113"/>
      <c r="C26" s="113" t="s">
        <v>123</v>
      </c>
      <c r="D26" s="112" t="s">
        <v>72</v>
      </c>
      <c r="E26" s="114">
        <v>4</v>
      </c>
      <c r="F26" s="166">
        <v>0</v>
      </c>
      <c r="G26" s="115">
        <f>F26*E26</f>
        <v>0</v>
      </c>
      <c r="H26" s="109"/>
      <c r="I26" s="109"/>
    </row>
    <row r="27" spans="1:9" ht="15">
      <c r="A27" s="112">
        <v>12</v>
      </c>
      <c r="B27" s="113"/>
      <c r="C27" s="113" t="s">
        <v>120</v>
      </c>
      <c r="D27" s="112" t="s">
        <v>64</v>
      </c>
      <c r="E27" s="114">
        <v>1</v>
      </c>
      <c r="F27" s="166">
        <v>0</v>
      </c>
      <c r="G27" s="115">
        <f>F27*E27</f>
        <v>0</v>
      </c>
      <c r="H27" s="109"/>
      <c r="I27" s="109"/>
    </row>
    <row r="28" spans="1:11" ht="15">
      <c r="A28" s="116"/>
      <c r="B28" s="116" t="s">
        <v>65</v>
      </c>
      <c r="C28" s="225" t="s">
        <v>92</v>
      </c>
      <c r="D28" s="226"/>
      <c r="E28" s="226"/>
      <c r="F28" s="226"/>
      <c r="G28" s="117">
        <f>SUM(G24:G27)</f>
        <v>0</v>
      </c>
      <c r="H28" s="109"/>
      <c r="I28" s="109"/>
      <c r="J28" s="109"/>
      <c r="K28" s="109"/>
    </row>
    <row r="29" spans="1:11" ht="15">
      <c r="A29" s="118"/>
      <c r="B29" s="118" t="s">
        <v>65</v>
      </c>
      <c r="C29" s="227" t="s">
        <v>70</v>
      </c>
      <c r="D29" s="226"/>
      <c r="E29" s="226"/>
      <c r="F29" s="226"/>
      <c r="G29" s="119">
        <f>+G28</f>
        <v>0</v>
      </c>
      <c r="H29" s="109"/>
      <c r="I29" s="109"/>
      <c r="J29" s="109"/>
      <c r="K29" s="109"/>
    </row>
    <row r="30" spans="1:1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8" ht="15">
      <c r="A31" s="228" t="s">
        <v>79</v>
      </c>
      <c r="B31" s="228"/>
      <c r="C31" s="228"/>
      <c r="D31" s="228"/>
      <c r="E31" s="228"/>
      <c r="F31" s="228"/>
      <c r="G31" s="121">
        <f>+G19+G29</f>
        <v>0</v>
      </c>
      <c r="H31" s="109"/>
    </row>
  </sheetData>
  <sheetProtection algorithmName="SHA-512" hashValue="e0Ce6UCtzQ0GOqn5dow3ZqA9VWLzsNaXF0ZDmXZrhjh8ExllmuWIsISDqBjITTf5WszqDRgUuju5rYNQ0JzGWA==" saltValue="Y7e8QMXzV0PES/a/hgUSzA==" spinCount="100000" sheet="1" objects="1" scenarios="1"/>
  <mergeCells count="20">
    <mergeCell ref="C18:F18"/>
    <mergeCell ref="C29:F29"/>
    <mergeCell ref="A31:F31"/>
    <mergeCell ref="C19:F19"/>
    <mergeCell ref="A21:B21"/>
    <mergeCell ref="C21:G21"/>
    <mergeCell ref="A23:B23"/>
    <mergeCell ref="C23:G23"/>
    <mergeCell ref="C28:F28"/>
    <mergeCell ref="A6:B6"/>
    <mergeCell ref="C6:G6"/>
    <mergeCell ref="C15:F15"/>
    <mergeCell ref="A16:B16"/>
    <mergeCell ref="C16:G16"/>
    <mergeCell ref="A1:B1"/>
    <mergeCell ref="C1:G1"/>
    <mergeCell ref="A2:B2"/>
    <mergeCell ref="C2:G2"/>
    <mergeCell ref="A4:B4"/>
    <mergeCell ref="C4:G4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showGridLines="0" workbookViewId="0" topLeftCell="A1">
      <selection activeCell="K51" sqref="K51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32">
        <v>31671</v>
      </c>
      <c r="B1" s="232"/>
      <c r="C1" s="232" t="s">
        <v>183</v>
      </c>
      <c r="D1" s="232"/>
      <c r="E1" s="232"/>
      <c r="F1" s="232"/>
      <c r="G1" s="232"/>
      <c r="H1" s="109"/>
      <c r="I1" s="109"/>
      <c r="J1" s="109"/>
      <c r="K1" s="109"/>
    </row>
    <row r="2" spans="1:11" ht="24.95" customHeight="1">
      <c r="A2" s="233" t="s">
        <v>55</v>
      </c>
      <c r="B2" s="233"/>
      <c r="C2" s="234" t="s">
        <v>182</v>
      </c>
      <c r="D2" s="234"/>
      <c r="E2" s="234"/>
      <c r="F2" s="234"/>
      <c r="G2" s="234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29"/>
      <c r="B4" s="230"/>
      <c r="C4" s="230" t="s">
        <v>56</v>
      </c>
      <c r="D4" s="230"/>
      <c r="E4" s="230"/>
      <c r="F4" s="230"/>
      <c r="G4" s="231"/>
      <c r="H4" s="109"/>
      <c r="I4" s="109"/>
      <c r="J4" s="109"/>
      <c r="K4" s="109"/>
    </row>
    <row r="5" spans="1:11" ht="15">
      <c r="A5" s="111" t="s">
        <v>57</v>
      </c>
      <c r="B5" s="111" t="s">
        <v>58</v>
      </c>
      <c r="C5" s="111" t="s">
        <v>59</v>
      </c>
      <c r="D5" s="111" t="s">
        <v>60</v>
      </c>
      <c r="E5" s="111" t="s">
        <v>61</v>
      </c>
      <c r="F5" s="111" t="s">
        <v>62</v>
      </c>
      <c r="G5" s="111" t="s">
        <v>63</v>
      </c>
      <c r="H5" s="109"/>
      <c r="I5" s="109"/>
      <c r="J5" s="109"/>
      <c r="K5" s="109"/>
    </row>
    <row r="6" spans="1:11" ht="15">
      <c r="A6" s="223"/>
      <c r="B6" s="223"/>
      <c r="C6" s="224" t="s">
        <v>89</v>
      </c>
      <c r="D6" s="224"/>
      <c r="E6" s="224"/>
      <c r="F6" s="224"/>
      <c r="G6" s="224"/>
      <c r="H6" s="109"/>
      <c r="I6" s="109"/>
      <c r="J6" s="109"/>
      <c r="K6" s="109"/>
    </row>
    <row r="7" spans="1:9" ht="15">
      <c r="A7" s="112">
        <v>1</v>
      </c>
      <c r="B7" s="113"/>
      <c r="C7" s="113" t="s">
        <v>181</v>
      </c>
      <c r="D7" s="112" t="s">
        <v>64</v>
      </c>
      <c r="E7" s="114">
        <v>10</v>
      </c>
      <c r="F7" s="166">
        <v>0</v>
      </c>
      <c r="G7" s="115">
        <f>F7*E7</f>
        <v>0</v>
      </c>
      <c r="H7" s="109"/>
      <c r="I7" s="109"/>
    </row>
    <row r="8" spans="1:11" ht="15">
      <c r="A8" s="116"/>
      <c r="B8" s="116" t="s">
        <v>65</v>
      </c>
      <c r="C8" s="225" t="s">
        <v>89</v>
      </c>
      <c r="D8" s="226"/>
      <c r="E8" s="226"/>
      <c r="F8" s="226"/>
      <c r="G8" s="117">
        <f>SUM(G7:G7)</f>
        <v>0</v>
      </c>
      <c r="H8" s="109"/>
      <c r="I8" s="109"/>
      <c r="J8" s="109"/>
      <c r="K8" s="109"/>
    </row>
    <row r="9" spans="1:11" ht="15">
      <c r="A9" s="223"/>
      <c r="B9" s="223"/>
      <c r="C9" s="224" t="s">
        <v>94</v>
      </c>
      <c r="D9" s="224"/>
      <c r="E9" s="224"/>
      <c r="F9" s="224"/>
      <c r="G9" s="224"/>
      <c r="H9" s="109"/>
      <c r="I9" s="109"/>
      <c r="J9" s="109"/>
      <c r="K9" s="109"/>
    </row>
    <row r="10" spans="1:9" ht="15">
      <c r="A10" s="112">
        <v>2</v>
      </c>
      <c r="B10" s="113"/>
      <c r="C10" s="113" t="s">
        <v>117</v>
      </c>
      <c r="D10" s="112" t="s">
        <v>64</v>
      </c>
      <c r="E10" s="114">
        <v>40</v>
      </c>
      <c r="F10" s="166">
        <v>0</v>
      </c>
      <c r="G10" s="115">
        <f>F10*E10</f>
        <v>0</v>
      </c>
      <c r="H10" s="109"/>
      <c r="I10" s="109"/>
    </row>
    <row r="11" spans="1:9" ht="15">
      <c r="A11" s="112">
        <v>3</v>
      </c>
      <c r="B11" s="113"/>
      <c r="C11" s="113" t="s">
        <v>180</v>
      </c>
      <c r="D11" s="112" t="s">
        <v>64</v>
      </c>
      <c r="E11" s="114">
        <v>5</v>
      </c>
      <c r="F11" s="166">
        <v>0</v>
      </c>
      <c r="G11" s="115">
        <f>F11*E11</f>
        <v>0</v>
      </c>
      <c r="H11" s="109"/>
      <c r="I11" s="109"/>
    </row>
    <row r="12" spans="1:11" ht="15">
      <c r="A12" s="116"/>
      <c r="B12" s="116" t="s">
        <v>65</v>
      </c>
      <c r="C12" s="225" t="s">
        <v>94</v>
      </c>
      <c r="D12" s="226"/>
      <c r="E12" s="226"/>
      <c r="F12" s="226"/>
      <c r="G12" s="117">
        <f>SUM(G10:G11)</f>
        <v>0</v>
      </c>
      <c r="H12" s="109"/>
      <c r="I12" s="109"/>
      <c r="J12" s="109"/>
      <c r="K12" s="109"/>
    </row>
    <row r="13" spans="1:11" ht="15">
      <c r="A13" s="223"/>
      <c r="B13" s="223"/>
      <c r="C13" s="224" t="s">
        <v>95</v>
      </c>
      <c r="D13" s="224"/>
      <c r="E13" s="224"/>
      <c r="F13" s="224"/>
      <c r="G13" s="224"/>
      <c r="H13" s="109"/>
      <c r="I13" s="109"/>
      <c r="J13" s="109"/>
      <c r="K13" s="109"/>
    </row>
    <row r="14" spans="1:9" ht="15">
      <c r="A14" s="112">
        <v>4</v>
      </c>
      <c r="B14" s="113"/>
      <c r="C14" s="113" t="s">
        <v>194</v>
      </c>
      <c r="D14" s="112" t="s">
        <v>64</v>
      </c>
      <c r="E14" s="114">
        <v>2</v>
      </c>
      <c r="F14" s="166">
        <v>0</v>
      </c>
      <c r="G14" s="115">
        <f>F14*E14</f>
        <v>0</v>
      </c>
      <c r="H14" s="109"/>
      <c r="I14" s="109"/>
    </row>
    <row r="15" spans="1:11" ht="15">
      <c r="A15" s="116"/>
      <c r="B15" s="116" t="s">
        <v>65</v>
      </c>
      <c r="C15" s="225" t="s">
        <v>95</v>
      </c>
      <c r="D15" s="226"/>
      <c r="E15" s="226"/>
      <c r="F15" s="226"/>
      <c r="G15" s="117">
        <f>SUM(G14:G14)</f>
        <v>0</v>
      </c>
      <c r="H15" s="109"/>
      <c r="I15" s="109"/>
      <c r="J15" s="109"/>
      <c r="K15" s="109"/>
    </row>
    <row r="16" spans="1:11" ht="15">
      <c r="A16" s="223"/>
      <c r="B16" s="223"/>
      <c r="C16" s="224" t="s">
        <v>66</v>
      </c>
      <c r="D16" s="224"/>
      <c r="E16" s="224"/>
      <c r="F16" s="224"/>
      <c r="G16" s="224"/>
      <c r="H16" s="109"/>
      <c r="I16" s="109"/>
      <c r="J16" s="109"/>
      <c r="K16" s="109"/>
    </row>
    <row r="17" spans="1:9" ht="15">
      <c r="A17" s="112">
        <v>5</v>
      </c>
      <c r="B17" s="113"/>
      <c r="C17" s="113" t="s">
        <v>96</v>
      </c>
      <c r="D17" s="112" t="s">
        <v>67</v>
      </c>
      <c r="E17" s="114">
        <v>10</v>
      </c>
      <c r="F17" s="166">
        <v>0</v>
      </c>
      <c r="G17" s="115">
        <f>F17*E17</f>
        <v>0</v>
      </c>
      <c r="H17" s="109"/>
      <c r="I17" s="109"/>
    </row>
    <row r="18" spans="1:9" ht="15">
      <c r="A18" s="112">
        <v>6</v>
      </c>
      <c r="B18" s="113"/>
      <c r="C18" s="113" t="s">
        <v>97</v>
      </c>
      <c r="D18" s="112" t="s">
        <v>67</v>
      </c>
      <c r="E18" s="114">
        <v>30</v>
      </c>
      <c r="F18" s="166">
        <v>0</v>
      </c>
      <c r="G18" s="115">
        <f>F18*E18</f>
        <v>0</v>
      </c>
      <c r="H18" s="109"/>
      <c r="I18" s="109"/>
    </row>
    <row r="19" spans="1:11" ht="15">
      <c r="A19" s="116"/>
      <c r="B19" s="116" t="s">
        <v>65</v>
      </c>
      <c r="C19" s="225" t="s">
        <v>66</v>
      </c>
      <c r="D19" s="226"/>
      <c r="E19" s="226"/>
      <c r="F19" s="226"/>
      <c r="G19" s="117">
        <f>SUM(G17:G18)</f>
        <v>0</v>
      </c>
      <c r="H19" s="109"/>
      <c r="I19" s="109"/>
      <c r="J19" s="109"/>
      <c r="K19" s="109"/>
    </row>
    <row r="20" spans="1:11" ht="15">
      <c r="A20" s="223"/>
      <c r="B20" s="223"/>
      <c r="C20" s="224" t="s">
        <v>68</v>
      </c>
      <c r="D20" s="224"/>
      <c r="E20" s="224"/>
      <c r="F20" s="224"/>
      <c r="G20" s="224"/>
      <c r="H20" s="109"/>
      <c r="I20" s="109"/>
      <c r="J20" s="109"/>
      <c r="K20" s="109"/>
    </row>
    <row r="21" spans="1:9" ht="15">
      <c r="A21" s="112">
        <v>7</v>
      </c>
      <c r="B21" s="113"/>
      <c r="C21" s="113" t="s">
        <v>195</v>
      </c>
      <c r="D21" s="112" t="s">
        <v>64</v>
      </c>
      <c r="E21" s="114">
        <v>1</v>
      </c>
      <c r="F21" s="166">
        <v>0</v>
      </c>
      <c r="G21" s="115">
        <f>F21*E21</f>
        <v>0</v>
      </c>
      <c r="H21" s="109"/>
      <c r="I21" s="109"/>
    </row>
    <row r="22" spans="1:11" ht="15">
      <c r="A22" s="116"/>
      <c r="B22" s="116" t="s">
        <v>65</v>
      </c>
      <c r="C22" s="225" t="s">
        <v>68</v>
      </c>
      <c r="D22" s="226"/>
      <c r="E22" s="226"/>
      <c r="F22" s="226"/>
      <c r="G22" s="117">
        <f>SUM(G21:G21)</f>
        <v>0</v>
      </c>
      <c r="H22" s="109"/>
      <c r="I22" s="109"/>
      <c r="J22" s="109"/>
      <c r="K22" s="109"/>
    </row>
    <row r="23" spans="1:11" ht="15">
      <c r="A23" s="223"/>
      <c r="B23" s="223"/>
      <c r="C23" s="224" t="s">
        <v>69</v>
      </c>
      <c r="D23" s="224"/>
      <c r="E23" s="224"/>
      <c r="F23" s="224"/>
      <c r="G23" s="224"/>
      <c r="H23" s="109"/>
      <c r="I23" s="109"/>
      <c r="J23" s="109"/>
      <c r="K23" s="109"/>
    </row>
    <row r="24" spans="1:9" ht="15">
      <c r="A24" s="112">
        <v>8</v>
      </c>
      <c r="B24" s="113"/>
      <c r="C24" s="113" t="s">
        <v>179</v>
      </c>
      <c r="D24" s="112" t="s">
        <v>64</v>
      </c>
      <c r="E24" s="114">
        <v>9</v>
      </c>
      <c r="F24" s="166">
        <v>0</v>
      </c>
      <c r="G24" s="115">
        <f>F24*E24</f>
        <v>0</v>
      </c>
      <c r="H24" s="109"/>
      <c r="I24" s="109"/>
    </row>
    <row r="25" spans="1:11" ht="15">
      <c r="A25" s="116"/>
      <c r="B25" s="116" t="s">
        <v>65</v>
      </c>
      <c r="C25" s="225" t="s">
        <v>69</v>
      </c>
      <c r="D25" s="226"/>
      <c r="E25" s="226"/>
      <c r="F25" s="226"/>
      <c r="G25" s="117">
        <f>SUM(G24:G24)</f>
        <v>0</v>
      </c>
      <c r="H25" s="109"/>
      <c r="I25" s="109"/>
      <c r="J25" s="109"/>
      <c r="K25" s="109"/>
    </row>
    <row r="26" spans="1:11" ht="15">
      <c r="A26" s="118"/>
      <c r="B26" s="118" t="s">
        <v>65</v>
      </c>
      <c r="C26" s="227" t="s">
        <v>56</v>
      </c>
      <c r="D26" s="226"/>
      <c r="E26" s="226"/>
      <c r="F26" s="226"/>
      <c r="G26" s="119">
        <f>+G8+G12+G15+G19+G22+G25</f>
        <v>0</v>
      </c>
      <c r="H26" s="109"/>
      <c r="I26" s="109"/>
      <c r="J26" s="109"/>
      <c r="K26" s="109"/>
    </row>
    <row r="27" spans="1:11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5">
      <c r="A28" s="229"/>
      <c r="B28" s="230"/>
      <c r="C28" s="230" t="s">
        <v>70</v>
      </c>
      <c r="D28" s="230"/>
      <c r="E28" s="230"/>
      <c r="F28" s="230"/>
      <c r="G28" s="231"/>
      <c r="H28" s="109"/>
      <c r="I28" s="109"/>
      <c r="J28" s="109"/>
      <c r="K28" s="109"/>
    </row>
    <row r="29" spans="1:11" ht="15">
      <c r="A29" s="111" t="s">
        <v>57</v>
      </c>
      <c r="B29" s="111" t="s">
        <v>58</v>
      </c>
      <c r="C29" s="111" t="s">
        <v>59</v>
      </c>
      <c r="D29" s="111" t="s">
        <v>60</v>
      </c>
      <c r="E29" s="111" t="s">
        <v>61</v>
      </c>
      <c r="F29" s="111" t="s">
        <v>62</v>
      </c>
      <c r="G29" s="111" t="s">
        <v>63</v>
      </c>
      <c r="H29" s="109"/>
      <c r="I29" s="109"/>
      <c r="J29" s="109"/>
      <c r="K29" s="109"/>
    </row>
    <row r="30" spans="1:11" ht="15">
      <c r="A30" s="223"/>
      <c r="B30" s="223"/>
      <c r="C30" s="224" t="s">
        <v>135</v>
      </c>
      <c r="D30" s="224"/>
      <c r="E30" s="224"/>
      <c r="F30" s="224"/>
      <c r="G30" s="224"/>
      <c r="H30" s="109"/>
      <c r="I30" s="109"/>
      <c r="J30" s="109"/>
      <c r="K30" s="109"/>
    </row>
    <row r="31" spans="1:9" ht="15">
      <c r="A31" s="112">
        <v>9</v>
      </c>
      <c r="B31" s="113" t="s">
        <v>88</v>
      </c>
      <c r="C31" s="113" t="s">
        <v>114</v>
      </c>
      <c r="D31" s="112" t="s">
        <v>72</v>
      </c>
      <c r="E31" s="114">
        <v>8</v>
      </c>
      <c r="F31" s="166">
        <v>0</v>
      </c>
      <c r="G31" s="115">
        <f>F31*E31</f>
        <v>0</v>
      </c>
      <c r="H31" s="109"/>
      <c r="I31" s="109"/>
    </row>
    <row r="32" spans="1:11" ht="15">
      <c r="A32" s="116"/>
      <c r="B32" s="116" t="s">
        <v>65</v>
      </c>
      <c r="C32" s="225" t="s">
        <v>135</v>
      </c>
      <c r="D32" s="226"/>
      <c r="E32" s="226"/>
      <c r="F32" s="226"/>
      <c r="G32" s="117">
        <f>SUM(G31:G31)</f>
        <v>0</v>
      </c>
      <c r="H32" s="109"/>
      <c r="I32" s="109"/>
      <c r="J32" s="109"/>
      <c r="K32" s="109"/>
    </row>
    <row r="33" spans="1:11" ht="15">
      <c r="A33" s="223"/>
      <c r="B33" s="223"/>
      <c r="C33" s="224" t="s">
        <v>71</v>
      </c>
      <c r="D33" s="224"/>
      <c r="E33" s="224"/>
      <c r="F33" s="224"/>
      <c r="G33" s="224"/>
      <c r="H33" s="109"/>
      <c r="I33" s="109"/>
      <c r="J33" s="109"/>
      <c r="K33" s="109"/>
    </row>
    <row r="34" spans="1:9" ht="15">
      <c r="A34" s="112">
        <v>10</v>
      </c>
      <c r="B34" s="113"/>
      <c r="C34" s="113" t="s">
        <v>73</v>
      </c>
      <c r="D34" s="112" t="s">
        <v>72</v>
      </c>
      <c r="E34" s="114">
        <v>4</v>
      </c>
      <c r="F34" s="166">
        <v>0</v>
      </c>
      <c r="G34" s="115">
        <f>F34*E34</f>
        <v>0</v>
      </c>
      <c r="H34" s="109"/>
      <c r="I34" s="109"/>
    </row>
    <row r="35" spans="1:9" ht="15">
      <c r="A35" s="112">
        <v>11</v>
      </c>
      <c r="B35" s="113"/>
      <c r="C35" s="113" t="s">
        <v>116</v>
      </c>
      <c r="D35" s="112" t="s">
        <v>72</v>
      </c>
      <c r="E35" s="114">
        <v>10</v>
      </c>
      <c r="F35" s="166">
        <v>0</v>
      </c>
      <c r="G35" s="115">
        <f>F35*E35</f>
        <v>0</v>
      </c>
      <c r="H35" s="109"/>
      <c r="I35" s="109"/>
    </row>
    <row r="36" spans="1:9" ht="15">
      <c r="A36" s="120"/>
      <c r="B36" s="120"/>
      <c r="C36" s="120" t="s">
        <v>115</v>
      </c>
      <c r="D36" s="120"/>
      <c r="E36" s="120"/>
      <c r="F36" s="120"/>
      <c r="G36" s="120"/>
      <c r="H36" s="109"/>
      <c r="I36" s="109"/>
    </row>
    <row r="37" spans="1:9" ht="15">
      <c r="A37" s="112">
        <v>12</v>
      </c>
      <c r="B37" s="113"/>
      <c r="C37" s="113" t="s">
        <v>74</v>
      </c>
      <c r="D37" s="112" t="s">
        <v>72</v>
      </c>
      <c r="E37" s="114">
        <v>4</v>
      </c>
      <c r="F37" s="166">
        <v>0</v>
      </c>
      <c r="G37" s="115">
        <f>F37*E37</f>
        <v>0</v>
      </c>
      <c r="H37" s="109"/>
      <c r="I37" s="109"/>
    </row>
    <row r="38" spans="1:9" ht="15">
      <c r="A38" s="112">
        <v>13</v>
      </c>
      <c r="B38" s="113"/>
      <c r="C38" s="113" t="s">
        <v>98</v>
      </c>
      <c r="D38" s="112" t="s">
        <v>72</v>
      </c>
      <c r="E38" s="114">
        <v>2</v>
      </c>
      <c r="F38" s="166">
        <v>0</v>
      </c>
      <c r="G38" s="115">
        <f>F38*E38</f>
        <v>0</v>
      </c>
      <c r="H38" s="109"/>
      <c r="I38" s="109"/>
    </row>
    <row r="39" spans="1:9" ht="15">
      <c r="A39" s="112">
        <v>14</v>
      </c>
      <c r="B39" s="113"/>
      <c r="C39" s="113" t="s">
        <v>75</v>
      </c>
      <c r="D39" s="112" t="s">
        <v>72</v>
      </c>
      <c r="E39" s="114">
        <v>4</v>
      </c>
      <c r="F39" s="166">
        <v>0</v>
      </c>
      <c r="G39" s="115">
        <f>F39*E39</f>
        <v>0</v>
      </c>
      <c r="H39" s="109"/>
      <c r="I39" s="109"/>
    </row>
    <row r="40" spans="1:11" ht="15">
      <c r="A40" s="116"/>
      <c r="B40" s="116" t="s">
        <v>65</v>
      </c>
      <c r="C40" s="225" t="s">
        <v>71</v>
      </c>
      <c r="D40" s="226"/>
      <c r="E40" s="226"/>
      <c r="F40" s="226"/>
      <c r="G40" s="117">
        <f>SUM(G34:G39)</f>
        <v>0</v>
      </c>
      <c r="H40" s="109"/>
      <c r="I40" s="109"/>
      <c r="J40" s="109"/>
      <c r="K40" s="109"/>
    </row>
    <row r="41" spans="1:11" ht="15">
      <c r="A41" s="223"/>
      <c r="B41" s="223"/>
      <c r="C41" s="224" t="s">
        <v>76</v>
      </c>
      <c r="D41" s="224"/>
      <c r="E41" s="224"/>
      <c r="F41" s="224"/>
      <c r="G41" s="224"/>
      <c r="H41" s="109"/>
      <c r="I41" s="109"/>
      <c r="J41" s="109"/>
      <c r="K41" s="109"/>
    </row>
    <row r="42" spans="1:9" ht="15">
      <c r="A42" s="112">
        <v>15</v>
      </c>
      <c r="B42" s="113" t="s">
        <v>106</v>
      </c>
      <c r="C42" s="113" t="s">
        <v>107</v>
      </c>
      <c r="D42" s="112" t="s">
        <v>67</v>
      </c>
      <c r="E42" s="114">
        <v>90</v>
      </c>
      <c r="F42" s="166">
        <v>0</v>
      </c>
      <c r="G42" s="115">
        <f aca="true" t="shared" si="0" ref="G42:G48">F42*E42</f>
        <v>0</v>
      </c>
      <c r="H42" s="109"/>
      <c r="I42" s="109"/>
    </row>
    <row r="43" spans="1:9" ht="15">
      <c r="A43" s="112">
        <v>16</v>
      </c>
      <c r="B43" s="113" t="s">
        <v>87</v>
      </c>
      <c r="C43" s="113" t="s">
        <v>86</v>
      </c>
      <c r="D43" s="112" t="s">
        <v>64</v>
      </c>
      <c r="E43" s="114">
        <v>10</v>
      </c>
      <c r="F43" s="166">
        <v>0</v>
      </c>
      <c r="G43" s="115">
        <f t="shared" si="0"/>
        <v>0</v>
      </c>
      <c r="H43" s="109"/>
      <c r="I43" s="109"/>
    </row>
    <row r="44" spans="1:9" ht="15">
      <c r="A44" s="112">
        <v>17</v>
      </c>
      <c r="B44" s="113"/>
      <c r="C44" s="113" t="s">
        <v>152</v>
      </c>
      <c r="D44" s="112" t="s">
        <v>64</v>
      </c>
      <c r="E44" s="114">
        <v>1</v>
      </c>
      <c r="F44" s="166">
        <v>0</v>
      </c>
      <c r="G44" s="115">
        <f t="shared" si="0"/>
        <v>0</v>
      </c>
      <c r="H44" s="109"/>
      <c r="I44" s="109"/>
    </row>
    <row r="45" spans="1:9" ht="15">
      <c r="A45" s="112">
        <v>18</v>
      </c>
      <c r="B45" s="113" t="s">
        <v>88</v>
      </c>
      <c r="C45" s="113" t="s">
        <v>130</v>
      </c>
      <c r="D45" s="112" t="s">
        <v>64</v>
      </c>
      <c r="E45" s="114">
        <v>2</v>
      </c>
      <c r="F45" s="166">
        <v>0</v>
      </c>
      <c r="G45" s="115">
        <f t="shared" si="0"/>
        <v>0</v>
      </c>
      <c r="H45" s="109"/>
      <c r="I45" s="109"/>
    </row>
    <row r="46" spans="1:9" ht="15">
      <c r="A46" s="112">
        <v>19</v>
      </c>
      <c r="B46" s="113" t="s">
        <v>77</v>
      </c>
      <c r="C46" s="113" t="s">
        <v>78</v>
      </c>
      <c r="D46" s="112" t="s">
        <v>67</v>
      </c>
      <c r="E46" s="114">
        <v>40</v>
      </c>
      <c r="F46" s="166">
        <v>0</v>
      </c>
      <c r="G46" s="115">
        <f t="shared" si="0"/>
        <v>0</v>
      </c>
      <c r="H46" s="109"/>
      <c r="I46" s="109"/>
    </row>
    <row r="47" spans="1:9" ht="15">
      <c r="A47" s="112">
        <v>20</v>
      </c>
      <c r="B47" s="113"/>
      <c r="C47" s="113" t="s">
        <v>85</v>
      </c>
      <c r="D47" s="112" t="s">
        <v>64</v>
      </c>
      <c r="E47" s="114">
        <v>1</v>
      </c>
      <c r="F47" s="166">
        <v>0</v>
      </c>
      <c r="G47" s="115">
        <f t="shared" si="0"/>
        <v>0</v>
      </c>
      <c r="H47" s="109"/>
      <c r="I47" s="109"/>
    </row>
    <row r="48" spans="1:9" ht="15">
      <c r="A48" s="112">
        <v>21</v>
      </c>
      <c r="B48" s="113" t="s">
        <v>84</v>
      </c>
      <c r="C48" s="113" t="s">
        <v>83</v>
      </c>
      <c r="D48" s="112" t="s">
        <v>64</v>
      </c>
      <c r="E48" s="114">
        <v>9</v>
      </c>
      <c r="F48" s="166">
        <v>0</v>
      </c>
      <c r="G48" s="115">
        <f t="shared" si="0"/>
        <v>0</v>
      </c>
      <c r="H48" s="109"/>
      <c r="I48" s="109"/>
    </row>
    <row r="49" spans="1:11" ht="15">
      <c r="A49" s="116"/>
      <c r="B49" s="116" t="s">
        <v>65</v>
      </c>
      <c r="C49" s="225" t="s">
        <v>76</v>
      </c>
      <c r="D49" s="226"/>
      <c r="E49" s="226"/>
      <c r="F49" s="226"/>
      <c r="G49" s="117">
        <f>SUM(G42:G48)</f>
        <v>0</v>
      </c>
      <c r="H49" s="109"/>
      <c r="I49" s="109"/>
      <c r="J49" s="109"/>
      <c r="K49" s="109"/>
    </row>
    <row r="50" spans="1:11" ht="15">
      <c r="A50" s="118"/>
      <c r="B50" s="118" t="s">
        <v>65</v>
      </c>
      <c r="C50" s="227" t="s">
        <v>70</v>
      </c>
      <c r="D50" s="226"/>
      <c r="E50" s="226"/>
      <c r="F50" s="226"/>
      <c r="G50" s="119">
        <f>+G32+G40+G49</f>
        <v>0</v>
      </c>
      <c r="H50" s="109"/>
      <c r="I50" s="109"/>
      <c r="J50" s="109"/>
      <c r="K50" s="109"/>
    </row>
    <row r="51" spans="1:11" ht="1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8" ht="15">
      <c r="A52" s="228" t="s">
        <v>79</v>
      </c>
      <c r="B52" s="228"/>
      <c r="C52" s="228"/>
      <c r="D52" s="228"/>
      <c r="E52" s="228"/>
      <c r="F52" s="228"/>
      <c r="G52" s="121">
        <f>+G26+G50</f>
        <v>0</v>
      </c>
      <c r="H52" s="109"/>
    </row>
  </sheetData>
  <sheetProtection algorithmName="SHA-512" hashValue="Fxyei7S2H7Sweo0ruXGLhXEX63rtK6ovPGewXvLkTOdbFmhvYSr3Ju1zjuGVUND4zApSGvzcFgytShgUGufMdQ==" saltValue="hjBr4ds7RZ90dSFRBcGeCQ==" spinCount="100000" sheet="1" objects="1" scenarios="1"/>
  <mergeCells count="38">
    <mergeCell ref="A1:B1"/>
    <mergeCell ref="C1:G1"/>
    <mergeCell ref="A2:B2"/>
    <mergeCell ref="C2:G2"/>
    <mergeCell ref="A4:B4"/>
    <mergeCell ref="C4:G4"/>
    <mergeCell ref="A6:B6"/>
    <mergeCell ref="C6:G6"/>
    <mergeCell ref="C8:F8"/>
    <mergeCell ref="A9:B9"/>
    <mergeCell ref="C9:G9"/>
    <mergeCell ref="C12:F12"/>
    <mergeCell ref="A13:B13"/>
    <mergeCell ref="C13:G13"/>
    <mergeCell ref="C15:F15"/>
    <mergeCell ref="A16:B16"/>
    <mergeCell ref="C16:G16"/>
    <mergeCell ref="C19:F19"/>
    <mergeCell ref="A20:B20"/>
    <mergeCell ref="C20:G20"/>
    <mergeCell ref="C22:F22"/>
    <mergeCell ref="A23:B23"/>
    <mergeCell ref="C23:G23"/>
    <mergeCell ref="C25:F25"/>
    <mergeCell ref="C26:F26"/>
    <mergeCell ref="A28:B28"/>
    <mergeCell ref="C28:G28"/>
    <mergeCell ref="A30:B30"/>
    <mergeCell ref="C30:G30"/>
    <mergeCell ref="C32:F32"/>
    <mergeCell ref="C50:F50"/>
    <mergeCell ref="A52:F52"/>
    <mergeCell ref="A33:B33"/>
    <mergeCell ref="C33:G33"/>
    <mergeCell ref="C40:F40"/>
    <mergeCell ref="A41:B41"/>
    <mergeCell ref="C41:G41"/>
    <mergeCell ref="C49:F49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showGridLines="0" workbookViewId="0" topLeftCell="A1">
      <selection activeCell="C1" sqref="C1:G1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32">
        <v>31681</v>
      </c>
      <c r="B1" s="232"/>
      <c r="C1" s="232" t="s">
        <v>186</v>
      </c>
      <c r="D1" s="232"/>
      <c r="E1" s="232"/>
      <c r="F1" s="232"/>
      <c r="G1" s="232"/>
      <c r="H1" s="109"/>
      <c r="I1" s="109"/>
      <c r="J1" s="109"/>
      <c r="K1" s="109"/>
    </row>
    <row r="2" spans="1:11" ht="24.95" customHeight="1">
      <c r="A2" s="233" t="s">
        <v>55</v>
      </c>
      <c r="B2" s="233"/>
      <c r="C2" s="234" t="s">
        <v>185</v>
      </c>
      <c r="D2" s="234"/>
      <c r="E2" s="234"/>
      <c r="F2" s="234"/>
      <c r="G2" s="234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29"/>
      <c r="B4" s="230"/>
      <c r="C4" s="230" t="s">
        <v>56</v>
      </c>
      <c r="D4" s="230"/>
      <c r="E4" s="230"/>
      <c r="F4" s="230"/>
      <c r="G4" s="231"/>
      <c r="H4" s="109"/>
      <c r="I4" s="109"/>
      <c r="J4" s="109"/>
      <c r="K4" s="109"/>
    </row>
    <row r="5" spans="1:11" ht="15">
      <c r="A5" s="111" t="s">
        <v>57</v>
      </c>
      <c r="B5" s="111" t="s">
        <v>58</v>
      </c>
      <c r="C5" s="111" t="s">
        <v>59</v>
      </c>
      <c r="D5" s="111" t="s">
        <v>60</v>
      </c>
      <c r="E5" s="111" t="s">
        <v>61</v>
      </c>
      <c r="F5" s="111" t="s">
        <v>62</v>
      </c>
      <c r="G5" s="111" t="s">
        <v>63</v>
      </c>
      <c r="H5" s="109"/>
      <c r="I5" s="109"/>
      <c r="J5" s="109"/>
      <c r="K5" s="109"/>
    </row>
    <row r="6" spans="1:11" ht="15">
      <c r="A6" s="223"/>
      <c r="B6" s="223"/>
      <c r="C6" s="224" t="s">
        <v>93</v>
      </c>
      <c r="D6" s="224"/>
      <c r="E6" s="224"/>
      <c r="F6" s="224"/>
      <c r="G6" s="224"/>
      <c r="H6" s="109"/>
      <c r="I6" s="109"/>
      <c r="J6" s="109"/>
      <c r="K6" s="109"/>
    </row>
    <row r="7" spans="1:9" ht="15">
      <c r="A7" s="112">
        <v>1</v>
      </c>
      <c r="B7" s="113" t="s">
        <v>122</v>
      </c>
      <c r="C7" s="113" t="s">
        <v>178</v>
      </c>
      <c r="D7" s="112" t="s">
        <v>64</v>
      </c>
      <c r="E7" s="114">
        <v>3</v>
      </c>
      <c r="F7" s="166">
        <v>0</v>
      </c>
      <c r="G7" s="115">
        <f aca="true" t="shared" si="0" ref="G7:G13">F7*E7</f>
        <v>0</v>
      </c>
      <c r="H7" s="109"/>
      <c r="I7" s="109"/>
    </row>
    <row r="8" spans="1:9" ht="15">
      <c r="A8" s="112">
        <v>2</v>
      </c>
      <c r="B8" s="113" t="s">
        <v>121</v>
      </c>
      <c r="C8" s="113" t="s">
        <v>177</v>
      </c>
      <c r="D8" s="112" t="s">
        <v>64</v>
      </c>
      <c r="E8" s="114">
        <v>1</v>
      </c>
      <c r="F8" s="166">
        <v>0</v>
      </c>
      <c r="G8" s="115">
        <f t="shared" si="0"/>
        <v>0</v>
      </c>
      <c r="H8" s="109"/>
      <c r="I8" s="109"/>
    </row>
    <row r="9" spans="1:9" ht="15">
      <c r="A9" s="112">
        <v>3</v>
      </c>
      <c r="B9" s="113"/>
      <c r="C9" s="113" t="s">
        <v>184</v>
      </c>
      <c r="D9" s="112" t="s">
        <v>64</v>
      </c>
      <c r="E9" s="114">
        <v>1</v>
      </c>
      <c r="F9" s="166">
        <v>0</v>
      </c>
      <c r="G9" s="115">
        <f t="shared" si="0"/>
        <v>0</v>
      </c>
      <c r="H9" s="109"/>
      <c r="I9" s="109"/>
    </row>
    <row r="10" spans="1:9" ht="15">
      <c r="A10" s="112">
        <v>4</v>
      </c>
      <c r="B10" s="113"/>
      <c r="C10" s="113" t="s">
        <v>126</v>
      </c>
      <c r="D10" s="112" t="s">
        <v>64</v>
      </c>
      <c r="E10" s="114">
        <v>2</v>
      </c>
      <c r="F10" s="166">
        <v>0</v>
      </c>
      <c r="G10" s="115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119</v>
      </c>
      <c r="D11" s="112" t="s">
        <v>64</v>
      </c>
      <c r="E11" s="114">
        <v>15</v>
      </c>
      <c r="F11" s="166">
        <v>0</v>
      </c>
      <c r="G11" s="115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127</v>
      </c>
      <c r="D12" s="112" t="s">
        <v>64</v>
      </c>
      <c r="E12" s="114">
        <v>5</v>
      </c>
      <c r="F12" s="166">
        <v>0</v>
      </c>
      <c r="G12" s="115">
        <f t="shared" si="0"/>
        <v>0</v>
      </c>
      <c r="H12" s="109"/>
      <c r="I12" s="109"/>
    </row>
    <row r="13" spans="1:9" ht="15">
      <c r="A13" s="112">
        <v>7</v>
      </c>
      <c r="B13" s="113"/>
      <c r="C13" s="113" t="s">
        <v>155</v>
      </c>
      <c r="D13" s="112" t="s">
        <v>156</v>
      </c>
      <c r="E13" s="114">
        <v>1</v>
      </c>
      <c r="F13" s="166">
        <v>0</v>
      </c>
      <c r="G13" s="115">
        <f t="shared" si="0"/>
        <v>0</v>
      </c>
      <c r="H13" s="109"/>
      <c r="I13" s="109"/>
    </row>
    <row r="14" spans="1:9" ht="21">
      <c r="A14" s="120"/>
      <c r="B14" s="120"/>
      <c r="C14" s="120" t="s">
        <v>157</v>
      </c>
      <c r="D14" s="120"/>
      <c r="E14" s="120"/>
      <c r="F14" s="120"/>
      <c r="G14" s="120"/>
      <c r="H14" s="109"/>
      <c r="I14" s="109"/>
    </row>
    <row r="15" spans="1:11" ht="15">
      <c r="A15" s="116"/>
      <c r="B15" s="116" t="s">
        <v>65</v>
      </c>
      <c r="C15" s="225" t="s">
        <v>93</v>
      </c>
      <c r="D15" s="226"/>
      <c r="E15" s="226"/>
      <c r="F15" s="226"/>
      <c r="G15" s="117">
        <f>SUM(G7:G13)</f>
        <v>0</v>
      </c>
      <c r="H15" s="109"/>
      <c r="I15" s="109"/>
      <c r="J15" s="109"/>
      <c r="K15" s="109"/>
    </row>
    <row r="16" spans="1:11" ht="15">
      <c r="A16" s="223"/>
      <c r="B16" s="223"/>
      <c r="C16" s="224" t="s">
        <v>158</v>
      </c>
      <c r="D16" s="224"/>
      <c r="E16" s="224"/>
      <c r="F16" s="224"/>
      <c r="G16" s="224"/>
      <c r="H16" s="109"/>
      <c r="I16" s="109"/>
      <c r="J16" s="109"/>
      <c r="K16" s="109"/>
    </row>
    <row r="17" spans="1:9" ht="15">
      <c r="A17" s="112">
        <v>8</v>
      </c>
      <c r="B17" s="113"/>
      <c r="C17" s="113" t="s">
        <v>124</v>
      </c>
      <c r="D17" s="112" t="s">
        <v>90</v>
      </c>
      <c r="E17" s="114">
        <v>1</v>
      </c>
      <c r="F17" s="166">
        <v>0</v>
      </c>
      <c r="G17" s="115">
        <f>F17*E17</f>
        <v>0</v>
      </c>
      <c r="H17" s="109"/>
      <c r="I17" s="109"/>
    </row>
    <row r="18" spans="1:11" ht="15">
      <c r="A18" s="116"/>
      <c r="B18" s="116" t="s">
        <v>65</v>
      </c>
      <c r="C18" s="225" t="s">
        <v>158</v>
      </c>
      <c r="D18" s="226"/>
      <c r="E18" s="226"/>
      <c r="F18" s="226"/>
      <c r="G18" s="117">
        <f>SUM(G17:G17)</f>
        <v>0</v>
      </c>
      <c r="H18" s="109"/>
      <c r="I18" s="109"/>
      <c r="J18" s="109"/>
      <c r="K18" s="109"/>
    </row>
    <row r="19" spans="1:11" ht="15">
      <c r="A19" s="118"/>
      <c r="B19" s="118" t="s">
        <v>65</v>
      </c>
      <c r="C19" s="227" t="s">
        <v>56</v>
      </c>
      <c r="D19" s="226"/>
      <c r="E19" s="226"/>
      <c r="F19" s="226"/>
      <c r="G19" s="119">
        <f>+G15+G18</f>
        <v>0</v>
      </c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229"/>
      <c r="B21" s="230"/>
      <c r="C21" s="230" t="s">
        <v>70</v>
      </c>
      <c r="D21" s="230"/>
      <c r="E21" s="230"/>
      <c r="F21" s="230"/>
      <c r="G21" s="231"/>
      <c r="H21" s="109"/>
      <c r="I21" s="109"/>
      <c r="J21" s="109"/>
      <c r="K21" s="109"/>
    </row>
    <row r="22" spans="1:11" ht="15">
      <c r="A22" s="111" t="s">
        <v>57</v>
      </c>
      <c r="B22" s="111" t="s">
        <v>58</v>
      </c>
      <c r="C22" s="111" t="s">
        <v>59</v>
      </c>
      <c r="D22" s="111" t="s">
        <v>60</v>
      </c>
      <c r="E22" s="111" t="s">
        <v>61</v>
      </c>
      <c r="F22" s="111" t="s">
        <v>62</v>
      </c>
      <c r="G22" s="111" t="s">
        <v>63</v>
      </c>
      <c r="H22" s="109"/>
      <c r="I22" s="109"/>
      <c r="J22" s="109"/>
      <c r="K22" s="109"/>
    </row>
    <row r="23" spans="1:11" ht="15">
      <c r="A23" s="223"/>
      <c r="B23" s="223"/>
      <c r="C23" s="224" t="s">
        <v>92</v>
      </c>
      <c r="D23" s="224"/>
      <c r="E23" s="224"/>
      <c r="F23" s="224"/>
      <c r="G23" s="224"/>
      <c r="H23" s="109"/>
      <c r="I23" s="109"/>
      <c r="J23" s="109"/>
      <c r="K23" s="109"/>
    </row>
    <row r="24" spans="1:9" ht="15">
      <c r="A24" s="112">
        <v>9</v>
      </c>
      <c r="B24" s="113"/>
      <c r="C24" s="113" t="s">
        <v>118</v>
      </c>
      <c r="D24" s="112" t="s">
        <v>64</v>
      </c>
      <c r="E24" s="114">
        <v>3</v>
      </c>
      <c r="F24" s="166">
        <v>0</v>
      </c>
      <c r="G24" s="115">
        <f>F24*E24</f>
        <v>0</v>
      </c>
      <c r="H24" s="109"/>
      <c r="I24" s="109"/>
    </row>
    <row r="25" spans="1:9" ht="15">
      <c r="A25" s="112">
        <v>10</v>
      </c>
      <c r="B25" s="113"/>
      <c r="C25" s="113" t="s">
        <v>118</v>
      </c>
      <c r="D25" s="112" t="s">
        <v>64</v>
      </c>
      <c r="E25" s="114">
        <v>1</v>
      </c>
      <c r="F25" s="166">
        <v>0</v>
      </c>
      <c r="G25" s="115">
        <f>F25*E25</f>
        <v>0</v>
      </c>
      <c r="H25" s="109"/>
      <c r="I25" s="109"/>
    </row>
    <row r="26" spans="1:9" ht="15">
      <c r="A26" s="112">
        <v>11</v>
      </c>
      <c r="B26" s="113"/>
      <c r="C26" s="113" t="s">
        <v>123</v>
      </c>
      <c r="D26" s="112" t="s">
        <v>72</v>
      </c>
      <c r="E26" s="114">
        <v>4</v>
      </c>
      <c r="F26" s="166">
        <v>0</v>
      </c>
      <c r="G26" s="115">
        <f>F26*E26</f>
        <v>0</v>
      </c>
      <c r="H26" s="109"/>
      <c r="I26" s="109"/>
    </row>
    <row r="27" spans="1:9" ht="15">
      <c r="A27" s="112">
        <v>12</v>
      </c>
      <c r="B27" s="113"/>
      <c r="C27" s="113" t="s">
        <v>120</v>
      </c>
      <c r="D27" s="112" t="s">
        <v>64</v>
      </c>
      <c r="E27" s="114">
        <v>1</v>
      </c>
      <c r="F27" s="166">
        <v>0</v>
      </c>
      <c r="G27" s="115">
        <f>F27*E27</f>
        <v>0</v>
      </c>
      <c r="H27" s="109"/>
      <c r="I27" s="109"/>
    </row>
    <row r="28" spans="1:9" ht="15">
      <c r="A28" s="112">
        <v>13</v>
      </c>
      <c r="B28" s="113"/>
      <c r="C28" s="113" t="s">
        <v>120</v>
      </c>
      <c r="D28" s="112" t="s">
        <v>64</v>
      </c>
      <c r="E28" s="114">
        <v>1</v>
      </c>
      <c r="F28" s="166">
        <v>0</v>
      </c>
      <c r="G28" s="115">
        <f>F28*E28</f>
        <v>0</v>
      </c>
      <c r="H28" s="109"/>
      <c r="I28" s="109"/>
    </row>
    <row r="29" spans="1:11" ht="15">
      <c r="A29" s="116"/>
      <c r="B29" s="116" t="s">
        <v>65</v>
      </c>
      <c r="C29" s="225" t="s">
        <v>92</v>
      </c>
      <c r="D29" s="226"/>
      <c r="E29" s="226"/>
      <c r="F29" s="226"/>
      <c r="G29" s="117">
        <f>SUM(G24:G28)</f>
        <v>0</v>
      </c>
      <c r="H29" s="109"/>
      <c r="I29" s="109"/>
      <c r="J29" s="109"/>
      <c r="K29" s="109"/>
    </row>
    <row r="30" spans="1:11" ht="15">
      <c r="A30" s="118"/>
      <c r="B30" s="118" t="s">
        <v>65</v>
      </c>
      <c r="C30" s="227" t="s">
        <v>70</v>
      </c>
      <c r="D30" s="226"/>
      <c r="E30" s="226"/>
      <c r="F30" s="226"/>
      <c r="G30" s="119">
        <f>+G29</f>
        <v>0</v>
      </c>
      <c r="H30" s="109"/>
      <c r="I30" s="109"/>
      <c r="J30" s="109"/>
      <c r="K30" s="109"/>
    </row>
    <row r="31" spans="1:11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8" ht="15">
      <c r="A32" s="228" t="s">
        <v>79</v>
      </c>
      <c r="B32" s="228"/>
      <c r="C32" s="228"/>
      <c r="D32" s="228"/>
      <c r="E32" s="228"/>
      <c r="F32" s="228"/>
      <c r="G32" s="121">
        <f>+G19+G30</f>
        <v>0</v>
      </c>
      <c r="H32" s="109"/>
    </row>
  </sheetData>
  <sheetProtection algorithmName="SHA-512" hashValue="zHWjrfntPPweRIaP6ZSunQuVHqc6nd7PgyqWBjvM/uRi9YvjF7QNtGtWDuSI4W46qTtYuyBRKuhBbXq/vwdbxA==" saltValue="fVbd70s8BMx9NXpYZm0/bA==" spinCount="100000" sheet="1" objects="1" scenarios="1"/>
  <mergeCells count="20">
    <mergeCell ref="C18:F18"/>
    <mergeCell ref="C30:F30"/>
    <mergeCell ref="A32:F32"/>
    <mergeCell ref="C19:F19"/>
    <mergeCell ref="A21:B21"/>
    <mergeCell ref="C21:G21"/>
    <mergeCell ref="A23:B23"/>
    <mergeCell ref="C23:G23"/>
    <mergeCell ref="C29:F29"/>
    <mergeCell ref="A6:B6"/>
    <mergeCell ref="C6:G6"/>
    <mergeCell ref="C15:F15"/>
    <mergeCell ref="A16:B16"/>
    <mergeCell ref="C16:G16"/>
    <mergeCell ref="A1:B1"/>
    <mergeCell ref="C1:G1"/>
    <mergeCell ref="A2:B2"/>
    <mergeCell ref="C2:G2"/>
    <mergeCell ref="A4:B4"/>
    <mergeCell ref="C4:G4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showGridLines="0" workbookViewId="0" topLeftCell="A1">
      <selection activeCell="C1" sqref="C1:G1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32">
        <v>31661</v>
      </c>
      <c r="B1" s="232"/>
      <c r="C1" s="232" t="s">
        <v>190</v>
      </c>
      <c r="D1" s="232"/>
      <c r="E1" s="232"/>
      <c r="F1" s="232"/>
      <c r="G1" s="232"/>
      <c r="H1" s="109"/>
      <c r="I1" s="109"/>
      <c r="J1" s="109"/>
      <c r="K1" s="109"/>
    </row>
    <row r="2" spans="1:11" ht="24.95" customHeight="1">
      <c r="A2" s="233" t="s">
        <v>55</v>
      </c>
      <c r="B2" s="233"/>
      <c r="C2" s="234" t="s">
        <v>189</v>
      </c>
      <c r="D2" s="234"/>
      <c r="E2" s="234"/>
      <c r="F2" s="234"/>
      <c r="G2" s="234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29"/>
      <c r="B4" s="230"/>
      <c r="C4" s="230" t="s">
        <v>56</v>
      </c>
      <c r="D4" s="230"/>
      <c r="E4" s="230"/>
      <c r="F4" s="230"/>
      <c r="G4" s="231"/>
      <c r="H4" s="109"/>
      <c r="I4" s="109"/>
      <c r="J4" s="109"/>
      <c r="K4" s="109"/>
    </row>
    <row r="5" spans="1:11" ht="15">
      <c r="A5" s="111" t="s">
        <v>57</v>
      </c>
      <c r="B5" s="111" t="s">
        <v>58</v>
      </c>
      <c r="C5" s="111" t="s">
        <v>59</v>
      </c>
      <c r="D5" s="111" t="s">
        <v>60</v>
      </c>
      <c r="E5" s="111" t="s">
        <v>61</v>
      </c>
      <c r="F5" s="111" t="s">
        <v>62</v>
      </c>
      <c r="G5" s="111" t="s">
        <v>63</v>
      </c>
      <c r="H5" s="109"/>
      <c r="I5" s="109"/>
      <c r="J5" s="109"/>
      <c r="K5" s="109"/>
    </row>
    <row r="6" spans="1:11" ht="15">
      <c r="A6" s="223"/>
      <c r="B6" s="223"/>
      <c r="C6" s="224" t="s">
        <v>89</v>
      </c>
      <c r="D6" s="224"/>
      <c r="E6" s="224"/>
      <c r="F6" s="224"/>
      <c r="G6" s="224"/>
      <c r="H6" s="109"/>
      <c r="I6" s="109"/>
      <c r="J6" s="109"/>
      <c r="K6" s="109"/>
    </row>
    <row r="7" spans="1:9" ht="15">
      <c r="A7" s="112">
        <v>1</v>
      </c>
      <c r="B7" s="113"/>
      <c r="C7" s="113" t="s">
        <v>91</v>
      </c>
      <c r="D7" s="112" t="s">
        <v>90</v>
      </c>
      <c r="E7" s="114">
        <v>4</v>
      </c>
      <c r="F7" s="166">
        <v>0</v>
      </c>
      <c r="G7" s="115">
        <f>F7*E7</f>
        <v>0</v>
      </c>
      <c r="H7" s="109"/>
      <c r="I7" s="109"/>
    </row>
    <row r="8" spans="1:11" ht="15">
      <c r="A8" s="116"/>
      <c r="B8" s="116" t="s">
        <v>65</v>
      </c>
      <c r="C8" s="225" t="s">
        <v>89</v>
      </c>
      <c r="D8" s="226"/>
      <c r="E8" s="226"/>
      <c r="F8" s="226"/>
      <c r="G8" s="117">
        <f>SUM(G7:G7)</f>
        <v>0</v>
      </c>
      <c r="H8" s="109"/>
      <c r="I8" s="109"/>
      <c r="J8" s="109"/>
      <c r="K8" s="109"/>
    </row>
    <row r="9" spans="1:11" ht="15">
      <c r="A9" s="223"/>
      <c r="B9" s="223"/>
      <c r="C9" s="224" t="s">
        <v>95</v>
      </c>
      <c r="D9" s="224"/>
      <c r="E9" s="224"/>
      <c r="F9" s="224"/>
      <c r="G9" s="224"/>
      <c r="H9" s="109"/>
      <c r="I9" s="109"/>
      <c r="J9" s="109"/>
      <c r="K9" s="109"/>
    </row>
    <row r="10" spans="1:9" ht="15">
      <c r="A10" s="112">
        <v>2</v>
      </c>
      <c r="B10" s="113"/>
      <c r="C10" s="113" t="s">
        <v>176</v>
      </c>
      <c r="D10" s="112" t="s">
        <v>64</v>
      </c>
      <c r="E10" s="114">
        <v>1</v>
      </c>
      <c r="F10" s="166">
        <v>0</v>
      </c>
      <c r="G10" s="115">
        <f>F10*E10</f>
        <v>0</v>
      </c>
      <c r="H10" s="109"/>
      <c r="I10" s="109"/>
    </row>
    <row r="11" spans="1:9" ht="15">
      <c r="A11" s="112">
        <v>3</v>
      </c>
      <c r="B11" s="113"/>
      <c r="C11" s="113" t="s">
        <v>196</v>
      </c>
      <c r="D11" s="112" t="s">
        <v>64</v>
      </c>
      <c r="E11" s="114">
        <v>1</v>
      </c>
      <c r="F11" s="166">
        <v>0</v>
      </c>
      <c r="G11" s="115">
        <f>F11*E11</f>
        <v>0</v>
      </c>
      <c r="H11" s="109"/>
      <c r="I11" s="109"/>
    </row>
    <row r="12" spans="1:11" ht="15">
      <c r="A12" s="116"/>
      <c r="B12" s="116" t="s">
        <v>65</v>
      </c>
      <c r="C12" s="225" t="s">
        <v>95</v>
      </c>
      <c r="D12" s="226"/>
      <c r="E12" s="226"/>
      <c r="F12" s="226"/>
      <c r="G12" s="117">
        <f>SUM(G10:G11)</f>
        <v>0</v>
      </c>
      <c r="H12" s="109"/>
      <c r="I12" s="109"/>
      <c r="J12" s="109"/>
      <c r="K12" s="109"/>
    </row>
    <row r="13" spans="1:11" ht="15">
      <c r="A13" s="223"/>
      <c r="B13" s="223"/>
      <c r="C13" s="224" t="s">
        <v>66</v>
      </c>
      <c r="D13" s="224"/>
      <c r="E13" s="224"/>
      <c r="F13" s="224"/>
      <c r="G13" s="224"/>
      <c r="H13" s="109"/>
      <c r="I13" s="109"/>
      <c r="J13" s="109"/>
      <c r="K13" s="109"/>
    </row>
    <row r="14" spans="1:9" ht="15">
      <c r="A14" s="112">
        <v>4</v>
      </c>
      <c r="B14" s="113"/>
      <c r="C14" s="113" t="s">
        <v>146</v>
      </c>
      <c r="D14" s="112" t="s">
        <v>67</v>
      </c>
      <c r="E14" s="114">
        <v>5</v>
      </c>
      <c r="F14" s="166">
        <v>0</v>
      </c>
      <c r="G14" s="115">
        <f>F14*E14</f>
        <v>0</v>
      </c>
      <c r="H14" s="109"/>
      <c r="I14" s="109"/>
    </row>
    <row r="15" spans="1:9" ht="15">
      <c r="A15" s="112">
        <v>5</v>
      </c>
      <c r="B15" s="113"/>
      <c r="C15" s="113" t="s">
        <v>96</v>
      </c>
      <c r="D15" s="112" t="s">
        <v>67</v>
      </c>
      <c r="E15" s="114">
        <v>20</v>
      </c>
      <c r="F15" s="166">
        <v>0</v>
      </c>
      <c r="G15" s="115">
        <f>F15*E15</f>
        <v>0</v>
      </c>
      <c r="H15" s="109"/>
      <c r="I15" s="109"/>
    </row>
    <row r="16" spans="1:9" ht="15">
      <c r="A16" s="112">
        <v>6</v>
      </c>
      <c r="B16" s="113"/>
      <c r="C16" s="113" t="s">
        <v>97</v>
      </c>
      <c r="D16" s="112" t="s">
        <v>67</v>
      </c>
      <c r="E16" s="114">
        <v>10</v>
      </c>
      <c r="F16" s="166">
        <v>0</v>
      </c>
      <c r="G16" s="115">
        <f>F16*E16</f>
        <v>0</v>
      </c>
      <c r="H16" s="109"/>
      <c r="I16" s="109"/>
    </row>
    <row r="17" spans="1:9" ht="15">
      <c r="A17" s="112">
        <v>7</v>
      </c>
      <c r="B17" s="113"/>
      <c r="C17" s="113" t="s">
        <v>144</v>
      </c>
      <c r="D17" s="112" t="s">
        <v>143</v>
      </c>
      <c r="E17" s="114">
        <v>20</v>
      </c>
      <c r="F17" s="166">
        <v>0</v>
      </c>
      <c r="G17" s="115">
        <f>F17*E17</f>
        <v>0</v>
      </c>
      <c r="H17" s="109"/>
      <c r="I17" s="109"/>
    </row>
    <row r="18" spans="1:9" ht="15">
      <c r="A18" s="112">
        <v>8</v>
      </c>
      <c r="B18" s="113"/>
      <c r="C18" s="113" t="s">
        <v>188</v>
      </c>
      <c r="D18" s="112" t="s">
        <v>67</v>
      </c>
      <c r="E18" s="114">
        <v>25</v>
      </c>
      <c r="F18" s="166">
        <v>0</v>
      </c>
      <c r="G18" s="115">
        <f>F18*E18</f>
        <v>0</v>
      </c>
      <c r="H18" s="109"/>
      <c r="I18" s="109"/>
    </row>
    <row r="19" spans="1:11" ht="15">
      <c r="A19" s="116"/>
      <c r="B19" s="116" t="s">
        <v>65</v>
      </c>
      <c r="C19" s="225" t="s">
        <v>66</v>
      </c>
      <c r="D19" s="226"/>
      <c r="E19" s="226"/>
      <c r="F19" s="226"/>
      <c r="G19" s="117">
        <f>SUM(G14:G18)</f>
        <v>0</v>
      </c>
      <c r="H19" s="109"/>
      <c r="I19" s="109"/>
      <c r="J19" s="109"/>
      <c r="K19" s="109"/>
    </row>
    <row r="20" spans="1:11" ht="15">
      <c r="A20" s="223"/>
      <c r="B20" s="223"/>
      <c r="C20" s="224" t="s">
        <v>68</v>
      </c>
      <c r="D20" s="224"/>
      <c r="E20" s="224"/>
      <c r="F20" s="224"/>
      <c r="G20" s="224"/>
      <c r="H20" s="109"/>
      <c r="I20" s="109"/>
      <c r="J20" s="109"/>
      <c r="K20" s="109"/>
    </row>
    <row r="21" spans="1:9" ht="15">
      <c r="A21" s="112">
        <v>9</v>
      </c>
      <c r="B21" s="113"/>
      <c r="C21" s="113" t="s">
        <v>142</v>
      </c>
      <c r="D21" s="112" t="s">
        <v>64</v>
      </c>
      <c r="E21" s="114">
        <v>1</v>
      </c>
      <c r="F21" s="166">
        <v>0</v>
      </c>
      <c r="G21" s="115">
        <f>F21*E21</f>
        <v>0</v>
      </c>
      <c r="H21" s="109"/>
      <c r="I21" s="109"/>
    </row>
    <row r="22" spans="1:9" ht="15">
      <c r="A22" s="112">
        <v>10</v>
      </c>
      <c r="B22" s="113"/>
      <c r="C22" s="113" t="s">
        <v>141</v>
      </c>
      <c r="D22" s="112" t="s">
        <v>64</v>
      </c>
      <c r="E22" s="114">
        <v>1</v>
      </c>
      <c r="F22" s="166">
        <v>0</v>
      </c>
      <c r="G22" s="115">
        <f>F22*E22</f>
        <v>0</v>
      </c>
      <c r="H22" s="109"/>
      <c r="I22" s="109"/>
    </row>
    <row r="23" spans="1:9" ht="15">
      <c r="A23" s="112">
        <v>11</v>
      </c>
      <c r="B23" s="113"/>
      <c r="C23" s="113" t="s">
        <v>140</v>
      </c>
      <c r="D23" s="112" t="s">
        <v>64</v>
      </c>
      <c r="E23" s="114">
        <v>2</v>
      </c>
      <c r="F23" s="166">
        <v>0</v>
      </c>
      <c r="G23" s="115">
        <f>F23*E23</f>
        <v>0</v>
      </c>
      <c r="H23" s="109"/>
      <c r="I23" s="109"/>
    </row>
    <row r="24" spans="1:11" ht="15">
      <c r="A24" s="116"/>
      <c r="B24" s="116" t="s">
        <v>65</v>
      </c>
      <c r="C24" s="225" t="s">
        <v>68</v>
      </c>
      <c r="D24" s="226"/>
      <c r="E24" s="226"/>
      <c r="F24" s="226"/>
      <c r="G24" s="117">
        <f>SUM(G21:G23)</f>
        <v>0</v>
      </c>
      <c r="H24" s="109"/>
      <c r="I24" s="109"/>
      <c r="J24" s="109"/>
      <c r="K24" s="109"/>
    </row>
    <row r="25" spans="1:11" ht="15">
      <c r="A25" s="223"/>
      <c r="B25" s="223"/>
      <c r="C25" s="224" t="s">
        <v>69</v>
      </c>
      <c r="D25" s="224"/>
      <c r="E25" s="224"/>
      <c r="F25" s="224"/>
      <c r="G25" s="224"/>
      <c r="H25" s="109"/>
      <c r="I25" s="109"/>
      <c r="J25" s="109"/>
      <c r="K25" s="109"/>
    </row>
    <row r="26" spans="1:9" ht="15">
      <c r="A26" s="112">
        <v>12</v>
      </c>
      <c r="B26" s="113"/>
      <c r="C26" s="113" t="s">
        <v>137</v>
      </c>
      <c r="D26" s="112" t="s">
        <v>64</v>
      </c>
      <c r="E26" s="114">
        <v>1</v>
      </c>
      <c r="F26" s="166">
        <v>0</v>
      </c>
      <c r="G26" s="115">
        <f>F26*E26</f>
        <v>0</v>
      </c>
      <c r="H26" s="109"/>
      <c r="I26" s="109"/>
    </row>
    <row r="27" spans="1:9" ht="15">
      <c r="A27" s="112">
        <v>13</v>
      </c>
      <c r="B27" s="113"/>
      <c r="C27" s="113" t="s">
        <v>187</v>
      </c>
      <c r="D27" s="112" t="s">
        <v>64</v>
      </c>
      <c r="E27" s="114">
        <v>2</v>
      </c>
      <c r="F27" s="166">
        <v>0</v>
      </c>
      <c r="G27" s="115">
        <f>F27*E27</f>
        <v>0</v>
      </c>
      <c r="H27" s="109"/>
      <c r="I27" s="109"/>
    </row>
    <row r="28" spans="1:11" ht="15">
      <c r="A28" s="116"/>
      <c r="B28" s="116" t="s">
        <v>65</v>
      </c>
      <c r="C28" s="225" t="s">
        <v>69</v>
      </c>
      <c r="D28" s="226"/>
      <c r="E28" s="226"/>
      <c r="F28" s="226"/>
      <c r="G28" s="117">
        <f>SUM(G26:G27)</f>
        <v>0</v>
      </c>
      <c r="H28" s="109"/>
      <c r="I28" s="109"/>
      <c r="J28" s="109"/>
      <c r="K28" s="109"/>
    </row>
    <row r="29" spans="1:11" ht="15">
      <c r="A29" s="118"/>
      <c r="B29" s="118" t="s">
        <v>65</v>
      </c>
      <c r="C29" s="227" t="s">
        <v>56</v>
      </c>
      <c r="D29" s="226"/>
      <c r="E29" s="226"/>
      <c r="F29" s="226"/>
      <c r="G29" s="119">
        <f>+G8+G12+G19+G24+G28</f>
        <v>0</v>
      </c>
      <c r="H29" s="109"/>
      <c r="I29" s="109"/>
      <c r="J29" s="109"/>
      <c r="K29" s="109"/>
    </row>
    <row r="30" spans="1:1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5">
      <c r="A31" s="229"/>
      <c r="B31" s="230"/>
      <c r="C31" s="230" t="s">
        <v>70</v>
      </c>
      <c r="D31" s="230"/>
      <c r="E31" s="230"/>
      <c r="F31" s="230"/>
      <c r="G31" s="231"/>
      <c r="H31" s="109"/>
      <c r="I31" s="109"/>
      <c r="J31" s="109"/>
      <c r="K31" s="109"/>
    </row>
    <row r="32" spans="1:11" ht="15">
      <c r="A32" s="111" t="s">
        <v>57</v>
      </c>
      <c r="B32" s="111" t="s">
        <v>58</v>
      </c>
      <c r="C32" s="111" t="s">
        <v>59</v>
      </c>
      <c r="D32" s="111" t="s">
        <v>60</v>
      </c>
      <c r="E32" s="111" t="s">
        <v>61</v>
      </c>
      <c r="F32" s="111" t="s">
        <v>62</v>
      </c>
      <c r="G32" s="111" t="s">
        <v>63</v>
      </c>
      <c r="H32" s="109"/>
      <c r="I32" s="109"/>
      <c r="J32" s="109"/>
      <c r="K32" s="109"/>
    </row>
    <row r="33" spans="1:11" ht="15">
      <c r="A33" s="223"/>
      <c r="B33" s="223"/>
      <c r="C33" s="224" t="s">
        <v>135</v>
      </c>
      <c r="D33" s="224"/>
      <c r="E33" s="224"/>
      <c r="F33" s="224"/>
      <c r="G33" s="224"/>
      <c r="H33" s="109"/>
      <c r="I33" s="109"/>
      <c r="J33" s="109"/>
      <c r="K33" s="109"/>
    </row>
    <row r="34" spans="1:9" ht="15">
      <c r="A34" s="112">
        <v>14</v>
      </c>
      <c r="B34" s="113" t="s">
        <v>88</v>
      </c>
      <c r="C34" s="113" t="s">
        <v>175</v>
      </c>
      <c r="D34" s="112" t="s">
        <v>72</v>
      </c>
      <c r="E34" s="114">
        <v>2</v>
      </c>
      <c r="F34" s="166">
        <v>0</v>
      </c>
      <c r="G34" s="115">
        <f>F34*E34</f>
        <v>0</v>
      </c>
      <c r="H34" s="109"/>
      <c r="I34" s="109"/>
    </row>
    <row r="35" spans="1:11" ht="15">
      <c r="A35" s="116"/>
      <c r="B35" s="116" t="s">
        <v>65</v>
      </c>
      <c r="C35" s="225" t="s">
        <v>135</v>
      </c>
      <c r="D35" s="226"/>
      <c r="E35" s="226"/>
      <c r="F35" s="226"/>
      <c r="G35" s="117">
        <f>SUM(G34:G34)</f>
        <v>0</v>
      </c>
      <c r="H35" s="109"/>
      <c r="I35" s="109"/>
      <c r="J35" s="109"/>
      <c r="K35" s="109"/>
    </row>
    <row r="36" spans="1:11" ht="15">
      <c r="A36" s="223"/>
      <c r="B36" s="223"/>
      <c r="C36" s="224" t="s">
        <v>71</v>
      </c>
      <c r="D36" s="224"/>
      <c r="E36" s="224"/>
      <c r="F36" s="224"/>
      <c r="G36" s="224"/>
      <c r="H36" s="109"/>
      <c r="I36" s="109"/>
      <c r="J36" s="109"/>
      <c r="K36" s="109"/>
    </row>
    <row r="37" spans="1:9" ht="15">
      <c r="A37" s="112">
        <v>15</v>
      </c>
      <c r="B37" s="113"/>
      <c r="C37" s="113" t="s">
        <v>73</v>
      </c>
      <c r="D37" s="112" t="s">
        <v>72</v>
      </c>
      <c r="E37" s="114">
        <v>1</v>
      </c>
      <c r="F37" s="166">
        <v>0</v>
      </c>
      <c r="G37" s="115">
        <f>F37*E37</f>
        <v>0</v>
      </c>
      <c r="H37" s="109"/>
      <c r="I37" s="109"/>
    </row>
    <row r="38" spans="1:9" ht="15">
      <c r="A38" s="112">
        <v>16</v>
      </c>
      <c r="B38" s="113"/>
      <c r="C38" s="113" t="s">
        <v>134</v>
      </c>
      <c r="D38" s="112" t="s">
        <v>72</v>
      </c>
      <c r="E38" s="114">
        <v>1</v>
      </c>
      <c r="F38" s="166">
        <v>0</v>
      </c>
      <c r="G38" s="115">
        <f>F38*E38</f>
        <v>0</v>
      </c>
      <c r="H38" s="109"/>
      <c r="I38" s="109"/>
    </row>
    <row r="39" spans="1:9" ht="15">
      <c r="A39" s="112">
        <v>17</v>
      </c>
      <c r="B39" s="113"/>
      <c r="C39" s="113" t="s">
        <v>116</v>
      </c>
      <c r="D39" s="112" t="s">
        <v>72</v>
      </c>
      <c r="E39" s="114">
        <v>4</v>
      </c>
      <c r="F39" s="166">
        <v>0</v>
      </c>
      <c r="G39" s="115">
        <f>F39*E39</f>
        <v>0</v>
      </c>
      <c r="H39" s="109"/>
      <c r="I39" s="109"/>
    </row>
    <row r="40" spans="1:9" ht="15">
      <c r="A40" s="120"/>
      <c r="B40" s="120"/>
      <c r="C40" s="120" t="s">
        <v>115</v>
      </c>
      <c r="D40" s="120"/>
      <c r="E40" s="120"/>
      <c r="F40" s="120"/>
      <c r="G40" s="120"/>
      <c r="H40" s="109"/>
      <c r="I40" s="109"/>
    </row>
    <row r="41" spans="1:9" ht="15">
      <c r="A41" s="112">
        <v>18</v>
      </c>
      <c r="B41" s="113"/>
      <c r="C41" s="113" t="s">
        <v>74</v>
      </c>
      <c r="D41" s="112" t="s">
        <v>72</v>
      </c>
      <c r="E41" s="114">
        <v>2</v>
      </c>
      <c r="F41" s="166">
        <v>0</v>
      </c>
      <c r="G41" s="115">
        <f>F41*E41</f>
        <v>0</v>
      </c>
      <c r="H41" s="109"/>
      <c r="I41" s="109"/>
    </row>
    <row r="42" spans="1:9" ht="15">
      <c r="A42" s="112">
        <v>19</v>
      </c>
      <c r="B42" s="113"/>
      <c r="C42" s="113" t="s">
        <v>105</v>
      </c>
      <c r="D42" s="112" t="s">
        <v>72</v>
      </c>
      <c r="E42" s="114">
        <v>2</v>
      </c>
      <c r="F42" s="166">
        <v>0</v>
      </c>
      <c r="G42" s="115">
        <f>F42*E42</f>
        <v>0</v>
      </c>
      <c r="H42" s="109"/>
      <c r="I42" s="109"/>
    </row>
    <row r="43" spans="1:9" ht="15">
      <c r="A43" s="112">
        <v>20</v>
      </c>
      <c r="B43" s="113"/>
      <c r="C43" s="113" t="s">
        <v>98</v>
      </c>
      <c r="D43" s="112" t="s">
        <v>72</v>
      </c>
      <c r="E43" s="114">
        <v>1</v>
      </c>
      <c r="F43" s="166">
        <v>0</v>
      </c>
      <c r="G43" s="115">
        <f>F43*E43</f>
        <v>0</v>
      </c>
      <c r="H43" s="109"/>
      <c r="I43" s="109"/>
    </row>
    <row r="44" spans="1:9" ht="15">
      <c r="A44" s="112">
        <v>21</v>
      </c>
      <c r="B44" s="113"/>
      <c r="C44" s="113" t="s">
        <v>133</v>
      </c>
      <c r="D44" s="112" t="s">
        <v>72</v>
      </c>
      <c r="E44" s="114">
        <v>2</v>
      </c>
      <c r="F44" s="166">
        <v>0</v>
      </c>
      <c r="G44" s="115">
        <f>F44*E44</f>
        <v>0</v>
      </c>
      <c r="H44" s="109"/>
      <c r="I44" s="109"/>
    </row>
    <row r="45" spans="1:9" ht="15">
      <c r="A45" s="112">
        <v>22</v>
      </c>
      <c r="B45" s="113"/>
      <c r="C45" s="113" t="s">
        <v>75</v>
      </c>
      <c r="D45" s="112" t="s">
        <v>72</v>
      </c>
      <c r="E45" s="114">
        <v>4</v>
      </c>
      <c r="F45" s="166">
        <v>0</v>
      </c>
      <c r="G45" s="115">
        <f>F45*E45</f>
        <v>0</v>
      </c>
      <c r="H45" s="109"/>
      <c r="I45" s="109"/>
    </row>
    <row r="46" spans="1:11" ht="15">
      <c r="A46" s="116"/>
      <c r="B46" s="116" t="s">
        <v>65</v>
      </c>
      <c r="C46" s="225" t="s">
        <v>71</v>
      </c>
      <c r="D46" s="226"/>
      <c r="E46" s="226"/>
      <c r="F46" s="226"/>
      <c r="G46" s="117">
        <f>SUM(G37:G45)</f>
        <v>0</v>
      </c>
      <c r="H46" s="109"/>
      <c r="I46" s="109"/>
      <c r="J46" s="109"/>
      <c r="K46" s="109"/>
    </row>
    <row r="47" spans="1:11" ht="15">
      <c r="A47" s="223"/>
      <c r="B47" s="223"/>
      <c r="C47" s="224" t="s">
        <v>76</v>
      </c>
      <c r="D47" s="224"/>
      <c r="E47" s="224"/>
      <c r="F47" s="224"/>
      <c r="G47" s="224"/>
      <c r="H47" s="109"/>
      <c r="I47" s="109"/>
      <c r="J47" s="109"/>
      <c r="K47" s="109"/>
    </row>
    <row r="48" spans="1:9" ht="15">
      <c r="A48" s="112">
        <v>23</v>
      </c>
      <c r="B48" s="113" t="s">
        <v>132</v>
      </c>
      <c r="C48" s="113" t="s">
        <v>131</v>
      </c>
      <c r="D48" s="112" t="s">
        <v>64</v>
      </c>
      <c r="E48" s="114">
        <v>1</v>
      </c>
      <c r="F48" s="166">
        <v>0</v>
      </c>
      <c r="G48" s="115">
        <f aca="true" t="shared" si="0" ref="G48:G58">F48*E48</f>
        <v>0</v>
      </c>
      <c r="H48" s="109"/>
      <c r="I48" s="109"/>
    </row>
    <row r="49" spans="1:9" ht="15">
      <c r="A49" s="112">
        <v>24</v>
      </c>
      <c r="B49" s="113" t="s">
        <v>87</v>
      </c>
      <c r="C49" s="113" t="s">
        <v>86</v>
      </c>
      <c r="D49" s="112" t="s">
        <v>64</v>
      </c>
      <c r="E49" s="114">
        <v>4</v>
      </c>
      <c r="F49" s="166">
        <v>0</v>
      </c>
      <c r="G49" s="115">
        <f t="shared" si="0"/>
        <v>0</v>
      </c>
      <c r="H49" s="109"/>
      <c r="I49" s="109"/>
    </row>
    <row r="50" spans="1:9" ht="15">
      <c r="A50" s="112">
        <v>25</v>
      </c>
      <c r="B50" s="113" t="s">
        <v>108</v>
      </c>
      <c r="C50" s="113" t="s">
        <v>109</v>
      </c>
      <c r="D50" s="112" t="s">
        <v>64</v>
      </c>
      <c r="E50" s="114">
        <v>2</v>
      </c>
      <c r="F50" s="166">
        <v>0</v>
      </c>
      <c r="G50" s="115">
        <f t="shared" si="0"/>
        <v>0</v>
      </c>
      <c r="H50" s="109"/>
      <c r="I50" s="109"/>
    </row>
    <row r="51" spans="1:9" ht="15">
      <c r="A51" s="112">
        <v>26</v>
      </c>
      <c r="B51" s="113" t="s">
        <v>77</v>
      </c>
      <c r="C51" s="113" t="s">
        <v>78</v>
      </c>
      <c r="D51" s="112" t="s">
        <v>67</v>
      </c>
      <c r="E51" s="114">
        <v>5</v>
      </c>
      <c r="F51" s="166">
        <v>0</v>
      </c>
      <c r="G51" s="115">
        <f t="shared" si="0"/>
        <v>0</v>
      </c>
      <c r="H51" s="109"/>
      <c r="I51" s="109"/>
    </row>
    <row r="52" spans="1:9" ht="15">
      <c r="A52" s="112">
        <v>27</v>
      </c>
      <c r="B52" s="113" t="s">
        <v>104</v>
      </c>
      <c r="C52" s="113" t="s">
        <v>103</v>
      </c>
      <c r="D52" s="112" t="s">
        <v>67</v>
      </c>
      <c r="E52" s="114">
        <v>25</v>
      </c>
      <c r="F52" s="166">
        <v>0</v>
      </c>
      <c r="G52" s="115">
        <f t="shared" si="0"/>
        <v>0</v>
      </c>
      <c r="H52" s="109"/>
      <c r="I52" s="109"/>
    </row>
    <row r="53" spans="1:9" ht="15">
      <c r="A53" s="112">
        <v>28</v>
      </c>
      <c r="B53" s="113" t="s">
        <v>104</v>
      </c>
      <c r="C53" s="113" t="s">
        <v>103</v>
      </c>
      <c r="D53" s="112" t="s">
        <v>67</v>
      </c>
      <c r="E53" s="114">
        <v>10</v>
      </c>
      <c r="F53" s="166">
        <v>0</v>
      </c>
      <c r="G53" s="115">
        <f t="shared" si="0"/>
        <v>0</v>
      </c>
      <c r="H53" s="109"/>
      <c r="I53" s="109"/>
    </row>
    <row r="54" spans="1:9" ht="15">
      <c r="A54" s="112">
        <v>29</v>
      </c>
      <c r="B54" s="113" t="s">
        <v>104</v>
      </c>
      <c r="C54" s="113" t="s">
        <v>103</v>
      </c>
      <c r="D54" s="112" t="s">
        <v>67</v>
      </c>
      <c r="E54" s="114">
        <v>20</v>
      </c>
      <c r="F54" s="166">
        <v>0</v>
      </c>
      <c r="G54" s="115">
        <f t="shared" si="0"/>
        <v>0</v>
      </c>
      <c r="H54" s="109"/>
      <c r="I54" s="109"/>
    </row>
    <row r="55" spans="1:9" ht="15">
      <c r="A55" s="112">
        <v>30</v>
      </c>
      <c r="B55" s="113" t="s">
        <v>110</v>
      </c>
      <c r="C55" s="113" t="s">
        <v>111</v>
      </c>
      <c r="D55" s="112" t="s">
        <v>64</v>
      </c>
      <c r="E55" s="114">
        <v>6</v>
      </c>
      <c r="F55" s="166">
        <v>0</v>
      </c>
      <c r="G55" s="115">
        <f t="shared" si="0"/>
        <v>0</v>
      </c>
      <c r="H55" s="109"/>
      <c r="I55" s="109"/>
    </row>
    <row r="56" spans="1:9" ht="15">
      <c r="A56" s="112">
        <v>31</v>
      </c>
      <c r="B56" s="113" t="s">
        <v>129</v>
      </c>
      <c r="C56" s="113" t="s">
        <v>128</v>
      </c>
      <c r="D56" s="112" t="s">
        <v>64</v>
      </c>
      <c r="E56" s="114">
        <v>2</v>
      </c>
      <c r="F56" s="166">
        <v>0</v>
      </c>
      <c r="G56" s="115">
        <f t="shared" si="0"/>
        <v>0</v>
      </c>
      <c r="H56" s="109"/>
      <c r="I56" s="109"/>
    </row>
    <row r="57" spans="1:9" ht="15">
      <c r="A57" s="112">
        <v>32</v>
      </c>
      <c r="B57" s="113"/>
      <c r="C57" s="113" t="s">
        <v>85</v>
      </c>
      <c r="D57" s="112" t="s">
        <v>64</v>
      </c>
      <c r="E57" s="114">
        <v>1</v>
      </c>
      <c r="F57" s="166">
        <v>0</v>
      </c>
      <c r="G57" s="115">
        <f t="shared" si="0"/>
        <v>0</v>
      </c>
      <c r="H57" s="109"/>
      <c r="I57" s="109"/>
    </row>
    <row r="58" spans="1:9" ht="15">
      <c r="A58" s="112">
        <v>33</v>
      </c>
      <c r="B58" s="113" t="s">
        <v>84</v>
      </c>
      <c r="C58" s="113" t="s">
        <v>83</v>
      </c>
      <c r="D58" s="112" t="s">
        <v>64</v>
      </c>
      <c r="E58" s="114">
        <v>2</v>
      </c>
      <c r="F58" s="166">
        <v>0</v>
      </c>
      <c r="G58" s="115">
        <f t="shared" si="0"/>
        <v>0</v>
      </c>
      <c r="H58" s="109"/>
      <c r="I58" s="109"/>
    </row>
    <row r="59" spans="1:11" ht="15">
      <c r="A59" s="116"/>
      <c r="B59" s="116" t="s">
        <v>65</v>
      </c>
      <c r="C59" s="225" t="s">
        <v>76</v>
      </c>
      <c r="D59" s="226"/>
      <c r="E59" s="226"/>
      <c r="F59" s="226"/>
      <c r="G59" s="117">
        <f>SUM(G48:G58)</f>
        <v>0</v>
      </c>
      <c r="H59" s="109"/>
      <c r="I59" s="109"/>
      <c r="J59" s="109"/>
      <c r="K59" s="109"/>
    </row>
    <row r="60" spans="1:11" ht="15">
      <c r="A60" s="223"/>
      <c r="B60" s="223"/>
      <c r="C60" s="224" t="s">
        <v>80</v>
      </c>
      <c r="D60" s="224"/>
      <c r="E60" s="224"/>
      <c r="F60" s="224"/>
      <c r="G60" s="224"/>
      <c r="H60" s="109"/>
      <c r="I60" s="109"/>
      <c r="J60" s="109"/>
      <c r="K60" s="109"/>
    </row>
    <row r="61" spans="1:9" ht="15">
      <c r="A61" s="112">
        <v>34</v>
      </c>
      <c r="B61" s="113" t="s">
        <v>82</v>
      </c>
      <c r="C61" s="113" t="s">
        <v>81</v>
      </c>
      <c r="D61" s="112" t="s">
        <v>64</v>
      </c>
      <c r="E61" s="114">
        <v>4</v>
      </c>
      <c r="F61" s="166">
        <v>0</v>
      </c>
      <c r="G61" s="115">
        <f>F61*E61</f>
        <v>0</v>
      </c>
      <c r="H61" s="109"/>
      <c r="I61" s="109"/>
    </row>
    <row r="62" spans="1:9" ht="15">
      <c r="A62" s="112">
        <v>35</v>
      </c>
      <c r="B62" s="113" t="s">
        <v>102</v>
      </c>
      <c r="C62" s="113" t="s">
        <v>101</v>
      </c>
      <c r="D62" s="112" t="s">
        <v>67</v>
      </c>
      <c r="E62" s="114">
        <v>10</v>
      </c>
      <c r="F62" s="166">
        <v>0</v>
      </c>
      <c r="G62" s="115">
        <f>F62*E62</f>
        <v>0</v>
      </c>
      <c r="H62" s="109"/>
      <c r="I62" s="109"/>
    </row>
    <row r="63" spans="1:11" ht="15">
      <c r="A63" s="116"/>
      <c r="B63" s="116" t="s">
        <v>65</v>
      </c>
      <c r="C63" s="225" t="s">
        <v>80</v>
      </c>
      <c r="D63" s="226"/>
      <c r="E63" s="226"/>
      <c r="F63" s="226"/>
      <c r="G63" s="117">
        <f>SUM(G61:G62)</f>
        <v>0</v>
      </c>
      <c r="H63" s="109"/>
      <c r="I63" s="109"/>
      <c r="J63" s="109"/>
      <c r="K63" s="109"/>
    </row>
    <row r="64" spans="1:11" ht="15">
      <c r="A64" s="118"/>
      <c r="B64" s="118" t="s">
        <v>65</v>
      </c>
      <c r="C64" s="227" t="s">
        <v>70</v>
      </c>
      <c r="D64" s="226"/>
      <c r="E64" s="226"/>
      <c r="F64" s="226"/>
      <c r="G64" s="119">
        <f>+G35+G46+G59+G63</f>
        <v>0</v>
      </c>
      <c r="H64" s="109"/>
      <c r="I64" s="109"/>
      <c r="J64" s="109"/>
      <c r="K64" s="109"/>
    </row>
    <row r="65" spans="1:11" ht="1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8" ht="15">
      <c r="A66" s="228" t="s">
        <v>79</v>
      </c>
      <c r="B66" s="228"/>
      <c r="C66" s="228"/>
      <c r="D66" s="228"/>
      <c r="E66" s="228"/>
      <c r="F66" s="228"/>
      <c r="G66" s="121">
        <f>+G29+G64</f>
        <v>0</v>
      </c>
      <c r="H66" s="109"/>
    </row>
  </sheetData>
  <sheetProtection algorithmName="SHA-512" hashValue="bw6orQigUTlxY0vcFk2fITQhRX6XjTh0+d6PxamtrFnJUM5GMnqznu/7yqiKTD39TqyvlNH/cWyXY6ya+dkvrA==" saltValue="vVkunzxhhB67jbR42g5ReQ==" spinCount="100000" sheet="1" objects="1" scenarios="1"/>
  <mergeCells count="38">
    <mergeCell ref="A1:B1"/>
    <mergeCell ref="C1:G1"/>
    <mergeCell ref="A2:B2"/>
    <mergeCell ref="C2:G2"/>
    <mergeCell ref="A4:B4"/>
    <mergeCell ref="C4:G4"/>
    <mergeCell ref="A6:B6"/>
    <mergeCell ref="C6:G6"/>
    <mergeCell ref="C8:F8"/>
    <mergeCell ref="A9:B9"/>
    <mergeCell ref="C9:G9"/>
    <mergeCell ref="C12:F12"/>
    <mergeCell ref="A13:B13"/>
    <mergeCell ref="C13:G13"/>
    <mergeCell ref="C19:F19"/>
    <mergeCell ref="A20:B20"/>
    <mergeCell ref="C20:G20"/>
    <mergeCell ref="C24:F24"/>
    <mergeCell ref="A25:B25"/>
    <mergeCell ref="C25:G25"/>
    <mergeCell ref="C28:F28"/>
    <mergeCell ref="C29:F29"/>
    <mergeCell ref="A31:B31"/>
    <mergeCell ref="C31:G31"/>
    <mergeCell ref="A33:B33"/>
    <mergeCell ref="C33:G33"/>
    <mergeCell ref="C35:F35"/>
    <mergeCell ref="A36:B36"/>
    <mergeCell ref="C36:G36"/>
    <mergeCell ref="C46:F46"/>
    <mergeCell ref="C64:F64"/>
    <mergeCell ref="A66:F66"/>
    <mergeCell ref="A47:B47"/>
    <mergeCell ref="C47:G47"/>
    <mergeCell ref="C59:F59"/>
    <mergeCell ref="A60:B60"/>
    <mergeCell ref="C60:G60"/>
    <mergeCell ref="C63:F63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Qcomposer export c J.Ulman 2003"/&gt;</dc:title>
  <dc:subject/>
  <dc:creator>Zdeněk Illek</dc:creator>
  <cp:keywords/>
  <dc:description/>
  <cp:lastModifiedBy>Jan Drochytka</cp:lastModifiedBy>
  <cp:lastPrinted>2022-03-31T05:58:00Z</cp:lastPrinted>
  <dcterms:created xsi:type="dcterms:W3CDTF">2015-09-02T08:38:53Z</dcterms:created>
  <dcterms:modified xsi:type="dcterms:W3CDTF">2022-05-26T10:45:09Z</dcterms:modified>
  <cp:category/>
  <cp:version/>
  <cp:contentType/>
  <cp:contentStatus/>
</cp:coreProperties>
</file>