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a\"/>
    </mc:Choice>
  </mc:AlternateContent>
  <bookViews>
    <workbookView xWindow="0" yWindow="0" windowWidth="0" windowHeight="0" firstSheet="1" activeTab="1"/>
  </bookViews>
  <sheets>
    <sheet name="Rekapitulace stavby" sheetId="1" state="veryHidden" r:id="rId1"/>
    <sheet name="22-09-07 - STAVEBNÍ ÚPRAV..."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'22-09-07 - STAVEBNÍ ÚPRAV...'!$C$117:$K$159</definedName>
    <definedName name="_xlnm.Print_Area" localSheetId="1">'22-09-07 - STAVEBNÍ ÚPRAV...'!$C$107:$J$159</definedName>
    <definedName name="_xlnm.Print_Titles" localSheetId="1">'22-09-07 - STAVEBNÍ ÚPRAV...'!$117:$117</definedName>
  </definedNames>
  <calcPr/>
</workbook>
</file>

<file path=xl/calcChain.xml><?xml version="1.0" encoding="utf-8"?>
<calcChain xmlns="http://schemas.openxmlformats.org/spreadsheetml/2006/main">
  <c i="2" l="1" r="J35"/>
  <c r="J34"/>
  <c i="1" r="AY95"/>
  <c i="2" r="J33"/>
  <c i="1" r="AX95"/>
  <c i="2"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J115"/>
  <c r="F112"/>
  <c r="E110"/>
  <c r="J90"/>
  <c r="F87"/>
  <c r="E85"/>
  <c r="J19"/>
  <c r="E19"/>
  <c r="J89"/>
  <c r="J18"/>
  <c r="J16"/>
  <c r="E16"/>
  <c r="F115"/>
  <c r="J15"/>
  <c r="J13"/>
  <c r="E13"/>
  <c r="F114"/>
  <c r="J12"/>
  <c r="J10"/>
  <c r="J87"/>
  <c i="1" r="L90"/>
  <c r="AM90"/>
  <c r="AM89"/>
  <c r="L89"/>
  <c r="AM87"/>
  <c r="L87"/>
  <c r="L85"/>
  <c r="L84"/>
  <c i="2" r="J129"/>
  <c r="BK153"/>
  <c r="J130"/>
  <c r="J157"/>
  <c r="J149"/>
  <c r="J145"/>
  <c r="J141"/>
  <c r="J126"/>
  <c r="BK138"/>
  <c r="J125"/>
  <c r="J147"/>
  <c r="J137"/>
  <c r="J123"/>
  <c r="J139"/>
  <c i="1" r="AS94"/>
  <c i="2" r="BK139"/>
  <c r="BK134"/>
  <c r="BK123"/>
  <c r="BK154"/>
  <c r="BK147"/>
  <c r="BK144"/>
  <c r="BK129"/>
  <c r="J155"/>
  <c r="BK151"/>
  <c r="BK128"/>
  <c r="BK149"/>
  <c r="J143"/>
  <c r="J144"/>
  <c r="BK121"/>
  <c r="J128"/>
  <c r="BK152"/>
  <c r="BK146"/>
  <c r="BK142"/>
  <c r="BK130"/>
  <c r="BK157"/>
  <c r="J127"/>
  <c r="J153"/>
  <c r="J138"/>
  <c r="BK127"/>
  <c r="J121"/>
  <c r="J134"/>
  <c r="BK137"/>
  <c r="BK155"/>
  <c r="BK148"/>
  <c r="BK143"/>
  <c r="J133"/>
  <c r="J158"/>
  <c r="BK145"/>
  <c r="J159"/>
  <c r="BK135"/>
  <c r="BK126"/>
  <c r="J150"/>
  <c r="BK125"/>
  <c r="BK136"/>
  <c r="BK150"/>
  <c r="J136"/>
  <c r="J142"/>
  <c r="J154"/>
  <c r="BK132"/>
  <c r="BK141"/>
  <c r="BK122"/>
  <c r="J148"/>
  <c r="BK133"/>
  <c r="BK158"/>
  <c r="J151"/>
  <c r="J135"/>
  <c r="BK159"/>
  <c r="J152"/>
  <c r="J132"/>
  <c r="J122"/>
  <c r="J146"/>
  <c l="1" r="R124"/>
  <c r="T120"/>
  <c r="T124"/>
  <c r="R131"/>
  <c r="R140"/>
  <c r="R120"/>
  <c r="BK131"/>
  <c r="J131"/>
  <c r="J98"/>
  <c r="T131"/>
  <c r="T140"/>
  <c r="P156"/>
  <c r="P120"/>
  <c r="P124"/>
  <c r="BK140"/>
  <c r="J140"/>
  <c r="J99"/>
  <c r="BK156"/>
  <c r="J156"/>
  <c r="J100"/>
  <c r="R156"/>
  <c r="BK120"/>
  <c r="BK124"/>
  <c r="J124"/>
  <c r="J97"/>
  <c r="P131"/>
  <c r="P140"/>
  <c r="T156"/>
  <c r="F89"/>
  <c r="J114"/>
  <c r="BE130"/>
  <c r="BE142"/>
  <c r="BE145"/>
  <c r="BE148"/>
  <c r="BE149"/>
  <c r="BE152"/>
  <c r="F90"/>
  <c r="BE134"/>
  <c r="BE136"/>
  <c r="BE141"/>
  <c r="BE144"/>
  <c r="BE147"/>
  <c r="BE155"/>
  <c r="BE157"/>
  <c r="BE125"/>
  <c r="BE128"/>
  <c r="BE135"/>
  <c r="BE139"/>
  <c r="BE150"/>
  <c r="BE153"/>
  <c r="BE159"/>
  <c r="J112"/>
  <c r="BE121"/>
  <c r="BE122"/>
  <c r="BE127"/>
  <c r="BE129"/>
  <c r="BE132"/>
  <c r="BE138"/>
  <c r="BE146"/>
  <c r="BE151"/>
  <c r="BE154"/>
  <c r="BE158"/>
  <c r="BE123"/>
  <c r="BE126"/>
  <c r="BE133"/>
  <c r="BE137"/>
  <c r="BE143"/>
  <c r="F32"/>
  <c i="1" r="BA95"/>
  <c r="BA94"/>
  <c r="AW94"/>
  <c r="AK30"/>
  <c i="2" r="J32"/>
  <c i="1" r="AW95"/>
  <c i="2" r="F34"/>
  <c i="1" r="BC95"/>
  <c r="BC94"/>
  <c r="AY94"/>
  <c i="2" r="F33"/>
  <c i="1" r="BB95"/>
  <c r="BB94"/>
  <c r="W31"/>
  <c i="2" r="F35"/>
  <c i="1" r="BD95"/>
  <c r="BD94"/>
  <c r="W33"/>
  <c i="2" l="1" r="BK119"/>
  <c r="BK118"/>
  <c r="J118"/>
  <c r="J94"/>
  <c r="R119"/>
  <c r="R118"/>
  <c r="T119"/>
  <c r="T118"/>
  <c r="P119"/>
  <c r="P118"/>
  <c i="1" r="AU95"/>
  <c i="2" r="J120"/>
  <c r="J96"/>
  <c i="1" r="AU94"/>
  <c i="2" r="J31"/>
  <c i="1" r="AV95"/>
  <c r="AT95"/>
  <c r="W32"/>
  <c r="AX94"/>
  <c r="W30"/>
  <c i="2" r="F31"/>
  <c i="1" r="AZ95"/>
  <c r="AZ94"/>
  <c r="W29"/>
  <c i="2" l="1" r="J119"/>
  <c r="J95"/>
  <c r="J28"/>
  <c i="1" r="AG95"/>
  <c r="AG94"/>
  <c r="AK26"/>
  <c r="AV94"/>
  <c r="AK29"/>
  <c r="AK35"/>
  <c i="2" l="1" r="J37"/>
  <c i="1" r="AN95"/>
  <c r="AT94"/>
  <c r="AN94"/>
</calcChain>
</file>

<file path=xl/sharedStrings.xml><?xml version="1.0" encoding="utf-8"?>
<sst xmlns="http://schemas.openxmlformats.org/spreadsheetml/2006/main">
  <si>
    <t>Export Komplet</t>
  </si>
  <si>
    <t/>
  </si>
  <si>
    <t>2.0</t>
  </si>
  <si>
    <t>False</t>
  </si>
  <si>
    <t>{59227987-6ccd-47b4-8fce-ed9de9e38f9e}</t>
  </si>
  <si>
    <t xml:space="preserve">&gt;&gt;  skryté sloupce  &lt;&lt;</t>
  </si>
  <si>
    <t>0,01</t>
  </si>
  <si>
    <t>21</t>
  </si>
  <si>
    <t>15</t>
  </si>
  <si>
    <t>REKAPITULACE STAVBY</t>
  </si>
  <si>
    <t xml:space="preserve">v ---  níže se nacházejí doplnkové a pomocné údaje k sestavám  --- v</t>
  </si>
  <si>
    <t>Návod na vyplnění</t>
  </si>
  <si>
    <t>0,001</t>
  </si>
  <si>
    <t>Kód:</t>
  </si>
  <si>
    <t>22-09-07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</si>
  <si>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</si>
  <si>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</si>
  <si>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STUDENTSKÝCH POKOJŮ, Univerzitní centrum Telč</t>
  </si>
  <si>
    <t>KSO:</t>
  </si>
  <si>
    <t>CC-CZ:</t>
  </si>
  <si>
    <t>Místo:</t>
  </si>
  <si>
    <t>Nám. Zachariáše z Hradce 2, 558 56 Telč</t>
  </si>
  <si>
    <t>Datum:</t>
  </si>
  <si>
    <t>7. 9. 2022</t>
  </si>
  <si>
    <t>Zadavatel:</t>
  </si>
  <si>
    <t>IČ:</t>
  </si>
  <si>
    <t xml:space="preserve"> </t>
  </si>
  <si>
    <t>DIČ:</t>
  </si>
  <si>
    <t>Uchazeč:</t>
  </si>
  <si>
    <t>Vyplň údaj</t>
  </si>
  <si>
    <t>Projektant:</t>
  </si>
  <si>
    <t>True</t>
  </si>
  <si>
    <t>Zpracovatel:</t>
  </si>
  <si>
    <t>09631038</t>
  </si>
  <si>
    <t>Ing. Karel Tomek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</si>
  <si>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</si>
  <si>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</si>
  <si>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</si>
  <si>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</si>
  <si>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</si>
  <si>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</si>
  <si>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</si>
  <si>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</si>
  <si>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</si>
  <si>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</si>
  <si>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</si>
  <si>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</si>
  <si>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</si>
  <si>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</si>
  <si>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</si>
  <si>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</si>
  <si>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</si>
  <si>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</si>
  <si>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</si>
  <si>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</si>
  <si>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</si>
  <si>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</si>
  <si>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</si>
  <si>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</si>
  <si>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</si>
  <si>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</si>
  <si>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</si>
  <si>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</si>
  <si>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</si>
  <si>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</si>
  <si>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</si>
  <si>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</si>
  <si>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</si>
  <si>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</si>
  <si>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</si>
  <si>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</si>
  <si>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</si>
  <si>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</si>
  <si>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</si>
  <si>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</si>
  <si>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</si>
  <si>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</si>
  <si>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</si>
  <si>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</si>
  <si>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</si>
  <si>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</si>
  <si>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</si>
  <si>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</si>
  <si>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</si>
  <si>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</si>
  <si>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</si>
  <si>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</si>
  <si>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</si>
  <si>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</si>
  <si>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</si>
  <si>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PSV - Práce a dodávky PSV</t>
  </si>
  <si>
    <t xml:space="preserve">    T1 - Výměna zdrojů ve svítidlech</t>
  </si>
  <si>
    <t xml:space="preserve">    T2 - Připojení nové kuchyňské linky na každém pokoji</t>
  </si>
  <si>
    <t xml:space="preserve">    T3 - Instalace nových a rušení některých zásuvkových vývodů</t>
  </si>
  <si>
    <t xml:space="preserve">    T4 - Výměna všech vypínačů a zásuvek v dotčených prostorách</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</si>
  <si>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</si>
  <si>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</si>
  <si>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</si>
  <si>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</si>
  <si>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</si>
  <si>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</si>
  <si>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</si>
  <si>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</si>
  <si>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</si>
  <si>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</si>
  <si>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</si>
  <si>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</si>
  <si>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</si>
  <si>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</si>
  <si>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</si>
  <si>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</si>
  <si>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</si>
  <si>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T1</t>
  </si>
  <si>
    <t>Výměna zdrojů ve svítidlech</t>
  </si>
  <si>
    <t>K</t>
  </si>
  <si>
    <t>T101</t>
  </si>
  <si>
    <t>demontáž stávajících svítidel vč. zdrojů (trafa)</t>
  </si>
  <si>
    <t>ks</t>
  </si>
  <si>
    <t>16</t>
  </si>
  <si>
    <t>-146560812</t>
  </si>
  <si>
    <t>T102</t>
  </si>
  <si>
    <t>montáž nových podhledových LED svítidel vč. zdrojů (součást dod. svítidla), včetně zvětšení stávajícího otvoru 90 mm na nový průměr 117 mm</t>
  </si>
  <si>
    <t>1078715509</t>
  </si>
  <si>
    <t>3</t>
  </si>
  <si>
    <t>M</t>
  </si>
  <si>
    <t>T103</t>
  </si>
  <si>
    <t>Podhledové LED svítidlo, např. ATUEL LED/12W/230V 3000K pr. 14,5 cm IP54, 230 V (trafo součástí dodávky svítidla)</t>
  </si>
  <si>
    <t>32</t>
  </si>
  <si>
    <t>-694135486</t>
  </si>
  <si>
    <t>T2</t>
  </si>
  <si>
    <t>Připojení nové kuchyňské linky na každém pokoji</t>
  </si>
  <si>
    <t>4</t>
  </si>
  <si>
    <t>T201</t>
  </si>
  <si>
    <t>připojení nové kuch. linky ke světelnému obvodu instalací nové rozbočovací krabice ve stávajícím rozvodu, přivedení šňůry 3x1,5 do přichystané krabice (součást dodávky linky) s rezervou 4m (možnost odstavení linky bez rozpojování)</t>
  </si>
  <si>
    <t>1037500728</t>
  </si>
  <si>
    <t>5</t>
  </si>
  <si>
    <t>T202</t>
  </si>
  <si>
    <t>instalační krabice se svorkovnicí a víčkem</t>
  </si>
  <si>
    <t>1895348017</t>
  </si>
  <si>
    <t>6</t>
  </si>
  <si>
    <t>T203</t>
  </si>
  <si>
    <t>Kabel H05VV-F 3Gx1,5 černá (CYSY 3Cx1,5)</t>
  </si>
  <si>
    <t>m</t>
  </si>
  <si>
    <t>-551573146</t>
  </si>
  <si>
    <t>7</t>
  </si>
  <si>
    <t>T204</t>
  </si>
  <si>
    <t>připojení nové kuch. linky k zásuvkovému obvodu instalací nové rozbočovací krabice ve stávajícím rozvodu, přivedení šňůry 3x2,5 do přichystané krabice (součást dodávky linky) s rezervou 4m (možnost odstavení linky bez rozpojování)</t>
  </si>
  <si>
    <t>-355873693</t>
  </si>
  <si>
    <t>8</t>
  </si>
  <si>
    <t>T205</t>
  </si>
  <si>
    <t>1752610231</t>
  </si>
  <si>
    <t>9</t>
  </si>
  <si>
    <t>T206</t>
  </si>
  <si>
    <t>Kabel H05VV-F 3Gx2,5 bílá (CYSY 3Cx2,5)</t>
  </si>
  <si>
    <t>-1672994529</t>
  </si>
  <si>
    <t>T3</t>
  </si>
  <si>
    <t>Instalace nových a rušení některých zásuvkových vývodů</t>
  </si>
  <si>
    <t>10</t>
  </si>
  <si>
    <t>T301</t>
  </si>
  <si>
    <t>demontáž stávající zásuvky / dvojzásuvky, krabice ponechána, montáž nové svorkovnice, zapojení vodičů, nové víčko</t>
  </si>
  <si>
    <t>721299900</t>
  </si>
  <si>
    <t>11</t>
  </si>
  <si>
    <t>T302</t>
  </si>
  <si>
    <t>nová svorkvnice do stávající krabice</t>
  </si>
  <si>
    <t>2121835313</t>
  </si>
  <si>
    <t>12</t>
  </si>
  <si>
    <t>T303</t>
  </si>
  <si>
    <t>nové víčko na stávající krabici</t>
  </si>
  <si>
    <t>1800788025</t>
  </si>
  <si>
    <t>13</t>
  </si>
  <si>
    <t>T304</t>
  </si>
  <si>
    <t>nalezení stávajícího vedení v místě budoucí nové zásuvky, zřízení otvoru ve stěně, instalace nové spojovací krabice pro prodloužení vedení, přidání potřebné části vedení pro možnost zapojení nové zásuvky, tato položka může být změněna dle zvolené technolo</t>
  </si>
  <si>
    <t>-1630439048</t>
  </si>
  <si>
    <t>14</t>
  </si>
  <si>
    <t>T305</t>
  </si>
  <si>
    <t>nová instalační krabice pro svorkování potřebné přidané části vedení (nebude-li možno vedením ve stěně pohybovat), svorkovnice, víčko</t>
  </si>
  <si>
    <t>-1205714483</t>
  </si>
  <si>
    <t>T306</t>
  </si>
  <si>
    <t>nová krabice do sádrokartonové příčky pro novou zásuvku</t>
  </si>
  <si>
    <t>715284050</t>
  </si>
  <si>
    <t>T307</t>
  </si>
  <si>
    <t>nová zásuvka 16A/230V</t>
  </si>
  <si>
    <t>1289719103</t>
  </si>
  <si>
    <t>17</t>
  </si>
  <si>
    <t>T308</t>
  </si>
  <si>
    <t>CYKY-J 3x2,5 (doplnění nových zásuvkových obvodů)</t>
  </si>
  <si>
    <t>598619074</t>
  </si>
  <si>
    <t>T4</t>
  </si>
  <si>
    <t>Výměna všech vypínačů a zásuvek v dotčených prostorách</t>
  </si>
  <si>
    <t>18</t>
  </si>
  <si>
    <t>T401</t>
  </si>
  <si>
    <t>demontáž stávajícího vypínače ř. 1 vč. rámečku</t>
  </si>
  <si>
    <t>-1231051209</t>
  </si>
  <si>
    <t>19</t>
  </si>
  <si>
    <t>T402</t>
  </si>
  <si>
    <t>montáž nového vypínače ř. 1 vč. rámečku</t>
  </si>
  <si>
    <t>-2007732783</t>
  </si>
  <si>
    <t>20</t>
  </si>
  <si>
    <t>T403</t>
  </si>
  <si>
    <t>nový vypínač ř. 1, 10A, vč. rámečku</t>
  </si>
  <si>
    <t>-1748737531</t>
  </si>
  <si>
    <t>T404</t>
  </si>
  <si>
    <t>demontáž stávajícího vypínače ř. 5 vč. rámečku</t>
  </si>
  <si>
    <t>-403651478</t>
  </si>
  <si>
    <t>22</t>
  </si>
  <si>
    <t>T405</t>
  </si>
  <si>
    <t>montáž nového vypínače ř. 5 vč. rámečku</t>
  </si>
  <si>
    <t>621183961</t>
  </si>
  <si>
    <t>23</t>
  </si>
  <si>
    <t>T406</t>
  </si>
  <si>
    <t>nový vypínač ř. 5, 10A, vč. rámečku</t>
  </si>
  <si>
    <t>-1585052330</t>
  </si>
  <si>
    <t>24</t>
  </si>
  <si>
    <t>T407</t>
  </si>
  <si>
    <t>demontáž stávajícího tlačítkového ovladače ř. 1/0 vč. rámečku</t>
  </si>
  <si>
    <t>1445389736</t>
  </si>
  <si>
    <t>25</t>
  </si>
  <si>
    <t>T408</t>
  </si>
  <si>
    <t>montáž nového tlačítkového ovladače ř. 1/0 vč. rámečku</t>
  </si>
  <si>
    <t>-125618390</t>
  </si>
  <si>
    <t>26</t>
  </si>
  <si>
    <t>T409</t>
  </si>
  <si>
    <t>nový tlačítkový ovladač ř. 1/0 vč. rámečku</t>
  </si>
  <si>
    <t>1233379054</t>
  </si>
  <si>
    <t>27</t>
  </si>
  <si>
    <t>T410</t>
  </si>
  <si>
    <t>demontáž stávající jednoduché zásuvky vč. rámečku</t>
  </si>
  <si>
    <t>864665317</t>
  </si>
  <si>
    <t>28</t>
  </si>
  <si>
    <t>T411</t>
  </si>
  <si>
    <t>montáž nové jednoduché zásuvky 16A/230V vč. rámečku</t>
  </si>
  <si>
    <t>-197004253</t>
  </si>
  <si>
    <t>29</t>
  </si>
  <si>
    <t>T412</t>
  </si>
  <si>
    <t>nová jednoduchá zásuvka 16A/230V vč. rámečku</t>
  </si>
  <si>
    <t>-969957194</t>
  </si>
  <si>
    <t>30</t>
  </si>
  <si>
    <t>T413</t>
  </si>
  <si>
    <t>demontáž stávající dvojzásuvky vč. rámečku</t>
  </si>
  <si>
    <t>1222117624</t>
  </si>
  <si>
    <t>31</t>
  </si>
  <si>
    <t>T414</t>
  </si>
  <si>
    <t>montáž nové dvojzásuvky 16A/230V vč. rámečku</t>
  </si>
  <si>
    <t>1128173439</t>
  </si>
  <si>
    <t>T415</t>
  </si>
  <si>
    <t>nová dvojzásuvka 16A/230V vč. rámečku</t>
  </si>
  <si>
    <t>1036786301</t>
  </si>
  <si>
    <t>HZS</t>
  </si>
  <si>
    <t>Hodinové zúčtovací sazby</t>
  </si>
  <si>
    <t>33</t>
  </si>
  <si>
    <t>741810002-R</t>
  </si>
  <si>
    <t>Celková prohlídka elektrického rozvodu a zařízení přes 100 000 do 500 000,- Kč, revize</t>
  </si>
  <si>
    <t>kus</t>
  </si>
  <si>
    <t>512</t>
  </si>
  <si>
    <t>1065243784</t>
  </si>
  <si>
    <t>34</t>
  </si>
  <si>
    <t>HZS-1</t>
  </si>
  <si>
    <t>průběžný úklid dotčených prostor</t>
  </si>
  <si>
    <t>kpl</t>
  </si>
  <si>
    <t>-1639640881</t>
  </si>
  <si>
    <t>35</t>
  </si>
  <si>
    <t>065002000</t>
  </si>
  <si>
    <t>Mimostaveništní doprava materiálů</t>
  </si>
  <si>
    <t>1024</t>
  </si>
  <si>
    <t>-203699726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</si>
</sst>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2" fillId="0" borderId="0" applyNumberFormat="0" applyFill="0" applyBorder="0" applyAlignment="0" applyProtection="0"/>
  </cellStyleXfs>
  <cellXfs count="1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10"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3"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4" fontId="14"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5" fillId="0" borderId="0" xfId="0" applyNumberFormat="1" applyFont="1" applyAlignment="1">
      <alignment vertical="center"/>
    </xf>
    <xf numFmtId="0" fontId="15"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4"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0" fillId="5" borderId="7" xfId="0" applyFont="1" applyFill="1" applyBorder="1" applyAlignment="1">
      <alignment vertical="center"/>
    </xf>
    <xf numFmtId="0" fontId="19" fillId="5" borderId="7" xfId="0" applyFont="1" applyFill="1" applyBorder="1" applyAlignment="1">
      <alignment horizontal="center" vertical="center"/>
    </xf>
    <xf numFmtId="0" fontId="19" fillId="5" borderId="7" xfId="0" applyFont="1" applyFill="1" applyBorder="1" applyAlignment="1">
      <alignment horizontal="right" vertical="center"/>
    </xf>
    <xf numFmtId="0" fontId="19" fillId="5" borderId="8" xfId="0" applyFont="1" applyFill="1" applyBorder="1" applyAlignment="1">
      <alignment horizontal="lef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lignment vertical="center"/>
    </xf>
    <xf numFmtId="0" fontId="23" fillId="0" borderId="0" xfId="0" applyFont="1" applyAlignment="1">
      <alignment vertical="center"/>
    </xf>
    <xf numFmtId="0" fontId="23" fillId="0" borderId="0" xfId="0" applyFont="1" applyAlignment="1">
      <alignment horizontal="left" vertical="center" wrapText="1"/>
    </xf>
    <xf numFmtId="0" fontId="24" fillId="0" borderId="0" xfId="0" applyFont="1" applyAlignment="1">
      <alignment vertical="center"/>
    </xf>
    <xf numFmtId="4" fontId="24" fillId="0" borderId="0" xfId="0" applyNumberFormat="1" applyFont="1" applyAlignment="1">
      <alignment vertical="center"/>
    </xf>
    <xf numFmtId="0" fontId="3" fillId="0" borderId="0" xfId="0" applyFont="1" applyAlignment="1">
      <alignment horizontal="center" vertical="center"/>
    </xf>
    <xf numFmtId="4" fontId="25" fillId="0" borderId="19" xfId="0" applyNumberFormat="1" applyFont="1" applyBorder="1" applyAlignment="1">
      <alignment vertical="center"/>
    </xf>
    <xf numFmtId="4" fontId="25" fillId="0" borderId="20" xfId="0" applyNumberFormat="1" applyFont="1" applyBorder="1" applyAlignment="1">
      <alignment vertical="center"/>
    </xf>
    <xf numFmtId="166" fontId="25" fillId="0" borderId="20" xfId="0" applyNumberFormat="1" applyFont="1" applyBorder="1" applyAlignment="1">
      <alignment vertical="center"/>
    </xf>
    <xf numFmtId="4" fontId="25" fillId="0" borderId="21"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7"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0" xfId="0" applyFont="1" applyFill="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8" fillId="0" borderId="12" xfId="0" applyNumberFormat="1" applyFont="1" applyBorder="1" applyAlignment="1"/>
    <xf numFmtId="166" fontId="28" fillId="0" borderId="13" xfId="0" applyNumberFormat="1" applyFont="1" applyBorder="1" applyAlignment="1"/>
    <xf numFmtId="4" fontId="29"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0" fillId="0" borderId="22" xfId="0" applyFont="1" applyBorder="1" applyAlignment="1" applyProtection="1">
      <alignment horizontal="center" vertical="center"/>
      <protection locked="0"/>
    </xf>
    <xf numFmtId="49" fontId="30" fillId="0" borderId="22" xfId="0" applyNumberFormat="1" applyFont="1" applyBorder="1" applyAlignment="1" applyProtection="1">
      <alignment horizontal="left" vertical="center" wrapText="1"/>
      <protection locked="0"/>
    </xf>
    <xf numFmtId="0" fontId="30" fillId="0" borderId="22" xfId="0" applyFont="1" applyBorder="1" applyAlignment="1" applyProtection="1">
      <alignment horizontal="left" vertical="center" wrapText="1"/>
      <protection locked="0"/>
    </xf>
    <xf numFmtId="0" fontId="30" fillId="0" borderId="22" xfId="0" applyFont="1" applyBorder="1" applyAlignment="1" applyProtection="1">
      <alignment horizontal="center" vertical="center" wrapText="1"/>
      <protection locked="0"/>
    </xf>
    <xf numFmtId="167" fontId="30" fillId="0" borderId="22" xfId="0" applyNumberFormat="1" applyFont="1" applyBorder="1" applyAlignment="1" applyProtection="1">
      <alignment vertical="center"/>
      <protection locked="0"/>
    </xf>
    <xf numFmtId="4" fontId="30" fillId="3" borderId="22" xfId="0" applyNumberFormat="1" applyFont="1" applyFill="1" applyBorder="1" applyAlignment="1" applyProtection="1">
      <alignment vertical="center"/>
      <protection locked="0"/>
    </xf>
    <xf numFmtId="4" fontId="30" fillId="0" borderId="22" xfId="0" applyNumberFormat="1" applyFont="1" applyBorder="1" applyAlignment="1" applyProtection="1">
      <alignment vertical="center"/>
      <protection locked="0"/>
    </xf>
    <xf numFmtId="0" fontId="31" fillId="0" borderId="22" xfId="0" applyFont="1" applyBorder="1" applyAlignment="1" applyProtection="1">
      <alignment vertical="center"/>
      <protection locked="0"/>
    </xf>
    <xf numFmtId="0" fontId="31" fillId="0" borderId="3" xfId="0" applyFont="1" applyBorder="1" applyAlignment="1">
      <alignment vertical="center"/>
    </xf>
    <xf numFmtId="0" fontId="30" fillId="3" borderId="14" xfId="0" applyFont="1" applyFill="1" applyBorder="1" applyAlignment="1" applyProtection="1">
      <alignment horizontal="left" vertical="center"/>
      <protection locked="0"/>
    </xf>
    <xf numFmtId="0" fontId="30" fillId="0" borderId="0" xfId="0" applyFont="1" applyBorder="1" applyAlignment="1">
      <alignment horizontal="center" vertical="center"/>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1</v>
      </c>
      <c r="BT1" s="13" t="s">
        <v>3</v>
      </c>
      <c r="BU1" s="13" t="s">
        <v>3</v>
      </c>
      <c r="BV1" s="13" t="s">
        <v>4</v>
      </c>
    </row>
    <row r="2" s="1" customFormat="1" ht="36.96" customHeight="1">
      <c r="AR2" s="14" t="s">
        <v>5</v>
      </c>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8"/>
      <c r="D4" s="19" t="s">
        <v>9</v>
      </c>
      <c r="AR4" s="18"/>
      <c r="AS4" s="20" t="s">
        <v>10</v>
      </c>
      <c r="BE4" s="21" t="s">
        <v>11</v>
      </c>
      <c r="BS4" s="15" t="s">
        <v>12</v>
      </c>
    </row>
    <row r="5" s="1" customFormat="1" ht="12" customHeight="1">
      <c r="B5" s="18"/>
      <c r="D5" s="22" t="s">
        <v>13</v>
      </c>
      <c r="K5" s="23" t="s">
        <v>14</v>
      </c>
      <c r="L5" s="1"/>
      <c r="M5" s="1"/>
      <c r="N5" s="1"/>
      <c r="O5" s="1"/>
      <c r="P5" s="1"/>
      <c r="Q5" s="1"/>
      <c r="R5" s="1"/>
      <c r="S5" s="1"/>
      <c r="T5" s="1"/>
      <c r="U5" s="1"/>
      <c r="V5" s="1"/>
      <c r="W5" s="1"/>
      <c r="X5" s="1"/>
      <c r="Y5" s="1"/>
      <c r="Z5" s="1"/>
      <c r="AA5" s="1"/>
      <c r="AB5" s="1"/>
      <c r="AC5" s="1"/>
      <c r="AD5" s="1"/>
      <c r="AE5" s="1"/>
      <c r="AF5" s="1"/>
      <c r="AG5" s="1"/>
      <c r="AH5" s="1"/>
      <c r="AI5" s="1"/>
      <c r="AJ5" s="1"/>
      <c r="AR5" s="18"/>
      <c r="BE5" s="24" t="s">
        <v>15</v>
      </c>
      <c r="BS5" s="15" t="s">
        <v>6</v>
      </c>
    </row>
    <row r="6" s="1" customFormat="1" ht="36.96" customHeight="1">
      <c r="B6" s="18"/>
      <c r="D6" s="25" t="s">
        <v>16</v>
      </c>
      <c r="K6" s="26" t="s">
        <v>17</v>
      </c>
      <c r="L6" s="1"/>
      <c r="M6" s="1"/>
      <c r="N6" s="1"/>
      <c r="O6" s="1"/>
      <c r="P6" s="1"/>
      <c r="Q6" s="1"/>
      <c r="R6" s="1"/>
      <c r="S6" s="1"/>
      <c r="T6" s="1"/>
      <c r="U6" s="1"/>
      <c r="V6" s="1"/>
      <c r="W6" s="1"/>
      <c r="X6" s="1"/>
      <c r="Y6" s="1"/>
      <c r="Z6" s="1"/>
      <c r="AA6" s="1"/>
      <c r="AB6" s="1"/>
      <c r="AC6" s="1"/>
      <c r="AD6" s="1"/>
      <c r="AE6" s="1"/>
      <c r="AF6" s="1"/>
      <c r="AG6" s="1"/>
      <c r="AH6" s="1"/>
      <c r="AI6" s="1"/>
      <c r="AJ6" s="1"/>
      <c r="AR6" s="18"/>
      <c r="BE6" s="27"/>
      <c r="BS6" s="15" t="s">
        <v>6</v>
      </c>
    </row>
    <row r="7" s="1" customFormat="1" ht="12" customHeight="1">
      <c r="B7" s="18"/>
      <c r="D7" s="28" t="s">
        <v>18</v>
      </c>
      <c r="K7" s="23" t="s">
        <v>1</v>
      </c>
      <c r="AK7" s="28" t="s">
        <v>19</v>
      </c>
      <c r="AN7" s="23" t="s">
        <v>1</v>
      </c>
      <c r="AR7" s="18"/>
      <c r="BE7" s="27"/>
      <c r="BS7" s="15" t="s">
        <v>6</v>
      </c>
    </row>
    <row r="8" s="1" customFormat="1" ht="12" customHeight="1">
      <c r="B8" s="18"/>
      <c r="D8" s="28" t="s">
        <v>20</v>
      </c>
      <c r="K8" s="23" t="s">
        <v>21</v>
      </c>
      <c r="AK8" s="28" t="s">
        <v>22</v>
      </c>
      <c r="AN8" s="29" t="s">
        <v>23</v>
      </c>
      <c r="AR8" s="18"/>
      <c r="BE8" s="27"/>
      <c r="BS8" s="15" t="s">
        <v>6</v>
      </c>
    </row>
    <row r="9" s="1" customFormat="1" ht="14.4" customHeight="1">
      <c r="B9" s="18"/>
      <c r="AR9" s="18"/>
      <c r="BE9" s="27"/>
      <c r="BS9" s="15" t="s">
        <v>6</v>
      </c>
    </row>
    <row r="10" s="1" customFormat="1" ht="12" customHeight="1">
      <c r="B10" s="18"/>
      <c r="D10" s="28" t="s">
        <v>24</v>
      </c>
      <c r="AK10" s="28" t="s">
        <v>25</v>
      </c>
      <c r="AN10" s="23" t="s">
        <v>1</v>
      </c>
      <c r="AR10" s="18"/>
      <c r="BE10" s="27"/>
      <c r="BS10" s="15" t="s">
        <v>6</v>
      </c>
    </row>
    <row r="11" s="1" customFormat="1" ht="18.48" customHeight="1">
      <c r="B11" s="18"/>
      <c r="E11" s="23" t="s">
        <v>26</v>
      </c>
      <c r="AK11" s="28" t="s">
        <v>27</v>
      </c>
      <c r="AN11" s="23" t="s">
        <v>1</v>
      </c>
      <c r="AR11" s="18"/>
      <c r="BE11" s="27"/>
      <c r="BS11" s="15" t="s">
        <v>6</v>
      </c>
    </row>
    <row r="12" s="1" customFormat="1" ht="6.96" customHeight="1">
      <c r="B12" s="18"/>
      <c r="AR12" s="18"/>
      <c r="BE12" s="27"/>
      <c r="BS12" s="15" t="s">
        <v>6</v>
      </c>
    </row>
    <row r="13" s="1" customFormat="1" ht="12" customHeight="1">
      <c r="B13" s="18"/>
      <c r="D13" s="28" t="s">
        <v>28</v>
      </c>
      <c r="AK13" s="28" t="s">
        <v>25</v>
      </c>
      <c r="AN13" s="30" t="s">
        <v>29</v>
      </c>
      <c r="AR13" s="18"/>
      <c r="BE13" s="27"/>
      <c r="BS13" s="15" t="s">
        <v>6</v>
      </c>
    </row>
    <row r="14">
      <c r="B14" s="18"/>
      <c r="E14" s="30" t="s">
        <v>29</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27</v>
      </c>
      <c r="AN14" s="30" t="s">
        <v>29</v>
      </c>
      <c r="AR14" s="18"/>
      <c r="BE14" s="27"/>
      <c r="BS14" s="15" t="s">
        <v>6</v>
      </c>
    </row>
    <row r="15" s="1" customFormat="1" ht="6.96" customHeight="1">
      <c r="B15" s="18"/>
      <c r="AR15" s="18"/>
      <c r="BE15" s="27"/>
      <c r="BS15" s="15" t="s">
        <v>3</v>
      </c>
    </row>
    <row r="16" s="1" customFormat="1" ht="12" customHeight="1">
      <c r="B16" s="18"/>
      <c r="D16" s="28" t="s">
        <v>30</v>
      </c>
      <c r="AK16" s="28" t="s">
        <v>25</v>
      </c>
      <c r="AN16" s="23" t="s">
        <v>1</v>
      </c>
      <c r="AR16" s="18"/>
      <c r="BE16" s="27"/>
      <c r="BS16" s="15" t="s">
        <v>3</v>
      </c>
    </row>
    <row r="17" s="1" customFormat="1" ht="18.48" customHeight="1">
      <c r="B17" s="18"/>
      <c r="E17" s="23" t="s">
        <v>26</v>
      </c>
      <c r="AK17" s="28" t="s">
        <v>27</v>
      </c>
      <c r="AN17" s="23" t="s">
        <v>1</v>
      </c>
      <c r="AR17" s="18"/>
      <c r="BE17" s="27"/>
      <c r="BS17" s="15" t="s">
        <v>31</v>
      </c>
    </row>
    <row r="18" s="1" customFormat="1" ht="6.96" customHeight="1">
      <c r="B18" s="18"/>
      <c r="AR18" s="18"/>
      <c r="BE18" s="27"/>
      <c r="BS18" s="15" t="s">
        <v>6</v>
      </c>
    </row>
    <row r="19" s="1" customFormat="1" ht="12" customHeight="1">
      <c r="B19" s="18"/>
      <c r="D19" s="28" t="s">
        <v>32</v>
      </c>
      <c r="AK19" s="28" t="s">
        <v>25</v>
      </c>
      <c r="AN19" s="23" t="s">
        <v>33</v>
      </c>
      <c r="AR19" s="18"/>
      <c r="BE19" s="27"/>
      <c r="BS19" s="15" t="s">
        <v>6</v>
      </c>
    </row>
    <row r="20" s="1" customFormat="1" ht="18.48" customHeight="1">
      <c r="B20" s="18"/>
      <c r="E20" s="23" t="s">
        <v>34</v>
      </c>
      <c r="AK20" s="28" t="s">
        <v>27</v>
      </c>
      <c r="AN20" s="23" t="s">
        <v>1</v>
      </c>
      <c r="AR20" s="18"/>
      <c r="BE20" s="27"/>
      <c r="BS20" s="15" t="s">
        <v>31</v>
      </c>
    </row>
    <row r="21" s="1" customFormat="1" ht="6.96" customHeight="1">
      <c r="B21" s="18"/>
      <c r="AR21" s="18"/>
      <c r="BE21" s="27"/>
    </row>
    <row r="22" s="1" customFormat="1" ht="12" customHeight="1">
      <c r="B22" s="18"/>
      <c r="D22" s="28" t="s">
        <v>35</v>
      </c>
      <c r="AR22" s="18"/>
      <c r="BE22" s="27"/>
    </row>
    <row r="23" s="1" customFormat="1" ht="16.5" customHeight="1">
      <c r="B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R23" s="18"/>
      <c r="BE23" s="27"/>
    </row>
    <row r="24" s="1" customFormat="1" ht="6.96" customHeight="1">
      <c r="B24" s="18"/>
      <c r="AR24" s="18"/>
      <c r="BE24" s="27"/>
    </row>
    <row r="25" s="1" customFormat="1" ht="6.96" customHeight="1">
      <c r="B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18"/>
      <c r="BE25" s="27"/>
    </row>
    <row r="26" s="2" customFormat="1" ht="25.92" customHeight="1">
      <c r="A26" s="34"/>
      <c r="B26" s="35"/>
      <c r="C26" s="34"/>
      <c r="D26" s="36" t="s">
        <v>36</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8">
        <f>ROUND(AG94,2)</f>
        <v>0</v>
      </c>
      <c r="AL26" s="37"/>
      <c r="AM26" s="37"/>
      <c r="AN26" s="37"/>
      <c r="AO26" s="37"/>
      <c r="AP26" s="34"/>
      <c r="AQ26" s="34"/>
      <c r="AR26" s="35"/>
      <c r="BE26" s="27"/>
    </row>
    <row r="27" s="2" customFormat="1" ht="6.96"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27"/>
    </row>
    <row r="28" s="2" customFormat="1">
      <c r="A28" s="34"/>
      <c r="B28" s="35"/>
      <c r="C28" s="34"/>
      <c r="D28" s="34"/>
      <c r="E28" s="34"/>
      <c r="F28" s="34"/>
      <c r="G28" s="34"/>
      <c r="H28" s="34"/>
      <c r="I28" s="34"/>
      <c r="J28" s="34"/>
      <c r="K28" s="34"/>
      <c r="L28" s="39" t="s">
        <v>37</v>
      </c>
      <c r="M28" s="39"/>
      <c r="N28" s="39"/>
      <c r="O28" s="39"/>
      <c r="P28" s="39"/>
      <c r="Q28" s="34"/>
      <c r="R28" s="34"/>
      <c r="S28" s="34"/>
      <c r="T28" s="34"/>
      <c r="U28" s="34"/>
      <c r="V28" s="34"/>
      <c r="W28" s="39" t="s">
        <v>38</v>
      </c>
      <c r="X28" s="39"/>
      <c r="Y28" s="39"/>
      <c r="Z28" s="39"/>
      <c r="AA28" s="39"/>
      <c r="AB28" s="39"/>
      <c r="AC28" s="39"/>
      <c r="AD28" s="39"/>
      <c r="AE28" s="39"/>
      <c r="AF28" s="34"/>
      <c r="AG28" s="34"/>
      <c r="AH28" s="34"/>
      <c r="AI28" s="34"/>
      <c r="AJ28" s="34"/>
      <c r="AK28" s="39" t="s">
        <v>39</v>
      </c>
      <c r="AL28" s="39"/>
      <c r="AM28" s="39"/>
      <c r="AN28" s="39"/>
      <c r="AO28" s="39"/>
      <c r="AP28" s="34"/>
      <c r="AQ28" s="34"/>
      <c r="AR28" s="35"/>
      <c r="BE28" s="27"/>
    </row>
    <row r="29" s="3" customFormat="1" ht="14.4" customHeight="1">
      <c r="A29" s="3"/>
      <c r="B29" s="40"/>
      <c r="C29" s="3"/>
      <c r="D29" s="28" t="s">
        <v>40</v>
      </c>
      <c r="E29" s="3"/>
      <c r="F29" s="28" t="s">
        <v>41</v>
      </c>
      <c r="G29" s="3"/>
      <c r="H29" s="3"/>
      <c r="I29" s="3"/>
      <c r="J29" s="3"/>
      <c r="K29" s="3"/>
      <c r="L29" s="41">
        <v>0.20999999999999999</v>
      </c>
      <c r="M29" s="3"/>
      <c r="N29" s="3"/>
      <c r="O29" s="3"/>
      <c r="P29" s="3"/>
      <c r="Q29" s="3"/>
      <c r="R29" s="3"/>
      <c r="S29" s="3"/>
      <c r="T29" s="3"/>
      <c r="U29" s="3"/>
      <c r="V29" s="3"/>
      <c r="W29" s="42">
        <f>ROUND(AZ94, 2)</f>
        <v>0</v>
      </c>
      <c r="X29" s="3"/>
      <c r="Y29" s="3"/>
      <c r="Z29" s="3"/>
      <c r="AA29" s="3"/>
      <c r="AB29" s="3"/>
      <c r="AC29" s="3"/>
      <c r="AD29" s="3"/>
      <c r="AE29" s="3"/>
      <c r="AF29" s="3"/>
      <c r="AG29" s="3"/>
      <c r="AH29" s="3"/>
      <c r="AI29" s="3"/>
      <c r="AJ29" s="3"/>
      <c r="AK29" s="42">
        <f>ROUND(AV94, 2)</f>
        <v>0</v>
      </c>
      <c r="AL29" s="3"/>
      <c r="AM29" s="3"/>
      <c r="AN29" s="3"/>
      <c r="AO29" s="3"/>
      <c r="AP29" s="3"/>
      <c r="AQ29" s="3"/>
      <c r="AR29" s="40"/>
      <c r="BE29" s="43"/>
    </row>
    <row r="30" s="3" customFormat="1" ht="14.4" customHeight="1">
      <c r="A30" s="3"/>
      <c r="B30" s="40"/>
      <c r="C30" s="3"/>
      <c r="D30" s="3"/>
      <c r="E30" s="3"/>
      <c r="F30" s="28" t="s">
        <v>42</v>
      </c>
      <c r="G30" s="3"/>
      <c r="H30" s="3"/>
      <c r="I30" s="3"/>
      <c r="J30" s="3"/>
      <c r="K30" s="3"/>
      <c r="L30" s="41">
        <v>0.14999999999999999</v>
      </c>
      <c r="M30" s="3"/>
      <c r="N30" s="3"/>
      <c r="O30" s="3"/>
      <c r="P30" s="3"/>
      <c r="Q30" s="3"/>
      <c r="R30" s="3"/>
      <c r="S30" s="3"/>
      <c r="T30" s="3"/>
      <c r="U30" s="3"/>
      <c r="V30" s="3"/>
      <c r="W30" s="42">
        <f>ROUND(BA94, 2)</f>
        <v>0</v>
      </c>
      <c r="X30" s="3"/>
      <c r="Y30" s="3"/>
      <c r="Z30" s="3"/>
      <c r="AA30" s="3"/>
      <c r="AB30" s="3"/>
      <c r="AC30" s="3"/>
      <c r="AD30" s="3"/>
      <c r="AE30" s="3"/>
      <c r="AF30" s="3"/>
      <c r="AG30" s="3"/>
      <c r="AH30" s="3"/>
      <c r="AI30" s="3"/>
      <c r="AJ30" s="3"/>
      <c r="AK30" s="42">
        <f>ROUND(AW94, 2)</f>
        <v>0</v>
      </c>
      <c r="AL30" s="3"/>
      <c r="AM30" s="3"/>
      <c r="AN30" s="3"/>
      <c r="AO30" s="3"/>
      <c r="AP30" s="3"/>
      <c r="AQ30" s="3"/>
      <c r="AR30" s="40"/>
      <c r="BE30" s="43"/>
    </row>
    <row r="31" hidden="1" s="3" customFormat="1" ht="14.4" customHeight="1">
      <c r="A31" s="3"/>
      <c r="B31" s="40"/>
      <c r="C31" s="3"/>
      <c r="D31" s="3"/>
      <c r="E31" s="3"/>
      <c r="F31" s="28" t="s">
        <v>43</v>
      </c>
      <c r="G31" s="3"/>
      <c r="H31" s="3"/>
      <c r="I31" s="3"/>
      <c r="J31" s="3"/>
      <c r="K31" s="3"/>
      <c r="L31" s="41">
        <v>0.20999999999999999</v>
      </c>
      <c r="M31" s="3"/>
      <c r="N31" s="3"/>
      <c r="O31" s="3"/>
      <c r="P31" s="3"/>
      <c r="Q31" s="3"/>
      <c r="R31" s="3"/>
      <c r="S31" s="3"/>
      <c r="T31" s="3"/>
      <c r="U31" s="3"/>
      <c r="V31" s="3"/>
      <c r="W31" s="42">
        <f>ROUND(BB94, 2)</f>
        <v>0</v>
      </c>
      <c r="X31" s="3"/>
      <c r="Y31" s="3"/>
      <c r="Z31" s="3"/>
      <c r="AA31" s="3"/>
      <c r="AB31" s="3"/>
      <c r="AC31" s="3"/>
      <c r="AD31" s="3"/>
      <c r="AE31" s="3"/>
      <c r="AF31" s="3"/>
      <c r="AG31" s="3"/>
      <c r="AH31" s="3"/>
      <c r="AI31" s="3"/>
      <c r="AJ31" s="3"/>
      <c r="AK31" s="42">
        <v>0</v>
      </c>
      <c r="AL31" s="3"/>
      <c r="AM31" s="3"/>
      <c r="AN31" s="3"/>
      <c r="AO31" s="3"/>
      <c r="AP31" s="3"/>
      <c r="AQ31" s="3"/>
      <c r="AR31" s="40"/>
      <c r="BE31" s="43"/>
    </row>
    <row r="32" hidden="1" s="3" customFormat="1" ht="14.4" customHeight="1">
      <c r="A32" s="3"/>
      <c r="B32" s="40"/>
      <c r="C32" s="3"/>
      <c r="D32" s="3"/>
      <c r="E32" s="3"/>
      <c r="F32" s="28" t="s">
        <v>44</v>
      </c>
      <c r="G32" s="3"/>
      <c r="H32" s="3"/>
      <c r="I32" s="3"/>
      <c r="J32" s="3"/>
      <c r="K32" s="3"/>
      <c r="L32" s="41">
        <v>0.14999999999999999</v>
      </c>
      <c r="M32" s="3"/>
      <c r="N32" s="3"/>
      <c r="O32" s="3"/>
      <c r="P32" s="3"/>
      <c r="Q32" s="3"/>
      <c r="R32" s="3"/>
      <c r="S32" s="3"/>
      <c r="T32" s="3"/>
      <c r="U32" s="3"/>
      <c r="V32" s="3"/>
      <c r="W32" s="42">
        <f>ROUND(BC94, 2)</f>
        <v>0</v>
      </c>
      <c r="X32" s="3"/>
      <c r="Y32" s="3"/>
      <c r="Z32" s="3"/>
      <c r="AA32" s="3"/>
      <c r="AB32" s="3"/>
      <c r="AC32" s="3"/>
      <c r="AD32" s="3"/>
      <c r="AE32" s="3"/>
      <c r="AF32" s="3"/>
      <c r="AG32" s="3"/>
      <c r="AH32" s="3"/>
      <c r="AI32" s="3"/>
      <c r="AJ32" s="3"/>
      <c r="AK32" s="42">
        <v>0</v>
      </c>
      <c r="AL32" s="3"/>
      <c r="AM32" s="3"/>
      <c r="AN32" s="3"/>
      <c r="AO32" s="3"/>
      <c r="AP32" s="3"/>
      <c r="AQ32" s="3"/>
      <c r="AR32" s="40"/>
      <c r="BE32" s="43"/>
    </row>
    <row r="33" hidden="1" s="3" customFormat="1" ht="14.4" customHeight="1">
      <c r="A33" s="3"/>
      <c r="B33" s="40"/>
      <c r="C33" s="3"/>
      <c r="D33" s="3"/>
      <c r="E33" s="3"/>
      <c r="F33" s="28" t="s">
        <v>45</v>
      </c>
      <c r="G33" s="3"/>
      <c r="H33" s="3"/>
      <c r="I33" s="3"/>
      <c r="J33" s="3"/>
      <c r="K33" s="3"/>
      <c r="L33" s="41">
        <v>0</v>
      </c>
      <c r="M33" s="3"/>
      <c r="N33" s="3"/>
      <c r="O33" s="3"/>
      <c r="P33" s="3"/>
      <c r="Q33" s="3"/>
      <c r="R33" s="3"/>
      <c r="S33" s="3"/>
      <c r="T33" s="3"/>
      <c r="U33" s="3"/>
      <c r="V33" s="3"/>
      <c r="W33" s="42">
        <f>ROUND(BD94, 2)</f>
        <v>0</v>
      </c>
      <c r="X33" s="3"/>
      <c r="Y33" s="3"/>
      <c r="Z33" s="3"/>
      <c r="AA33" s="3"/>
      <c r="AB33" s="3"/>
      <c r="AC33" s="3"/>
      <c r="AD33" s="3"/>
      <c r="AE33" s="3"/>
      <c r="AF33" s="3"/>
      <c r="AG33" s="3"/>
      <c r="AH33" s="3"/>
      <c r="AI33" s="3"/>
      <c r="AJ33" s="3"/>
      <c r="AK33" s="42">
        <v>0</v>
      </c>
      <c r="AL33" s="3"/>
      <c r="AM33" s="3"/>
      <c r="AN33" s="3"/>
      <c r="AO33" s="3"/>
      <c r="AP33" s="3"/>
      <c r="AQ33" s="3"/>
      <c r="AR33" s="40"/>
      <c r="BE33" s="43"/>
    </row>
    <row r="34" s="2" customFormat="1" ht="6.96"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27"/>
    </row>
    <row r="35" s="2" customFormat="1" ht="25.92" customHeight="1">
      <c r="A35" s="34"/>
      <c r="B35" s="35"/>
      <c r="C35" s="44"/>
      <c r="D35" s="45" t="s">
        <v>46</v>
      </c>
      <c r="E35" s="46"/>
      <c r="F35" s="46"/>
      <c r="G35" s="46"/>
      <c r="H35" s="46"/>
      <c r="I35" s="46"/>
      <c r="J35" s="46"/>
      <c r="K35" s="46"/>
      <c r="L35" s="46"/>
      <c r="M35" s="46"/>
      <c r="N35" s="46"/>
      <c r="O35" s="46"/>
      <c r="P35" s="46"/>
      <c r="Q35" s="46"/>
      <c r="R35" s="46"/>
      <c r="S35" s="46"/>
      <c r="T35" s="47" t="s">
        <v>47</v>
      </c>
      <c r="U35" s="46"/>
      <c r="V35" s="46"/>
      <c r="W35" s="46"/>
      <c r="X35" s="48" t="s">
        <v>48</v>
      </c>
      <c r="Y35" s="46"/>
      <c r="Z35" s="46"/>
      <c r="AA35" s="46"/>
      <c r="AB35" s="46"/>
      <c r="AC35" s="46"/>
      <c r="AD35" s="46"/>
      <c r="AE35" s="46"/>
      <c r="AF35" s="46"/>
      <c r="AG35" s="46"/>
      <c r="AH35" s="46"/>
      <c r="AI35" s="46"/>
      <c r="AJ35" s="46"/>
      <c r="AK35" s="49">
        <f>SUM(AK26:AK33)</f>
        <v>0</v>
      </c>
      <c r="AL35" s="46"/>
      <c r="AM35" s="46"/>
      <c r="AN35" s="46"/>
      <c r="AO35" s="50"/>
      <c r="AP35" s="44"/>
      <c r="AQ35" s="44"/>
      <c r="AR35" s="35"/>
      <c r="BE35" s="34"/>
    </row>
    <row r="36" s="2" customFormat="1" ht="6.96"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2" customFormat="1" ht="14.4" customHeight="1">
      <c r="A37" s="34"/>
      <c r="B37" s="35"/>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5"/>
      <c r="BE37" s="34"/>
    </row>
    <row r="38" s="1" customFormat="1" ht="14.4" customHeight="1">
      <c r="B38" s="18"/>
      <c r="AR38" s="18"/>
    </row>
    <row r="39" s="1" customFormat="1" ht="14.4" customHeight="1">
      <c r="B39" s="18"/>
      <c r="AR39" s="18"/>
    </row>
    <row r="40" s="1" customFormat="1" ht="14.4" customHeight="1">
      <c r="B40" s="18"/>
      <c r="AR40" s="18"/>
    </row>
    <row r="41" s="1" customFormat="1" ht="14.4" customHeight="1">
      <c r="B41" s="18"/>
      <c r="AR41" s="18"/>
    </row>
    <row r="42" s="1" customFormat="1" ht="14.4" customHeight="1">
      <c r="B42" s="18"/>
      <c r="AR42" s="18"/>
    </row>
    <row r="43" s="1" customFormat="1" ht="14.4" customHeight="1">
      <c r="B43" s="18"/>
      <c r="AR43" s="18"/>
    </row>
    <row r="44" s="1" customFormat="1" ht="14.4" customHeight="1">
      <c r="B44" s="18"/>
      <c r="AR44" s="18"/>
    </row>
    <row r="45" s="1" customFormat="1" ht="14.4" customHeight="1">
      <c r="B45" s="18"/>
      <c r="AR45" s="18"/>
    </row>
    <row r="46" s="1" customFormat="1" ht="14.4" customHeight="1">
      <c r="B46" s="18"/>
      <c r="AR46" s="18"/>
    </row>
    <row r="47" s="1" customFormat="1" ht="14.4" customHeight="1">
      <c r="B47" s="18"/>
      <c r="AR47" s="18"/>
    </row>
    <row r="48" s="1" customFormat="1" ht="14.4" customHeight="1">
      <c r="B48" s="18"/>
      <c r="AR48" s="18"/>
    </row>
    <row r="49" s="2" customFormat="1" ht="14.4" customHeight="1">
      <c r="B49" s="51"/>
      <c r="D49" s="52" t="s">
        <v>49</v>
      </c>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2" t="s">
        <v>50</v>
      </c>
      <c r="AI49" s="53"/>
      <c r="AJ49" s="53"/>
      <c r="AK49" s="53"/>
      <c r="AL49" s="53"/>
      <c r="AM49" s="53"/>
      <c r="AN49" s="53"/>
      <c r="AO49" s="53"/>
      <c r="AR49" s="51"/>
    </row>
    <row r="50">
      <c r="B50" s="18"/>
      <c r="AR50" s="18"/>
    </row>
    <row r="51">
      <c r="B51" s="18"/>
      <c r="AR51" s="18"/>
    </row>
    <row r="52">
      <c r="B52" s="18"/>
      <c r="AR52" s="18"/>
    </row>
    <row r="53">
      <c r="B53" s="18"/>
      <c r="AR53" s="18"/>
    </row>
    <row r="54">
      <c r="B54" s="18"/>
      <c r="AR54" s="18"/>
    </row>
    <row r="55">
      <c r="B55" s="18"/>
      <c r="AR55" s="18"/>
    </row>
    <row r="56">
      <c r="B56" s="18"/>
      <c r="AR56" s="18"/>
    </row>
    <row r="57">
      <c r="B57" s="18"/>
      <c r="AR57" s="18"/>
    </row>
    <row r="58">
      <c r="B58" s="18"/>
      <c r="AR58" s="18"/>
    </row>
    <row r="59">
      <c r="B59" s="18"/>
      <c r="AR59" s="18"/>
    </row>
    <row r="60" s="2" customFormat="1">
      <c r="A60" s="34"/>
      <c r="B60" s="35"/>
      <c r="C60" s="34"/>
      <c r="D60" s="54" t="s">
        <v>51</v>
      </c>
      <c r="E60" s="37"/>
      <c r="F60" s="37"/>
      <c r="G60" s="37"/>
      <c r="H60" s="37"/>
      <c r="I60" s="37"/>
      <c r="J60" s="37"/>
      <c r="K60" s="37"/>
      <c r="L60" s="37"/>
      <c r="M60" s="37"/>
      <c r="N60" s="37"/>
      <c r="O60" s="37"/>
      <c r="P60" s="37"/>
      <c r="Q60" s="37"/>
      <c r="R60" s="37"/>
      <c r="S60" s="37"/>
      <c r="T60" s="37"/>
      <c r="U60" s="37"/>
      <c r="V60" s="54" t="s">
        <v>52</v>
      </c>
      <c r="W60" s="37"/>
      <c r="X60" s="37"/>
      <c r="Y60" s="37"/>
      <c r="Z60" s="37"/>
      <c r="AA60" s="37"/>
      <c r="AB60" s="37"/>
      <c r="AC60" s="37"/>
      <c r="AD60" s="37"/>
      <c r="AE60" s="37"/>
      <c r="AF60" s="37"/>
      <c r="AG60" s="37"/>
      <c r="AH60" s="54" t="s">
        <v>51</v>
      </c>
      <c r="AI60" s="37"/>
      <c r="AJ60" s="37"/>
      <c r="AK60" s="37"/>
      <c r="AL60" s="37"/>
      <c r="AM60" s="54" t="s">
        <v>52</v>
      </c>
      <c r="AN60" s="37"/>
      <c r="AO60" s="37"/>
      <c r="AP60" s="34"/>
      <c r="AQ60" s="34"/>
      <c r="AR60" s="35"/>
      <c r="BE60" s="34"/>
    </row>
    <row r="61">
      <c r="B61" s="18"/>
      <c r="AR61" s="18"/>
    </row>
    <row r="62">
      <c r="B62" s="18"/>
      <c r="AR62" s="18"/>
    </row>
    <row r="63">
      <c r="B63" s="18"/>
      <c r="AR63" s="18"/>
    </row>
    <row r="64" s="2" customFormat="1">
      <c r="A64" s="34"/>
      <c r="B64" s="35"/>
      <c r="C64" s="34"/>
      <c r="D64" s="52" t="s">
        <v>53</v>
      </c>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2" t="s">
        <v>54</v>
      </c>
      <c r="AI64" s="55"/>
      <c r="AJ64" s="55"/>
      <c r="AK64" s="55"/>
      <c r="AL64" s="55"/>
      <c r="AM64" s="55"/>
      <c r="AN64" s="55"/>
      <c r="AO64" s="55"/>
      <c r="AP64" s="34"/>
      <c r="AQ64" s="34"/>
      <c r="AR64" s="35"/>
      <c r="BE64" s="34"/>
    </row>
    <row r="65">
      <c r="B65" s="18"/>
      <c r="AR65" s="18"/>
    </row>
    <row r="66">
      <c r="B66" s="18"/>
      <c r="AR66" s="18"/>
    </row>
    <row r="67">
      <c r="B67" s="18"/>
      <c r="AR67" s="18"/>
    </row>
    <row r="68">
      <c r="B68" s="18"/>
      <c r="AR68" s="18"/>
    </row>
    <row r="69">
      <c r="B69" s="18"/>
      <c r="AR69" s="18"/>
    </row>
    <row r="70">
      <c r="B70" s="18"/>
      <c r="AR70" s="18"/>
    </row>
    <row r="71">
      <c r="B71" s="18"/>
      <c r="AR71" s="18"/>
    </row>
    <row r="72">
      <c r="B72" s="18"/>
      <c r="AR72" s="18"/>
    </row>
    <row r="73">
      <c r="B73" s="18"/>
      <c r="AR73" s="18"/>
    </row>
    <row r="74">
      <c r="B74" s="18"/>
      <c r="AR74" s="18"/>
    </row>
    <row r="75" s="2" customFormat="1">
      <c r="A75" s="34"/>
      <c r="B75" s="35"/>
      <c r="C75" s="34"/>
      <c r="D75" s="54" t="s">
        <v>51</v>
      </c>
      <c r="E75" s="37"/>
      <c r="F75" s="37"/>
      <c r="G75" s="37"/>
      <c r="H75" s="37"/>
      <c r="I75" s="37"/>
      <c r="J75" s="37"/>
      <c r="K75" s="37"/>
      <c r="L75" s="37"/>
      <c r="M75" s="37"/>
      <c r="N75" s="37"/>
      <c r="O75" s="37"/>
      <c r="P75" s="37"/>
      <c r="Q75" s="37"/>
      <c r="R75" s="37"/>
      <c r="S75" s="37"/>
      <c r="T75" s="37"/>
      <c r="U75" s="37"/>
      <c r="V75" s="54" t="s">
        <v>52</v>
      </c>
      <c r="W75" s="37"/>
      <c r="X75" s="37"/>
      <c r="Y75" s="37"/>
      <c r="Z75" s="37"/>
      <c r="AA75" s="37"/>
      <c r="AB75" s="37"/>
      <c r="AC75" s="37"/>
      <c r="AD75" s="37"/>
      <c r="AE75" s="37"/>
      <c r="AF75" s="37"/>
      <c r="AG75" s="37"/>
      <c r="AH75" s="54" t="s">
        <v>51</v>
      </c>
      <c r="AI75" s="37"/>
      <c r="AJ75" s="37"/>
      <c r="AK75" s="37"/>
      <c r="AL75" s="37"/>
      <c r="AM75" s="54" t="s">
        <v>52</v>
      </c>
      <c r="AN75" s="37"/>
      <c r="AO75" s="37"/>
      <c r="AP75" s="34"/>
      <c r="AQ75" s="34"/>
      <c r="AR75" s="35"/>
      <c r="BE75" s="34"/>
    </row>
    <row r="76" s="2" customFormat="1">
      <c r="A76" s="34"/>
      <c r="B76" s="35"/>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5"/>
      <c r="BE76" s="34"/>
    </row>
    <row r="77" s="2" customFormat="1" ht="6.96" customHeight="1">
      <c r="A77" s="34"/>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35"/>
      <c r="BE77" s="34"/>
    </row>
    <row r="81" s="2" customFormat="1" ht="6.96" customHeight="1">
      <c r="A81" s="34"/>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35"/>
      <c r="BE81" s="34"/>
    </row>
    <row r="82" s="2" customFormat="1" ht="24.96" customHeight="1">
      <c r="A82" s="34"/>
      <c r="B82" s="35"/>
      <c r="C82" s="19" t="s">
        <v>55</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5"/>
      <c r="BE82" s="34"/>
    </row>
    <row r="83" s="2" customFormat="1" ht="6.96" customHeight="1">
      <c r="A83" s="34"/>
      <c r="B83" s="35"/>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5"/>
      <c r="BE83" s="34"/>
    </row>
    <row r="84" s="4" customFormat="1" ht="12" customHeight="1">
      <c r="A84" s="4"/>
      <c r="B84" s="60"/>
      <c r="C84" s="28" t="s">
        <v>13</v>
      </c>
      <c r="D84" s="4"/>
      <c r="E84" s="4"/>
      <c r="F84" s="4"/>
      <c r="G84" s="4"/>
      <c r="H84" s="4"/>
      <c r="I84" s="4"/>
      <c r="J84" s="4"/>
      <c r="K84" s="4"/>
      <c r="L84" s="4" t="str">
        <f>K5</f>
        <v>22-09-07</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0"/>
      <c r="BE84" s="4"/>
    </row>
    <row r="85" s="5" customFormat="1" ht="36.96" customHeight="1">
      <c r="A85" s="5"/>
      <c r="B85" s="61"/>
      <c r="C85" s="62" t="s">
        <v>16</v>
      </c>
      <c r="D85" s="5"/>
      <c r="E85" s="5"/>
      <c r="F85" s="5"/>
      <c r="G85" s="5"/>
      <c r="H85" s="5"/>
      <c r="I85" s="5"/>
      <c r="J85" s="5"/>
      <c r="K85" s="5"/>
      <c r="L85" s="63" t="str">
        <f>K6</f>
        <v>STAVEBNÍ ÚPRAVY STUDENTSKÝCH POKOJŮ, Univerzitní centrum Telč</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1"/>
      <c r="BE85" s="5"/>
    </row>
    <row r="86" s="2" customFormat="1" ht="6.96" customHeight="1">
      <c r="A86" s="34"/>
      <c r="B86" s="35"/>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5"/>
      <c r="BE86" s="34"/>
    </row>
    <row r="87" s="2" customFormat="1" ht="12" customHeight="1">
      <c r="A87" s="34"/>
      <c r="B87" s="35"/>
      <c r="C87" s="28" t="s">
        <v>20</v>
      </c>
      <c r="D87" s="34"/>
      <c r="E87" s="34"/>
      <c r="F87" s="34"/>
      <c r="G87" s="34"/>
      <c r="H87" s="34"/>
      <c r="I87" s="34"/>
      <c r="J87" s="34"/>
      <c r="K87" s="34"/>
      <c r="L87" s="64" t="str">
        <f>IF(K8="","",K8)</f>
        <v>Nám. Zachariáše z Hradce 2, 558 56 Telč</v>
      </c>
      <c r="M87" s="34"/>
      <c r="N87" s="34"/>
      <c r="O87" s="34"/>
      <c r="P87" s="34"/>
      <c r="Q87" s="34"/>
      <c r="R87" s="34"/>
      <c r="S87" s="34"/>
      <c r="T87" s="34"/>
      <c r="U87" s="34"/>
      <c r="V87" s="34"/>
      <c r="W87" s="34"/>
      <c r="X87" s="34"/>
      <c r="Y87" s="34"/>
      <c r="Z87" s="34"/>
      <c r="AA87" s="34"/>
      <c r="AB87" s="34"/>
      <c r="AC87" s="34"/>
      <c r="AD87" s="34"/>
      <c r="AE87" s="34"/>
      <c r="AF87" s="34"/>
      <c r="AG87" s="34"/>
      <c r="AH87" s="34"/>
      <c r="AI87" s="28" t="s">
        <v>22</v>
      </c>
      <c r="AJ87" s="34"/>
      <c r="AK87" s="34"/>
      <c r="AL87" s="34"/>
      <c r="AM87" s="65" t="str">
        <f>IF(AN8= "","",AN8)</f>
        <v>7. 9. 2022</v>
      </c>
      <c r="AN87" s="65"/>
      <c r="AO87" s="34"/>
      <c r="AP87" s="34"/>
      <c r="AQ87" s="34"/>
      <c r="AR87" s="35"/>
      <c r="BE87" s="34"/>
    </row>
    <row r="88" s="2" customFormat="1" ht="6.96" customHeight="1">
      <c r="A88" s="34"/>
      <c r="B88" s="35"/>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5"/>
      <c r="BE88" s="34"/>
    </row>
    <row r="89" s="2" customFormat="1" ht="15.15" customHeight="1">
      <c r="A89" s="34"/>
      <c r="B89" s="35"/>
      <c r="C89" s="28" t="s">
        <v>24</v>
      </c>
      <c r="D89" s="34"/>
      <c r="E89" s="34"/>
      <c r="F89" s="34"/>
      <c r="G89" s="34"/>
      <c r="H89" s="34"/>
      <c r="I89" s="34"/>
      <c r="J89" s="34"/>
      <c r="K89" s="34"/>
      <c r="L89" s="4" t="str">
        <f>IF(E11= "","",E11)</f>
        <v xml:space="preserve"> </v>
      </c>
      <c r="M89" s="34"/>
      <c r="N89" s="34"/>
      <c r="O89" s="34"/>
      <c r="P89" s="34"/>
      <c r="Q89" s="34"/>
      <c r="R89" s="34"/>
      <c r="S89" s="34"/>
      <c r="T89" s="34"/>
      <c r="U89" s="34"/>
      <c r="V89" s="34"/>
      <c r="W89" s="34"/>
      <c r="X89" s="34"/>
      <c r="Y89" s="34"/>
      <c r="Z89" s="34"/>
      <c r="AA89" s="34"/>
      <c r="AB89" s="34"/>
      <c r="AC89" s="34"/>
      <c r="AD89" s="34"/>
      <c r="AE89" s="34"/>
      <c r="AF89" s="34"/>
      <c r="AG89" s="34"/>
      <c r="AH89" s="34"/>
      <c r="AI89" s="28" t="s">
        <v>30</v>
      </c>
      <c r="AJ89" s="34"/>
      <c r="AK89" s="34"/>
      <c r="AL89" s="34"/>
      <c r="AM89" s="66" t="str">
        <f>IF(E17="","",E17)</f>
        <v xml:space="preserve"> </v>
      </c>
      <c r="AN89" s="4"/>
      <c r="AO89" s="4"/>
      <c r="AP89" s="4"/>
      <c r="AQ89" s="34"/>
      <c r="AR89" s="35"/>
      <c r="AS89" s="67" t="s">
        <v>56</v>
      </c>
      <c r="AT89" s="68"/>
      <c r="AU89" s="69"/>
      <c r="AV89" s="69"/>
      <c r="AW89" s="69"/>
      <c r="AX89" s="69"/>
      <c r="AY89" s="69"/>
      <c r="AZ89" s="69"/>
      <c r="BA89" s="69"/>
      <c r="BB89" s="69"/>
      <c r="BC89" s="69"/>
      <c r="BD89" s="70"/>
      <c r="BE89" s="34"/>
    </row>
    <row r="90" s="2" customFormat="1" ht="15.15" customHeight="1">
      <c r="A90" s="34"/>
      <c r="B90" s="35"/>
      <c r="C90" s="28" t="s">
        <v>28</v>
      </c>
      <c r="D90" s="34"/>
      <c r="E90" s="34"/>
      <c r="F90" s="34"/>
      <c r="G90" s="34"/>
      <c r="H90" s="34"/>
      <c r="I90" s="34"/>
      <c r="J90" s="34"/>
      <c r="K90" s="34"/>
      <c r="L90" s="4"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8" t="s">
        <v>32</v>
      </c>
      <c r="AJ90" s="34"/>
      <c r="AK90" s="34"/>
      <c r="AL90" s="34"/>
      <c r="AM90" s="66" t="str">
        <f>IF(E20="","",E20)</f>
        <v>Ing. Karel Tomek</v>
      </c>
      <c r="AN90" s="4"/>
      <c r="AO90" s="4"/>
      <c r="AP90" s="4"/>
      <c r="AQ90" s="34"/>
      <c r="AR90" s="35"/>
      <c r="AS90" s="71"/>
      <c r="AT90" s="72"/>
      <c r="AU90" s="73"/>
      <c r="AV90" s="73"/>
      <c r="AW90" s="73"/>
      <c r="AX90" s="73"/>
      <c r="AY90" s="73"/>
      <c r="AZ90" s="73"/>
      <c r="BA90" s="73"/>
      <c r="BB90" s="73"/>
      <c r="BC90" s="73"/>
      <c r="BD90" s="74"/>
      <c r="BE90" s="34"/>
    </row>
    <row r="91" s="2" customFormat="1" ht="10.8" customHeight="1">
      <c r="A91" s="34"/>
      <c r="B91" s="35"/>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5"/>
      <c r="AS91" s="71"/>
      <c r="AT91" s="72"/>
      <c r="AU91" s="73"/>
      <c r="AV91" s="73"/>
      <c r="AW91" s="73"/>
      <c r="AX91" s="73"/>
      <c r="AY91" s="73"/>
      <c r="AZ91" s="73"/>
      <c r="BA91" s="73"/>
      <c r="BB91" s="73"/>
      <c r="BC91" s="73"/>
      <c r="BD91" s="74"/>
      <c r="BE91" s="34"/>
    </row>
    <row r="92" s="2" customFormat="1" ht="29.28" customHeight="1">
      <c r="A92" s="34"/>
      <c r="B92" s="35"/>
      <c r="C92" s="75" t="s">
        <v>57</v>
      </c>
      <c r="D92" s="76"/>
      <c r="E92" s="76"/>
      <c r="F92" s="76"/>
      <c r="G92" s="76"/>
      <c r="H92" s="77"/>
      <c r="I92" s="78" t="s">
        <v>58</v>
      </c>
      <c r="J92" s="76"/>
      <c r="K92" s="76"/>
      <c r="L92" s="76"/>
      <c r="M92" s="76"/>
      <c r="N92" s="76"/>
      <c r="O92" s="76"/>
      <c r="P92" s="76"/>
      <c r="Q92" s="76"/>
      <c r="R92" s="76"/>
      <c r="S92" s="76"/>
      <c r="T92" s="76"/>
      <c r="U92" s="76"/>
      <c r="V92" s="76"/>
      <c r="W92" s="76"/>
      <c r="X92" s="76"/>
      <c r="Y92" s="76"/>
      <c r="Z92" s="76"/>
      <c r="AA92" s="76"/>
      <c r="AB92" s="76"/>
      <c r="AC92" s="76"/>
      <c r="AD92" s="76"/>
      <c r="AE92" s="76"/>
      <c r="AF92" s="76"/>
      <c r="AG92" s="79" t="s">
        <v>59</v>
      </c>
      <c r="AH92" s="76"/>
      <c r="AI92" s="76"/>
      <c r="AJ92" s="76"/>
      <c r="AK92" s="76"/>
      <c r="AL92" s="76"/>
      <c r="AM92" s="76"/>
      <c r="AN92" s="78" t="s">
        <v>60</v>
      </c>
      <c r="AO92" s="76"/>
      <c r="AP92" s="80"/>
      <c r="AQ92" s="81" t="s">
        <v>61</v>
      </c>
      <c r="AR92" s="35"/>
      <c r="AS92" s="82" t="s">
        <v>62</v>
      </c>
      <c r="AT92" s="83" t="s">
        <v>63</v>
      </c>
      <c r="AU92" s="83" t="s">
        <v>64</v>
      </c>
      <c r="AV92" s="83" t="s">
        <v>65</v>
      </c>
      <c r="AW92" s="83" t="s">
        <v>66</v>
      </c>
      <c r="AX92" s="83" t="s">
        <v>67</v>
      </c>
      <c r="AY92" s="83" t="s">
        <v>68</v>
      </c>
      <c r="AZ92" s="83" t="s">
        <v>69</v>
      </c>
      <c r="BA92" s="83" t="s">
        <v>70</v>
      </c>
      <c r="BB92" s="83" t="s">
        <v>71</v>
      </c>
      <c r="BC92" s="83" t="s">
        <v>72</v>
      </c>
      <c r="BD92" s="84" t="s">
        <v>73</v>
      </c>
      <c r="BE92" s="34"/>
    </row>
    <row r="93" s="2" customFormat="1" ht="10.8" customHeight="1">
      <c r="A93" s="34"/>
      <c r="B93" s="35"/>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5"/>
      <c r="AS93" s="85"/>
      <c r="AT93" s="86"/>
      <c r="AU93" s="86"/>
      <c r="AV93" s="86"/>
      <c r="AW93" s="86"/>
      <c r="AX93" s="86"/>
      <c r="AY93" s="86"/>
      <c r="AZ93" s="86"/>
      <c r="BA93" s="86"/>
      <c r="BB93" s="86"/>
      <c r="BC93" s="86"/>
      <c r="BD93" s="87"/>
      <c r="BE93" s="34"/>
    </row>
    <row r="94" s="6" customFormat="1" ht="32.4" customHeight="1">
      <c r="A94" s="6"/>
      <c r="B94" s="88"/>
      <c r="C94" s="89" t="s">
        <v>74</v>
      </c>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1">
        <f>ROUND(AG95,2)</f>
        <v>0</v>
      </c>
      <c r="AH94" s="91"/>
      <c r="AI94" s="91"/>
      <c r="AJ94" s="91"/>
      <c r="AK94" s="91"/>
      <c r="AL94" s="91"/>
      <c r="AM94" s="91"/>
      <c r="AN94" s="92">
        <f>SUM(AG94,AT94)</f>
        <v>0</v>
      </c>
      <c r="AO94" s="92"/>
      <c r="AP94" s="92"/>
      <c r="AQ94" s="93" t="s">
        <v>1</v>
      </c>
      <c r="AR94" s="88"/>
      <c r="AS94" s="94">
        <f>ROUND(AS95,2)</f>
        <v>0</v>
      </c>
      <c r="AT94" s="95">
        <f>ROUND(SUM(AV94:AW94),2)</f>
        <v>0</v>
      </c>
      <c r="AU94" s="96">
        <f>ROUND(AU95,5)</f>
        <v>0</v>
      </c>
      <c r="AV94" s="95">
        <f>ROUND(AZ94*L29,2)</f>
        <v>0</v>
      </c>
      <c r="AW94" s="95">
        <f>ROUND(BA94*L30,2)</f>
        <v>0</v>
      </c>
      <c r="AX94" s="95">
        <f>ROUND(BB94*L29,2)</f>
        <v>0</v>
      </c>
      <c r="AY94" s="95">
        <f>ROUND(BC94*L30,2)</f>
        <v>0</v>
      </c>
      <c r="AZ94" s="95">
        <f>ROUND(AZ95,2)</f>
        <v>0</v>
      </c>
      <c r="BA94" s="95">
        <f>ROUND(BA95,2)</f>
        <v>0</v>
      </c>
      <c r="BB94" s="95">
        <f>ROUND(BB95,2)</f>
        <v>0</v>
      </c>
      <c r="BC94" s="95">
        <f>ROUND(BC95,2)</f>
        <v>0</v>
      </c>
      <c r="BD94" s="97">
        <f>ROUND(BD95,2)</f>
        <v>0</v>
      </c>
      <c r="BE94" s="6"/>
      <c r="BS94" s="98" t="s">
        <v>75</v>
      </c>
      <c r="BT94" s="98" t="s">
        <v>76</v>
      </c>
      <c r="BV94" s="98" t="s">
        <v>77</v>
      </c>
      <c r="BW94" s="98" t="s">
        <v>4</v>
      </c>
      <c r="BX94" s="98" t="s">
        <v>78</v>
      </c>
      <c r="CL94" s="98" t="s">
        <v>1</v>
      </c>
    </row>
    <row r="95" s="7" customFormat="1" ht="24.75" customHeight="1">
      <c r="A95" s="99" t="s">
        <v>79</v>
      </c>
      <c r="B95" s="100"/>
      <c r="C95" s="101"/>
      <c r="D95" s="102" t="s">
        <v>14</v>
      </c>
      <c r="E95" s="102"/>
      <c r="F95" s="102"/>
      <c r="G95" s="102"/>
      <c r="H95" s="102"/>
      <c r="I95" s="103"/>
      <c r="J95" s="102" t="s">
        <v>17</v>
      </c>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4">
        <f>'22-09-07 - STAVEBNÍ ÚPRAV...'!J28</f>
        <v>0</v>
      </c>
      <c r="AH95" s="103"/>
      <c r="AI95" s="103"/>
      <c r="AJ95" s="103"/>
      <c r="AK95" s="103"/>
      <c r="AL95" s="103"/>
      <c r="AM95" s="103"/>
      <c r="AN95" s="104">
        <f>SUM(AG95,AT95)</f>
        <v>0</v>
      </c>
      <c r="AO95" s="103"/>
      <c r="AP95" s="103"/>
      <c r="AQ95" s="105" t="s">
        <v>80</v>
      </c>
      <c r="AR95" s="100"/>
      <c r="AS95" s="106">
        <v>0</v>
      </c>
      <c r="AT95" s="107">
        <f>ROUND(SUM(AV95:AW95),2)</f>
        <v>0</v>
      </c>
      <c r="AU95" s="108">
        <f>'22-09-07 - STAVEBNÍ ÚPRAV...'!P118</f>
        <v>0</v>
      </c>
      <c r="AV95" s="107">
        <f>'22-09-07 - STAVEBNÍ ÚPRAV...'!J31</f>
        <v>0</v>
      </c>
      <c r="AW95" s="107">
        <f>'22-09-07 - STAVEBNÍ ÚPRAV...'!J32</f>
        <v>0</v>
      </c>
      <c r="AX95" s="107">
        <f>'22-09-07 - STAVEBNÍ ÚPRAV...'!J33</f>
        <v>0</v>
      </c>
      <c r="AY95" s="107">
        <f>'22-09-07 - STAVEBNÍ ÚPRAV...'!J34</f>
        <v>0</v>
      </c>
      <c r="AZ95" s="107">
        <f>'22-09-07 - STAVEBNÍ ÚPRAV...'!F31</f>
        <v>0</v>
      </c>
      <c r="BA95" s="107">
        <f>'22-09-07 - STAVEBNÍ ÚPRAV...'!F32</f>
        <v>0</v>
      </c>
      <c r="BB95" s="107">
        <f>'22-09-07 - STAVEBNÍ ÚPRAV...'!F33</f>
        <v>0</v>
      </c>
      <c r="BC95" s="107">
        <f>'22-09-07 - STAVEBNÍ ÚPRAV...'!F34</f>
        <v>0</v>
      </c>
      <c r="BD95" s="109">
        <f>'22-09-07 - STAVEBNÍ ÚPRAV...'!F35</f>
        <v>0</v>
      </c>
      <c r="BE95" s="7"/>
      <c r="BT95" s="110" t="s">
        <v>81</v>
      </c>
      <c r="BU95" s="110" t="s">
        <v>82</v>
      </c>
      <c r="BV95" s="110" t="s">
        <v>77</v>
      </c>
      <c r="BW95" s="110" t="s">
        <v>4</v>
      </c>
      <c r="BX95" s="110" t="s">
        <v>78</v>
      </c>
      <c r="CL95" s="110" t="s">
        <v>1</v>
      </c>
    </row>
    <row r="96" s="2" customFormat="1" ht="30" customHeight="1">
      <c r="A96" s="34"/>
      <c r="B96" s="35"/>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5"/>
      <c r="AS96" s="34"/>
      <c r="AT96" s="34"/>
      <c r="AU96" s="34"/>
      <c r="AV96" s="34"/>
      <c r="AW96" s="34"/>
      <c r="AX96" s="34"/>
      <c r="AY96" s="34"/>
      <c r="AZ96" s="34"/>
      <c r="BA96" s="34"/>
      <c r="BB96" s="34"/>
      <c r="BC96" s="34"/>
      <c r="BD96" s="34"/>
      <c r="BE96" s="34"/>
    </row>
    <row r="97" s="2" customFormat="1" ht="6.96" customHeight="1">
      <c r="A97" s="34"/>
      <c r="B97" s="56"/>
      <c r="C97" s="57"/>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7"/>
      <c r="AI97" s="57"/>
      <c r="AJ97" s="57"/>
      <c r="AK97" s="57"/>
      <c r="AL97" s="57"/>
      <c r="AM97" s="57"/>
      <c r="AN97" s="57"/>
      <c r="AO97" s="57"/>
      <c r="AP97" s="57"/>
      <c r="AQ97" s="57"/>
      <c r="AR97" s="35"/>
      <c r="AS97" s="34"/>
      <c r="AT97" s="34"/>
      <c r="AU97" s="34"/>
      <c r="AV97" s="34"/>
      <c r="AW97" s="34"/>
      <c r="AX97" s="34"/>
      <c r="AY97" s="34"/>
      <c r="AZ97" s="34"/>
      <c r="BA97" s="34"/>
      <c r="BB97" s="34"/>
      <c r="BC97" s="34"/>
      <c r="BD97" s="34"/>
      <c r="BE97" s="34"/>
    </row>
  </sheetData>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22-09-07 - STAVEBNÍ ÚPRAV...'!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4" t="s">
        <v>5</v>
      </c>
      <c r="M2" s="1"/>
      <c r="N2" s="1"/>
      <c r="O2" s="1"/>
      <c r="P2" s="1"/>
      <c r="Q2" s="1"/>
      <c r="R2" s="1"/>
      <c r="S2" s="1"/>
      <c r="T2" s="1"/>
      <c r="U2" s="1"/>
      <c r="V2" s="1"/>
      <c r="AT2" s="15" t="s">
        <v>4</v>
      </c>
    </row>
    <row r="3" hidden="1" s="1" customFormat="1" ht="6.96" customHeight="1">
      <c r="B3" s="16"/>
      <c r="C3" s="17"/>
      <c r="D3" s="17"/>
      <c r="E3" s="17"/>
      <c r="F3" s="17"/>
      <c r="G3" s="17"/>
      <c r="H3" s="17"/>
      <c r="I3" s="17"/>
      <c r="J3" s="17"/>
      <c r="K3" s="17"/>
      <c r="L3" s="18"/>
      <c r="AT3" s="15" t="s">
        <v>83</v>
      </c>
    </row>
    <row r="4" hidden="1" s="1" customFormat="1" ht="24.96" customHeight="1">
      <c r="B4" s="18"/>
      <c r="D4" s="19" t="s">
        <v>84</v>
      </c>
      <c r="L4" s="18"/>
      <c r="M4" s="111" t="s">
        <v>10</v>
      </c>
      <c r="AT4" s="15" t="s">
        <v>3</v>
      </c>
    </row>
    <row r="5" hidden="1" s="1" customFormat="1" ht="6.96" customHeight="1">
      <c r="B5" s="18"/>
      <c r="L5" s="18"/>
    </row>
    <row r="6" hidden="1" s="2" customFormat="1" ht="12" customHeight="1">
      <c r="A6" s="34"/>
      <c r="B6" s="35"/>
      <c r="C6" s="34"/>
      <c r="D6" s="28" t="s">
        <v>16</v>
      </c>
      <c r="E6" s="34"/>
      <c r="F6" s="34"/>
      <c r="G6" s="34"/>
      <c r="H6" s="34"/>
      <c r="I6" s="34"/>
      <c r="J6" s="34"/>
      <c r="K6" s="34"/>
      <c r="L6" s="51"/>
      <c r="S6" s="34"/>
      <c r="T6" s="34"/>
      <c r="U6" s="34"/>
      <c r="V6" s="34"/>
      <c r="W6" s="34"/>
      <c r="X6" s="34"/>
      <c r="Y6" s="34"/>
      <c r="Z6" s="34"/>
      <c r="AA6" s="34"/>
      <c r="AB6" s="34"/>
      <c r="AC6" s="34"/>
      <c r="AD6" s="34"/>
      <c r="AE6" s="34"/>
    </row>
    <row r="7" hidden="1" s="2" customFormat="1" ht="30" customHeight="1">
      <c r="A7" s="34"/>
      <c r="B7" s="35"/>
      <c r="C7" s="34"/>
      <c r="D7" s="34"/>
      <c r="E7" s="63" t="s">
        <v>17</v>
      </c>
      <c r="F7" s="34"/>
      <c r="G7" s="34"/>
      <c r="H7" s="34"/>
      <c r="I7" s="34"/>
      <c r="J7" s="34"/>
      <c r="K7" s="34"/>
      <c r="L7" s="51"/>
      <c r="S7" s="34"/>
      <c r="T7" s="34"/>
      <c r="U7" s="34"/>
      <c r="V7" s="34"/>
      <c r="W7" s="34"/>
      <c r="X7" s="34"/>
      <c r="Y7" s="34"/>
      <c r="Z7" s="34"/>
      <c r="AA7" s="34"/>
      <c r="AB7" s="34"/>
      <c r="AC7" s="34"/>
      <c r="AD7" s="34"/>
      <c r="AE7" s="34"/>
    </row>
    <row r="8" hidden="1" s="2" customFormat="1">
      <c r="A8" s="34"/>
      <c r="B8" s="35"/>
      <c r="C8" s="34"/>
      <c r="D8" s="34"/>
      <c r="E8" s="34"/>
      <c r="F8" s="34"/>
      <c r="G8" s="34"/>
      <c r="H8" s="34"/>
      <c r="I8" s="34"/>
      <c r="J8" s="34"/>
      <c r="K8" s="34"/>
      <c r="L8" s="51"/>
      <c r="S8" s="34"/>
      <c r="T8" s="34"/>
      <c r="U8" s="34"/>
      <c r="V8" s="34"/>
      <c r="W8" s="34"/>
      <c r="X8" s="34"/>
      <c r="Y8" s="34"/>
      <c r="Z8" s="34"/>
      <c r="AA8" s="34"/>
      <c r="AB8" s="34"/>
      <c r="AC8" s="34"/>
      <c r="AD8" s="34"/>
      <c r="AE8" s="34"/>
    </row>
    <row r="9" hidden="1" s="2" customFormat="1" ht="12" customHeight="1">
      <c r="A9" s="34"/>
      <c r="B9" s="35"/>
      <c r="C9" s="34"/>
      <c r="D9" s="28" t="s">
        <v>18</v>
      </c>
      <c r="E9" s="34"/>
      <c r="F9" s="23" t="s">
        <v>1</v>
      </c>
      <c r="G9" s="34"/>
      <c r="H9" s="34"/>
      <c r="I9" s="28" t="s">
        <v>19</v>
      </c>
      <c r="J9" s="23" t="s">
        <v>1</v>
      </c>
      <c r="K9" s="34"/>
      <c r="L9" s="51"/>
      <c r="S9" s="34"/>
      <c r="T9" s="34"/>
      <c r="U9" s="34"/>
      <c r="V9" s="34"/>
      <c r="W9" s="34"/>
      <c r="X9" s="34"/>
      <c r="Y9" s="34"/>
      <c r="Z9" s="34"/>
      <c r="AA9" s="34"/>
      <c r="AB9" s="34"/>
      <c r="AC9" s="34"/>
      <c r="AD9" s="34"/>
      <c r="AE9" s="34"/>
    </row>
    <row r="10" hidden="1" s="2" customFormat="1" ht="12" customHeight="1">
      <c r="A10" s="34"/>
      <c r="B10" s="35"/>
      <c r="C10" s="34"/>
      <c r="D10" s="28" t="s">
        <v>20</v>
      </c>
      <c r="E10" s="34"/>
      <c r="F10" s="23" t="s">
        <v>21</v>
      </c>
      <c r="G10" s="34"/>
      <c r="H10" s="34"/>
      <c r="I10" s="28" t="s">
        <v>22</v>
      </c>
      <c r="J10" s="65" t="str">
        <f>'Rekapitulace stavby'!AN8</f>
        <v>7. 9. 2022</v>
      </c>
      <c r="K10" s="34"/>
      <c r="L10" s="51"/>
      <c r="S10" s="34"/>
      <c r="T10" s="34"/>
      <c r="U10" s="34"/>
      <c r="V10" s="34"/>
      <c r="W10" s="34"/>
      <c r="X10" s="34"/>
      <c r="Y10" s="34"/>
      <c r="Z10" s="34"/>
      <c r="AA10" s="34"/>
      <c r="AB10" s="34"/>
      <c r="AC10" s="34"/>
      <c r="AD10" s="34"/>
      <c r="AE10" s="34"/>
    </row>
    <row r="11" hidden="1" s="2" customFormat="1" ht="10.8" customHeight="1">
      <c r="A11" s="34"/>
      <c r="B11" s="35"/>
      <c r="C11" s="34"/>
      <c r="D11" s="34"/>
      <c r="E11" s="34"/>
      <c r="F11" s="34"/>
      <c r="G11" s="34"/>
      <c r="H11" s="34"/>
      <c r="I11" s="34"/>
      <c r="J11" s="34"/>
      <c r="K11" s="34"/>
      <c r="L11" s="51"/>
      <c r="S11" s="34"/>
      <c r="T11" s="34"/>
      <c r="U11" s="34"/>
      <c r="V11" s="34"/>
      <c r="W11" s="34"/>
      <c r="X11" s="34"/>
      <c r="Y11" s="34"/>
      <c r="Z11" s="34"/>
      <c r="AA11" s="34"/>
      <c r="AB11" s="34"/>
      <c r="AC11" s="34"/>
      <c r="AD11" s="34"/>
      <c r="AE11" s="34"/>
    </row>
    <row r="12" hidden="1" s="2" customFormat="1" ht="12" customHeight="1">
      <c r="A12" s="34"/>
      <c r="B12" s="35"/>
      <c r="C12" s="34"/>
      <c r="D12" s="28" t="s">
        <v>24</v>
      </c>
      <c r="E12" s="34"/>
      <c r="F12" s="34"/>
      <c r="G12" s="34"/>
      <c r="H12" s="34"/>
      <c r="I12" s="28" t="s">
        <v>25</v>
      </c>
      <c r="J12" s="23" t="str">
        <f>IF('Rekapitulace stavby'!AN10="","",'Rekapitulace stavby'!AN10)</f>
        <v/>
      </c>
      <c r="K12" s="34"/>
      <c r="L12" s="51"/>
      <c r="S12" s="34"/>
      <c r="T12" s="34"/>
      <c r="U12" s="34"/>
      <c r="V12" s="34"/>
      <c r="W12" s="34"/>
      <c r="X12" s="34"/>
      <c r="Y12" s="34"/>
      <c r="Z12" s="34"/>
      <c r="AA12" s="34"/>
      <c r="AB12" s="34"/>
      <c r="AC12" s="34"/>
      <c r="AD12" s="34"/>
      <c r="AE12" s="34"/>
    </row>
    <row r="13" hidden="1" s="2" customFormat="1" ht="18" customHeight="1">
      <c r="A13" s="34"/>
      <c r="B13" s="35"/>
      <c r="C13" s="34"/>
      <c r="D13" s="34"/>
      <c r="E13" s="23" t="str">
        <f>IF('Rekapitulace stavby'!E11="","",'Rekapitulace stavby'!E11)</f>
        <v xml:space="preserve"> </v>
      </c>
      <c r="F13" s="34"/>
      <c r="G13" s="34"/>
      <c r="H13" s="34"/>
      <c r="I13" s="28" t="s">
        <v>27</v>
      </c>
      <c r="J13" s="23" t="str">
        <f>IF('Rekapitulace stavby'!AN11="","",'Rekapitulace stavby'!AN11)</f>
        <v/>
      </c>
      <c r="K13" s="34"/>
      <c r="L13" s="51"/>
      <c r="S13" s="34"/>
      <c r="T13" s="34"/>
      <c r="U13" s="34"/>
      <c r="V13" s="34"/>
      <c r="W13" s="34"/>
      <c r="X13" s="34"/>
      <c r="Y13" s="34"/>
      <c r="Z13" s="34"/>
      <c r="AA13" s="34"/>
      <c r="AB13" s="34"/>
      <c r="AC13" s="34"/>
      <c r="AD13" s="34"/>
      <c r="AE13" s="34"/>
    </row>
    <row r="14" hidden="1" s="2" customFormat="1" ht="6.96" customHeight="1">
      <c r="A14" s="34"/>
      <c r="B14" s="35"/>
      <c r="C14" s="34"/>
      <c r="D14" s="34"/>
      <c r="E14" s="34"/>
      <c r="F14" s="34"/>
      <c r="G14" s="34"/>
      <c r="H14" s="34"/>
      <c r="I14" s="34"/>
      <c r="J14" s="34"/>
      <c r="K14" s="34"/>
      <c r="L14" s="51"/>
      <c r="S14" s="34"/>
      <c r="T14" s="34"/>
      <c r="U14" s="34"/>
      <c r="V14" s="34"/>
      <c r="W14" s="34"/>
      <c r="X14" s="34"/>
      <c r="Y14" s="34"/>
      <c r="Z14" s="34"/>
      <c r="AA14" s="34"/>
      <c r="AB14" s="34"/>
      <c r="AC14" s="34"/>
      <c r="AD14" s="34"/>
      <c r="AE14" s="34"/>
    </row>
    <row r="15" hidden="1" s="2" customFormat="1" ht="12" customHeight="1">
      <c r="A15" s="34"/>
      <c r="B15" s="35"/>
      <c r="C15" s="34"/>
      <c r="D15" s="28" t="s">
        <v>28</v>
      </c>
      <c r="E15" s="34"/>
      <c r="F15" s="34"/>
      <c r="G15" s="34"/>
      <c r="H15" s="34"/>
      <c r="I15" s="28" t="s">
        <v>25</v>
      </c>
      <c r="J15" s="29" t="str">
        <f>'Rekapitulace stavby'!AN13</f>
        <v>Vyplň údaj</v>
      </c>
      <c r="K15" s="34"/>
      <c r="L15" s="51"/>
      <c r="S15" s="34"/>
      <c r="T15" s="34"/>
      <c r="U15" s="34"/>
      <c r="V15" s="34"/>
      <c r="W15" s="34"/>
      <c r="X15" s="34"/>
      <c r="Y15" s="34"/>
      <c r="Z15" s="34"/>
      <c r="AA15" s="34"/>
      <c r="AB15" s="34"/>
      <c r="AC15" s="34"/>
      <c r="AD15" s="34"/>
      <c r="AE15" s="34"/>
    </row>
    <row r="16" hidden="1" s="2" customFormat="1" ht="18" customHeight="1">
      <c r="A16" s="34"/>
      <c r="B16" s="35"/>
      <c r="C16" s="34"/>
      <c r="D16" s="34"/>
      <c r="E16" s="29" t="str">
        <f>'Rekapitulace stavby'!E14</f>
        <v>Vyplň údaj</v>
      </c>
      <c r="F16" s="23"/>
      <c r="G16" s="23"/>
      <c r="H16" s="23"/>
      <c r="I16" s="28" t="s">
        <v>27</v>
      </c>
      <c r="J16" s="29" t="str">
        <f>'Rekapitulace stavby'!AN14</f>
        <v>Vyplň údaj</v>
      </c>
      <c r="K16" s="34"/>
      <c r="L16" s="51"/>
      <c r="S16" s="34"/>
      <c r="T16" s="34"/>
      <c r="U16" s="34"/>
      <c r="V16" s="34"/>
      <c r="W16" s="34"/>
      <c r="X16" s="34"/>
      <c r="Y16" s="34"/>
      <c r="Z16" s="34"/>
      <c r="AA16" s="34"/>
      <c r="AB16" s="34"/>
      <c r="AC16" s="34"/>
      <c r="AD16" s="34"/>
      <c r="AE16" s="34"/>
    </row>
    <row r="17" hidden="1" s="2" customFormat="1" ht="6.96" customHeight="1">
      <c r="A17" s="34"/>
      <c r="B17" s="35"/>
      <c r="C17" s="34"/>
      <c r="D17" s="34"/>
      <c r="E17" s="34"/>
      <c r="F17" s="34"/>
      <c r="G17" s="34"/>
      <c r="H17" s="34"/>
      <c r="I17" s="34"/>
      <c r="J17" s="34"/>
      <c r="K17" s="34"/>
      <c r="L17" s="51"/>
      <c r="S17" s="34"/>
      <c r="T17" s="34"/>
      <c r="U17" s="34"/>
      <c r="V17" s="34"/>
      <c r="W17" s="34"/>
      <c r="X17" s="34"/>
      <c r="Y17" s="34"/>
      <c r="Z17" s="34"/>
      <c r="AA17" s="34"/>
      <c r="AB17" s="34"/>
      <c r="AC17" s="34"/>
      <c r="AD17" s="34"/>
      <c r="AE17" s="34"/>
    </row>
    <row r="18" hidden="1" s="2" customFormat="1" ht="12" customHeight="1">
      <c r="A18" s="34"/>
      <c r="B18" s="35"/>
      <c r="C18" s="34"/>
      <c r="D18" s="28" t="s">
        <v>30</v>
      </c>
      <c r="E18" s="34"/>
      <c r="F18" s="34"/>
      <c r="G18" s="34"/>
      <c r="H18" s="34"/>
      <c r="I18" s="28" t="s">
        <v>25</v>
      </c>
      <c r="J18" s="23" t="str">
        <f>IF('Rekapitulace stavby'!AN16="","",'Rekapitulace stavby'!AN16)</f>
        <v/>
      </c>
      <c r="K18" s="34"/>
      <c r="L18" s="51"/>
      <c r="S18" s="34"/>
      <c r="T18" s="34"/>
      <c r="U18" s="34"/>
      <c r="V18" s="34"/>
      <c r="W18" s="34"/>
      <c r="X18" s="34"/>
      <c r="Y18" s="34"/>
      <c r="Z18" s="34"/>
      <c r="AA18" s="34"/>
      <c r="AB18" s="34"/>
      <c r="AC18" s="34"/>
      <c r="AD18" s="34"/>
      <c r="AE18" s="34"/>
    </row>
    <row r="19" hidden="1" s="2" customFormat="1" ht="18" customHeight="1">
      <c r="A19" s="34"/>
      <c r="B19" s="35"/>
      <c r="C19" s="34"/>
      <c r="D19" s="34"/>
      <c r="E19" s="23" t="str">
        <f>IF('Rekapitulace stavby'!E17="","",'Rekapitulace stavby'!E17)</f>
        <v xml:space="preserve"> </v>
      </c>
      <c r="F19" s="34"/>
      <c r="G19" s="34"/>
      <c r="H19" s="34"/>
      <c r="I19" s="28" t="s">
        <v>27</v>
      </c>
      <c r="J19" s="23" t="str">
        <f>IF('Rekapitulace stavby'!AN17="","",'Rekapitulace stavby'!AN17)</f>
        <v/>
      </c>
      <c r="K19" s="34"/>
      <c r="L19" s="51"/>
      <c r="S19" s="34"/>
      <c r="T19" s="34"/>
      <c r="U19" s="34"/>
      <c r="V19" s="34"/>
      <c r="W19" s="34"/>
      <c r="X19" s="34"/>
      <c r="Y19" s="34"/>
      <c r="Z19" s="34"/>
      <c r="AA19" s="34"/>
      <c r="AB19" s="34"/>
      <c r="AC19" s="34"/>
      <c r="AD19" s="34"/>
      <c r="AE19" s="34"/>
    </row>
    <row r="20" hidden="1" s="2" customFormat="1" ht="6.96" customHeight="1">
      <c r="A20" s="34"/>
      <c r="B20" s="35"/>
      <c r="C20" s="34"/>
      <c r="D20" s="34"/>
      <c r="E20" s="34"/>
      <c r="F20" s="34"/>
      <c r="G20" s="34"/>
      <c r="H20" s="34"/>
      <c r="I20" s="34"/>
      <c r="J20" s="34"/>
      <c r="K20" s="34"/>
      <c r="L20" s="51"/>
      <c r="S20" s="34"/>
      <c r="T20" s="34"/>
      <c r="U20" s="34"/>
      <c r="V20" s="34"/>
      <c r="W20" s="34"/>
      <c r="X20" s="34"/>
      <c r="Y20" s="34"/>
      <c r="Z20" s="34"/>
      <c r="AA20" s="34"/>
      <c r="AB20" s="34"/>
      <c r="AC20" s="34"/>
      <c r="AD20" s="34"/>
      <c r="AE20" s="34"/>
    </row>
    <row r="21" hidden="1" s="2" customFormat="1" ht="12" customHeight="1">
      <c r="A21" s="34"/>
      <c r="B21" s="35"/>
      <c r="C21" s="34"/>
      <c r="D21" s="28" t="s">
        <v>32</v>
      </c>
      <c r="E21" s="34"/>
      <c r="F21" s="34"/>
      <c r="G21" s="34"/>
      <c r="H21" s="34"/>
      <c r="I21" s="28" t="s">
        <v>25</v>
      </c>
      <c r="J21" s="23" t="s">
        <v>33</v>
      </c>
      <c r="K21" s="34"/>
      <c r="L21" s="51"/>
      <c r="S21" s="34"/>
      <c r="T21" s="34"/>
      <c r="U21" s="34"/>
      <c r="V21" s="34"/>
      <c r="W21" s="34"/>
      <c r="X21" s="34"/>
      <c r="Y21" s="34"/>
      <c r="Z21" s="34"/>
      <c r="AA21" s="34"/>
      <c r="AB21" s="34"/>
      <c r="AC21" s="34"/>
      <c r="AD21" s="34"/>
      <c r="AE21" s="34"/>
    </row>
    <row r="22" hidden="1" s="2" customFormat="1" ht="18" customHeight="1">
      <c r="A22" s="34"/>
      <c r="B22" s="35"/>
      <c r="C22" s="34"/>
      <c r="D22" s="34"/>
      <c r="E22" s="23" t="s">
        <v>34</v>
      </c>
      <c r="F22" s="34"/>
      <c r="G22" s="34"/>
      <c r="H22" s="34"/>
      <c r="I22" s="28" t="s">
        <v>27</v>
      </c>
      <c r="J22" s="23" t="s">
        <v>1</v>
      </c>
      <c r="K22" s="34"/>
      <c r="L22" s="51"/>
      <c r="S22" s="34"/>
      <c r="T22" s="34"/>
      <c r="U22" s="34"/>
      <c r="V22" s="34"/>
      <c r="W22" s="34"/>
      <c r="X22" s="34"/>
      <c r="Y22" s="34"/>
      <c r="Z22" s="34"/>
      <c r="AA22" s="34"/>
      <c r="AB22" s="34"/>
      <c r="AC22" s="34"/>
      <c r="AD22" s="34"/>
      <c r="AE22" s="34"/>
    </row>
    <row r="23" hidden="1" s="2" customFormat="1" ht="6.96" customHeight="1">
      <c r="A23" s="34"/>
      <c r="B23" s="35"/>
      <c r="C23" s="34"/>
      <c r="D23" s="34"/>
      <c r="E23" s="34"/>
      <c r="F23" s="34"/>
      <c r="G23" s="34"/>
      <c r="H23" s="34"/>
      <c r="I23" s="34"/>
      <c r="J23" s="34"/>
      <c r="K23" s="34"/>
      <c r="L23" s="51"/>
      <c r="S23" s="34"/>
      <c r="T23" s="34"/>
      <c r="U23" s="34"/>
      <c r="V23" s="34"/>
      <c r="W23" s="34"/>
      <c r="X23" s="34"/>
      <c r="Y23" s="34"/>
      <c r="Z23" s="34"/>
      <c r="AA23" s="34"/>
      <c r="AB23" s="34"/>
      <c r="AC23" s="34"/>
      <c r="AD23" s="34"/>
      <c r="AE23" s="34"/>
    </row>
    <row r="24" hidden="1" s="2" customFormat="1" ht="12" customHeight="1">
      <c r="A24" s="34"/>
      <c r="B24" s="35"/>
      <c r="C24" s="34"/>
      <c r="D24" s="28" t="s">
        <v>35</v>
      </c>
      <c r="E24" s="34"/>
      <c r="F24" s="34"/>
      <c r="G24" s="34"/>
      <c r="H24" s="34"/>
      <c r="I24" s="34"/>
      <c r="J24" s="34"/>
      <c r="K24" s="34"/>
      <c r="L24" s="51"/>
      <c r="S24" s="34"/>
      <c r="T24" s="34"/>
      <c r="U24" s="34"/>
      <c r="V24" s="34"/>
      <c r="W24" s="34"/>
      <c r="X24" s="34"/>
      <c r="Y24" s="34"/>
      <c r="Z24" s="34"/>
      <c r="AA24" s="34"/>
      <c r="AB24" s="34"/>
      <c r="AC24" s="34"/>
      <c r="AD24" s="34"/>
      <c r="AE24" s="34"/>
    </row>
    <row r="25" hidden="1" s="8" customFormat="1" ht="16.5" customHeight="1">
      <c r="A25" s="112"/>
      <c r="B25" s="113"/>
      <c r="C25" s="112"/>
      <c r="D25" s="112"/>
      <c r="E25" s="32" t="s">
        <v>1</v>
      </c>
      <c r="F25" s="32"/>
      <c r="G25" s="32"/>
      <c r="H25" s="32"/>
      <c r="I25" s="112"/>
      <c r="J25" s="112"/>
      <c r="K25" s="112"/>
      <c r="L25" s="114"/>
      <c r="S25" s="112"/>
      <c r="T25" s="112"/>
      <c r="U25" s="112"/>
      <c r="V25" s="112"/>
      <c r="W25" s="112"/>
      <c r="X25" s="112"/>
      <c r="Y25" s="112"/>
      <c r="Z25" s="112"/>
      <c r="AA25" s="112"/>
      <c r="AB25" s="112"/>
      <c r="AC25" s="112"/>
      <c r="AD25" s="112"/>
      <c r="AE25" s="112"/>
    </row>
    <row r="26" hidden="1" s="2" customFormat="1" ht="6.96" customHeight="1">
      <c r="A26" s="34"/>
      <c r="B26" s="35"/>
      <c r="C26" s="34"/>
      <c r="D26" s="34"/>
      <c r="E26" s="34"/>
      <c r="F26" s="34"/>
      <c r="G26" s="34"/>
      <c r="H26" s="34"/>
      <c r="I26" s="34"/>
      <c r="J26" s="34"/>
      <c r="K26" s="34"/>
      <c r="L26" s="51"/>
      <c r="S26" s="34"/>
      <c r="T26" s="34"/>
      <c r="U26" s="34"/>
      <c r="V26" s="34"/>
      <c r="W26" s="34"/>
      <c r="X26" s="34"/>
      <c r="Y26" s="34"/>
      <c r="Z26" s="34"/>
      <c r="AA26" s="34"/>
      <c r="AB26" s="34"/>
      <c r="AC26" s="34"/>
      <c r="AD26" s="34"/>
      <c r="AE26" s="34"/>
    </row>
    <row r="27" hidden="1" s="2" customFormat="1" ht="6.96" customHeight="1">
      <c r="A27" s="34"/>
      <c r="B27" s="35"/>
      <c r="C27" s="34"/>
      <c r="D27" s="86"/>
      <c r="E27" s="86"/>
      <c r="F27" s="86"/>
      <c r="G27" s="86"/>
      <c r="H27" s="86"/>
      <c r="I27" s="86"/>
      <c r="J27" s="86"/>
      <c r="K27" s="86"/>
      <c r="L27" s="51"/>
      <c r="S27" s="34"/>
      <c r="T27" s="34"/>
      <c r="U27" s="34"/>
      <c r="V27" s="34"/>
      <c r="W27" s="34"/>
      <c r="X27" s="34"/>
      <c r="Y27" s="34"/>
      <c r="Z27" s="34"/>
      <c r="AA27" s="34"/>
      <c r="AB27" s="34"/>
      <c r="AC27" s="34"/>
      <c r="AD27" s="34"/>
      <c r="AE27" s="34"/>
    </row>
    <row r="28" hidden="1" s="2" customFormat="1" ht="25.44" customHeight="1">
      <c r="A28" s="34"/>
      <c r="B28" s="35"/>
      <c r="C28" s="34"/>
      <c r="D28" s="115" t="s">
        <v>36</v>
      </c>
      <c r="E28" s="34"/>
      <c r="F28" s="34"/>
      <c r="G28" s="34"/>
      <c r="H28" s="34"/>
      <c r="I28" s="34"/>
      <c r="J28" s="92">
        <f>ROUND(J118, 2)</f>
        <v>0</v>
      </c>
      <c r="K28" s="34"/>
      <c r="L28" s="51"/>
      <c r="S28" s="34"/>
      <c r="T28" s="34"/>
      <c r="U28" s="34"/>
      <c r="V28" s="34"/>
      <c r="W28" s="34"/>
      <c r="X28" s="34"/>
      <c r="Y28" s="34"/>
      <c r="Z28" s="34"/>
      <c r="AA28" s="34"/>
      <c r="AB28" s="34"/>
      <c r="AC28" s="34"/>
      <c r="AD28" s="34"/>
      <c r="AE28" s="34"/>
    </row>
    <row r="29" hidden="1" s="2" customFormat="1" ht="6.96" customHeight="1">
      <c r="A29" s="34"/>
      <c r="B29" s="35"/>
      <c r="C29" s="34"/>
      <c r="D29" s="86"/>
      <c r="E29" s="86"/>
      <c r="F29" s="86"/>
      <c r="G29" s="86"/>
      <c r="H29" s="86"/>
      <c r="I29" s="86"/>
      <c r="J29" s="86"/>
      <c r="K29" s="86"/>
      <c r="L29" s="51"/>
      <c r="S29" s="34"/>
      <c r="T29" s="34"/>
      <c r="U29" s="34"/>
      <c r="V29" s="34"/>
      <c r="W29" s="34"/>
      <c r="X29" s="34"/>
      <c r="Y29" s="34"/>
      <c r="Z29" s="34"/>
      <c r="AA29" s="34"/>
      <c r="AB29" s="34"/>
      <c r="AC29" s="34"/>
      <c r="AD29" s="34"/>
      <c r="AE29" s="34"/>
    </row>
    <row r="30" hidden="1" s="2" customFormat="1" ht="14.4" customHeight="1">
      <c r="A30" s="34"/>
      <c r="B30" s="35"/>
      <c r="C30" s="34"/>
      <c r="D30" s="34"/>
      <c r="E30" s="34"/>
      <c r="F30" s="39" t="s">
        <v>38</v>
      </c>
      <c r="G30" s="34"/>
      <c r="H30" s="34"/>
      <c r="I30" s="39" t="s">
        <v>37</v>
      </c>
      <c r="J30" s="39" t="s">
        <v>39</v>
      </c>
      <c r="K30" s="34"/>
      <c r="L30" s="51"/>
      <c r="S30" s="34"/>
      <c r="T30" s="34"/>
      <c r="U30" s="34"/>
      <c r="V30" s="34"/>
      <c r="W30" s="34"/>
      <c r="X30" s="34"/>
      <c r="Y30" s="34"/>
      <c r="Z30" s="34"/>
      <c r="AA30" s="34"/>
      <c r="AB30" s="34"/>
      <c r="AC30" s="34"/>
      <c r="AD30" s="34"/>
      <c r="AE30" s="34"/>
    </row>
    <row r="31" hidden="1" s="2" customFormat="1" ht="14.4" customHeight="1">
      <c r="A31" s="34"/>
      <c r="B31" s="35"/>
      <c r="C31" s="34"/>
      <c r="D31" s="116" t="s">
        <v>40</v>
      </c>
      <c r="E31" s="28" t="s">
        <v>41</v>
      </c>
      <c r="F31" s="117">
        <f>ROUND((SUM(BE118:BE159)),  2)</f>
        <v>0</v>
      </c>
      <c r="G31" s="34"/>
      <c r="H31" s="34"/>
      <c r="I31" s="118">
        <v>0.20999999999999999</v>
      </c>
      <c r="J31" s="117">
        <f>ROUND(((SUM(BE118:BE159))*I31),  2)</f>
        <v>0</v>
      </c>
      <c r="K31" s="34"/>
      <c r="L31" s="51"/>
      <c r="S31" s="34"/>
      <c r="T31" s="34"/>
      <c r="U31" s="34"/>
      <c r="V31" s="34"/>
      <c r="W31" s="34"/>
      <c r="X31" s="34"/>
      <c r="Y31" s="34"/>
      <c r="Z31" s="34"/>
      <c r="AA31" s="34"/>
      <c r="AB31" s="34"/>
      <c r="AC31" s="34"/>
      <c r="AD31" s="34"/>
      <c r="AE31" s="34"/>
    </row>
    <row r="32" hidden="1" s="2" customFormat="1" ht="14.4" customHeight="1">
      <c r="A32" s="34"/>
      <c r="B32" s="35"/>
      <c r="C32" s="34"/>
      <c r="D32" s="34"/>
      <c r="E32" s="28" t="s">
        <v>42</v>
      </c>
      <c r="F32" s="117">
        <f>ROUND((SUM(BF118:BF159)),  2)</f>
        <v>0</v>
      </c>
      <c r="G32" s="34"/>
      <c r="H32" s="34"/>
      <c r="I32" s="118">
        <v>0.14999999999999999</v>
      </c>
      <c r="J32" s="117">
        <f>ROUND(((SUM(BF118:BF159))*I32),  2)</f>
        <v>0</v>
      </c>
      <c r="K32" s="34"/>
      <c r="L32" s="51"/>
      <c r="S32" s="34"/>
      <c r="T32" s="34"/>
      <c r="U32" s="34"/>
      <c r="V32" s="34"/>
      <c r="W32" s="34"/>
      <c r="X32" s="34"/>
      <c r="Y32" s="34"/>
      <c r="Z32" s="34"/>
      <c r="AA32" s="34"/>
      <c r="AB32" s="34"/>
      <c r="AC32" s="34"/>
      <c r="AD32" s="34"/>
      <c r="AE32" s="34"/>
    </row>
    <row r="33" hidden="1" s="2" customFormat="1" ht="14.4" customHeight="1">
      <c r="A33" s="34"/>
      <c r="B33" s="35"/>
      <c r="C33" s="34"/>
      <c r="D33" s="34"/>
      <c r="E33" s="28" t="s">
        <v>43</v>
      </c>
      <c r="F33" s="117">
        <f>ROUND((SUM(BG118:BG159)),  2)</f>
        <v>0</v>
      </c>
      <c r="G33" s="34"/>
      <c r="H33" s="34"/>
      <c r="I33" s="118">
        <v>0.20999999999999999</v>
      </c>
      <c r="J33" s="117">
        <f>0</f>
        <v>0</v>
      </c>
      <c r="K33" s="34"/>
      <c r="L33" s="51"/>
      <c r="S33" s="34"/>
      <c r="T33" s="34"/>
      <c r="U33" s="34"/>
      <c r="V33" s="34"/>
      <c r="W33" s="34"/>
      <c r="X33" s="34"/>
      <c r="Y33" s="34"/>
      <c r="Z33" s="34"/>
      <c r="AA33" s="34"/>
      <c r="AB33" s="34"/>
      <c r="AC33" s="34"/>
      <c r="AD33" s="34"/>
      <c r="AE33" s="34"/>
    </row>
    <row r="34" hidden="1" s="2" customFormat="1" ht="14.4" customHeight="1">
      <c r="A34" s="34"/>
      <c r="B34" s="35"/>
      <c r="C34" s="34"/>
      <c r="D34" s="34"/>
      <c r="E34" s="28" t="s">
        <v>44</v>
      </c>
      <c r="F34" s="117">
        <f>ROUND((SUM(BH118:BH159)),  2)</f>
        <v>0</v>
      </c>
      <c r="G34" s="34"/>
      <c r="H34" s="34"/>
      <c r="I34" s="118">
        <v>0.14999999999999999</v>
      </c>
      <c r="J34" s="117">
        <f>0</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45</v>
      </c>
      <c r="F35" s="117">
        <f>ROUND((SUM(BI118:BI159)),  2)</f>
        <v>0</v>
      </c>
      <c r="G35" s="34"/>
      <c r="H35" s="34"/>
      <c r="I35" s="118">
        <v>0</v>
      </c>
      <c r="J35" s="117">
        <f>0</f>
        <v>0</v>
      </c>
      <c r="K35" s="34"/>
      <c r="L35" s="51"/>
      <c r="S35" s="34"/>
      <c r="T35" s="34"/>
      <c r="U35" s="34"/>
      <c r="V35" s="34"/>
      <c r="W35" s="34"/>
      <c r="X35" s="34"/>
      <c r="Y35" s="34"/>
      <c r="Z35" s="34"/>
      <c r="AA35" s="34"/>
      <c r="AB35" s="34"/>
      <c r="AC35" s="34"/>
      <c r="AD35" s="34"/>
      <c r="AE35" s="34"/>
    </row>
    <row r="36" hidden="1" s="2" customFormat="1" ht="6.96" customHeight="1">
      <c r="A36" s="34"/>
      <c r="B36" s="35"/>
      <c r="C36" s="34"/>
      <c r="D36" s="34"/>
      <c r="E36" s="34"/>
      <c r="F36" s="34"/>
      <c r="G36" s="34"/>
      <c r="H36" s="34"/>
      <c r="I36" s="34"/>
      <c r="J36" s="34"/>
      <c r="K36" s="34"/>
      <c r="L36" s="51"/>
      <c r="S36" s="34"/>
      <c r="T36" s="34"/>
      <c r="U36" s="34"/>
      <c r="V36" s="34"/>
      <c r="W36" s="34"/>
      <c r="X36" s="34"/>
      <c r="Y36" s="34"/>
      <c r="Z36" s="34"/>
      <c r="AA36" s="34"/>
      <c r="AB36" s="34"/>
      <c r="AC36" s="34"/>
      <c r="AD36" s="34"/>
      <c r="AE36" s="34"/>
    </row>
    <row r="37" hidden="1" s="2" customFormat="1" ht="25.44" customHeight="1">
      <c r="A37" s="34"/>
      <c r="B37" s="35"/>
      <c r="C37" s="119"/>
      <c r="D37" s="120" t="s">
        <v>46</v>
      </c>
      <c r="E37" s="77"/>
      <c r="F37" s="77"/>
      <c r="G37" s="121" t="s">
        <v>47</v>
      </c>
      <c r="H37" s="122" t="s">
        <v>48</v>
      </c>
      <c r="I37" s="77"/>
      <c r="J37" s="123">
        <f>SUM(J28:J35)</f>
        <v>0</v>
      </c>
      <c r="K37" s="124"/>
      <c r="L37" s="51"/>
      <c r="S37" s="34"/>
      <c r="T37" s="34"/>
      <c r="U37" s="34"/>
      <c r="V37" s="34"/>
      <c r="W37" s="34"/>
      <c r="X37" s="34"/>
      <c r="Y37" s="34"/>
      <c r="Z37" s="34"/>
      <c r="AA37" s="34"/>
      <c r="AB37" s="34"/>
      <c r="AC37" s="34"/>
      <c r="AD37" s="34"/>
      <c r="AE37" s="34"/>
    </row>
    <row r="38" hidden="1" s="2" customFormat="1" ht="14.4" customHeight="1">
      <c r="A38" s="34"/>
      <c r="B38" s="35"/>
      <c r="C38" s="34"/>
      <c r="D38" s="34"/>
      <c r="E38" s="34"/>
      <c r="F38" s="34"/>
      <c r="G38" s="34"/>
      <c r="H38" s="34"/>
      <c r="I38" s="34"/>
      <c r="J38" s="34"/>
      <c r="K38" s="34"/>
      <c r="L38" s="51"/>
      <c r="S38" s="34"/>
      <c r="T38" s="34"/>
      <c r="U38" s="34"/>
      <c r="V38" s="34"/>
      <c r="W38" s="34"/>
      <c r="X38" s="34"/>
      <c r="Y38" s="34"/>
      <c r="Z38" s="34"/>
      <c r="AA38" s="34"/>
      <c r="AB38" s="34"/>
      <c r="AC38" s="34"/>
      <c r="AD38" s="34"/>
      <c r="AE38" s="34"/>
    </row>
    <row r="39" hidden="1" s="1" customFormat="1" ht="14.4" customHeight="1">
      <c r="B39" s="18"/>
      <c r="L39" s="18"/>
    </row>
    <row r="40" hidden="1" s="1" customFormat="1" ht="14.4" customHeight="1">
      <c r="B40" s="18"/>
      <c r="L40" s="18"/>
    </row>
    <row r="41" hidden="1" s="1" customFormat="1" ht="14.4" customHeight="1">
      <c r="B41" s="18"/>
      <c r="L41" s="18"/>
    </row>
    <row r="42" hidden="1" s="1" customFormat="1" ht="14.4" customHeight="1">
      <c r="B42" s="18"/>
      <c r="L42" s="18"/>
    </row>
    <row r="43" hidden="1" s="1" customFormat="1" ht="14.4" customHeight="1">
      <c r="B43" s="18"/>
      <c r="L43" s="18"/>
    </row>
    <row r="44" hidden="1" s="1" customFormat="1" ht="14.4" customHeight="1">
      <c r="B44" s="18"/>
      <c r="L44" s="18"/>
    </row>
    <row r="45" hidden="1" s="1" customFormat="1" ht="14.4" customHeight="1">
      <c r="B45" s="18"/>
      <c r="L45" s="18"/>
    </row>
    <row r="46" hidden="1" s="1" customFormat="1" ht="14.4" customHeight="1">
      <c r="B46" s="18"/>
      <c r="L46" s="18"/>
    </row>
    <row r="47" hidden="1" s="1" customFormat="1" ht="14.4" customHeight="1">
      <c r="B47" s="18"/>
      <c r="L47" s="18"/>
    </row>
    <row r="48" hidden="1" s="1" customFormat="1" ht="14.4" customHeight="1">
      <c r="B48" s="18"/>
      <c r="L48" s="18"/>
    </row>
    <row r="49" hidden="1" s="1" customFormat="1" ht="14.4" customHeight="1">
      <c r="B49" s="18"/>
      <c r="L49" s="18"/>
    </row>
    <row r="50" hidden="1" s="2" customFormat="1" ht="14.4" customHeight="1">
      <c r="B50" s="51"/>
      <c r="D50" s="52" t="s">
        <v>49</v>
      </c>
      <c r="E50" s="53"/>
      <c r="F50" s="53"/>
      <c r="G50" s="52" t="s">
        <v>50</v>
      </c>
      <c r="H50" s="53"/>
      <c r="I50" s="53"/>
      <c r="J50" s="53"/>
      <c r="K50" s="53"/>
      <c r="L50" s="51"/>
    </row>
    <row r="51" hidden="1">
      <c r="B51" s="18"/>
      <c r="L51" s="18"/>
    </row>
    <row r="52" hidden="1">
      <c r="B52" s="18"/>
      <c r="L52" s="18"/>
    </row>
    <row r="53" hidden="1">
      <c r="B53" s="18"/>
      <c r="L53" s="18"/>
    </row>
    <row r="54" hidden="1">
      <c r="B54" s="18"/>
      <c r="L54" s="18"/>
    </row>
    <row r="55" hidden="1">
      <c r="B55" s="18"/>
      <c r="L55" s="18"/>
    </row>
    <row r="56" hidden="1">
      <c r="B56" s="18"/>
      <c r="L56" s="18"/>
    </row>
    <row r="57" hidden="1">
      <c r="B57" s="18"/>
      <c r="L57" s="18"/>
    </row>
    <row r="58" hidden="1">
      <c r="B58" s="18"/>
      <c r="L58" s="18"/>
    </row>
    <row r="59" hidden="1">
      <c r="B59" s="18"/>
      <c r="L59" s="18"/>
    </row>
    <row r="60" hidden="1">
      <c r="B60" s="18"/>
      <c r="L60" s="18"/>
    </row>
    <row r="61" hidden="1" s="2" customFormat="1">
      <c r="A61" s="34"/>
      <c r="B61" s="35"/>
      <c r="C61" s="34"/>
      <c r="D61" s="54" t="s">
        <v>51</v>
      </c>
      <c r="E61" s="37"/>
      <c r="F61" s="125" t="s">
        <v>52</v>
      </c>
      <c r="G61" s="54" t="s">
        <v>51</v>
      </c>
      <c r="H61" s="37"/>
      <c r="I61" s="37"/>
      <c r="J61" s="126" t="s">
        <v>52</v>
      </c>
      <c r="K61" s="37"/>
      <c r="L61" s="51"/>
      <c r="S61" s="34"/>
      <c r="T61" s="34"/>
      <c r="U61" s="34"/>
      <c r="V61" s="34"/>
      <c r="W61" s="34"/>
      <c r="X61" s="34"/>
      <c r="Y61" s="34"/>
      <c r="Z61" s="34"/>
      <c r="AA61" s="34"/>
      <c r="AB61" s="34"/>
      <c r="AC61" s="34"/>
      <c r="AD61" s="34"/>
      <c r="AE61" s="34"/>
    </row>
    <row r="62" hidden="1">
      <c r="B62" s="18"/>
      <c r="L62" s="18"/>
    </row>
    <row r="63" hidden="1">
      <c r="B63" s="18"/>
      <c r="L63" s="18"/>
    </row>
    <row r="64" hidden="1">
      <c r="B64" s="18"/>
      <c r="L64" s="18"/>
    </row>
    <row r="65" hidden="1" s="2" customFormat="1">
      <c r="A65" s="34"/>
      <c r="B65" s="35"/>
      <c r="C65" s="34"/>
      <c r="D65" s="52" t="s">
        <v>53</v>
      </c>
      <c r="E65" s="55"/>
      <c r="F65" s="55"/>
      <c r="G65" s="52" t="s">
        <v>54</v>
      </c>
      <c r="H65" s="55"/>
      <c r="I65" s="55"/>
      <c r="J65" s="55"/>
      <c r="K65" s="55"/>
      <c r="L65" s="51"/>
      <c r="S65" s="34"/>
      <c r="T65" s="34"/>
      <c r="U65" s="34"/>
      <c r="V65" s="34"/>
      <c r="W65" s="34"/>
      <c r="X65" s="34"/>
      <c r="Y65" s="34"/>
      <c r="Z65" s="34"/>
      <c r="AA65" s="34"/>
      <c r="AB65" s="34"/>
      <c r="AC65" s="34"/>
      <c r="AD65" s="34"/>
      <c r="AE65" s="34"/>
    </row>
    <row r="66" hidden="1">
      <c r="B66" s="18"/>
      <c r="L66" s="18"/>
    </row>
    <row r="67" hidden="1">
      <c r="B67" s="18"/>
      <c r="L67" s="18"/>
    </row>
    <row r="68" hidden="1">
      <c r="B68" s="18"/>
      <c r="L68" s="18"/>
    </row>
    <row r="69" hidden="1">
      <c r="B69" s="18"/>
      <c r="L69" s="18"/>
    </row>
    <row r="70" hidden="1">
      <c r="B70" s="18"/>
      <c r="L70" s="18"/>
    </row>
    <row r="71" hidden="1">
      <c r="B71" s="18"/>
      <c r="L71" s="18"/>
    </row>
    <row r="72" hidden="1">
      <c r="B72" s="18"/>
      <c r="L72" s="18"/>
    </row>
    <row r="73" hidden="1">
      <c r="B73" s="18"/>
      <c r="L73" s="18"/>
    </row>
    <row r="74" hidden="1">
      <c r="B74" s="18"/>
      <c r="L74" s="18"/>
    </row>
    <row r="75" hidden="1">
      <c r="B75" s="18"/>
      <c r="L75" s="18"/>
    </row>
    <row r="76" hidden="1" s="2" customFormat="1">
      <c r="A76" s="34"/>
      <c r="B76" s="35"/>
      <c r="C76" s="34"/>
      <c r="D76" s="54" t="s">
        <v>51</v>
      </c>
      <c r="E76" s="37"/>
      <c r="F76" s="125" t="s">
        <v>52</v>
      </c>
      <c r="G76" s="54" t="s">
        <v>51</v>
      </c>
      <c r="H76" s="37"/>
      <c r="I76" s="37"/>
      <c r="J76" s="126" t="s">
        <v>52</v>
      </c>
      <c r="K76" s="37"/>
      <c r="L76" s="51"/>
      <c r="S76" s="34"/>
      <c r="T76" s="34"/>
      <c r="U76" s="34"/>
      <c r="V76" s="34"/>
      <c r="W76" s="34"/>
      <c r="X76" s="34"/>
      <c r="Y76" s="34"/>
      <c r="Z76" s="34"/>
      <c r="AA76" s="34"/>
      <c r="AB76" s="34"/>
      <c r="AC76" s="34"/>
      <c r="AD76" s="34"/>
      <c r="AE76" s="34"/>
    </row>
    <row r="77" hidden="1" s="2" customFormat="1" ht="14.4" customHeight="1">
      <c r="A77" s="34"/>
      <c r="B77" s="56"/>
      <c r="C77" s="57"/>
      <c r="D77" s="57"/>
      <c r="E77" s="57"/>
      <c r="F77" s="57"/>
      <c r="G77" s="57"/>
      <c r="H77" s="57"/>
      <c r="I77" s="57"/>
      <c r="J77" s="57"/>
      <c r="K77" s="57"/>
      <c r="L77" s="51"/>
      <c r="S77" s="34"/>
      <c r="T77" s="34"/>
      <c r="U77" s="34"/>
      <c r="V77" s="34"/>
      <c r="W77" s="34"/>
      <c r="X77" s="34"/>
      <c r="Y77" s="34"/>
      <c r="Z77" s="34"/>
      <c r="AA77" s="34"/>
      <c r="AB77" s="34"/>
      <c r="AC77" s="34"/>
      <c r="AD77" s="34"/>
      <c r="AE77" s="34"/>
    </row>
    <row r="78" hidden="1"/>
    <row r="79" hidden="1"/>
    <row r="80" hidden="1"/>
    <row r="81" hidden="1" s="2" customFormat="1" ht="6.96" customHeight="1">
      <c r="A81" s="34"/>
      <c r="B81" s="58"/>
      <c r="C81" s="59"/>
      <c r="D81" s="59"/>
      <c r="E81" s="59"/>
      <c r="F81" s="59"/>
      <c r="G81" s="59"/>
      <c r="H81" s="59"/>
      <c r="I81" s="59"/>
      <c r="J81" s="59"/>
      <c r="K81" s="59"/>
      <c r="L81" s="51"/>
      <c r="S81" s="34"/>
      <c r="T81" s="34"/>
      <c r="U81" s="34"/>
      <c r="V81" s="34"/>
      <c r="W81" s="34"/>
      <c r="X81" s="34"/>
      <c r="Y81" s="34"/>
      <c r="Z81" s="34"/>
      <c r="AA81" s="34"/>
      <c r="AB81" s="34"/>
      <c r="AC81" s="34"/>
      <c r="AD81" s="34"/>
      <c r="AE81" s="34"/>
    </row>
    <row r="82" hidden="1" s="2" customFormat="1" ht="24.96" customHeight="1">
      <c r="A82" s="34"/>
      <c r="B82" s="35"/>
      <c r="C82" s="19" t="s">
        <v>85</v>
      </c>
      <c r="D82" s="34"/>
      <c r="E82" s="34"/>
      <c r="F82" s="34"/>
      <c r="G82" s="34"/>
      <c r="H82" s="34"/>
      <c r="I82" s="34"/>
      <c r="J82" s="34"/>
      <c r="K82" s="34"/>
      <c r="L82" s="51"/>
      <c r="S82" s="34"/>
      <c r="T82" s="34"/>
      <c r="U82" s="34"/>
      <c r="V82" s="34"/>
      <c r="W82" s="34"/>
      <c r="X82" s="34"/>
      <c r="Y82" s="34"/>
      <c r="Z82" s="34"/>
      <c r="AA82" s="34"/>
      <c r="AB82" s="34"/>
      <c r="AC82" s="34"/>
      <c r="AD82" s="34"/>
      <c r="AE82" s="34"/>
    </row>
    <row r="83" hidden="1" s="2" customFormat="1" ht="6.96" customHeight="1">
      <c r="A83" s="34"/>
      <c r="B83" s="35"/>
      <c r="C83" s="34"/>
      <c r="D83" s="34"/>
      <c r="E83" s="34"/>
      <c r="F83" s="34"/>
      <c r="G83" s="34"/>
      <c r="H83" s="34"/>
      <c r="I83" s="34"/>
      <c r="J83" s="34"/>
      <c r="K83" s="34"/>
      <c r="L83" s="51"/>
      <c r="S83" s="34"/>
      <c r="T83" s="34"/>
      <c r="U83" s="34"/>
      <c r="V83" s="34"/>
      <c r="W83" s="34"/>
      <c r="X83" s="34"/>
      <c r="Y83" s="34"/>
      <c r="Z83" s="34"/>
      <c r="AA83" s="34"/>
      <c r="AB83" s="34"/>
      <c r="AC83" s="34"/>
      <c r="AD83" s="34"/>
      <c r="AE83" s="34"/>
    </row>
    <row r="84" hidden="1" s="2" customFormat="1" ht="12" customHeight="1">
      <c r="A84" s="34"/>
      <c r="B84" s="35"/>
      <c r="C84" s="28" t="s">
        <v>16</v>
      </c>
      <c r="D84" s="34"/>
      <c r="E84" s="34"/>
      <c r="F84" s="34"/>
      <c r="G84" s="34"/>
      <c r="H84" s="34"/>
      <c r="I84" s="34"/>
      <c r="J84" s="34"/>
      <c r="K84" s="34"/>
      <c r="L84" s="51"/>
      <c r="S84" s="34"/>
      <c r="T84" s="34"/>
      <c r="U84" s="34"/>
      <c r="V84" s="34"/>
      <c r="W84" s="34"/>
      <c r="X84" s="34"/>
      <c r="Y84" s="34"/>
      <c r="Z84" s="34"/>
      <c r="AA84" s="34"/>
      <c r="AB84" s="34"/>
      <c r="AC84" s="34"/>
      <c r="AD84" s="34"/>
      <c r="AE84" s="34"/>
    </row>
    <row r="85" hidden="1" s="2" customFormat="1" ht="30" customHeight="1">
      <c r="A85" s="34"/>
      <c r="B85" s="35"/>
      <c r="C85" s="34"/>
      <c r="D85" s="34"/>
      <c r="E85" s="63" t="str">
        <f>E7</f>
        <v>STAVEBNÍ ÚPRAVY STUDENTSKÝCH POKOJŮ, Univerzitní centrum Telč</v>
      </c>
      <c r="F85" s="34"/>
      <c r="G85" s="34"/>
      <c r="H85" s="34"/>
      <c r="I85" s="34"/>
      <c r="J85" s="34"/>
      <c r="K85" s="34"/>
      <c r="L85" s="51"/>
      <c r="S85" s="34"/>
      <c r="T85" s="34"/>
      <c r="U85" s="34"/>
      <c r="V85" s="34"/>
      <c r="W85" s="34"/>
      <c r="X85" s="34"/>
      <c r="Y85" s="34"/>
      <c r="Z85" s="34"/>
      <c r="AA85" s="34"/>
      <c r="AB85" s="34"/>
      <c r="AC85" s="34"/>
      <c r="AD85" s="34"/>
      <c r="AE85" s="34"/>
    </row>
    <row r="86" hidden="1" s="2" customFormat="1" ht="6.96" customHeight="1">
      <c r="A86" s="34"/>
      <c r="B86" s="35"/>
      <c r="C86" s="34"/>
      <c r="D86" s="34"/>
      <c r="E86" s="34"/>
      <c r="F86" s="34"/>
      <c r="G86" s="34"/>
      <c r="H86" s="34"/>
      <c r="I86" s="34"/>
      <c r="J86" s="34"/>
      <c r="K86" s="34"/>
      <c r="L86" s="51"/>
      <c r="S86" s="34"/>
      <c r="T86" s="34"/>
      <c r="U86" s="34"/>
      <c r="V86" s="34"/>
      <c r="W86" s="34"/>
      <c r="X86" s="34"/>
      <c r="Y86" s="34"/>
      <c r="Z86" s="34"/>
      <c r="AA86" s="34"/>
      <c r="AB86" s="34"/>
      <c r="AC86" s="34"/>
      <c r="AD86" s="34"/>
      <c r="AE86" s="34"/>
    </row>
    <row r="87" hidden="1" s="2" customFormat="1" ht="12" customHeight="1">
      <c r="A87" s="34"/>
      <c r="B87" s="35"/>
      <c r="C87" s="28" t="s">
        <v>20</v>
      </c>
      <c r="D87" s="34"/>
      <c r="E87" s="34"/>
      <c r="F87" s="23" t="str">
        <f>F10</f>
        <v>Nám. Zachariáše z Hradce 2, 558 56 Telč</v>
      </c>
      <c r="G87" s="34"/>
      <c r="H87" s="34"/>
      <c r="I87" s="28" t="s">
        <v>22</v>
      </c>
      <c r="J87" s="65" t="str">
        <f>IF(J10="","",J10)</f>
        <v>7. 9. 2022</v>
      </c>
      <c r="K87" s="34"/>
      <c r="L87" s="51"/>
      <c r="S87" s="34"/>
      <c r="T87" s="34"/>
      <c r="U87" s="34"/>
      <c r="V87" s="34"/>
      <c r="W87" s="34"/>
      <c r="X87" s="34"/>
      <c r="Y87" s="34"/>
      <c r="Z87" s="34"/>
      <c r="AA87" s="34"/>
      <c r="AB87" s="34"/>
      <c r="AC87" s="34"/>
      <c r="AD87" s="34"/>
      <c r="AE87" s="34"/>
    </row>
    <row r="88" hidden="1" s="2" customFormat="1" ht="6.96" customHeight="1">
      <c r="A88" s="34"/>
      <c r="B88" s="35"/>
      <c r="C88" s="34"/>
      <c r="D88" s="34"/>
      <c r="E88" s="34"/>
      <c r="F88" s="34"/>
      <c r="G88" s="34"/>
      <c r="H88" s="34"/>
      <c r="I88" s="34"/>
      <c r="J88" s="34"/>
      <c r="K88" s="34"/>
      <c r="L88" s="51"/>
      <c r="S88" s="34"/>
      <c r="T88" s="34"/>
      <c r="U88" s="34"/>
      <c r="V88" s="34"/>
      <c r="W88" s="34"/>
      <c r="X88" s="34"/>
      <c r="Y88" s="34"/>
      <c r="Z88" s="34"/>
      <c r="AA88" s="34"/>
      <c r="AB88" s="34"/>
      <c r="AC88" s="34"/>
      <c r="AD88" s="34"/>
      <c r="AE88" s="34"/>
    </row>
    <row r="89" hidden="1" s="2" customFormat="1" ht="15.15" customHeight="1">
      <c r="A89" s="34"/>
      <c r="B89" s="35"/>
      <c r="C89" s="28" t="s">
        <v>24</v>
      </c>
      <c r="D89" s="34"/>
      <c r="E89" s="34"/>
      <c r="F89" s="23" t="str">
        <f>E13</f>
        <v xml:space="preserve"> </v>
      </c>
      <c r="G89" s="34"/>
      <c r="H89" s="34"/>
      <c r="I89" s="28" t="s">
        <v>30</v>
      </c>
      <c r="J89" s="32" t="str">
        <f>E19</f>
        <v xml:space="preserve"> </v>
      </c>
      <c r="K89" s="34"/>
      <c r="L89" s="51"/>
      <c r="S89" s="34"/>
      <c r="T89" s="34"/>
      <c r="U89" s="34"/>
      <c r="V89" s="34"/>
      <c r="W89" s="34"/>
      <c r="X89" s="34"/>
      <c r="Y89" s="34"/>
      <c r="Z89" s="34"/>
      <c r="AA89" s="34"/>
      <c r="AB89" s="34"/>
      <c r="AC89" s="34"/>
      <c r="AD89" s="34"/>
      <c r="AE89" s="34"/>
    </row>
    <row r="90" hidden="1" s="2" customFormat="1" ht="15.15" customHeight="1">
      <c r="A90" s="34"/>
      <c r="B90" s="35"/>
      <c r="C90" s="28" t="s">
        <v>28</v>
      </c>
      <c r="D90" s="34"/>
      <c r="E90" s="34"/>
      <c r="F90" s="23" t="str">
        <f>IF(E16="","",E16)</f>
        <v>Vyplň údaj</v>
      </c>
      <c r="G90" s="34"/>
      <c r="H90" s="34"/>
      <c r="I90" s="28" t="s">
        <v>32</v>
      </c>
      <c r="J90" s="32" t="str">
        <f>E22</f>
        <v>Ing. Karel Tomek</v>
      </c>
      <c r="K90" s="34"/>
      <c r="L90" s="51"/>
      <c r="S90" s="34"/>
      <c r="T90" s="34"/>
      <c r="U90" s="34"/>
      <c r="V90" s="34"/>
      <c r="W90" s="34"/>
      <c r="X90" s="34"/>
      <c r="Y90" s="34"/>
      <c r="Z90" s="34"/>
      <c r="AA90" s="34"/>
      <c r="AB90" s="34"/>
      <c r="AC90" s="34"/>
      <c r="AD90" s="34"/>
      <c r="AE90" s="34"/>
    </row>
    <row r="91" hidden="1" s="2" customFormat="1" ht="10.32" customHeight="1">
      <c r="A91" s="34"/>
      <c r="B91" s="35"/>
      <c r="C91" s="34"/>
      <c r="D91" s="34"/>
      <c r="E91" s="34"/>
      <c r="F91" s="34"/>
      <c r="G91" s="34"/>
      <c r="H91" s="34"/>
      <c r="I91" s="34"/>
      <c r="J91" s="34"/>
      <c r="K91" s="34"/>
      <c r="L91" s="51"/>
      <c r="S91" s="34"/>
      <c r="T91" s="34"/>
      <c r="U91" s="34"/>
      <c r="V91" s="34"/>
      <c r="W91" s="34"/>
      <c r="X91" s="34"/>
      <c r="Y91" s="34"/>
      <c r="Z91" s="34"/>
      <c r="AA91" s="34"/>
      <c r="AB91" s="34"/>
      <c r="AC91" s="34"/>
      <c r="AD91" s="34"/>
      <c r="AE91" s="34"/>
    </row>
    <row r="92" hidden="1" s="2" customFormat="1" ht="29.28" customHeight="1">
      <c r="A92" s="34"/>
      <c r="B92" s="35"/>
      <c r="C92" s="127" t="s">
        <v>86</v>
      </c>
      <c r="D92" s="119"/>
      <c r="E92" s="119"/>
      <c r="F92" s="119"/>
      <c r="G92" s="119"/>
      <c r="H92" s="119"/>
      <c r="I92" s="119"/>
      <c r="J92" s="128" t="s">
        <v>87</v>
      </c>
      <c r="K92" s="119"/>
      <c r="L92" s="51"/>
      <c r="S92" s="34"/>
      <c r="T92" s="34"/>
      <c r="U92" s="34"/>
      <c r="V92" s="34"/>
      <c r="W92" s="34"/>
      <c r="X92" s="34"/>
      <c r="Y92" s="34"/>
      <c r="Z92" s="34"/>
      <c r="AA92" s="34"/>
      <c r="AB92" s="34"/>
      <c r="AC92" s="34"/>
      <c r="AD92" s="34"/>
      <c r="AE92" s="34"/>
    </row>
    <row r="93" hidden="1" s="2" customFormat="1" ht="10.32" customHeight="1">
      <c r="A93" s="34"/>
      <c r="B93" s="35"/>
      <c r="C93" s="34"/>
      <c r="D93" s="34"/>
      <c r="E93" s="34"/>
      <c r="F93" s="34"/>
      <c r="G93" s="34"/>
      <c r="H93" s="34"/>
      <c r="I93" s="34"/>
      <c r="J93" s="34"/>
      <c r="K93" s="34"/>
      <c r="L93" s="51"/>
      <c r="S93" s="34"/>
      <c r="T93" s="34"/>
      <c r="U93" s="34"/>
      <c r="V93" s="34"/>
      <c r="W93" s="34"/>
      <c r="X93" s="34"/>
      <c r="Y93" s="34"/>
      <c r="Z93" s="34"/>
      <c r="AA93" s="34"/>
      <c r="AB93" s="34"/>
      <c r="AC93" s="34"/>
      <c r="AD93" s="34"/>
      <c r="AE93" s="34"/>
    </row>
    <row r="94" hidden="1" s="2" customFormat="1" ht="22.8" customHeight="1">
      <c r="A94" s="34"/>
      <c r="B94" s="35"/>
      <c r="C94" s="129" t="s">
        <v>88</v>
      </c>
      <c r="D94" s="34"/>
      <c r="E94" s="34"/>
      <c r="F94" s="34"/>
      <c r="G94" s="34"/>
      <c r="H94" s="34"/>
      <c r="I94" s="34"/>
      <c r="J94" s="92">
        <f>J118</f>
        <v>0</v>
      </c>
      <c r="K94" s="34"/>
      <c r="L94" s="51"/>
      <c r="S94" s="34"/>
      <c r="T94" s="34"/>
      <c r="U94" s="34"/>
      <c r="V94" s="34"/>
      <c r="W94" s="34"/>
      <c r="X94" s="34"/>
      <c r="Y94" s="34"/>
      <c r="Z94" s="34"/>
      <c r="AA94" s="34"/>
      <c r="AB94" s="34"/>
      <c r="AC94" s="34"/>
      <c r="AD94" s="34"/>
      <c r="AE94" s="34"/>
      <c r="AU94" s="15" t="s">
        <v>89</v>
      </c>
    </row>
    <row r="95" hidden="1" s="9" customFormat="1" ht="24.96" customHeight="1">
      <c r="A95" s="9"/>
      <c r="B95" s="130"/>
      <c r="C95" s="9"/>
      <c r="D95" s="131" t="s">
        <v>90</v>
      </c>
      <c r="E95" s="132"/>
      <c r="F95" s="132"/>
      <c r="G95" s="132"/>
      <c r="H95" s="132"/>
      <c r="I95" s="132"/>
      <c r="J95" s="133">
        <f>J119</f>
        <v>0</v>
      </c>
      <c r="K95" s="9"/>
      <c r="L95" s="130"/>
      <c r="S95" s="9"/>
      <c r="T95" s="9"/>
      <c r="U95" s="9"/>
      <c r="V95" s="9"/>
      <c r="W95" s="9"/>
      <c r="X95" s="9"/>
      <c r="Y95" s="9"/>
      <c r="Z95" s="9"/>
      <c r="AA95" s="9"/>
      <c r="AB95" s="9"/>
      <c r="AC95" s="9"/>
      <c r="AD95" s="9"/>
      <c r="AE95" s="9"/>
    </row>
    <row r="96" hidden="1" s="10" customFormat="1" ht="19.92" customHeight="1">
      <c r="A96" s="10"/>
      <c r="B96" s="134"/>
      <c r="C96" s="10"/>
      <c r="D96" s="135" t="s">
        <v>91</v>
      </c>
      <c r="E96" s="136"/>
      <c r="F96" s="136"/>
      <c r="G96" s="136"/>
      <c r="H96" s="136"/>
      <c r="I96" s="136"/>
      <c r="J96" s="137">
        <f>J120</f>
        <v>0</v>
      </c>
      <c r="K96" s="10"/>
      <c r="L96" s="134"/>
      <c r="S96" s="10"/>
      <c r="T96" s="10"/>
      <c r="U96" s="10"/>
      <c r="V96" s="10"/>
      <c r="W96" s="10"/>
      <c r="X96" s="10"/>
      <c r="Y96" s="10"/>
      <c r="Z96" s="10"/>
      <c r="AA96" s="10"/>
      <c r="AB96" s="10"/>
      <c r="AC96" s="10"/>
      <c r="AD96" s="10"/>
      <c r="AE96" s="10"/>
    </row>
    <row r="97" hidden="1" s="10" customFormat="1" ht="19.92" customHeight="1">
      <c r="A97" s="10"/>
      <c r="B97" s="134"/>
      <c r="C97" s="10"/>
      <c r="D97" s="135" t="s">
        <v>92</v>
      </c>
      <c r="E97" s="136"/>
      <c r="F97" s="136"/>
      <c r="G97" s="136"/>
      <c r="H97" s="136"/>
      <c r="I97" s="136"/>
      <c r="J97" s="137">
        <f>J124</f>
        <v>0</v>
      </c>
      <c r="K97" s="10"/>
      <c r="L97" s="134"/>
      <c r="S97" s="10"/>
      <c r="T97" s="10"/>
      <c r="U97" s="10"/>
      <c r="V97" s="10"/>
      <c r="W97" s="10"/>
      <c r="X97" s="10"/>
      <c r="Y97" s="10"/>
      <c r="Z97" s="10"/>
      <c r="AA97" s="10"/>
      <c r="AB97" s="10"/>
      <c r="AC97" s="10"/>
      <c r="AD97" s="10"/>
      <c r="AE97" s="10"/>
    </row>
    <row r="98" hidden="1" s="10" customFormat="1" ht="19.92" customHeight="1">
      <c r="A98" s="10"/>
      <c r="B98" s="134"/>
      <c r="C98" s="10"/>
      <c r="D98" s="135" t="s">
        <v>93</v>
      </c>
      <c r="E98" s="136"/>
      <c r="F98" s="136"/>
      <c r="G98" s="136"/>
      <c r="H98" s="136"/>
      <c r="I98" s="136"/>
      <c r="J98" s="137">
        <f>J131</f>
        <v>0</v>
      </c>
      <c r="K98" s="10"/>
      <c r="L98" s="134"/>
      <c r="S98" s="10"/>
      <c r="T98" s="10"/>
      <c r="U98" s="10"/>
      <c r="V98" s="10"/>
      <c r="W98" s="10"/>
      <c r="X98" s="10"/>
      <c r="Y98" s="10"/>
      <c r="Z98" s="10"/>
      <c r="AA98" s="10"/>
      <c r="AB98" s="10"/>
      <c r="AC98" s="10"/>
      <c r="AD98" s="10"/>
      <c r="AE98" s="10"/>
    </row>
    <row r="99" hidden="1" s="10" customFormat="1" ht="19.92" customHeight="1">
      <c r="A99" s="10"/>
      <c r="B99" s="134"/>
      <c r="C99" s="10"/>
      <c r="D99" s="135" t="s">
        <v>94</v>
      </c>
      <c r="E99" s="136"/>
      <c r="F99" s="136"/>
      <c r="G99" s="136"/>
      <c r="H99" s="136"/>
      <c r="I99" s="136"/>
      <c r="J99" s="137">
        <f>J140</f>
        <v>0</v>
      </c>
      <c r="K99" s="10"/>
      <c r="L99" s="134"/>
      <c r="S99" s="10"/>
      <c r="T99" s="10"/>
      <c r="U99" s="10"/>
      <c r="V99" s="10"/>
      <c r="W99" s="10"/>
      <c r="X99" s="10"/>
      <c r="Y99" s="10"/>
      <c r="Z99" s="10"/>
      <c r="AA99" s="10"/>
      <c r="AB99" s="10"/>
      <c r="AC99" s="10"/>
      <c r="AD99" s="10"/>
      <c r="AE99" s="10"/>
    </row>
    <row r="100" hidden="1" s="9" customFormat="1" ht="24.96" customHeight="1">
      <c r="A100" s="9"/>
      <c r="B100" s="130"/>
      <c r="C100" s="9"/>
      <c r="D100" s="131" t="s">
        <v>95</v>
      </c>
      <c r="E100" s="132"/>
      <c r="F100" s="132"/>
      <c r="G100" s="132"/>
      <c r="H100" s="132"/>
      <c r="I100" s="132"/>
      <c r="J100" s="133">
        <f>J156</f>
        <v>0</v>
      </c>
      <c r="K100" s="9"/>
      <c r="L100" s="130"/>
      <c r="S100" s="9"/>
      <c r="T100" s="9"/>
      <c r="U100" s="9"/>
      <c r="V100" s="9"/>
      <c r="W100" s="9"/>
      <c r="X100" s="9"/>
      <c r="Y100" s="9"/>
      <c r="Z100" s="9"/>
      <c r="AA100" s="9"/>
      <c r="AB100" s="9"/>
      <c r="AC100" s="9"/>
      <c r="AD100" s="9"/>
      <c r="AE100" s="9"/>
    </row>
    <row r="101" hidden="1" s="2" customFormat="1" ht="21.84" customHeight="1">
      <c r="A101" s="34"/>
      <c r="B101" s="35"/>
      <c r="C101" s="34"/>
      <c r="D101" s="34"/>
      <c r="E101" s="34"/>
      <c r="F101" s="34"/>
      <c r="G101" s="34"/>
      <c r="H101" s="34"/>
      <c r="I101" s="34"/>
      <c r="J101" s="34"/>
      <c r="K101" s="34"/>
      <c r="L101" s="51"/>
      <c r="S101" s="34"/>
      <c r="T101" s="34"/>
      <c r="U101" s="34"/>
      <c r="V101" s="34"/>
      <c r="W101" s="34"/>
      <c r="X101" s="34"/>
      <c r="Y101" s="34"/>
      <c r="Z101" s="34"/>
      <c r="AA101" s="34"/>
      <c r="AB101" s="34"/>
      <c r="AC101" s="34"/>
      <c r="AD101" s="34"/>
      <c r="AE101" s="34"/>
    </row>
    <row r="102" hidden="1" s="2" customFormat="1" ht="6.96" customHeight="1">
      <c r="A102" s="34"/>
      <c r="B102" s="56"/>
      <c r="C102" s="57"/>
      <c r="D102" s="57"/>
      <c r="E102" s="57"/>
      <c r="F102" s="57"/>
      <c r="G102" s="57"/>
      <c r="H102" s="57"/>
      <c r="I102" s="57"/>
      <c r="J102" s="57"/>
      <c r="K102" s="57"/>
      <c r="L102" s="51"/>
      <c r="S102" s="34"/>
      <c r="T102" s="34"/>
      <c r="U102" s="34"/>
      <c r="V102" s="34"/>
      <c r="W102" s="34"/>
      <c r="X102" s="34"/>
      <c r="Y102" s="34"/>
      <c r="Z102" s="34"/>
      <c r="AA102" s="34"/>
      <c r="AB102" s="34"/>
      <c r="AC102" s="34"/>
      <c r="AD102" s="34"/>
      <c r="AE102" s="34"/>
    </row>
    <row r="103" hidden="1"/>
    <row r="104" hidden="1"/>
    <row r="105" hidden="1"/>
    <row r="106" s="2" customFormat="1" ht="6.96" customHeight="1">
      <c r="A106" s="34"/>
      <c r="B106" s="58"/>
      <c r="C106" s="59"/>
      <c r="D106" s="59"/>
      <c r="E106" s="59"/>
      <c r="F106" s="59"/>
      <c r="G106" s="59"/>
      <c r="H106" s="59"/>
      <c r="I106" s="59"/>
      <c r="J106" s="59"/>
      <c r="K106" s="59"/>
      <c r="L106" s="51"/>
      <c r="S106" s="34"/>
      <c r="T106" s="34"/>
      <c r="U106" s="34"/>
      <c r="V106" s="34"/>
      <c r="W106" s="34"/>
      <c r="X106" s="34"/>
      <c r="Y106" s="34"/>
      <c r="Z106" s="34"/>
      <c r="AA106" s="34"/>
      <c r="AB106" s="34"/>
      <c r="AC106" s="34"/>
      <c r="AD106" s="34"/>
      <c r="AE106" s="34"/>
    </row>
    <row r="107" s="2" customFormat="1" ht="24.96" customHeight="1">
      <c r="A107" s="34"/>
      <c r="B107" s="35"/>
      <c r="C107" s="19" t="s">
        <v>96</v>
      </c>
      <c r="D107" s="34"/>
      <c r="E107" s="34"/>
      <c r="F107" s="34"/>
      <c r="G107" s="34"/>
      <c r="H107" s="34"/>
      <c r="I107" s="34"/>
      <c r="J107" s="34"/>
      <c r="K107" s="34"/>
      <c r="L107" s="51"/>
      <c r="S107" s="34"/>
      <c r="T107" s="34"/>
      <c r="U107" s="34"/>
      <c r="V107" s="34"/>
      <c r="W107" s="34"/>
      <c r="X107" s="34"/>
      <c r="Y107" s="34"/>
      <c r="Z107" s="34"/>
      <c r="AA107" s="34"/>
      <c r="AB107" s="34"/>
      <c r="AC107" s="34"/>
      <c r="AD107" s="34"/>
      <c r="AE107" s="34"/>
    </row>
    <row r="108" s="2" customFormat="1" ht="6.96" customHeight="1">
      <c r="A108" s="34"/>
      <c r="B108" s="35"/>
      <c r="C108" s="34"/>
      <c r="D108" s="34"/>
      <c r="E108" s="34"/>
      <c r="F108" s="34"/>
      <c r="G108" s="34"/>
      <c r="H108" s="34"/>
      <c r="I108" s="34"/>
      <c r="J108" s="34"/>
      <c r="K108" s="34"/>
      <c r="L108" s="51"/>
      <c r="S108" s="34"/>
      <c r="T108" s="34"/>
      <c r="U108" s="34"/>
      <c r="V108" s="34"/>
      <c r="W108" s="34"/>
      <c r="X108" s="34"/>
      <c r="Y108" s="34"/>
      <c r="Z108" s="34"/>
      <c r="AA108" s="34"/>
      <c r="AB108" s="34"/>
      <c r="AC108" s="34"/>
      <c r="AD108" s="34"/>
      <c r="AE108" s="34"/>
    </row>
    <row r="109" s="2" customFormat="1" ht="12" customHeight="1">
      <c r="A109" s="34"/>
      <c r="B109" s="35"/>
      <c r="C109" s="28" t="s">
        <v>16</v>
      </c>
      <c r="D109" s="34"/>
      <c r="E109" s="34"/>
      <c r="F109" s="34"/>
      <c r="G109" s="34"/>
      <c r="H109" s="34"/>
      <c r="I109" s="34"/>
      <c r="J109" s="34"/>
      <c r="K109" s="34"/>
      <c r="L109" s="51"/>
      <c r="S109" s="34"/>
      <c r="T109" s="34"/>
      <c r="U109" s="34"/>
      <c r="V109" s="34"/>
      <c r="W109" s="34"/>
      <c r="X109" s="34"/>
      <c r="Y109" s="34"/>
      <c r="Z109" s="34"/>
      <c r="AA109" s="34"/>
      <c r="AB109" s="34"/>
      <c r="AC109" s="34"/>
      <c r="AD109" s="34"/>
      <c r="AE109" s="34"/>
    </row>
    <row r="110" s="2" customFormat="1" ht="30" customHeight="1">
      <c r="A110" s="34"/>
      <c r="B110" s="35"/>
      <c r="C110" s="34"/>
      <c r="D110" s="34"/>
      <c r="E110" s="63" t="str">
        <f>E7</f>
        <v>STAVEBNÍ ÚPRAVY STUDENTSKÝCH POKOJŮ, Univerzitní centrum Telč</v>
      </c>
      <c r="F110" s="34"/>
      <c r="G110" s="34"/>
      <c r="H110" s="34"/>
      <c r="I110" s="34"/>
      <c r="J110" s="34"/>
      <c r="K110" s="34"/>
      <c r="L110" s="51"/>
      <c r="S110" s="34"/>
      <c r="T110" s="34"/>
      <c r="U110" s="34"/>
      <c r="V110" s="34"/>
      <c r="W110" s="34"/>
      <c r="X110" s="34"/>
      <c r="Y110" s="34"/>
      <c r="Z110" s="34"/>
      <c r="AA110" s="34"/>
      <c r="AB110" s="34"/>
      <c r="AC110" s="34"/>
      <c r="AD110" s="34"/>
      <c r="AE110" s="34"/>
    </row>
    <row r="111" s="2" customFormat="1" ht="6.96" customHeight="1">
      <c r="A111" s="34"/>
      <c r="B111" s="35"/>
      <c r="C111" s="34"/>
      <c r="D111" s="34"/>
      <c r="E111" s="34"/>
      <c r="F111" s="34"/>
      <c r="G111" s="34"/>
      <c r="H111" s="34"/>
      <c r="I111" s="34"/>
      <c r="J111" s="34"/>
      <c r="K111" s="34"/>
      <c r="L111" s="51"/>
      <c r="S111" s="34"/>
      <c r="T111" s="34"/>
      <c r="U111" s="34"/>
      <c r="V111" s="34"/>
      <c r="W111" s="34"/>
      <c r="X111" s="34"/>
      <c r="Y111" s="34"/>
      <c r="Z111" s="34"/>
      <c r="AA111" s="34"/>
      <c r="AB111" s="34"/>
      <c r="AC111" s="34"/>
      <c r="AD111" s="34"/>
      <c r="AE111" s="34"/>
    </row>
    <row r="112" s="2" customFormat="1" ht="12" customHeight="1">
      <c r="A112" s="34"/>
      <c r="B112" s="35"/>
      <c r="C112" s="28" t="s">
        <v>20</v>
      </c>
      <c r="D112" s="34"/>
      <c r="E112" s="34"/>
      <c r="F112" s="23" t="str">
        <f>F10</f>
        <v>Nám. Zachariáše z Hradce 2, 558 56 Telč</v>
      </c>
      <c r="G112" s="34"/>
      <c r="H112" s="34"/>
      <c r="I112" s="28" t="s">
        <v>22</v>
      </c>
      <c r="J112" s="65" t="str">
        <f>IF(J10="","",J10)</f>
        <v>7. 9. 2022</v>
      </c>
      <c r="K112" s="34"/>
      <c r="L112" s="51"/>
      <c r="S112" s="34"/>
      <c r="T112" s="34"/>
      <c r="U112" s="34"/>
      <c r="V112" s="34"/>
      <c r="W112" s="34"/>
      <c r="X112" s="34"/>
      <c r="Y112" s="34"/>
      <c r="Z112" s="34"/>
      <c r="AA112" s="34"/>
      <c r="AB112" s="34"/>
      <c r="AC112" s="34"/>
      <c r="AD112" s="34"/>
      <c r="AE112" s="34"/>
    </row>
    <row r="113" s="2" customFormat="1" ht="6.96" customHeight="1">
      <c r="A113" s="34"/>
      <c r="B113" s="35"/>
      <c r="C113" s="34"/>
      <c r="D113" s="34"/>
      <c r="E113" s="34"/>
      <c r="F113" s="34"/>
      <c r="G113" s="34"/>
      <c r="H113" s="34"/>
      <c r="I113" s="34"/>
      <c r="J113" s="34"/>
      <c r="K113" s="34"/>
      <c r="L113" s="51"/>
      <c r="S113" s="34"/>
      <c r="T113" s="34"/>
      <c r="U113" s="34"/>
      <c r="V113" s="34"/>
      <c r="W113" s="34"/>
      <c r="X113" s="34"/>
      <c r="Y113" s="34"/>
      <c r="Z113" s="34"/>
      <c r="AA113" s="34"/>
      <c r="AB113" s="34"/>
      <c r="AC113" s="34"/>
      <c r="AD113" s="34"/>
      <c r="AE113" s="34"/>
    </row>
    <row r="114" s="2" customFormat="1" ht="15.15" customHeight="1">
      <c r="A114" s="34"/>
      <c r="B114" s="35"/>
      <c r="C114" s="28" t="s">
        <v>24</v>
      </c>
      <c r="D114" s="34"/>
      <c r="E114" s="34"/>
      <c r="F114" s="23" t="str">
        <f>E13</f>
        <v xml:space="preserve"> </v>
      </c>
      <c r="G114" s="34"/>
      <c r="H114" s="34"/>
      <c r="I114" s="28" t="s">
        <v>30</v>
      </c>
      <c r="J114" s="32" t="str">
        <f>E19</f>
        <v xml:space="preserve"> </v>
      </c>
      <c r="K114" s="34"/>
      <c r="L114" s="51"/>
      <c r="S114" s="34"/>
      <c r="T114" s="34"/>
      <c r="U114" s="34"/>
      <c r="V114" s="34"/>
      <c r="W114" s="34"/>
      <c r="X114" s="34"/>
      <c r="Y114" s="34"/>
      <c r="Z114" s="34"/>
      <c r="AA114" s="34"/>
      <c r="AB114" s="34"/>
      <c r="AC114" s="34"/>
      <c r="AD114" s="34"/>
      <c r="AE114" s="34"/>
    </row>
    <row r="115" s="2" customFormat="1" ht="15.15" customHeight="1">
      <c r="A115" s="34"/>
      <c r="B115" s="35"/>
      <c r="C115" s="28" t="s">
        <v>28</v>
      </c>
      <c r="D115" s="34"/>
      <c r="E115" s="34"/>
      <c r="F115" s="23" t="str">
        <f>IF(E16="","",E16)</f>
        <v>Vyplň údaj</v>
      </c>
      <c r="G115" s="34"/>
      <c r="H115" s="34"/>
      <c r="I115" s="28" t="s">
        <v>32</v>
      </c>
      <c r="J115" s="32" t="str">
        <f>E22</f>
        <v>Ing. Karel Tomek</v>
      </c>
      <c r="K115" s="34"/>
      <c r="L115" s="51"/>
      <c r="S115" s="34"/>
      <c r="T115" s="34"/>
      <c r="U115" s="34"/>
      <c r="V115" s="34"/>
      <c r="W115" s="34"/>
      <c r="X115" s="34"/>
      <c r="Y115" s="34"/>
      <c r="Z115" s="34"/>
      <c r="AA115" s="34"/>
      <c r="AB115" s="34"/>
      <c r="AC115" s="34"/>
      <c r="AD115" s="34"/>
      <c r="AE115" s="34"/>
    </row>
    <row r="116" s="2" customFormat="1" ht="10.32" customHeight="1">
      <c r="A116" s="34"/>
      <c r="B116" s="35"/>
      <c r="C116" s="34"/>
      <c r="D116" s="34"/>
      <c r="E116" s="34"/>
      <c r="F116" s="34"/>
      <c r="G116" s="34"/>
      <c r="H116" s="34"/>
      <c r="I116" s="34"/>
      <c r="J116" s="34"/>
      <c r="K116" s="34"/>
      <c r="L116" s="51"/>
      <c r="S116" s="34"/>
      <c r="T116" s="34"/>
      <c r="U116" s="34"/>
      <c r="V116" s="34"/>
      <c r="W116" s="34"/>
      <c r="X116" s="34"/>
      <c r="Y116" s="34"/>
      <c r="Z116" s="34"/>
      <c r="AA116" s="34"/>
      <c r="AB116" s="34"/>
      <c r="AC116" s="34"/>
      <c r="AD116" s="34"/>
      <c r="AE116" s="34"/>
    </row>
    <row r="117" s="11" customFormat="1" ht="29.28" customHeight="1">
      <c r="A117" s="138"/>
      <c r="B117" s="139"/>
      <c r="C117" s="140" t="s">
        <v>97</v>
      </c>
      <c r="D117" s="141" t="s">
        <v>61</v>
      </c>
      <c r="E117" s="141" t="s">
        <v>57</v>
      </c>
      <c r="F117" s="141" t="s">
        <v>58</v>
      </c>
      <c r="G117" s="141" t="s">
        <v>98</v>
      </c>
      <c r="H117" s="141" t="s">
        <v>99</v>
      </c>
      <c r="I117" s="141" t="s">
        <v>100</v>
      </c>
      <c r="J117" s="142" t="s">
        <v>87</v>
      </c>
      <c r="K117" s="143" t="s">
        <v>101</v>
      </c>
      <c r="L117" s="144"/>
      <c r="M117" s="82" t="s">
        <v>1</v>
      </c>
      <c r="N117" s="83" t="s">
        <v>40</v>
      </c>
      <c r="O117" s="83" t="s">
        <v>102</v>
      </c>
      <c r="P117" s="83" t="s">
        <v>103</v>
      </c>
      <c r="Q117" s="83" t="s">
        <v>104</v>
      </c>
      <c r="R117" s="83" t="s">
        <v>105</v>
      </c>
      <c r="S117" s="83" t="s">
        <v>106</v>
      </c>
      <c r="T117" s="84" t="s">
        <v>107</v>
      </c>
      <c r="U117" s="138"/>
      <c r="V117" s="138"/>
      <c r="W117" s="138"/>
      <c r="X117" s="138"/>
      <c r="Y117" s="138"/>
      <c r="Z117" s="138"/>
      <c r="AA117" s="138"/>
      <c r="AB117" s="138"/>
      <c r="AC117" s="138"/>
      <c r="AD117" s="138"/>
      <c r="AE117" s="138"/>
    </row>
    <row r="118" s="2" customFormat="1" ht="22.8" customHeight="1">
      <c r="A118" s="34"/>
      <c r="B118" s="35"/>
      <c r="C118" s="89" t="s">
        <v>108</v>
      </c>
      <c r="D118" s="34"/>
      <c r="E118" s="34"/>
      <c r="F118" s="34"/>
      <c r="G118" s="34"/>
      <c r="H118" s="34"/>
      <c r="I118" s="34"/>
      <c r="J118" s="145">
        <f>BK118</f>
        <v>0</v>
      </c>
      <c r="K118" s="34"/>
      <c r="L118" s="35"/>
      <c r="M118" s="85"/>
      <c r="N118" s="69"/>
      <c r="O118" s="86"/>
      <c r="P118" s="146">
        <f>P119+P156</f>
        <v>0</v>
      </c>
      <c r="Q118" s="86"/>
      <c r="R118" s="146">
        <f>R119+R156</f>
        <v>0</v>
      </c>
      <c r="S118" s="86"/>
      <c r="T118" s="147">
        <f>T119+T156</f>
        <v>0</v>
      </c>
      <c r="U118" s="34"/>
      <c r="V118" s="34"/>
      <c r="W118" s="34"/>
      <c r="X118" s="34"/>
      <c r="Y118" s="34"/>
      <c r="Z118" s="34"/>
      <c r="AA118" s="34"/>
      <c r="AB118" s="34"/>
      <c r="AC118" s="34"/>
      <c r="AD118" s="34"/>
      <c r="AE118" s="34"/>
      <c r="AT118" s="15" t="s">
        <v>75</v>
      </c>
      <c r="AU118" s="15" t="s">
        <v>89</v>
      </c>
      <c r="BK118" s="148">
        <f>BK119+BK156</f>
        <v>0</v>
      </c>
    </row>
    <row r="119" s="12" customFormat="1" ht="25.92" customHeight="1">
      <c r="A119" s="12"/>
      <c r="B119" s="149"/>
      <c r="C119" s="12"/>
      <c r="D119" s="150" t="s">
        <v>75</v>
      </c>
      <c r="E119" s="151" t="s">
        <v>109</v>
      </c>
      <c r="F119" s="151" t="s">
        <v>110</v>
      </c>
      <c r="G119" s="12"/>
      <c r="H119" s="12"/>
      <c r="I119" s="152"/>
      <c r="J119" s="153">
        <f>BK119</f>
        <v>0</v>
      </c>
      <c r="K119" s="12"/>
      <c r="L119" s="149"/>
      <c r="M119" s="154"/>
      <c r="N119" s="155"/>
      <c r="O119" s="155"/>
      <c r="P119" s="156">
        <f>P120+P124+P131+P140</f>
        <v>0</v>
      </c>
      <c r="Q119" s="155"/>
      <c r="R119" s="156">
        <f>R120+R124+R131+R140</f>
        <v>0</v>
      </c>
      <c r="S119" s="155"/>
      <c r="T119" s="157">
        <f>T120+T124+T131+T140</f>
        <v>0</v>
      </c>
      <c r="U119" s="12"/>
      <c r="V119" s="12"/>
      <c r="W119" s="12"/>
      <c r="X119" s="12"/>
      <c r="Y119" s="12"/>
      <c r="Z119" s="12"/>
      <c r="AA119" s="12"/>
      <c r="AB119" s="12"/>
      <c r="AC119" s="12"/>
      <c r="AD119" s="12"/>
      <c r="AE119" s="12"/>
      <c r="AR119" s="150" t="s">
        <v>83</v>
      </c>
      <c r="AT119" s="158" t="s">
        <v>75</v>
      </c>
      <c r="AU119" s="158" t="s">
        <v>76</v>
      </c>
      <c r="AY119" s="150" t="s">
        <v>111</v>
      </c>
      <c r="BK119" s="159">
        <f>BK120+BK124+BK131+BK140</f>
        <v>0</v>
      </c>
    </row>
    <row r="120" s="12" customFormat="1" ht="22.8" customHeight="1">
      <c r="A120" s="12"/>
      <c r="B120" s="149"/>
      <c r="C120" s="12"/>
      <c r="D120" s="150" t="s">
        <v>75</v>
      </c>
      <c r="E120" s="160" t="s">
        <v>112</v>
      </c>
      <c r="F120" s="160" t="s">
        <v>113</v>
      </c>
      <c r="G120" s="12"/>
      <c r="H120" s="12"/>
      <c r="I120" s="152"/>
      <c r="J120" s="161">
        <f>BK120</f>
        <v>0</v>
      </c>
      <c r="K120" s="12"/>
      <c r="L120" s="149"/>
      <c r="M120" s="154"/>
      <c r="N120" s="155"/>
      <c r="O120" s="155"/>
      <c r="P120" s="156">
        <f>SUM(P121:P123)</f>
        <v>0</v>
      </c>
      <c r="Q120" s="155"/>
      <c r="R120" s="156">
        <f>SUM(R121:R123)</f>
        <v>0</v>
      </c>
      <c r="S120" s="155"/>
      <c r="T120" s="157">
        <f>SUM(T121:T123)</f>
        <v>0</v>
      </c>
      <c r="U120" s="12"/>
      <c r="V120" s="12"/>
      <c r="W120" s="12"/>
      <c r="X120" s="12"/>
      <c r="Y120" s="12"/>
      <c r="Z120" s="12"/>
      <c r="AA120" s="12"/>
      <c r="AB120" s="12"/>
      <c r="AC120" s="12"/>
      <c r="AD120" s="12"/>
      <c r="AE120" s="12"/>
      <c r="AR120" s="150" t="s">
        <v>83</v>
      </c>
      <c r="AT120" s="158" t="s">
        <v>75</v>
      </c>
      <c r="AU120" s="158" t="s">
        <v>81</v>
      </c>
      <c r="AY120" s="150" t="s">
        <v>111</v>
      </c>
      <c r="BK120" s="159">
        <f>SUM(BK121:BK123)</f>
        <v>0</v>
      </c>
    </row>
    <row r="121" s="2" customFormat="1" ht="16.5" customHeight="1">
      <c r="A121" s="34"/>
      <c r="B121" s="162"/>
      <c r="C121" s="163" t="s">
        <v>81</v>
      </c>
      <c r="D121" s="163" t="s">
        <v>114</v>
      </c>
      <c r="E121" s="164" t="s">
        <v>115</v>
      </c>
      <c r="F121" s="165" t="s">
        <v>116</v>
      </c>
      <c r="G121" s="166" t="s">
        <v>117</v>
      </c>
      <c r="H121" s="167">
        <v>41</v>
      </c>
      <c r="I121" s="168"/>
      <c r="J121" s="169">
        <f>ROUND(I121*H121,2)</f>
        <v>0</v>
      </c>
      <c r="K121" s="170"/>
      <c r="L121" s="35"/>
      <c r="M121" s="171" t="s">
        <v>1</v>
      </c>
      <c r="N121" s="172" t="s">
        <v>41</v>
      </c>
      <c r="O121" s="73"/>
      <c r="P121" s="173">
        <f>O121*H121</f>
        <v>0</v>
      </c>
      <c r="Q121" s="173">
        <v>0</v>
      </c>
      <c r="R121" s="173">
        <f>Q121*H121</f>
        <v>0</v>
      </c>
      <c r="S121" s="173">
        <v>0</v>
      </c>
      <c r="T121" s="174">
        <f>S121*H121</f>
        <v>0</v>
      </c>
      <c r="U121" s="34"/>
      <c r="V121" s="34"/>
      <c r="W121" s="34"/>
      <c r="X121" s="34"/>
      <c r="Y121" s="34"/>
      <c r="Z121" s="34"/>
      <c r="AA121" s="34"/>
      <c r="AB121" s="34"/>
      <c r="AC121" s="34"/>
      <c r="AD121" s="34"/>
      <c r="AE121" s="34"/>
      <c r="AR121" s="175" t="s">
        <v>118</v>
      </c>
      <c r="AT121" s="175" t="s">
        <v>114</v>
      </c>
      <c r="AU121" s="175" t="s">
        <v>83</v>
      </c>
      <c r="AY121" s="15" t="s">
        <v>111</v>
      </c>
      <c r="BE121" s="176">
        <f>IF(N121="základní",J121,0)</f>
        <v>0</v>
      </c>
      <c r="BF121" s="176">
        <f>IF(N121="snížená",J121,0)</f>
        <v>0</v>
      </c>
      <c r="BG121" s="176">
        <f>IF(N121="zákl. přenesená",J121,0)</f>
        <v>0</v>
      </c>
      <c r="BH121" s="176">
        <f>IF(N121="sníž. přenesená",J121,0)</f>
        <v>0</v>
      </c>
      <c r="BI121" s="176">
        <f>IF(N121="nulová",J121,0)</f>
        <v>0</v>
      </c>
      <c r="BJ121" s="15" t="s">
        <v>81</v>
      </c>
      <c r="BK121" s="176">
        <f>ROUND(I121*H121,2)</f>
        <v>0</v>
      </c>
      <c r="BL121" s="15" t="s">
        <v>118</v>
      </c>
      <c r="BM121" s="175" t="s">
        <v>119</v>
      </c>
    </row>
    <row r="122" s="2" customFormat="1" ht="44.25" customHeight="1">
      <c r="A122" s="34"/>
      <c r="B122" s="162"/>
      <c r="C122" s="163" t="s">
        <v>83</v>
      </c>
      <c r="D122" s="163" t="s">
        <v>114</v>
      </c>
      <c r="E122" s="164" t="s">
        <v>120</v>
      </c>
      <c r="F122" s="165" t="s">
        <v>121</v>
      </c>
      <c r="G122" s="166" t="s">
        <v>117</v>
      </c>
      <c r="H122" s="167">
        <v>41</v>
      </c>
      <c r="I122" s="168"/>
      <c r="J122" s="169">
        <f>ROUND(I122*H122,2)</f>
        <v>0</v>
      </c>
      <c r="K122" s="170"/>
      <c r="L122" s="35"/>
      <c r="M122" s="171" t="s">
        <v>1</v>
      </c>
      <c r="N122" s="172" t="s">
        <v>41</v>
      </c>
      <c r="O122" s="73"/>
      <c r="P122" s="173">
        <f>O122*H122</f>
        <v>0</v>
      </c>
      <c r="Q122" s="173">
        <v>0</v>
      </c>
      <c r="R122" s="173">
        <f>Q122*H122</f>
        <v>0</v>
      </c>
      <c r="S122" s="173">
        <v>0</v>
      </c>
      <c r="T122" s="174">
        <f>S122*H122</f>
        <v>0</v>
      </c>
      <c r="U122" s="34"/>
      <c r="V122" s="34"/>
      <c r="W122" s="34"/>
      <c r="X122" s="34"/>
      <c r="Y122" s="34"/>
      <c r="Z122" s="34"/>
      <c r="AA122" s="34"/>
      <c r="AB122" s="34"/>
      <c r="AC122" s="34"/>
      <c r="AD122" s="34"/>
      <c r="AE122" s="34"/>
      <c r="AR122" s="175" t="s">
        <v>118</v>
      </c>
      <c r="AT122" s="175" t="s">
        <v>114</v>
      </c>
      <c r="AU122" s="175" t="s">
        <v>83</v>
      </c>
      <c r="AY122" s="15" t="s">
        <v>111</v>
      </c>
      <c r="BE122" s="176">
        <f>IF(N122="základní",J122,0)</f>
        <v>0</v>
      </c>
      <c r="BF122" s="176">
        <f>IF(N122="snížená",J122,0)</f>
        <v>0</v>
      </c>
      <c r="BG122" s="176">
        <f>IF(N122="zákl. přenesená",J122,0)</f>
        <v>0</v>
      </c>
      <c r="BH122" s="176">
        <f>IF(N122="sníž. přenesená",J122,0)</f>
        <v>0</v>
      </c>
      <c r="BI122" s="176">
        <f>IF(N122="nulová",J122,0)</f>
        <v>0</v>
      </c>
      <c r="BJ122" s="15" t="s">
        <v>81</v>
      </c>
      <c r="BK122" s="176">
        <f>ROUND(I122*H122,2)</f>
        <v>0</v>
      </c>
      <c r="BL122" s="15" t="s">
        <v>118</v>
      </c>
      <c r="BM122" s="175" t="s">
        <v>122</v>
      </c>
    </row>
    <row r="123" s="2" customFormat="1" ht="37.8" customHeight="1">
      <c r="A123" s="34"/>
      <c r="B123" s="162"/>
      <c r="C123" s="177" t="s">
        <v>123</v>
      </c>
      <c r="D123" s="177" t="s">
        <v>124</v>
      </c>
      <c r="E123" s="178" t="s">
        <v>125</v>
      </c>
      <c r="F123" s="179" t="s">
        <v>126</v>
      </c>
      <c r="G123" s="180" t="s">
        <v>117</v>
      </c>
      <c r="H123" s="181">
        <v>41</v>
      </c>
      <c r="I123" s="182"/>
      <c r="J123" s="183">
        <f>ROUND(I123*H123,2)</f>
        <v>0</v>
      </c>
      <c r="K123" s="184"/>
      <c r="L123" s="185"/>
      <c r="M123" s="186" t="s">
        <v>1</v>
      </c>
      <c r="N123" s="187" t="s">
        <v>41</v>
      </c>
      <c r="O123" s="73"/>
      <c r="P123" s="173">
        <f>O123*H123</f>
        <v>0</v>
      </c>
      <c r="Q123" s="173">
        <v>0</v>
      </c>
      <c r="R123" s="173">
        <f>Q123*H123</f>
        <v>0</v>
      </c>
      <c r="S123" s="173">
        <v>0</v>
      </c>
      <c r="T123" s="174">
        <f>S123*H123</f>
        <v>0</v>
      </c>
      <c r="U123" s="34"/>
      <c r="V123" s="34"/>
      <c r="W123" s="34"/>
      <c r="X123" s="34"/>
      <c r="Y123" s="34"/>
      <c r="Z123" s="34"/>
      <c r="AA123" s="34"/>
      <c r="AB123" s="34"/>
      <c r="AC123" s="34"/>
      <c r="AD123" s="34"/>
      <c r="AE123" s="34"/>
      <c r="AR123" s="175" t="s">
        <v>127</v>
      </c>
      <c r="AT123" s="175" t="s">
        <v>124</v>
      </c>
      <c r="AU123" s="175" t="s">
        <v>83</v>
      </c>
      <c r="AY123" s="15" t="s">
        <v>111</v>
      </c>
      <c r="BE123" s="176">
        <f>IF(N123="základní",J123,0)</f>
        <v>0</v>
      </c>
      <c r="BF123" s="176">
        <f>IF(N123="snížená",J123,0)</f>
        <v>0</v>
      </c>
      <c r="BG123" s="176">
        <f>IF(N123="zákl. přenesená",J123,0)</f>
        <v>0</v>
      </c>
      <c r="BH123" s="176">
        <f>IF(N123="sníž. přenesená",J123,0)</f>
        <v>0</v>
      </c>
      <c r="BI123" s="176">
        <f>IF(N123="nulová",J123,0)</f>
        <v>0</v>
      </c>
      <c r="BJ123" s="15" t="s">
        <v>81</v>
      </c>
      <c r="BK123" s="176">
        <f>ROUND(I123*H123,2)</f>
        <v>0</v>
      </c>
      <c r="BL123" s="15" t="s">
        <v>118</v>
      </c>
      <c r="BM123" s="175" t="s">
        <v>128</v>
      </c>
    </row>
    <row r="124" s="12" customFormat="1" ht="22.8" customHeight="1">
      <c r="A124" s="12"/>
      <c r="B124" s="149"/>
      <c r="C124" s="12"/>
      <c r="D124" s="150" t="s">
        <v>75</v>
      </c>
      <c r="E124" s="160" t="s">
        <v>129</v>
      </c>
      <c r="F124" s="160" t="s">
        <v>130</v>
      </c>
      <c r="G124" s="12"/>
      <c r="H124" s="12"/>
      <c r="I124" s="152"/>
      <c r="J124" s="161">
        <f>BK124</f>
        <v>0</v>
      </c>
      <c r="K124" s="12"/>
      <c r="L124" s="149"/>
      <c r="M124" s="154"/>
      <c r="N124" s="155"/>
      <c r="O124" s="155"/>
      <c r="P124" s="156">
        <f>SUM(P125:P130)</f>
        <v>0</v>
      </c>
      <c r="Q124" s="155"/>
      <c r="R124" s="156">
        <f>SUM(R125:R130)</f>
        <v>0</v>
      </c>
      <c r="S124" s="155"/>
      <c r="T124" s="157">
        <f>SUM(T125:T130)</f>
        <v>0</v>
      </c>
      <c r="U124" s="12"/>
      <c r="V124" s="12"/>
      <c r="W124" s="12"/>
      <c r="X124" s="12"/>
      <c r="Y124" s="12"/>
      <c r="Z124" s="12"/>
      <c r="AA124" s="12"/>
      <c r="AB124" s="12"/>
      <c r="AC124" s="12"/>
      <c r="AD124" s="12"/>
      <c r="AE124" s="12"/>
      <c r="AR124" s="150" t="s">
        <v>83</v>
      </c>
      <c r="AT124" s="158" t="s">
        <v>75</v>
      </c>
      <c r="AU124" s="158" t="s">
        <v>81</v>
      </c>
      <c r="AY124" s="150" t="s">
        <v>111</v>
      </c>
      <c r="BK124" s="159">
        <f>SUM(BK125:BK130)</f>
        <v>0</v>
      </c>
    </row>
    <row r="125" s="2" customFormat="1" ht="62.7" customHeight="1">
      <c r="A125" s="34"/>
      <c r="B125" s="162"/>
      <c r="C125" s="163" t="s">
        <v>131</v>
      </c>
      <c r="D125" s="163" t="s">
        <v>114</v>
      </c>
      <c r="E125" s="164" t="s">
        <v>132</v>
      </c>
      <c r="F125" s="165" t="s">
        <v>133</v>
      </c>
      <c r="G125" s="166" t="s">
        <v>117</v>
      </c>
      <c r="H125" s="167">
        <v>14</v>
      </c>
      <c r="I125" s="168"/>
      <c r="J125" s="169">
        <f>ROUND(I125*H125,2)</f>
        <v>0</v>
      </c>
      <c r="K125" s="170"/>
      <c r="L125" s="35"/>
      <c r="M125" s="171" t="s">
        <v>1</v>
      </c>
      <c r="N125" s="172" t="s">
        <v>41</v>
      </c>
      <c r="O125" s="73"/>
      <c r="P125" s="173">
        <f>O125*H125</f>
        <v>0</v>
      </c>
      <c r="Q125" s="173">
        <v>0</v>
      </c>
      <c r="R125" s="173">
        <f>Q125*H125</f>
        <v>0</v>
      </c>
      <c r="S125" s="173">
        <v>0</v>
      </c>
      <c r="T125" s="174">
        <f>S125*H125</f>
        <v>0</v>
      </c>
      <c r="U125" s="34"/>
      <c r="V125" s="34"/>
      <c r="W125" s="34"/>
      <c r="X125" s="34"/>
      <c r="Y125" s="34"/>
      <c r="Z125" s="34"/>
      <c r="AA125" s="34"/>
      <c r="AB125" s="34"/>
      <c r="AC125" s="34"/>
      <c r="AD125" s="34"/>
      <c r="AE125" s="34"/>
      <c r="AR125" s="175" t="s">
        <v>118</v>
      </c>
      <c r="AT125" s="175" t="s">
        <v>114</v>
      </c>
      <c r="AU125" s="175" t="s">
        <v>83</v>
      </c>
      <c r="AY125" s="15" t="s">
        <v>111</v>
      </c>
      <c r="BE125" s="176">
        <f>IF(N125="základní",J125,0)</f>
        <v>0</v>
      </c>
      <c r="BF125" s="176">
        <f>IF(N125="snížená",J125,0)</f>
        <v>0</v>
      </c>
      <c r="BG125" s="176">
        <f>IF(N125="zákl. přenesená",J125,0)</f>
        <v>0</v>
      </c>
      <c r="BH125" s="176">
        <f>IF(N125="sníž. přenesená",J125,0)</f>
        <v>0</v>
      </c>
      <c r="BI125" s="176">
        <f>IF(N125="nulová",J125,0)</f>
        <v>0</v>
      </c>
      <c r="BJ125" s="15" t="s">
        <v>81</v>
      </c>
      <c r="BK125" s="176">
        <f>ROUND(I125*H125,2)</f>
        <v>0</v>
      </c>
      <c r="BL125" s="15" t="s">
        <v>118</v>
      </c>
      <c r="BM125" s="175" t="s">
        <v>134</v>
      </c>
    </row>
    <row r="126" s="2" customFormat="1" ht="16.5" customHeight="1">
      <c r="A126" s="34"/>
      <c r="B126" s="162"/>
      <c r="C126" s="177" t="s">
        <v>135</v>
      </c>
      <c r="D126" s="177" t="s">
        <v>124</v>
      </c>
      <c r="E126" s="178" t="s">
        <v>136</v>
      </c>
      <c r="F126" s="179" t="s">
        <v>137</v>
      </c>
      <c r="G126" s="180" t="s">
        <v>117</v>
      </c>
      <c r="H126" s="181">
        <v>14</v>
      </c>
      <c r="I126" s="182"/>
      <c r="J126" s="183">
        <f>ROUND(I126*H126,2)</f>
        <v>0</v>
      </c>
      <c r="K126" s="184"/>
      <c r="L126" s="185"/>
      <c r="M126" s="186" t="s">
        <v>1</v>
      </c>
      <c r="N126" s="187" t="s">
        <v>41</v>
      </c>
      <c r="O126" s="73"/>
      <c r="P126" s="173">
        <f>O126*H126</f>
        <v>0</v>
      </c>
      <c r="Q126" s="173">
        <v>0</v>
      </c>
      <c r="R126" s="173">
        <f>Q126*H126</f>
        <v>0</v>
      </c>
      <c r="S126" s="173">
        <v>0</v>
      </c>
      <c r="T126" s="174">
        <f>S126*H126</f>
        <v>0</v>
      </c>
      <c r="U126" s="34"/>
      <c r="V126" s="34"/>
      <c r="W126" s="34"/>
      <c r="X126" s="34"/>
      <c r="Y126" s="34"/>
      <c r="Z126" s="34"/>
      <c r="AA126" s="34"/>
      <c r="AB126" s="34"/>
      <c r="AC126" s="34"/>
      <c r="AD126" s="34"/>
      <c r="AE126" s="34"/>
      <c r="AR126" s="175" t="s">
        <v>127</v>
      </c>
      <c r="AT126" s="175" t="s">
        <v>124</v>
      </c>
      <c r="AU126" s="175" t="s">
        <v>83</v>
      </c>
      <c r="AY126" s="15" t="s">
        <v>111</v>
      </c>
      <c r="BE126" s="176">
        <f>IF(N126="základní",J126,0)</f>
        <v>0</v>
      </c>
      <c r="BF126" s="176">
        <f>IF(N126="snížená",J126,0)</f>
        <v>0</v>
      </c>
      <c r="BG126" s="176">
        <f>IF(N126="zákl. přenesená",J126,0)</f>
        <v>0</v>
      </c>
      <c r="BH126" s="176">
        <f>IF(N126="sníž. přenesená",J126,0)</f>
        <v>0</v>
      </c>
      <c r="BI126" s="176">
        <f>IF(N126="nulová",J126,0)</f>
        <v>0</v>
      </c>
      <c r="BJ126" s="15" t="s">
        <v>81</v>
      </c>
      <c r="BK126" s="176">
        <f>ROUND(I126*H126,2)</f>
        <v>0</v>
      </c>
      <c r="BL126" s="15" t="s">
        <v>118</v>
      </c>
      <c r="BM126" s="175" t="s">
        <v>138</v>
      </c>
    </row>
    <row r="127" s="2" customFormat="1" ht="16.5" customHeight="1">
      <c r="A127" s="34"/>
      <c r="B127" s="162"/>
      <c r="C127" s="177" t="s">
        <v>139</v>
      </c>
      <c r="D127" s="177" t="s">
        <v>124</v>
      </c>
      <c r="E127" s="178" t="s">
        <v>140</v>
      </c>
      <c r="F127" s="179" t="s">
        <v>141</v>
      </c>
      <c r="G127" s="180" t="s">
        <v>142</v>
      </c>
      <c r="H127" s="181">
        <v>56</v>
      </c>
      <c r="I127" s="182"/>
      <c r="J127" s="183">
        <f>ROUND(I127*H127,2)</f>
        <v>0</v>
      </c>
      <c r="K127" s="184"/>
      <c r="L127" s="185"/>
      <c r="M127" s="186" t="s">
        <v>1</v>
      </c>
      <c r="N127" s="187" t="s">
        <v>41</v>
      </c>
      <c r="O127" s="73"/>
      <c r="P127" s="173">
        <f>O127*H127</f>
        <v>0</v>
      </c>
      <c r="Q127" s="173">
        <v>0</v>
      </c>
      <c r="R127" s="173">
        <f>Q127*H127</f>
        <v>0</v>
      </c>
      <c r="S127" s="173">
        <v>0</v>
      </c>
      <c r="T127" s="174">
        <f>S127*H127</f>
        <v>0</v>
      </c>
      <c r="U127" s="34"/>
      <c r="V127" s="34"/>
      <c r="W127" s="34"/>
      <c r="X127" s="34"/>
      <c r="Y127" s="34"/>
      <c r="Z127" s="34"/>
      <c r="AA127" s="34"/>
      <c r="AB127" s="34"/>
      <c r="AC127" s="34"/>
      <c r="AD127" s="34"/>
      <c r="AE127" s="34"/>
      <c r="AR127" s="175" t="s">
        <v>127</v>
      </c>
      <c r="AT127" s="175" t="s">
        <v>124</v>
      </c>
      <c r="AU127" s="175" t="s">
        <v>83</v>
      </c>
      <c r="AY127" s="15" t="s">
        <v>111</v>
      </c>
      <c r="BE127" s="176">
        <f>IF(N127="základní",J127,0)</f>
        <v>0</v>
      </c>
      <c r="BF127" s="176">
        <f>IF(N127="snížená",J127,0)</f>
        <v>0</v>
      </c>
      <c r="BG127" s="176">
        <f>IF(N127="zákl. přenesená",J127,0)</f>
        <v>0</v>
      </c>
      <c r="BH127" s="176">
        <f>IF(N127="sníž. přenesená",J127,0)</f>
        <v>0</v>
      </c>
      <c r="BI127" s="176">
        <f>IF(N127="nulová",J127,0)</f>
        <v>0</v>
      </c>
      <c r="BJ127" s="15" t="s">
        <v>81</v>
      </c>
      <c r="BK127" s="176">
        <f>ROUND(I127*H127,2)</f>
        <v>0</v>
      </c>
      <c r="BL127" s="15" t="s">
        <v>118</v>
      </c>
      <c r="BM127" s="175" t="s">
        <v>143</v>
      </c>
    </row>
    <row r="128" s="2" customFormat="1" ht="66.75" customHeight="1">
      <c r="A128" s="34"/>
      <c r="B128" s="162"/>
      <c r="C128" s="163" t="s">
        <v>144</v>
      </c>
      <c r="D128" s="163" t="s">
        <v>114</v>
      </c>
      <c r="E128" s="164" t="s">
        <v>145</v>
      </c>
      <c r="F128" s="165" t="s">
        <v>146</v>
      </c>
      <c r="G128" s="166" t="s">
        <v>117</v>
      </c>
      <c r="H128" s="167">
        <v>14</v>
      </c>
      <c r="I128" s="168"/>
      <c r="J128" s="169">
        <f>ROUND(I128*H128,2)</f>
        <v>0</v>
      </c>
      <c r="K128" s="170"/>
      <c r="L128" s="35"/>
      <c r="M128" s="171" t="s">
        <v>1</v>
      </c>
      <c r="N128" s="172" t="s">
        <v>41</v>
      </c>
      <c r="O128" s="73"/>
      <c r="P128" s="173">
        <f>O128*H128</f>
        <v>0</v>
      </c>
      <c r="Q128" s="173">
        <v>0</v>
      </c>
      <c r="R128" s="173">
        <f>Q128*H128</f>
        <v>0</v>
      </c>
      <c r="S128" s="173">
        <v>0</v>
      </c>
      <c r="T128" s="174">
        <f>S128*H128</f>
        <v>0</v>
      </c>
      <c r="U128" s="34"/>
      <c r="V128" s="34"/>
      <c r="W128" s="34"/>
      <c r="X128" s="34"/>
      <c r="Y128" s="34"/>
      <c r="Z128" s="34"/>
      <c r="AA128" s="34"/>
      <c r="AB128" s="34"/>
      <c r="AC128" s="34"/>
      <c r="AD128" s="34"/>
      <c r="AE128" s="34"/>
      <c r="AR128" s="175" t="s">
        <v>118</v>
      </c>
      <c r="AT128" s="175" t="s">
        <v>114</v>
      </c>
      <c r="AU128" s="175" t="s">
        <v>83</v>
      </c>
      <c r="AY128" s="15" t="s">
        <v>111</v>
      </c>
      <c r="BE128" s="176">
        <f>IF(N128="základní",J128,0)</f>
        <v>0</v>
      </c>
      <c r="BF128" s="176">
        <f>IF(N128="snížená",J128,0)</f>
        <v>0</v>
      </c>
      <c r="BG128" s="176">
        <f>IF(N128="zákl. přenesená",J128,0)</f>
        <v>0</v>
      </c>
      <c r="BH128" s="176">
        <f>IF(N128="sníž. přenesená",J128,0)</f>
        <v>0</v>
      </c>
      <c r="BI128" s="176">
        <f>IF(N128="nulová",J128,0)</f>
        <v>0</v>
      </c>
      <c r="BJ128" s="15" t="s">
        <v>81</v>
      </c>
      <c r="BK128" s="176">
        <f>ROUND(I128*H128,2)</f>
        <v>0</v>
      </c>
      <c r="BL128" s="15" t="s">
        <v>118</v>
      </c>
      <c r="BM128" s="175" t="s">
        <v>147</v>
      </c>
    </row>
    <row r="129" s="2" customFormat="1" ht="16.5" customHeight="1">
      <c r="A129" s="34"/>
      <c r="B129" s="162"/>
      <c r="C129" s="177" t="s">
        <v>148</v>
      </c>
      <c r="D129" s="177" t="s">
        <v>124</v>
      </c>
      <c r="E129" s="178" t="s">
        <v>149</v>
      </c>
      <c r="F129" s="179" t="s">
        <v>137</v>
      </c>
      <c r="G129" s="180" t="s">
        <v>117</v>
      </c>
      <c r="H129" s="181">
        <v>14</v>
      </c>
      <c r="I129" s="182"/>
      <c r="J129" s="183">
        <f>ROUND(I129*H129,2)</f>
        <v>0</v>
      </c>
      <c r="K129" s="184"/>
      <c r="L129" s="185"/>
      <c r="M129" s="186" t="s">
        <v>1</v>
      </c>
      <c r="N129" s="187" t="s">
        <v>41</v>
      </c>
      <c r="O129" s="73"/>
      <c r="P129" s="173">
        <f>O129*H129</f>
        <v>0</v>
      </c>
      <c r="Q129" s="173">
        <v>0</v>
      </c>
      <c r="R129" s="173">
        <f>Q129*H129</f>
        <v>0</v>
      </c>
      <c r="S129" s="173">
        <v>0</v>
      </c>
      <c r="T129" s="174">
        <f>S129*H129</f>
        <v>0</v>
      </c>
      <c r="U129" s="34"/>
      <c r="V129" s="34"/>
      <c r="W129" s="34"/>
      <c r="X129" s="34"/>
      <c r="Y129" s="34"/>
      <c r="Z129" s="34"/>
      <c r="AA129" s="34"/>
      <c r="AB129" s="34"/>
      <c r="AC129" s="34"/>
      <c r="AD129" s="34"/>
      <c r="AE129" s="34"/>
      <c r="AR129" s="175" t="s">
        <v>127</v>
      </c>
      <c r="AT129" s="175" t="s">
        <v>124</v>
      </c>
      <c r="AU129" s="175" t="s">
        <v>83</v>
      </c>
      <c r="AY129" s="15" t="s">
        <v>111</v>
      </c>
      <c r="BE129" s="176">
        <f>IF(N129="základní",J129,0)</f>
        <v>0</v>
      </c>
      <c r="BF129" s="176">
        <f>IF(N129="snížená",J129,0)</f>
        <v>0</v>
      </c>
      <c r="BG129" s="176">
        <f>IF(N129="zákl. přenesená",J129,0)</f>
        <v>0</v>
      </c>
      <c r="BH129" s="176">
        <f>IF(N129="sníž. přenesená",J129,0)</f>
        <v>0</v>
      </c>
      <c r="BI129" s="176">
        <f>IF(N129="nulová",J129,0)</f>
        <v>0</v>
      </c>
      <c r="BJ129" s="15" t="s">
        <v>81</v>
      </c>
      <c r="BK129" s="176">
        <f>ROUND(I129*H129,2)</f>
        <v>0</v>
      </c>
      <c r="BL129" s="15" t="s">
        <v>118</v>
      </c>
      <c r="BM129" s="175" t="s">
        <v>150</v>
      </c>
    </row>
    <row r="130" s="2" customFormat="1" ht="16.5" customHeight="1">
      <c r="A130" s="34"/>
      <c r="B130" s="162"/>
      <c r="C130" s="177" t="s">
        <v>151</v>
      </c>
      <c r="D130" s="177" t="s">
        <v>124</v>
      </c>
      <c r="E130" s="178" t="s">
        <v>152</v>
      </c>
      <c r="F130" s="179" t="s">
        <v>153</v>
      </c>
      <c r="G130" s="180" t="s">
        <v>142</v>
      </c>
      <c r="H130" s="181">
        <v>56</v>
      </c>
      <c r="I130" s="182"/>
      <c r="J130" s="183">
        <f>ROUND(I130*H130,2)</f>
        <v>0</v>
      </c>
      <c r="K130" s="184"/>
      <c r="L130" s="185"/>
      <c r="M130" s="186" t="s">
        <v>1</v>
      </c>
      <c r="N130" s="187" t="s">
        <v>41</v>
      </c>
      <c r="O130" s="73"/>
      <c r="P130" s="173">
        <f>O130*H130</f>
        <v>0</v>
      </c>
      <c r="Q130" s="173">
        <v>0</v>
      </c>
      <c r="R130" s="173">
        <f>Q130*H130</f>
        <v>0</v>
      </c>
      <c r="S130" s="173">
        <v>0</v>
      </c>
      <c r="T130" s="174">
        <f>S130*H130</f>
        <v>0</v>
      </c>
      <c r="U130" s="34"/>
      <c r="V130" s="34"/>
      <c r="W130" s="34"/>
      <c r="X130" s="34"/>
      <c r="Y130" s="34"/>
      <c r="Z130" s="34"/>
      <c r="AA130" s="34"/>
      <c r="AB130" s="34"/>
      <c r="AC130" s="34"/>
      <c r="AD130" s="34"/>
      <c r="AE130" s="34"/>
      <c r="AR130" s="175" t="s">
        <v>127</v>
      </c>
      <c r="AT130" s="175" t="s">
        <v>124</v>
      </c>
      <c r="AU130" s="175" t="s">
        <v>83</v>
      </c>
      <c r="AY130" s="15" t="s">
        <v>111</v>
      </c>
      <c r="BE130" s="176">
        <f>IF(N130="základní",J130,0)</f>
        <v>0</v>
      </c>
      <c r="BF130" s="176">
        <f>IF(N130="snížená",J130,0)</f>
        <v>0</v>
      </c>
      <c r="BG130" s="176">
        <f>IF(N130="zákl. přenesená",J130,0)</f>
        <v>0</v>
      </c>
      <c r="BH130" s="176">
        <f>IF(N130="sníž. přenesená",J130,0)</f>
        <v>0</v>
      </c>
      <c r="BI130" s="176">
        <f>IF(N130="nulová",J130,0)</f>
        <v>0</v>
      </c>
      <c r="BJ130" s="15" t="s">
        <v>81</v>
      </c>
      <c r="BK130" s="176">
        <f>ROUND(I130*H130,2)</f>
        <v>0</v>
      </c>
      <c r="BL130" s="15" t="s">
        <v>118</v>
      </c>
      <c r="BM130" s="175" t="s">
        <v>154</v>
      </c>
    </row>
    <row r="131" s="12" customFormat="1" ht="22.8" customHeight="1">
      <c r="A131" s="12"/>
      <c r="B131" s="149"/>
      <c r="C131" s="12"/>
      <c r="D131" s="150" t="s">
        <v>75</v>
      </c>
      <c r="E131" s="160" t="s">
        <v>155</v>
      </c>
      <c r="F131" s="160" t="s">
        <v>156</v>
      </c>
      <c r="G131" s="12"/>
      <c r="H131" s="12"/>
      <c r="I131" s="152"/>
      <c r="J131" s="161">
        <f>BK131</f>
        <v>0</v>
      </c>
      <c r="K131" s="12"/>
      <c r="L131" s="149"/>
      <c r="M131" s="154"/>
      <c r="N131" s="155"/>
      <c r="O131" s="155"/>
      <c r="P131" s="156">
        <f>SUM(P132:P139)</f>
        <v>0</v>
      </c>
      <c r="Q131" s="155"/>
      <c r="R131" s="156">
        <f>SUM(R132:R139)</f>
        <v>0</v>
      </c>
      <c r="S131" s="155"/>
      <c r="T131" s="157">
        <f>SUM(T132:T139)</f>
        <v>0</v>
      </c>
      <c r="U131" s="12"/>
      <c r="V131" s="12"/>
      <c r="W131" s="12"/>
      <c r="X131" s="12"/>
      <c r="Y131" s="12"/>
      <c r="Z131" s="12"/>
      <c r="AA131" s="12"/>
      <c r="AB131" s="12"/>
      <c r="AC131" s="12"/>
      <c r="AD131" s="12"/>
      <c r="AE131" s="12"/>
      <c r="AR131" s="150" t="s">
        <v>83</v>
      </c>
      <c r="AT131" s="158" t="s">
        <v>75</v>
      </c>
      <c r="AU131" s="158" t="s">
        <v>81</v>
      </c>
      <c r="AY131" s="150" t="s">
        <v>111</v>
      </c>
      <c r="BK131" s="159">
        <f>SUM(BK132:BK139)</f>
        <v>0</v>
      </c>
    </row>
    <row r="132" s="2" customFormat="1" ht="37.8" customHeight="1">
      <c r="A132" s="34"/>
      <c r="B132" s="162"/>
      <c r="C132" s="163" t="s">
        <v>157</v>
      </c>
      <c r="D132" s="163" t="s">
        <v>114</v>
      </c>
      <c r="E132" s="164" t="s">
        <v>158</v>
      </c>
      <c r="F132" s="165" t="s">
        <v>159</v>
      </c>
      <c r="G132" s="166" t="s">
        <v>117</v>
      </c>
      <c r="H132" s="167">
        <v>49</v>
      </c>
      <c r="I132" s="168"/>
      <c r="J132" s="169">
        <f>ROUND(I132*H132,2)</f>
        <v>0</v>
      </c>
      <c r="K132" s="170"/>
      <c r="L132" s="35"/>
      <c r="M132" s="171" t="s">
        <v>1</v>
      </c>
      <c r="N132" s="172" t="s">
        <v>41</v>
      </c>
      <c r="O132" s="73"/>
      <c r="P132" s="173">
        <f>O132*H132</f>
        <v>0</v>
      </c>
      <c r="Q132" s="173">
        <v>0</v>
      </c>
      <c r="R132" s="173">
        <f>Q132*H132</f>
        <v>0</v>
      </c>
      <c r="S132" s="173">
        <v>0</v>
      </c>
      <c r="T132" s="174">
        <f>S132*H132</f>
        <v>0</v>
      </c>
      <c r="U132" s="34"/>
      <c r="V132" s="34"/>
      <c r="W132" s="34"/>
      <c r="X132" s="34"/>
      <c r="Y132" s="34"/>
      <c r="Z132" s="34"/>
      <c r="AA132" s="34"/>
      <c r="AB132" s="34"/>
      <c r="AC132" s="34"/>
      <c r="AD132" s="34"/>
      <c r="AE132" s="34"/>
      <c r="AR132" s="175" t="s">
        <v>118</v>
      </c>
      <c r="AT132" s="175" t="s">
        <v>114</v>
      </c>
      <c r="AU132" s="175" t="s">
        <v>83</v>
      </c>
      <c r="AY132" s="15" t="s">
        <v>111</v>
      </c>
      <c r="BE132" s="176">
        <f>IF(N132="základní",J132,0)</f>
        <v>0</v>
      </c>
      <c r="BF132" s="176">
        <f>IF(N132="snížená",J132,0)</f>
        <v>0</v>
      </c>
      <c r="BG132" s="176">
        <f>IF(N132="zákl. přenesená",J132,0)</f>
        <v>0</v>
      </c>
      <c r="BH132" s="176">
        <f>IF(N132="sníž. přenesená",J132,0)</f>
        <v>0</v>
      </c>
      <c r="BI132" s="176">
        <f>IF(N132="nulová",J132,0)</f>
        <v>0</v>
      </c>
      <c r="BJ132" s="15" t="s">
        <v>81</v>
      </c>
      <c r="BK132" s="176">
        <f>ROUND(I132*H132,2)</f>
        <v>0</v>
      </c>
      <c r="BL132" s="15" t="s">
        <v>118</v>
      </c>
      <c r="BM132" s="175" t="s">
        <v>160</v>
      </c>
    </row>
    <row r="133" s="2" customFormat="1" ht="16.5" customHeight="1">
      <c r="A133" s="34"/>
      <c r="B133" s="162"/>
      <c r="C133" s="177" t="s">
        <v>161</v>
      </c>
      <c r="D133" s="177" t="s">
        <v>124</v>
      </c>
      <c r="E133" s="178" t="s">
        <v>162</v>
      </c>
      <c r="F133" s="179" t="s">
        <v>163</v>
      </c>
      <c r="G133" s="180" t="s">
        <v>117</v>
      </c>
      <c r="H133" s="181">
        <v>49</v>
      </c>
      <c r="I133" s="182"/>
      <c r="J133" s="183">
        <f>ROUND(I133*H133,2)</f>
        <v>0</v>
      </c>
      <c r="K133" s="184"/>
      <c r="L133" s="185"/>
      <c r="M133" s="186" t="s">
        <v>1</v>
      </c>
      <c r="N133" s="187" t="s">
        <v>41</v>
      </c>
      <c r="O133" s="73"/>
      <c r="P133" s="173">
        <f>O133*H133</f>
        <v>0</v>
      </c>
      <c r="Q133" s="173">
        <v>0</v>
      </c>
      <c r="R133" s="173">
        <f>Q133*H133</f>
        <v>0</v>
      </c>
      <c r="S133" s="173">
        <v>0</v>
      </c>
      <c r="T133" s="174">
        <f>S133*H133</f>
        <v>0</v>
      </c>
      <c r="U133" s="34"/>
      <c r="V133" s="34"/>
      <c r="W133" s="34"/>
      <c r="X133" s="34"/>
      <c r="Y133" s="34"/>
      <c r="Z133" s="34"/>
      <c r="AA133" s="34"/>
      <c r="AB133" s="34"/>
      <c r="AC133" s="34"/>
      <c r="AD133" s="34"/>
      <c r="AE133" s="34"/>
      <c r="AR133" s="175" t="s">
        <v>127</v>
      </c>
      <c r="AT133" s="175" t="s">
        <v>124</v>
      </c>
      <c r="AU133" s="175" t="s">
        <v>83</v>
      </c>
      <c r="AY133" s="15" t="s">
        <v>111</v>
      </c>
      <c r="BE133" s="176">
        <f>IF(N133="základní",J133,0)</f>
        <v>0</v>
      </c>
      <c r="BF133" s="176">
        <f>IF(N133="snížená",J133,0)</f>
        <v>0</v>
      </c>
      <c r="BG133" s="176">
        <f>IF(N133="zákl. přenesená",J133,0)</f>
        <v>0</v>
      </c>
      <c r="BH133" s="176">
        <f>IF(N133="sníž. přenesená",J133,0)</f>
        <v>0</v>
      </c>
      <c r="BI133" s="176">
        <f>IF(N133="nulová",J133,0)</f>
        <v>0</v>
      </c>
      <c r="BJ133" s="15" t="s">
        <v>81</v>
      </c>
      <c r="BK133" s="176">
        <f>ROUND(I133*H133,2)</f>
        <v>0</v>
      </c>
      <c r="BL133" s="15" t="s">
        <v>118</v>
      </c>
      <c r="BM133" s="175" t="s">
        <v>164</v>
      </c>
    </row>
    <row r="134" s="2" customFormat="1" ht="16.5" customHeight="1">
      <c r="A134" s="34"/>
      <c r="B134" s="162"/>
      <c r="C134" s="177" t="s">
        <v>165</v>
      </c>
      <c r="D134" s="177" t="s">
        <v>124</v>
      </c>
      <c r="E134" s="178" t="s">
        <v>166</v>
      </c>
      <c r="F134" s="179" t="s">
        <v>167</v>
      </c>
      <c r="G134" s="180" t="s">
        <v>117</v>
      </c>
      <c r="H134" s="181">
        <v>49</v>
      </c>
      <c r="I134" s="182"/>
      <c r="J134" s="183">
        <f>ROUND(I134*H134,2)</f>
        <v>0</v>
      </c>
      <c r="K134" s="184"/>
      <c r="L134" s="185"/>
      <c r="M134" s="186" t="s">
        <v>1</v>
      </c>
      <c r="N134" s="187" t="s">
        <v>41</v>
      </c>
      <c r="O134" s="73"/>
      <c r="P134" s="173">
        <f>O134*H134</f>
        <v>0</v>
      </c>
      <c r="Q134" s="173">
        <v>0</v>
      </c>
      <c r="R134" s="173">
        <f>Q134*H134</f>
        <v>0</v>
      </c>
      <c r="S134" s="173">
        <v>0</v>
      </c>
      <c r="T134" s="174">
        <f>S134*H134</f>
        <v>0</v>
      </c>
      <c r="U134" s="34"/>
      <c r="V134" s="34"/>
      <c r="W134" s="34"/>
      <c r="X134" s="34"/>
      <c r="Y134" s="34"/>
      <c r="Z134" s="34"/>
      <c r="AA134" s="34"/>
      <c r="AB134" s="34"/>
      <c r="AC134" s="34"/>
      <c r="AD134" s="34"/>
      <c r="AE134" s="34"/>
      <c r="AR134" s="175" t="s">
        <v>127</v>
      </c>
      <c r="AT134" s="175" t="s">
        <v>124</v>
      </c>
      <c r="AU134" s="175" t="s">
        <v>83</v>
      </c>
      <c r="AY134" s="15" t="s">
        <v>111</v>
      </c>
      <c r="BE134" s="176">
        <f>IF(N134="základní",J134,0)</f>
        <v>0</v>
      </c>
      <c r="BF134" s="176">
        <f>IF(N134="snížená",J134,0)</f>
        <v>0</v>
      </c>
      <c r="BG134" s="176">
        <f>IF(N134="zákl. přenesená",J134,0)</f>
        <v>0</v>
      </c>
      <c r="BH134" s="176">
        <f>IF(N134="sníž. přenesená",J134,0)</f>
        <v>0</v>
      </c>
      <c r="BI134" s="176">
        <f>IF(N134="nulová",J134,0)</f>
        <v>0</v>
      </c>
      <c r="BJ134" s="15" t="s">
        <v>81</v>
      </c>
      <c r="BK134" s="176">
        <f>ROUND(I134*H134,2)</f>
        <v>0</v>
      </c>
      <c r="BL134" s="15" t="s">
        <v>118</v>
      </c>
      <c r="BM134" s="175" t="s">
        <v>168</v>
      </c>
    </row>
    <row r="135" s="2" customFormat="1" ht="76.35" customHeight="1">
      <c r="A135" s="34"/>
      <c r="B135" s="162"/>
      <c r="C135" s="163" t="s">
        <v>169</v>
      </c>
      <c r="D135" s="163" t="s">
        <v>114</v>
      </c>
      <c r="E135" s="164" t="s">
        <v>170</v>
      </c>
      <c r="F135" s="165" t="s">
        <v>171</v>
      </c>
      <c r="G135" s="166" t="s">
        <v>117</v>
      </c>
      <c r="H135" s="167">
        <v>24</v>
      </c>
      <c r="I135" s="168"/>
      <c r="J135" s="169">
        <f>ROUND(I135*H135,2)</f>
        <v>0</v>
      </c>
      <c r="K135" s="170"/>
      <c r="L135" s="35"/>
      <c r="M135" s="171" t="s">
        <v>1</v>
      </c>
      <c r="N135" s="172" t="s">
        <v>41</v>
      </c>
      <c r="O135" s="73"/>
      <c r="P135" s="173">
        <f>O135*H135</f>
        <v>0</v>
      </c>
      <c r="Q135" s="173">
        <v>0</v>
      </c>
      <c r="R135" s="173">
        <f>Q135*H135</f>
        <v>0</v>
      </c>
      <c r="S135" s="173">
        <v>0</v>
      </c>
      <c r="T135" s="174">
        <f>S135*H135</f>
        <v>0</v>
      </c>
      <c r="U135" s="34"/>
      <c r="V135" s="34"/>
      <c r="W135" s="34"/>
      <c r="X135" s="34"/>
      <c r="Y135" s="34"/>
      <c r="Z135" s="34"/>
      <c r="AA135" s="34"/>
      <c r="AB135" s="34"/>
      <c r="AC135" s="34"/>
      <c r="AD135" s="34"/>
      <c r="AE135" s="34"/>
      <c r="AR135" s="175" t="s">
        <v>118</v>
      </c>
      <c r="AT135" s="175" t="s">
        <v>114</v>
      </c>
      <c r="AU135" s="175" t="s">
        <v>83</v>
      </c>
      <c r="AY135" s="15" t="s">
        <v>111</v>
      </c>
      <c r="BE135" s="176">
        <f>IF(N135="základní",J135,0)</f>
        <v>0</v>
      </c>
      <c r="BF135" s="176">
        <f>IF(N135="snížená",J135,0)</f>
        <v>0</v>
      </c>
      <c r="BG135" s="176">
        <f>IF(N135="zákl. přenesená",J135,0)</f>
        <v>0</v>
      </c>
      <c r="BH135" s="176">
        <f>IF(N135="sníž. přenesená",J135,0)</f>
        <v>0</v>
      </c>
      <c r="BI135" s="176">
        <f>IF(N135="nulová",J135,0)</f>
        <v>0</v>
      </c>
      <c r="BJ135" s="15" t="s">
        <v>81</v>
      </c>
      <c r="BK135" s="176">
        <f>ROUND(I135*H135,2)</f>
        <v>0</v>
      </c>
      <c r="BL135" s="15" t="s">
        <v>118</v>
      </c>
      <c r="BM135" s="175" t="s">
        <v>172</v>
      </c>
    </row>
    <row r="136" s="2" customFormat="1" ht="37.8" customHeight="1">
      <c r="A136" s="34"/>
      <c r="B136" s="162"/>
      <c r="C136" s="177" t="s">
        <v>173</v>
      </c>
      <c r="D136" s="177" t="s">
        <v>124</v>
      </c>
      <c r="E136" s="178" t="s">
        <v>174</v>
      </c>
      <c r="F136" s="179" t="s">
        <v>175</v>
      </c>
      <c r="G136" s="180" t="s">
        <v>117</v>
      </c>
      <c r="H136" s="181">
        <v>24</v>
      </c>
      <c r="I136" s="182"/>
      <c r="J136" s="183">
        <f>ROUND(I136*H136,2)</f>
        <v>0</v>
      </c>
      <c r="K136" s="184"/>
      <c r="L136" s="185"/>
      <c r="M136" s="186" t="s">
        <v>1</v>
      </c>
      <c r="N136" s="187" t="s">
        <v>41</v>
      </c>
      <c r="O136" s="73"/>
      <c r="P136" s="173">
        <f>O136*H136</f>
        <v>0</v>
      </c>
      <c r="Q136" s="173">
        <v>0</v>
      </c>
      <c r="R136" s="173">
        <f>Q136*H136</f>
        <v>0</v>
      </c>
      <c r="S136" s="173">
        <v>0</v>
      </c>
      <c r="T136" s="174">
        <f>S136*H136</f>
        <v>0</v>
      </c>
      <c r="U136" s="34"/>
      <c r="V136" s="34"/>
      <c r="W136" s="34"/>
      <c r="X136" s="34"/>
      <c r="Y136" s="34"/>
      <c r="Z136" s="34"/>
      <c r="AA136" s="34"/>
      <c r="AB136" s="34"/>
      <c r="AC136" s="34"/>
      <c r="AD136" s="34"/>
      <c r="AE136" s="34"/>
      <c r="AR136" s="175" t="s">
        <v>127</v>
      </c>
      <c r="AT136" s="175" t="s">
        <v>124</v>
      </c>
      <c r="AU136" s="175" t="s">
        <v>83</v>
      </c>
      <c r="AY136" s="15" t="s">
        <v>111</v>
      </c>
      <c r="BE136" s="176">
        <f>IF(N136="základní",J136,0)</f>
        <v>0</v>
      </c>
      <c r="BF136" s="176">
        <f>IF(N136="snížená",J136,0)</f>
        <v>0</v>
      </c>
      <c r="BG136" s="176">
        <f>IF(N136="zákl. přenesená",J136,0)</f>
        <v>0</v>
      </c>
      <c r="BH136" s="176">
        <f>IF(N136="sníž. přenesená",J136,0)</f>
        <v>0</v>
      </c>
      <c r="BI136" s="176">
        <f>IF(N136="nulová",J136,0)</f>
        <v>0</v>
      </c>
      <c r="BJ136" s="15" t="s">
        <v>81</v>
      </c>
      <c r="BK136" s="176">
        <f>ROUND(I136*H136,2)</f>
        <v>0</v>
      </c>
      <c r="BL136" s="15" t="s">
        <v>118</v>
      </c>
      <c r="BM136" s="175" t="s">
        <v>176</v>
      </c>
    </row>
    <row r="137" s="2" customFormat="1" ht="24.15" customHeight="1">
      <c r="A137" s="34"/>
      <c r="B137" s="162"/>
      <c r="C137" s="177" t="s">
        <v>8</v>
      </c>
      <c r="D137" s="177" t="s">
        <v>124</v>
      </c>
      <c r="E137" s="178" t="s">
        <v>177</v>
      </c>
      <c r="F137" s="179" t="s">
        <v>178</v>
      </c>
      <c r="G137" s="180" t="s">
        <v>117</v>
      </c>
      <c r="H137" s="181">
        <v>24</v>
      </c>
      <c r="I137" s="182"/>
      <c r="J137" s="183">
        <f>ROUND(I137*H137,2)</f>
        <v>0</v>
      </c>
      <c r="K137" s="184"/>
      <c r="L137" s="185"/>
      <c r="M137" s="186" t="s">
        <v>1</v>
      </c>
      <c r="N137" s="187" t="s">
        <v>41</v>
      </c>
      <c r="O137" s="73"/>
      <c r="P137" s="173">
        <f>O137*H137</f>
        <v>0</v>
      </c>
      <c r="Q137" s="173">
        <v>0</v>
      </c>
      <c r="R137" s="173">
        <f>Q137*H137</f>
        <v>0</v>
      </c>
      <c r="S137" s="173">
        <v>0</v>
      </c>
      <c r="T137" s="174">
        <f>S137*H137</f>
        <v>0</v>
      </c>
      <c r="U137" s="34"/>
      <c r="V137" s="34"/>
      <c r="W137" s="34"/>
      <c r="X137" s="34"/>
      <c r="Y137" s="34"/>
      <c r="Z137" s="34"/>
      <c r="AA137" s="34"/>
      <c r="AB137" s="34"/>
      <c r="AC137" s="34"/>
      <c r="AD137" s="34"/>
      <c r="AE137" s="34"/>
      <c r="AR137" s="175" t="s">
        <v>127</v>
      </c>
      <c r="AT137" s="175" t="s">
        <v>124</v>
      </c>
      <c r="AU137" s="175" t="s">
        <v>83</v>
      </c>
      <c r="AY137" s="15" t="s">
        <v>111</v>
      </c>
      <c r="BE137" s="176">
        <f>IF(N137="základní",J137,0)</f>
        <v>0</v>
      </c>
      <c r="BF137" s="176">
        <f>IF(N137="snížená",J137,0)</f>
        <v>0</v>
      </c>
      <c r="BG137" s="176">
        <f>IF(N137="zákl. přenesená",J137,0)</f>
        <v>0</v>
      </c>
      <c r="BH137" s="176">
        <f>IF(N137="sníž. přenesená",J137,0)</f>
        <v>0</v>
      </c>
      <c r="BI137" s="176">
        <f>IF(N137="nulová",J137,0)</f>
        <v>0</v>
      </c>
      <c r="BJ137" s="15" t="s">
        <v>81</v>
      </c>
      <c r="BK137" s="176">
        <f>ROUND(I137*H137,2)</f>
        <v>0</v>
      </c>
      <c r="BL137" s="15" t="s">
        <v>118</v>
      </c>
      <c r="BM137" s="175" t="s">
        <v>179</v>
      </c>
    </row>
    <row r="138" s="2" customFormat="1" ht="16.5" customHeight="1">
      <c r="A138" s="34"/>
      <c r="B138" s="162"/>
      <c r="C138" s="177" t="s">
        <v>118</v>
      </c>
      <c r="D138" s="177" t="s">
        <v>124</v>
      </c>
      <c r="E138" s="178" t="s">
        <v>180</v>
      </c>
      <c r="F138" s="179" t="s">
        <v>181</v>
      </c>
      <c r="G138" s="180" t="s">
        <v>117</v>
      </c>
      <c r="H138" s="181">
        <v>24</v>
      </c>
      <c r="I138" s="182"/>
      <c r="J138" s="183">
        <f>ROUND(I138*H138,2)</f>
        <v>0</v>
      </c>
      <c r="K138" s="184"/>
      <c r="L138" s="185"/>
      <c r="M138" s="186" t="s">
        <v>1</v>
      </c>
      <c r="N138" s="187" t="s">
        <v>41</v>
      </c>
      <c r="O138" s="73"/>
      <c r="P138" s="173">
        <f>O138*H138</f>
        <v>0</v>
      </c>
      <c r="Q138" s="173">
        <v>0</v>
      </c>
      <c r="R138" s="173">
        <f>Q138*H138</f>
        <v>0</v>
      </c>
      <c r="S138" s="173">
        <v>0</v>
      </c>
      <c r="T138" s="174">
        <f>S138*H138</f>
        <v>0</v>
      </c>
      <c r="U138" s="34"/>
      <c r="V138" s="34"/>
      <c r="W138" s="34"/>
      <c r="X138" s="34"/>
      <c r="Y138" s="34"/>
      <c r="Z138" s="34"/>
      <c r="AA138" s="34"/>
      <c r="AB138" s="34"/>
      <c r="AC138" s="34"/>
      <c r="AD138" s="34"/>
      <c r="AE138" s="34"/>
      <c r="AR138" s="175" t="s">
        <v>127</v>
      </c>
      <c r="AT138" s="175" t="s">
        <v>124</v>
      </c>
      <c r="AU138" s="175" t="s">
        <v>83</v>
      </c>
      <c r="AY138" s="15" t="s">
        <v>111</v>
      </c>
      <c r="BE138" s="176">
        <f>IF(N138="základní",J138,0)</f>
        <v>0</v>
      </c>
      <c r="BF138" s="176">
        <f>IF(N138="snížená",J138,0)</f>
        <v>0</v>
      </c>
      <c r="BG138" s="176">
        <f>IF(N138="zákl. přenesená",J138,0)</f>
        <v>0</v>
      </c>
      <c r="BH138" s="176">
        <f>IF(N138="sníž. přenesená",J138,0)</f>
        <v>0</v>
      </c>
      <c r="BI138" s="176">
        <f>IF(N138="nulová",J138,0)</f>
        <v>0</v>
      </c>
      <c r="BJ138" s="15" t="s">
        <v>81</v>
      </c>
      <c r="BK138" s="176">
        <f>ROUND(I138*H138,2)</f>
        <v>0</v>
      </c>
      <c r="BL138" s="15" t="s">
        <v>118</v>
      </c>
      <c r="BM138" s="175" t="s">
        <v>182</v>
      </c>
    </row>
    <row r="139" s="2" customFormat="1" ht="21.75" customHeight="1">
      <c r="A139" s="34"/>
      <c r="B139" s="162"/>
      <c r="C139" s="177" t="s">
        <v>183</v>
      </c>
      <c r="D139" s="177" t="s">
        <v>124</v>
      </c>
      <c r="E139" s="178" t="s">
        <v>184</v>
      </c>
      <c r="F139" s="179" t="s">
        <v>185</v>
      </c>
      <c r="G139" s="180" t="s">
        <v>142</v>
      </c>
      <c r="H139" s="181">
        <v>72</v>
      </c>
      <c r="I139" s="182"/>
      <c r="J139" s="183">
        <f>ROUND(I139*H139,2)</f>
        <v>0</v>
      </c>
      <c r="K139" s="184"/>
      <c r="L139" s="185"/>
      <c r="M139" s="186" t="s">
        <v>1</v>
      </c>
      <c r="N139" s="187" t="s">
        <v>41</v>
      </c>
      <c r="O139" s="73"/>
      <c r="P139" s="173">
        <f>O139*H139</f>
        <v>0</v>
      </c>
      <c r="Q139" s="173">
        <v>0</v>
      </c>
      <c r="R139" s="173">
        <f>Q139*H139</f>
        <v>0</v>
      </c>
      <c r="S139" s="173">
        <v>0</v>
      </c>
      <c r="T139" s="174">
        <f>S139*H139</f>
        <v>0</v>
      </c>
      <c r="U139" s="34"/>
      <c r="V139" s="34"/>
      <c r="W139" s="34"/>
      <c r="X139" s="34"/>
      <c r="Y139" s="34"/>
      <c r="Z139" s="34"/>
      <c r="AA139" s="34"/>
      <c r="AB139" s="34"/>
      <c r="AC139" s="34"/>
      <c r="AD139" s="34"/>
      <c r="AE139" s="34"/>
      <c r="AR139" s="175" t="s">
        <v>127</v>
      </c>
      <c r="AT139" s="175" t="s">
        <v>124</v>
      </c>
      <c r="AU139" s="175" t="s">
        <v>83</v>
      </c>
      <c r="AY139" s="15" t="s">
        <v>111</v>
      </c>
      <c r="BE139" s="176">
        <f>IF(N139="základní",J139,0)</f>
        <v>0</v>
      </c>
      <c r="BF139" s="176">
        <f>IF(N139="snížená",J139,0)</f>
        <v>0</v>
      </c>
      <c r="BG139" s="176">
        <f>IF(N139="zákl. přenesená",J139,0)</f>
        <v>0</v>
      </c>
      <c r="BH139" s="176">
        <f>IF(N139="sníž. přenesená",J139,0)</f>
        <v>0</v>
      </c>
      <c r="BI139" s="176">
        <f>IF(N139="nulová",J139,0)</f>
        <v>0</v>
      </c>
      <c r="BJ139" s="15" t="s">
        <v>81</v>
      </c>
      <c r="BK139" s="176">
        <f>ROUND(I139*H139,2)</f>
        <v>0</v>
      </c>
      <c r="BL139" s="15" t="s">
        <v>118</v>
      </c>
      <c r="BM139" s="175" t="s">
        <v>186</v>
      </c>
    </row>
    <row r="140" s="12" customFormat="1" ht="22.8" customHeight="1">
      <c r="A140" s="12"/>
      <c r="B140" s="149"/>
      <c r="C140" s="12"/>
      <c r="D140" s="150" t="s">
        <v>75</v>
      </c>
      <c r="E140" s="160" t="s">
        <v>187</v>
      </c>
      <c r="F140" s="160" t="s">
        <v>188</v>
      </c>
      <c r="G140" s="12"/>
      <c r="H140" s="12"/>
      <c r="I140" s="152"/>
      <c r="J140" s="161">
        <f>BK140</f>
        <v>0</v>
      </c>
      <c r="K140" s="12"/>
      <c r="L140" s="149"/>
      <c r="M140" s="154"/>
      <c r="N140" s="155"/>
      <c r="O140" s="155"/>
      <c r="P140" s="156">
        <f>SUM(P141:P155)</f>
        <v>0</v>
      </c>
      <c r="Q140" s="155"/>
      <c r="R140" s="156">
        <f>SUM(R141:R155)</f>
        <v>0</v>
      </c>
      <c r="S140" s="155"/>
      <c r="T140" s="157">
        <f>SUM(T141:T155)</f>
        <v>0</v>
      </c>
      <c r="U140" s="12"/>
      <c r="V140" s="12"/>
      <c r="W140" s="12"/>
      <c r="X140" s="12"/>
      <c r="Y140" s="12"/>
      <c r="Z140" s="12"/>
      <c r="AA140" s="12"/>
      <c r="AB140" s="12"/>
      <c r="AC140" s="12"/>
      <c r="AD140" s="12"/>
      <c r="AE140" s="12"/>
      <c r="AR140" s="150" t="s">
        <v>83</v>
      </c>
      <c r="AT140" s="158" t="s">
        <v>75</v>
      </c>
      <c r="AU140" s="158" t="s">
        <v>81</v>
      </c>
      <c r="AY140" s="150" t="s">
        <v>111</v>
      </c>
      <c r="BK140" s="159">
        <f>SUM(BK141:BK155)</f>
        <v>0</v>
      </c>
    </row>
    <row r="141" s="2" customFormat="1" ht="16.5" customHeight="1">
      <c r="A141" s="34"/>
      <c r="B141" s="162"/>
      <c r="C141" s="163" t="s">
        <v>189</v>
      </c>
      <c r="D141" s="163" t="s">
        <v>114</v>
      </c>
      <c r="E141" s="164" t="s">
        <v>190</v>
      </c>
      <c r="F141" s="165" t="s">
        <v>191</v>
      </c>
      <c r="G141" s="166" t="s">
        <v>117</v>
      </c>
      <c r="H141" s="167">
        <v>14</v>
      </c>
      <c r="I141" s="168"/>
      <c r="J141" s="169">
        <f>ROUND(I141*H141,2)</f>
        <v>0</v>
      </c>
      <c r="K141" s="170"/>
      <c r="L141" s="35"/>
      <c r="M141" s="171" t="s">
        <v>1</v>
      </c>
      <c r="N141" s="172" t="s">
        <v>41</v>
      </c>
      <c r="O141" s="73"/>
      <c r="P141" s="173">
        <f>O141*H141</f>
        <v>0</v>
      </c>
      <c r="Q141" s="173">
        <v>0</v>
      </c>
      <c r="R141" s="173">
        <f>Q141*H141</f>
        <v>0</v>
      </c>
      <c r="S141" s="173">
        <v>0</v>
      </c>
      <c r="T141" s="174">
        <f>S141*H141</f>
        <v>0</v>
      </c>
      <c r="U141" s="34"/>
      <c r="V141" s="34"/>
      <c r="W141" s="34"/>
      <c r="X141" s="34"/>
      <c r="Y141" s="34"/>
      <c r="Z141" s="34"/>
      <c r="AA141" s="34"/>
      <c r="AB141" s="34"/>
      <c r="AC141" s="34"/>
      <c r="AD141" s="34"/>
      <c r="AE141" s="34"/>
      <c r="AR141" s="175" t="s">
        <v>118</v>
      </c>
      <c r="AT141" s="175" t="s">
        <v>114</v>
      </c>
      <c r="AU141" s="175" t="s">
        <v>83</v>
      </c>
      <c r="AY141" s="15" t="s">
        <v>111</v>
      </c>
      <c r="BE141" s="176">
        <f>IF(N141="základní",J141,0)</f>
        <v>0</v>
      </c>
      <c r="BF141" s="176">
        <f>IF(N141="snížená",J141,0)</f>
        <v>0</v>
      </c>
      <c r="BG141" s="176">
        <f>IF(N141="zákl. přenesená",J141,0)</f>
        <v>0</v>
      </c>
      <c r="BH141" s="176">
        <f>IF(N141="sníž. přenesená",J141,0)</f>
        <v>0</v>
      </c>
      <c r="BI141" s="176">
        <f>IF(N141="nulová",J141,0)</f>
        <v>0</v>
      </c>
      <c r="BJ141" s="15" t="s">
        <v>81</v>
      </c>
      <c r="BK141" s="176">
        <f>ROUND(I141*H141,2)</f>
        <v>0</v>
      </c>
      <c r="BL141" s="15" t="s">
        <v>118</v>
      </c>
      <c r="BM141" s="175" t="s">
        <v>192</v>
      </c>
    </row>
    <row r="142" s="2" customFormat="1" ht="16.5" customHeight="1">
      <c r="A142" s="34"/>
      <c r="B142" s="162"/>
      <c r="C142" s="163" t="s">
        <v>193</v>
      </c>
      <c r="D142" s="163" t="s">
        <v>114</v>
      </c>
      <c r="E142" s="164" t="s">
        <v>194</v>
      </c>
      <c r="F142" s="165" t="s">
        <v>195</v>
      </c>
      <c r="G142" s="166" t="s">
        <v>117</v>
      </c>
      <c r="H142" s="167">
        <v>14</v>
      </c>
      <c r="I142" s="168"/>
      <c r="J142" s="169">
        <f>ROUND(I142*H142,2)</f>
        <v>0</v>
      </c>
      <c r="K142" s="170"/>
      <c r="L142" s="35"/>
      <c r="M142" s="171" t="s">
        <v>1</v>
      </c>
      <c r="N142" s="172" t="s">
        <v>41</v>
      </c>
      <c r="O142" s="73"/>
      <c r="P142" s="173">
        <f>O142*H142</f>
        <v>0</v>
      </c>
      <c r="Q142" s="173">
        <v>0</v>
      </c>
      <c r="R142" s="173">
        <f>Q142*H142</f>
        <v>0</v>
      </c>
      <c r="S142" s="173">
        <v>0</v>
      </c>
      <c r="T142" s="174">
        <f>S142*H142</f>
        <v>0</v>
      </c>
      <c r="U142" s="34"/>
      <c r="V142" s="34"/>
      <c r="W142" s="34"/>
      <c r="X142" s="34"/>
      <c r="Y142" s="34"/>
      <c r="Z142" s="34"/>
      <c r="AA142" s="34"/>
      <c r="AB142" s="34"/>
      <c r="AC142" s="34"/>
      <c r="AD142" s="34"/>
      <c r="AE142" s="34"/>
      <c r="AR142" s="175" t="s">
        <v>118</v>
      </c>
      <c r="AT142" s="175" t="s">
        <v>114</v>
      </c>
      <c r="AU142" s="175" t="s">
        <v>83</v>
      </c>
      <c r="AY142" s="15" t="s">
        <v>111</v>
      </c>
      <c r="BE142" s="176">
        <f>IF(N142="základní",J142,0)</f>
        <v>0</v>
      </c>
      <c r="BF142" s="176">
        <f>IF(N142="snížená",J142,0)</f>
        <v>0</v>
      </c>
      <c r="BG142" s="176">
        <f>IF(N142="zákl. přenesená",J142,0)</f>
        <v>0</v>
      </c>
      <c r="BH142" s="176">
        <f>IF(N142="sníž. přenesená",J142,0)</f>
        <v>0</v>
      </c>
      <c r="BI142" s="176">
        <f>IF(N142="nulová",J142,0)</f>
        <v>0</v>
      </c>
      <c r="BJ142" s="15" t="s">
        <v>81</v>
      </c>
      <c r="BK142" s="176">
        <f>ROUND(I142*H142,2)</f>
        <v>0</v>
      </c>
      <c r="BL142" s="15" t="s">
        <v>118</v>
      </c>
      <c r="BM142" s="175" t="s">
        <v>196</v>
      </c>
    </row>
    <row r="143" s="2" customFormat="1" ht="16.5" customHeight="1">
      <c r="A143" s="34"/>
      <c r="B143" s="162"/>
      <c r="C143" s="177" t="s">
        <v>197</v>
      </c>
      <c r="D143" s="177" t="s">
        <v>124</v>
      </c>
      <c r="E143" s="178" t="s">
        <v>198</v>
      </c>
      <c r="F143" s="179" t="s">
        <v>199</v>
      </c>
      <c r="G143" s="180" t="s">
        <v>117</v>
      </c>
      <c r="H143" s="181">
        <v>14</v>
      </c>
      <c r="I143" s="182"/>
      <c r="J143" s="183">
        <f>ROUND(I143*H143,2)</f>
        <v>0</v>
      </c>
      <c r="K143" s="184"/>
      <c r="L143" s="185"/>
      <c r="M143" s="186" t="s">
        <v>1</v>
      </c>
      <c r="N143" s="187" t="s">
        <v>41</v>
      </c>
      <c r="O143" s="73"/>
      <c r="P143" s="173">
        <f>O143*H143</f>
        <v>0</v>
      </c>
      <c r="Q143" s="173">
        <v>0</v>
      </c>
      <c r="R143" s="173">
        <f>Q143*H143</f>
        <v>0</v>
      </c>
      <c r="S143" s="173">
        <v>0</v>
      </c>
      <c r="T143" s="174">
        <f>S143*H143</f>
        <v>0</v>
      </c>
      <c r="U143" s="34"/>
      <c r="V143" s="34"/>
      <c r="W143" s="34"/>
      <c r="X143" s="34"/>
      <c r="Y143" s="34"/>
      <c r="Z143" s="34"/>
      <c r="AA143" s="34"/>
      <c r="AB143" s="34"/>
      <c r="AC143" s="34"/>
      <c r="AD143" s="34"/>
      <c r="AE143" s="34"/>
      <c r="AR143" s="175" t="s">
        <v>127</v>
      </c>
      <c r="AT143" s="175" t="s">
        <v>124</v>
      </c>
      <c r="AU143" s="175" t="s">
        <v>83</v>
      </c>
      <c r="AY143" s="15" t="s">
        <v>111</v>
      </c>
      <c r="BE143" s="176">
        <f>IF(N143="základní",J143,0)</f>
        <v>0</v>
      </c>
      <c r="BF143" s="176">
        <f>IF(N143="snížená",J143,0)</f>
        <v>0</v>
      </c>
      <c r="BG143" s="176">
        <f>IF(N143="zákl. přenesená",J143,0)</f>
        <v>0</v>
      </c>
      <c r="BH143" s="176">
        <f>IF(N143="sníž. přenesená",J143,0)</f>
        <v>0</v>
      </c>
      <c r="BI143" s="176">
        <f>IF(N143="nulová",J143,0)</f>
        <v>0</v>
      </c>
      <c r="BJ143" s="15" t="s">
        <v>81</v>
      </c>
      <c r="BK143" s="176">
        <f>ROUND(I143*H143,2)</f>
        <v>0</v>
      </c>
      <c r="BL143" s="15" t="s">
        <v>118</v>
      </c>
      <c r="BM143" s="175" t="s">
        <v>200</v>
      </c>
    </row>
    <row r="144" s="2" customFormat="1" ht="16.5" customHeight="1">
      <c r="A144" s="34"/>
      <c r="B144" s="162"/>
      <c r="C144" s="163" t="s">
        <v>7</v>
      </c>
      <c r="D144" s="163" t="s">
        <v>114</v>
      </c>
      <c r="E144" s="164" t="s">
        <v>201</v>
      </c>
      <c r="F144" s="165" t="s">
        <v>202</v>
      </c>
      <c r="G144" s="166" t="s">
        <v>117</v>
      </c>
      <c r="H144" s="167">
        <v>28</v>
      </c>
      <c r="I144" s="168"/>
      <c r="J144" s="169">
        <f>ROUND(I144*H144,2)</f>
        <v>0</v>
      </c>
      <c r="K144" s="170"/>
      <c r="L144" s="35"/>
      <c r="M144" s="171" t="s">
        <v>1</v>
      </c>
      <c r="N144" s="172" t="s">
        <v>41</v>
      </c>
      <c r="O144" s="73"/>
      <c r="P144" s="173">
        <f>O144*H144</f>
        <v>0</v>
      </c>
      <c r="Q144" s="173">
        <v>0</v>
      </c>
      <c r="R144" s="173">
        <f>Q144*H144</f>
        <v>0</v>
      </c>
      <c r="S144" s="173">
        <v>0</v>
      </c>
      <c r="T144" s="174">
        <f>S144*H144</f>
        <v>0</v>
      </c>
      <c r="U144" s="34"/>
      <c r="V144" s="34"/>
      <c r="W144" s="34"/>
      <c r="X144" s="34"/>
      <c r="Y144" s="34"/>
      <c r="Z144" s="34"/>
      <c r="AA144" s="34"/>
      <c r="AB144" s="34"/>
      <c r="AC144" s="34"/>
      <c r="AD144" s="34"/>
      <c r="AE144" s="34"/>
      <c r="AR144" s="175" t="s">
        <v>118</v>
      </c>
      <c r="AT144" s="175" t="s">
        <v>114</v>
      </c>
      <c r="AU144" s="175" t="s">
        <v>83</v>
      </c>
      <c r="AY144" s="15" t="s">
        <v>111</v>
      </c>
      <c r="BE144" s="176">
        <f>IF(N144="základní",J144,0)</f>
        <v>0</v>
      </c>
      <c r="BF144" s="176">
        <f>IF(N144="snížená",J144,0)</f>
        <v>0</v>
      </c>
      <c r="BG144" s="176">
        <f>IF(N144="zákl. přenesená",J144,0)</f>
        <v>0</v>
      </c>
      <c r="BH144" s="176">
        <f>IF(N144="sníž. přenesená",J144,0)</f>
        <v>0</v>
      </c>
      <c r="BI144" s="176">
        <f>IF(N144="nulová",J144,0)</f>
        <v>0</v>
      </c>
      <c r="BJ144" s="15" t="s">
        <v>81</v>
      </c>
      <c r="BK144" s="176">
        <f>ROUND(I144*H144,2)</f>
        <v>0</v>
      </c>
      <c r="BL144" s="15" t="s">
        <v>118</v>
      </c>
      <c r="BM144" s="175" t="s">
        <v>203</v>
      </c>
    </row>
    <row r="145" s="2" customFormat="1" ht="16.5" customHeight="1">
      <c r="A145" s="34"/>
      <c r="B145" s="162"/>
      <c r="C145" s="163" t="s">
        <v>204</v>
      </c>
      <c r="D145" s="163" t="s">
        <v>114</v>
      </c>
      <c r="E145" s="164" t="s">
        <v>205</v>
      </c>
      <c r="F145" s="165" t="s">
        <v>206</v>
      </c>
      <c r="G145" s="166" t="s">
        <v>117</v>
      </c>
      <c r="H145" s="167">
        <v>28</v>
      </c>
      <c r="I145" s="168"/>
      <c r="J145" s="169">
        <f>ROUND(I145*H145,2)</f>
        <v>0</v>
      </c>
      <c r="K145" s="170"/>
      <c r="L145" s="35"/>
      <c r="M145" s="171" t="s">
        <v>1</v>
      </c>
      <c r="N145" s="172" t="s">
        <v>41</v>
      </c>
      <c r="O145" s="73"/>
      <c r="P145" s="173">
        <f>O145*H145</f>
        <v>0</v>
      </c>
      <c r="Q145" s="173">
        <v>0</v>
      </c>
      <c r="R145" s="173">
        <f>Q145*H145</f>
        <v>0</v>
      </c>
      <c r="S145" s="173">
        <v>0</v>
      </c>
      <c r="T145" s="174">
        <f>S145*H145</f>
        <v>0</v>
      </c>
      <c r="U145" s="34"/>
      <c r="V145" s="34"/>
      <c r="W145" s="34"/>
      <c r="X145" s="34"/>
      <c r="Y145" s="34"/>
      <c r="Z145" s="34"/>
      <c r="AA145" s="34"/>
      <c r="AB145" s="34"/>
      <c r="AC145" s="34"/>
      <c r="AD145" s="34"/>
      <c r="AE145" s="34"/>
      <c r="AR145" s="175" t="s">
        <v>118</v>
      </c>
      <c r="AT145" s="175" t="s">
        <v>114</v>
      </c>
      <c r="AU145" s="175" t="s">
        <v>83</v>
      </c>
      <c r="AY145" s="15" t="s">
        <v>111</v>
      </c>
      <c r="BE145" s="176">
        <f>IF(N145="základní",J145,0)</f>
        <v>0</v>
      </c>
      <c r="BF145" s="176">
        <f>IF(N145="snížená",J145,0)</f>
        <v>0</v>
      </c>
      <c r="BG145" s="176">
        <f>IF(N145="zákl. přenesená",J145,0)</f>
        <v>0</v>
      </c>
      <c r="BH145" s="176">
        <f>IF(N145="sníž. přenesená",J145,0)</f>
        <v>0</v>
      </c>
      <c r="BI145" s="176">
        <f>IF(N145="nulová",J145,0)</f>
        <v>0</v>
      </c>
      <c r="BJ145" s="15" t="s">
        <v>81</v>
      </c>
      <c r="BK145" s="176">
        <f>ROUND(I145*H145,2)</f>
        <v>0</v>
      </c>
      <c r="BL145" s="15" t="s">
        <v>118</v>
      </c>
      <c r="BM145" s="175" t="s">
        <v>207</v>
      </c>
    </row>
    <row r="146" s="2" customFormat="1" ht="16.5" customHeight="1">
      <c r="A146" s="34"/>
      <c r="B146" s="162"/>
      <c r="C146" s="177" t="s">
        <v>208</v>
      </c>
      <c r="D146" s="177" t="s">
        <v>124</v>
      </c>
      <c r="E146" s="178" t="s">
        <v>209</v>
      </c>
      <c r="F146" s="179" t="s">
        <v>210</v>
      </c>
      <c r="G146" s="180" t="s">
        <v>117</v>
      </c>
      <c r="H146" s="181">
        <v>28</v>
      </c>
      <c r="I146" s="182"/>
      <c r="J146" s="183">
        <f>ROUND(I146*H146,2)</f>
        <v>0</v>
      </c>
      <c r="K146" s="184"/>
      <c r="L146" s="185"/>
      <c r="M146" s="186" t="s">
        <v>1</v>
      </c>
      <c r="N146" s="187" t="s">
        <v>41</v>
      </c>
      <c r="O146" s="73"/>
      <c r="P146" s="173">
        <f>O146*H146</f>
        <v>0</v>
      </c>
      <c r="Q146" s="173">
        <v>0</v>
      </c>
      <c r="R146" s="173">
        <f>Q146*H146</f>
        <v>0</v>
      </c>
      <c r="S146" s="173">
        <v>0</v>
      </c>
      <c r="T146" s="174">
        <f>S146*H146</f>
        <v>0</v>
      </c>
      <c r="U146" s="34"/>
      <c r="V146" s="34"/>
      <c r="W146" s="34"/>
      <c r="X146" s="34"/>
      <c r="Y146" s="34"/>
      <c r="Z146" s="34"/>
      <c r="AA146" s="34"/>
      <c r="AB146" s="34"/>
      <c r="AC146" s="34"/>
      <c r="AD146" s="34"/>
      <c r="AE146" s="34"/>
      <c r="AR146" s="175" t="s">
        <v>127</v>
      </c>
      <c r="AT146" s="175" t="s">
        <v>124</v>
      </c>
      <c r="AU146" s="175" t="s">
        <v>83</v>
      </c>
      <c r="AY146" s="15" t="s">
        <v>111</v>
      </c>
      <c r="BE146" s="176">
        <f>IF(N146="základní",J146,0)</f>
        <v>0</v>
      </c>
      <c r="BF146" s="176">
        <f>IF(N146="snížená",J146,0)</f>
        <v>0</v>
      </c>
      <c r="BG146" s="176">
        <f>IF(N146="zákl. přenesená",J146,0)</f>
        <v>0</v>
      </c>
      <c r="BH146" s="176">
        <f>IF(N146="sníž. přenesená",J146,0)</f>
        <v>0</v>
      </c>
      <c r="BI146" s="176">
        <f>IF(N146="nulová",J146,0)</f>
        <v>0</v>
      </c>
      <c r="BJ146" s="15" t="s">
        <v>81</v>
      </c>
      <c r="BK146" s="176">
        <f>ROUND(I146*H146,2)</f>
        <v>0</v>
      </c>
      <c r="BL146" s="15" t="s">
        <v>118</v>
      </c>
      <c r="BM146" s="175" t="s">
        <v>211</v>
      </c>
    </row>
    <row r="147" s="2" customFormat="1" ht="24.15" customHeight="1">
      <c r="A147" s="34"/>
      <c r="B147" s="162"/>
      <c r="C147" s="163" t="s">
        <v>212</v>
      </c>
      <c r="D147" s="163" t="s">
        <v>114</v>
      </c>
      <c r="E147" s="164" t="s">
        <v>213</v>
      </c>
      <c r="F147" s="165" t="s">
        <v>214</v>
      </c>
      <c r="G147" s="166" t="s">
        <v>117</v>
      </c>
      <c r="H147" s="167">
        <v>14</v>
      </c>
      <c r="I147" s="168"/>
      <c r="J147" s="169">
        <f>ROUND(I147*H147,2)</f>
        <v>0</v>
      </c>
      <c r="K147" s="170"/>
      <c r="L147" s="35"/>
      <c r="M147" s="171" t="s">
        <v>1</v>
      </c>
      <c r="N147" s="172" t="s">
        <v>41</v>
      </c>
      <c r="O147" s="73"/>
      <c r="P147" s="173">
        <f>O147*H147</f>
        <v>0</v>
      </c>
      <c r="Q147" s="173">
        <v>0</v>
      </c>
      <c r="R147" s="173">
        <f>Q147*H147</f>
        <v>0</v>
      </c>
      <c r="S147" s="173">
        <v>0</v>
      </c>
      <c r="T147" s="174">
        <f>S147*H147</f>
        <v>0</v>
      </c>
      <c r="U147" s="34"/>
      <c r="V147" s="34"/>
      <c r="W147" s="34"/>
      <c r="X147" s="34"/>
      <c r="Y147" s="34"/>
      <c r="Z147" s="34"/>
      <c r="AA147" s="34"/>
      <c r="AB147" s="34"/>
      <c r="AC147" s="34"/>
      <c r="AD147" s="34"/>
      <c r="AE147" s="34"/>
      <c r="AR147" s="175" t="s">
        <v>118</v>
      </c>
      <c r="AT147" s="175" t="s">
        <v>114</v>
      </c>
      <c r="AU147" s="175" t="s">
        <v>83</v>
      </c>
      <c r="AY147" s="15" t="s">
        <v>111</v>
      </c>
      <c r="BE147" s="176">
        <f>IF(N147="základní",J147,0)</f>
        <v>0</v>
      </c>
      <c r="BF147" s="176">
        <f>IF(N147="snížená",J147,0)</f>
        <v>0</v>
      </c>
      <c r="BG147" s="176">
        <f>IF(N147="zákl. přenesená",J147,0)</f>
        <v>0</v>
      </c>
      <c r="BH147" s="176">
        <f>IF(N147="sníž. přenesená",J147,0)</f>
        <v>0</v>
      </c>
      <c r="BI147" s="176">
        <f>IF(N147="nulová",J147,0)</f>
        <v>0</v>
      </c>
      <c r="BJ147" s="15" t="s">
        <v>81</v>
      </c>
      <c r="BK147" s="176">
        <f>ROUND(I147*H147,2)</f>
        <v>0</v>
      </c>
      <c r="BL147" s="15" t="s">
        <v>118</v>
      </c>
      <c r="BM147" s="175" t="s">
        <v>215</v>
      </c>
    </row>
    <row r="148" s="2" customFormat="1" ht="24.15" customHeight="1">
      <c r="A148" s="34"/>
      <c r="B148" s="162"/>
      <c r="C148" s="163" t="s">
        <v>216</v>
      </c>
      <c r="D148" s="163" t="s">
        <v>114</v>
      </c>
      <c r="E148" s="164" t="s">
        <v>217</v>
      </c>
      <c r="F148" s="165" t="s">
        <v>218</v>
      </c>
      <c r="G148" s="166" t="s">
        <v>117</v>
      </c>
      <c r="H148" s="167">
        <v>14</v>
      </c>
      <c r="I148" s="168"/>
      <c r="J148" s="169">
        <f>ROUND(I148*H148,2)</f>
        <v>0</v>
      </c>
      <c r="K148" s="170"/>
      <c r="L148" s="35"/>
      <c r="M148" s="171" t="s">
        <v>1</v>
      </c>
      <c r="N148" s="172" t="s">
        <v>41</v>
      </c>
      <c r="O148" s="73"/>
      <c r="P148" s="173">
        <f>O148*H148</f>
        <v>0</v>
      </c>
      <c r="Q148" s="173">
        <v>0</v>
      </c>
      <c r="R148" s="173">
        <f>Q148*H148</f>
        <v>0</v>
      </c>
      <c r="S148" s="173">
        <v>0</v>
      </c>
      <c r="T148" s="174">
        <f>S148*H148</f>
        <v>0</v>
      </c>
      <c r="U148" s="34"/>
      <c r="V148" s="34"/>
      <c r="W148" s="34"/>
      <c r="X148" s="34"/>
      <c r="Y148" s="34"/>
      <c r="Z148" s="34"/>
      <c r="AA148" s="34"/>
      <c r="AB148" s="34"/>
      <c r="AC148" s="34"/>
      <c r="AD148" s="34"/>
      <c r="AE148" s="34"/>
      <c r="AR148" s="175" t="s">
        <v>118</v>
      </c>
      <c r="AT148" s="175" t="s">
        <v>114</v>
      </c>
      <c r="AU148" s="175" t="s">
        <v>83</v>
      </c>
      <c r="AY148" s="15" t="s">
        <v>111</v>
      </c>
      <c r="BE148" s="176">
        <f>IF(N148="základní",J148,0)</f>
        <v>0</v>
      </c>
      <c r="BF148" s="176">
        <f>IF(N148="snížená",J148,0)</f>
        <v>0</v>
      </c>
      <c r="BG148" s="176">
        <f>IF(N148="zákl. přenesená",J148,0)</f>
        <v>0</v>
      </c>
      <c r="BH148" s="176">
        <f>IF(N148="sníž. přenesená",J148,0)</f>
        <v>0</v>
      </c>
      <c r="BI148" s="176">
        <f>IF(N148="nulová",J148,0)</f>
        <v>0</v>
      </c>
      <c r="BJ148" s="15" t="s">
        <v>81</v>
      </c>
      <c r="BK148" s="176">
        <f>ROUND(I148*H148,2)</f>
        <v>0</v>
      </c>
      <c r="BL148" s="15" t="s">
        <v>118</v>
      </c>
      <c r="BM148" s="175" t="s">
        <v>219</v>
      </c>
    </row>
    <row r="149" s="2" customFormat="1" ht="16.5" customHeight="1">
      <c r="A149" s="34"/>
      <c r="B149" s="162"/>
      <c r="C149" s="177" t="s">
        <v>220</v>
      </c>
      <c r="D149" s="177" t="s">
        <v>124</v>
      </c>
      <c r="E149" s="178" t="s">
        <v>221</v>
      </c>
      <c r="F149" s="179" t="s">
        <v>222</v>
      </c>
      <c r="G149" s="180" t="s">
        <v>117</v>
      </c>
      <c r="H149" s="181">
        <v>14</v>
      </c>
      <c r="I149" s="182"/>
      <c r="J149" s="183">
        <f>ROUND(I149*H149,2)</f>
        <v>0</v>
      </c>
      <c r="K149" s="184"/>
      <c r="L149" s="185"/>
      <c r="M149" s="186" t="s">
        <v>1</v>
      </c>
      <c r="N149" s="187" t="s">
        <v>41</v>
      </c>
      <c r="O149" s="73"/>
      <c r="P149" s="173">
        <f>O149*H149</f>
        <v>0</v>
      </c>
      <c r="Q149" s="173">
        <v>0</v>
      </c>
      <c r="R149" s="173">
        <f>Q149*H149</f>
        <v>0</v>
      </c>
      <c r="S149" s="173">
        <v>0</v>
      </c>
      <c r="T149" s="174">
        <f>S149*H149</f>
        <v>0</v>
      </c>
      <c r="U149" s="34"/>
      <c r="V149" s="34"/>
      <c r="W149" s="34"/>
      <c r="X149" s="34"/>
      <c r="Y149" s="34"/>
      <c r="Z149" s="34"/>
      <c r="AA149" s="34"/>
      <c r="AB149" s="34"/>
      <c r="AC149" s="34"/>
      <c r="AD149" s="34"/>
      <c r="AE149" s="34"/>
      <c r="AR149" s="175" t="s">
        <v>127</v>
      </c>
      <c r="AT149" s="175" t="s">
        <v>124</v>
      </c>
      <c r="AU149" s="175" t="s">
        <v>83</v>
      </c>
      <c r="AY149" s="15" t="s">
        <v>111</v>
      </c>
      <c r="BE149" s="176">
        <f>IF(N149="základní",J149,0)</f>
        <v>0</v>
      </c>
      <c r="BF149" s="176">
        <f>IF(N149="snížená",J149,0)</f>
        <v>0</v>
      </c>
      <c r="BG149" s="176">
        <f>IF(N149="zákl. přenesená",J149,0)</f>
        <v>0</v>
      </c>
      <c r="BH149" s="176">
        <f>IF(N149="sníž. přenesená",J149,0)</f>
        <v>0</v>
      </c>
      <c r="BI149" s="176">
        <f>IF(N149="nulová",J149,0)</f>
        <v>0</v>
      </c>
      <c r="BJ149" s="15" t="s">
        <v>81</v>
      </c>
      <c r="BK149" s="176">
        <f>ROUND(I149*H149,2)</f>
        <v>0</v>
      </c>
      <c r="BL149" s="15" t="s">
        <v>118</v>
      </c>
      <c r="BM149" s="175" t="s">
        <v>223</v>
      </c>
    </row>
    <row r="150" s="2" customFormat="1" ht="21.75" customHeight="1">
      <c r="A150" s="34"/>
      <c r="B150" s="162"/>
      <c r="C150" s="163" t="s">
        <v>224</v>
      </c>
      <c r="D150" s="163" t="s">
        <v>114</v>
      </c>
      <c r="E150" s="164" t="s">
        <v>225</v>
      </c>
      <c r="F150" s="165" t="s">
        <v>226</v>
      </c>
      <c r="G150" s="166" t="s">
        <v>117</v>
      </c>
      <c r="H150" s="167">
        <v>29</v>
      </c>
      <c r="I150" s="168"/>
      <c r="J150" s="169">
        <f>ROUND(I150*H150,2)</f>
        <v>0</v>
      </c>
      <c r="K150" s="170"/>
      <c r="L150" s="35"/>
      <c r="M150" s="171" t="s">
        <v>1</v>
      </c>
      <c r="N150" s="172" t="s">
        <v>41</v>
      </c>
      <c r="O150" s="73"/>
      <c r="P150" s="173">
        <f>O150*H150</f>
        <v>0</v>
      </c>
      <c r="Q150" s="173">
        <v>0</v>
      </c>
      <c r="R150" s="173">
        <f>Q150*H150</f>
        <v>0</v>
      </c>
      <c r="S150" s="173">
        <v>0</v>
      </c>
      <c r="T150" s="174">
        <f>S150*H150</f>
        <v>0</v>
      </c>
      <c r="U150" s="34"/>
      <c r="V150" s="34"/>
      <c r="W150" s="34"/>
      <c r="X150" s="34"/>
      <c r="Y150" s="34"/>
      <c r="Z150" s="34"/>
      <c r="AA150" s="34"/>
      <c r="AB150" s="34"/>
      <c r="AC150" s="34"/>
      <c r="AD150" s="34"/>
      <c r="AE150" s="34"/>
      <c r="AR150" s="175" t="s">
        <v>118</v>
      </c>
      <c r="AT150" s="175" t="s">
        <v>114</v>
      </c>
      <c r="AU150" s="175" t="s">
        <v>83</v>
      </c>
      <c r="AY150" s="15" t="s">
        <v>111</v>
      </c>
      <c r="BE150" s="176">
        <f>IF(N150="základní",J150,0)</f>
        <v>0</v>
      </c>
      <c r="BF150" s="176">
        <f>IF(N150="snížená",J150,0)</f>
        <v>0</v>
      </c>
      <c r="BG150" s="176">
        <f>IF(N150="zákl. přenesená",J150,0)</f>
        <v>0</v>
      </c>
      <c r="BH150" s="176">
        <f>IF(N150="sníž. přenesená",J150,0)</f>
        <v>0</v>
      </c>
      <c r="BI150" s="176">
        <f>IF(N150="nulová",J150,0)</f>
        <v>0</v>
      </c>
      <c r="BJ150" s="15" t="s">
        <v>81</v>
      </c>
      <c r="BK150" s="176">
        <f>ROUND(I150*H150,2)</f>
        <v>0</v>
      </c>
      <c r="BL150" s="15" t="s">
        <v>118</v>
      </c>
      <c r="BM150" s="175" t="s">
        <v>227</v>
      </c>
    </row>
    <row r="151" s="2" customFormat="1" ht="24.15" customHeight="1">
      <c r="A151" s="34"/>
      <c r="B151" s="162"/>
      <c r="C151" s="163" t="s">
        <v>228</v>
      </c>
      <c r="D151" s="163" t="s">
        <v>114</v>
      </c>
      <c r="E151" s="164" t="s">
        <v>229</v>
      </c>
      <c r="F151" s="165" t="s">
        <v>230</v>
      </c>
      <c r="G151" s="166" t="s">
        <v>117</v>
      </c>
      <c r="H151" s="167">
        <v>29</v>
      </c>
      <c r="I151" s="168"/>
      <c r="J151" s="169">
        <f>ROUND(I151*H151,2)</f>
        <v>0</v>
      </c>
      <c r="K151" s="170"/>
      <c r="L151" s="35"/>
      <c r="M151" s="171" t="s">
        <v>1</v>
      </c>
      <c r="N151" s="172" t="s">
        <v>41</v>
      </c>
      <c r="O151" s="73"/>
      <c r="P151" s="173">
        <f>O151*H151</f>
        <v>0</v>
      </c>
      <c r="Q151" s="173">
        <v>0</v>
      </c>
      <c r="R151" s="173">
        <f>Q151*H151</f>
        <v>0</v>
      </c>
      <c r="S151" s="173">
        <v>0</v>
      </c>
      <c r="T151" s="174">
        <f>S151*H151</f>
        <v>0</v>
      </c>
      <c r="U151" s="34"/>
      <c r="V151" s="34"/>
      <c r="W151" s="34"/>
      <c r="X151" s="34"/>
      <c r="Y151" s="34"/>
      <c r="Z151" s="34"/>
      <c r="AA151" s="34"/>
      <c r="AB151" s="34"/>
      <c r="AC151" s="34"/>
      <c r="AD151" s="34"/>
      <c r="AE151" s="34"/>
      <c r="AR151" s="175" t="s">
        <v>118</v>
      </c>
      <c r="AT151" s="175" t="s">
        <v>114</v>
      </c>
      <c r="AU151" s="175" t="s">
        <v>83</v>
      </c>
      <c r="AY151" s="15" t="s">
        <v>111</v>
      </c>
      <c r="BE151" s="176">
        <f>IF(N151="základní",J151,0)</f>
        <v>0</v>
      </c>
      <c r="BF151" s="176">
        <f>IF(N151="snížená",J151,0)</f>
        <v>0</v>
      </c>
      <c r="BG151" s="176">
        <f>IF(N151="zákl. přenesená",J151,0)</f>
        <v>0</v>
      </c>
      <c r="BH151" s="176">
        <f>IF(N151="sníž. přenesená",J151,0)</f>
        <v>0</v>
      </c>
      <c r="BI151" s="176">
        <f>IF(N151="nulová",J151,0)</f>
        <v>0</v>
      </c>
      <c r="BJ151" s="15" t="s">
        <v>81</v>
      </c>
      <c r="BK151" s="176">
        <f>ROUND(I151*H151,2)</f>
        <v>0</v>
      </c>
      <c r="BL151" s="15" t="s">
        <v>118</v>
      </c>
      <c r="BM151" s="175" t="s">
        <v>231</v>
      </c>
    </row>
    <row r="152" s="2" customFormat="1" ht="16.5" customHeight="1">
      <c r="A152" s="34"/>
      <c r="B152" s="162"/>
      <c r="C152" s="177" t="s">
        <v>232</v>
      </c>
      <c r="D152" s="177" t="s">
        <v>124</v>
      </c>
      <c r="E152" s="178" t="s">
        <v>233</v>
      </c>
      <c r="F152" s="179" t="s">
        <v>234</v>
      </c>
      <c r="G152" s="180" t="s">
        <v>117</v>
      </c>
      <c r="H152" s="181">
        <v>29</v>
      </c>
      <c r="I152" s="182"/>
      <c r="J152" s="183">
        <f>ROUND(I152*H152,2)</f>
        <v>0</v>
      </c>
      <c r="K152" s="184"/>
      <c r="L152" s="185"/>
      <c r="M152" s="186" t="s">
        <v>1</v>
      </c>
      <c r="N152" s="187" t="s">
        <v>41</v>
      </c>
      <c r="O152" s="73"/>
      <c r="P152" s="173">
        <f>O152*H152</f>
        <v>0</v>
      </c>
      <c r="Q152" s="173">
        <v>0</v>
      </c>
      <c r="R152" s="173">
        <f>Q152*H152</f>
        <v>0</v>
      </c>
      <c r="S152" s="173">
        <v>0</v>
      </c>
      <c r="T152" s="174">
        <f>S152*H152</f>
        <v>0</v>
      </c>
      <c r="U152" s="34"/>
      <c r="V152" s="34"/>
      <c r="W152" s="34"/>
      <c r="X152" s="34"/>
      <c r="Y152" s="34"/>
      <c r="Z152" s="34"/>
      <c r="AA152" s="34"/>
      <c r="AB152" s="34"/>
      <c r="AC152" s="34"/>
      <c r="AD152" s="34"/>
      <c r="AE152" s="34"/>
      <c r="AR152" s="175" t="s">
        <v>127</v>
      </c>
      <c r="AT152" s="175" t="s">
        <v>124</v>
      </c>
      <c r="AU152" s="175" t="s">
        <v>83</v>
      </c>
      <c r="AY152" s="15" t="s">
        <v>111</v>
      </c>
      <c r="BE152" s="176">
        <f>IF(N152="základní",J152,0)</f>
        <v>0</v>
      </c>
      <c r="BF152" s="176">
        <f>IF(N152="snížená",J152,0)</f>
        <v>0</v>
      </c>
      <c r="BG152" s="176">
        <f>IF(N152="zákl. přenesená",J152,0)</f>
        <v>0</v>
      </c>
      <c r="BH152" s="176">
        <f>IF(N152="sníž. přenesená",J152,0)</f>
        <v>0</v>
      </c>
      <c r="BI152" s="176">
        <f>IF(N152="nulová",J152,0)</f>
        <v>0</v>
      </c>
      <c r="BJ152" s="15" t="s">
        <v>81</v>
      </c>
      <c r="BK152" s="176">
        <f>ROUND(I152*H152,2)</f>
        <v>0</v>
      </c>
      <c r="BL152" s="15" t="s">
        <v>118</v>
      </c>
      <c r="BM152" s="175" t="s">
        <v>235</v>
      </c>
    </row>
    <row r="153" s="2" customFormat="1" ht="16.5" customHeight="1">
      <c r="A153" s="34"/>
      <c r="B153" s="162"/>
      <c r="C153" s="163" t="s">
        <v>236</v>
      </c>
      <c r="D153" s="163" t="s">
        <v>114</v>
      </c>
      <c r="E153" s="164" t="s">
        <v>237</v>
      </c>
      <c r="F153" s="165" t="s">
        <v>238</v>
      </c>
      <c r="G153" s="166" t="s">
        <v>117</v>
      </c>
      <c r="H153" s="167">
        <v>46</v>
      </c>
      <c r="I153" s="168"/>
      <c r="J153" s="169">
        <f>ROUND(I153*H153,2)</f>
        <v>0</v>
      </c>
      <c r="K153" s="170"/>
      <c r="L153" s="35"/>
      <c r="M153" s="171" t="s">
        <v>1</v>
      </c>
      <c r="N153" s="172" t="s">
        <v>41</v>
      </c>
      <c r="O153" s="73"/>
      <c r="P153" s="173">
        <f>O153*H153</f>
        <v>0</v>
      </c>
      <c r="Q153" s="173">
        <v>0</v>
      </c>
      <c r="R153" s="173">
        <f>Q153*H153</f>
        <v>0</v>
      </c>
      <c r="S153" s="173">
        <v>0</v>
      </c>
      <c r="T153" s="174">
        <f>S153*H153</f>
        <v>0</v>
      </c>
      <c r="U153" s="34"/>
      <c r="V153" s="34"/>
      <c r="W153" s="34"/>
      <c r="X153" s="34"/>
      <c r="Y153" s="34"/>
      <c r="Z153" s="34"/>
      <c r="AA153" s="34"/>
      <c r="AB153" s="34"/>
      <c r="AC153" s="34"/>
      <c r="AD153" s="34"/>
      <c r="AE153" s="34"/>
      <c r="AR153" s="175" t="s">
        <v>118</v>
      </c>
      <c r="AT153" s="175" t="s">
        <v>114</v>
      </c>
      <c r="AU153" s="175" t="s">
        <v>83</v>
      </c>
      <c r="AY153" s="15" t="s">
        <v>111</v>
      </c>
      <c r="BE153" s="176">
        <f>IF(N153="základní",J153,0)</f>
        <v>0</v>
      </c>
      <c r="BF153" s="176">
        <f>IF(N153="snížená",J153,0)</f>
        <v>0</v>
      </c>
      <c r="BG153" s="176">
        <f>IF(N153="zákl. přenesená",J153,0)</f>
        <v>0</v>
      </c>
      <c r="BH153" s="176">
        <f>IF(N153="sníž. přenesená",J153,0)</f>
        <v>0</v>
      </c>
      <c r="BI153" s="176">
        <f>IF(N153="nulová",J153,0)</f>
        <v>0</v>
      </c>
      <c r="BJ153" s="15" t="s">
        <v>81</v>
      </c>
      <c r="BK153" s="176">
        <f>ROUND(I153*H153,2)</f>
        <v>0</v>
      </c>
      <c r="BL153" s="15" t="s">
        <v>118</v>
      </c>
      <c r="BM153" s="175" t="s">
        <v>239</v>
      </c>
    </row>
    <row r="154" s="2" customFormat="1" ht="16.5" customHeight="1">
      <c r="A154" s="34"/>
      <c r="B154" s="162"/>
      <c r="C154" s="163" t="s">
        <v>240</v>
      </c>
      <c r="D154" s="163" t="s">
        <v>114</v>
      </c>
      <c r="E154" s="164" t="s">
        <v>241</v>
      </c>
      <c r="F154" s="165" t="s">
        <v>242</v>
      </c>
      <c r="G154" s="166" t="s">
        <v>117</v>
      </c>
      <c r="H154" s="167">
        <v>46</v>
      </c>
      <c r="I154" s="168"/>
      <c r="J154" s="169">
        <f>ROUND(I154*H154,2)</f>
        <v>0</v>
      </c>
      <c r="K154" s="170"/>
      <c r="L154" s="35"/>
      <c r="M154" s="171" t="s">
        <v>1</v>
      </c>
      <c r="N154" s="172" t="s">
        <v>41</v>
      </c>
      <c r="O154" s="73"/>
      <c r="P154" s="173">
        <f>O154*H154</f>
        <v>0</v>
      </c>
      <c r="Q154" s="173">
        <v>0</v>
      </c>
      <c r="R154" s="173">
        <f>Q154*H154</f>
        <v>0</v>
      </c>
      <c r="S154" s="173">
        <v>0</v>
      </c>
      <c r="T154" s="174">
        <f>S154*H154</f>
        <v>0</v>
      </c>
      <c r="U154" s="34"/>
      <c r="V154" s="34"/>
      <c r="W154" s="34"/>
      <c r="X154" s="34"/>
      <c r="Y154" s="34"/>
      <c r="Z154" s="34"/>
      <c r="AA154" s="34"/>
      <c r="AB154" s="34"/>
      <c r="AC154" s="34"/>
      <c r="AD154" s="34"/>
      <c r="AE154" s="34"/>
      <c r="AR154" s="175" t="s">
        <v>118</v>
      </c>
      <c r="AT154" s="175" t="s">
        <v>114</v>
      </c>
      <c r="AU154" s="175" t="s">
        <v>83</v>
      </c>
      <c r="AY154" s="15" t="s">
        <v>111</v>
      </c>
      <c r="BE154" s="176">
        <f>IF(N154="základní",J154,0)</f>
        <v>0</v>
      </c>
      <c r="BF154" s="176">
        <f>IF(N154="snížená",J154,0)</f>
        <v>0</v>
      </c>
      <c r="BG154" s="176">
        <f>IF(N154="zákl. přenesená",J154,0)</f>
        <v>0</v>
      </c>
      <c r="BH154" s="176">
        <f>IF(N154="sníž. přenesená",J154,0)</f>
        <v>0</v>
      </c>
      <c r="BI154" s="176">
        <f>IF(N154="nulová",J154,0)</f>
        <v>0</v>
      </c>
      <c r="BJ154" s="15" t="s">
        <v>81</v>
      </c>
      <c r="BK154" s="176">
        <f>ROUND(I154*H154,2)</f>
        <v>0</v>
      </c>
      <c r="BL154" s="15" t="s">
        <v>118</v>
      </c>
      <c r="BM154" s="175" t="s">
        <v>243</v>
      </c>
    </row>
    <row r="155" s="2" customFormat="1" ht="16.5" customHeight="1">
      <c r="A155" s="34"/>
      <c r="B155" s="162"/>
      <c r="C155" s="177" t="s">
        <v>127</v>
      </c>
      <c r="D155" s="177" t="s">
        <v>124</v>
      </c>
      <c r="E155" s="178" t="s">
        <v>244</v>
      </c>
      <c r="F155" s="179" t="s">
        <v>245</v>
      </c>
      <c r="G155" s="180" t="s">
        <v>117</v>
      </c>
      <c r="H155" s="181">
        <v>46</v>
      </c>
      <c r="I155" s="182"/>
      <c r="J155" s="183">
        <f>ROUND(I155*H155,2)</f>
        <v>0</v>
      </c>
      <c r="K155" s="184"/>
      <c r="L155" s="185"/>
      <c r="M155" s="186" t="s">
        <v>1</v>
      </c>
      <c r="N155" s="187" t="s">
        <v>41</v>
      </c>
      <c r="O155" s="73"/>
      <c r="P155" s="173">
        <f>O155*H155</f>
        <v>0</v>
      </c>
      <c r="Q155" s="173">
        <v>0</v>
      </c>
      <c r="R155" s="173">
        <f>Q155*H155</f>
        <v>0</v>
      </c>
      <c r="S155" s="173">
        <v>0</v>
      </c>
      <c r="T155" s="174">
        <f>S155*H155</f>
        <v>0</v>
      </c>
      <c r="U155" s="34"/>
      <c r="V155" s="34"/>
      <c r="W155" s="34"/>
      <c r="X155" s="34"/>
      <c r="Y155" s="34"/>
      <c r="Z155" s="34"/>
      <c r="AA155" s="34"/>
      <c r="AB155" s="34"/>
      <c r="AC155" s="34"/>
      <c r="AD155" s="34"/>
      <c r="AE155" s="34"/>
      <c r="AR155" s="175" t="s">
        <v>127</v>
      </c>
      <c r="AT155" s="175" t="s">
        <v>124</v>
      </c>
      <c r="AU155" s="175" t="s">
        <v>83</v>
      </c>
      <c r="AY155" s="15" t="s">
        <v>111</v>
      </c>
      <c r="BE155" s="176">
        <f>IF(N155="základní",J155,0)</f>
        <v>0</v>
      </c>
      <c r="BF155" s="176">
        <f>IF(N155="snížená",J155,0)</f>
        <v>0</v>
      </c>
      <c r="BG155" s="176">
        <f>IF(N155="zákl. přenesená",J155,0)</f>
        <v>0</v>
      </c>
      <c r="BH155" s="176">
        <f>IF(N155="sníž. přenesená",J155,0)</f>
        <v>0</v>
      </c>
      <c r="BI155" s="176">
        <f>IF(N155="nulová",J155,0)</f>
        <v>0</v>
      </c>
      <c r="BJ155" s="15" t="s">
        <v>81</v>
      </c>
      <c r="BK155" s="176">
        <f>ROUND(I155*H155,2)</f>
        <v>0</v>
      </c>
      <c r="BL155" s="15" t="s">
        <v>118</v>
      </c>
      <c r="BM155" s="175" t="s">
        <v>246</v>
      </c>
    </row>
    <row r="156" s="12" customFormat="1" ht="25.92" customHeight="1">
      <c r="A156" s="12"/>
      <c r="B156" s="149"/>
      <c r="C156" s="12"/>
      <c r="D156" s="150" t="s">
        <v>75</v>
      </c>
      <c r="E156" s="151" t="s">
        <v>247</v>
      </c>
      <c r="F156" s="151" t="s">
        <v>248</v>
      </c>
      <c r="G156" s="12"/>
      <c r="H156" s="12"/>
      <c r="I156" s="152"/>
      <c r="J156" s="153">
        <f>BK156</f>
        <v>0</v>
      </c>
      <c r="K156" s="12"/>
      <c r="L156" s="149"/>
      <c r="M156" s="154"/>
      <c r="N156" s="155"/>
      <c r="O156" s="155"/>
      <c r="P156" s="156">
        <f>SUM(P157:P159)</f>
        <v>0</v>
      </c>
      <c r="Q156" s="155"/>
      <c r="R156" s="156">
        <f>SUM(R157:R159)</f>
        <v>0</v>
      </c>
      <c r="S156" s="155"/>
      <c r="T156" s="157">
        <f>SUM(T157:T159)</f>
        <v>0</v>
      </c>
      <c r="U156" s="12"/>
      <c r="V156" s="12"/>
      <c r="W156" s="12"/>
      <c r="X156" s="12"/>
      <c r="Y156" s="12"/>
      <c r="Z156" s="12"/>
      <c r="AA156" s="12"/>
      <c r="AB156" s="12"/>
      <c r="AC156" s="12"/>
      <c r="AD156" s="12"/>
      <c r="AE156" s="12"/>
      <c r="AR156" s="150" t="s">
        <v>131</v>
      </c>
      <c r="AT156" s="158" t="s">
        <v>75</v>
      </c>
      <c r="AU156" s="158" t="s">
        <v>76</v>
      </c>
      <c r="AY156" s="150" t="s">
        <v>111</v>
      </c>
      <c r="BK156" s="159">
        <f>SUM(BK157:BK159)</f>
        <v>0</v>
      </c>
    </row>
    <row r="157" s="2" customFormat="1" ht="24.15" customHeight="1">
      <c r="A157" s="34"/>
      <c r="B157" s="162"/>
      <c r="C157" s="163" t="s">
        <v>249</v>
      </c>
      <c r="D157" s="163" t="s">
        <v>114</v>
      </c>
      <c r="E157" s="164" t="s">
        <v>250</v>
      </c>
      <c r="F157" s="165" t="s">
        <v>251</v>
      </c>
      <c r="G157" s="166" t="s">
        <v>252</v>
      </c>
      <c r="H157" s="167">
        <v>1</v>
      </c>
      <c r="I157" s="168"/>
      <c r="J157" s="169">
        <f>ROUND(I157*H157,2)</f>
        <v>0</v>
      </c>
      <c r="K157" s="170"/>
      <c r="L157" s="35"/>
      <c r="M157" s="171" t="s">
        <v>1</v>
      </c>
      <c r="N157" s="172" t="s">
        <v>41</v>
      </c>
      <c r="O157" s="73"/>
      <c r="P157" s="173">
        <f>O157*H157</f>
        <v>0</v>
      </c>
      <c r="Q157" s="173">
        <v>0</v>
      </c>
      <c r="R157" s="173">
        <f>Q157*H157</f>
        <v>0</v>
      </c>
      <c r="S157" s="173">
        <v>0</v>
      </c>
      <c r="T157" s="174">
        <f>S157*H157</f>
        <v>0</v>
      </c>
      <c r="U157" s="34"/>
      <c r="V157" s="34"/>
      <c r="W157" s="34"/>
      <c r="X157" s="34"/>
      <c r="Y157" s="34"/>
      <c r="Z157" s="34"/>
      <c r="AA157" s="34"/>
      <c r="AB157" s="34"/>
      <c r="AC157" s="34"/>
      <c r="AD157" s="34"/>
      <c r="AE157" s="34"/>
      <c r="AR157" s="175" t="s">
        <v>253</v>
      </c>
      <c r="AT157" s="175" t="s">
        <v>114</v>
      </c>
      <c r="AU157" s="175" t="s">
        <v>81</v>
      </c>
      <c r="AY157" s="15" t="s">
        <v>111</v>
      </c>
      <c r="BE157" s="176">
        <f>IF(N157="základní",J157,0)</f>
        <v>0</v>
      </c>
      <c r="BF157" s="176">
        <f>IF(N157="snížená",J157,0)</f>
        <v>0</v>
      </c>
      <c r="BG157" s="176">
        <f>IF(N157="zákl. přenesená",J157,0)</f>
        <v>0</v>
      </c>
      <c r="BH157" s="176">
        <f>IF(N157="sníž. přenesená",J157,0)</f>
        <v>0</v>
      </c>
      <c r="BI157" s="176">
        <f>IF(N157="nulová",J157,0)</f>
        <v>0</v>
      </c>
      <c r="BJ157" s="15" t="s">
        <v>81</v>
      </c>
      <c r="BK157" s="176">
        <f>ROUND(I157*H157,2)</f>
        <v>0</v>
      </c>
      <c r="BL157" s="15" t="s">
        <v>253</v>
      </c>
      <c r="BM157" s="175" t="s">
        <v>254</v>
      </c>
    </row>
    <row r="158" s="2" customFormat="1" ht="16.5" customHeight="1">
      <c r="A158" s="34"/>
      <c r="B158" s="162"/>
      <c r="C158" s="163" t="s">
        <v>255</v>
      </c>
      <c r="D158" s="163" t="s">
        <v>114</v>
      </c>
      <c r="E158" s="164" t="s">
        <v>256</v>
      </c>
      <c r="F158" s="165" t="s">
        <v>257</v>
      </c>
      <c r="G158" s="166" t="s">
        <v>258</v>
      </c>
      <c r="H158" s="167">
        <v>1</v>
      </c>
      <c r="I158" s="168"/>
      <c r="J158" s="169">
        <f>ROUND(I158*H158,2)</f>
        <v>0</v>
      </c>
      <c r="K158" s="170"/>
      <c r="L158" s="35"/>
      <c r="M158" s="171" t="s">
        <v>1</v>
      </c>
      <c r="N158" s="172" t="s">
        <v>41</v>
      </c>
      <c r="O158" s="73"/>
      <c r="P158" s="173">
        <f>O158*H158</f>
        <v>0</v>
      </c>
      <c r="Q158" s="173">
        <v>0</v>
      </c>
      <c r="R158" s="173">
        <f>Q158*H158</f>
        <v>0</v>
      </c>
      <c r="S158" s="173">
        <v>0</v>
      </c>
      <c r="T158" s="174">
        <f>S158*H158</f>
        <v>0</v>
      </c>
      <c r="U158" s="34"/>
      <c r="V158" s="34"/>
      <c r="W158" s="34"/>
      <c r="X158" s="34"/>
      <c r="Y158" s="34"/>
      <c r="Z158" s="34"/>
      <c r="AA158" s="34"/>
      <c r="AB158" s="34"/>
      <c r="AC158" s="34"/>
      <c r="AD158" s="34"/>
      <c r="AE158" s="34"/>
      <c r="AR158" s="175" t="s">
        <v>253</v>
      </c>
      <c r="AT158" s="175" t="s">
        <v>114</v>
      </c>
      <c r="AU158" s="175" t="s">
        <v>81</v>
      </c>
      <c r="AY158" s="15" t="s">
        <v>111</v>
      </c>
      <c r="BE158" s="176">
        <f>IF(N158="základní",J158,0)</f>
        <v>0</v>
      </c>
      <c r="BF158" s="176">
        <f>IF(N158="snížená",J158,0)</f>
        <v>0</v>
      </c>
      <c r="BG158" s="176">
        <f>IF(N158="zákl. přenesená",J158,0)</f>
        <v>0</v>
      </c>
      <c r="BH158" s="176">
        <f>IF(N158="sníž. přenesená",J158,0)</f>
        <v>0</v>
      </c>
      <c r="BI158" s="176">
        <f>IF(N158="nulová",J158,0)</f>
        <v>0</v>
      </c>
      <c r="BJ158" s="15" t="s">
        <v>81</v>
      </c>
      <c r="BK158" s="176">
        <f>ROUND(I158*H158,2)</f>
        <v>0</v>
      </c>
      <c r="BL158" s="15" t="s">
        <v>253</v>
      </c>
      <c r="BM158" s="175" t="s">
        <v>259</v>
      </c>
    </row>
    <row r="159" s="2" customFormat="1" ht="16.5" customHeight="1">
      <c r="A159" s="34"/>
      <c r="B159" s="162"/>
      <c r="C159" s="163" t="s">
        <v>260</v>
      </c>
      <c r="D159" s="163" t="s">
        <v>114</v>
      </c>
      <c r="E159" s="164" t="s">
        <v>261</v>
      </c>
      <c r="F159" s="165" t="s">
        <v>262</v>
      </c>
      <c r="G159" s="166" t="s">
        <v>258</v>
      </c>
      <c r="H159" s="167">
        <v>1</v>
      </c>
      <c r="I159" s="168"/>
      <c r="J159" s="169">
        <f>ROUND(I159*H159,2)</f>
        <v>0</v>
      </c>
      <c r="K159" s="170"/>
      <c r="L159" s="35"/>
      <c r="M159" s="188" t="s">
        <v>1</v>
      </c>
      <c r="N159" s="189" t="s">
        <v>41</v>
      </c>
      <c r="O159" s="190"/>
      <c r="P159" s="191">
        <f>O159*H159</f>
        <v>0</v>
      </c>
      <c r="Q159" s="191">
        <v>0</v>
      </c>
      <c r="R159" s="191">
        <f>Q159*H159</f>
        <v>0</v>
      </c>
      <c r="S159" s="191">
        <v>0</v>
      </c>
      <c r="T159" s="192">
        <f>S159*H159</f>
        <v>0</v>
      </c>
      <c r="U159" s="34"/>
      <c r="V159" s="34"/>
      <c r="W159" s="34"/>
      <c r="X159" s="34"/>
      <c r="Y159" s="34"/>
      <c r="Z159" s="34"/>
      <c r="AA159" s="34"/>
      <c r="AB159" s="34"/>
      <c r="AC159" s="34"/>
      <c r="AD159" s="34"/>
      <c r="AE159" s="34"/>
      <c r="AR159" s="175" t="s">
        <v>263</v>
      </c>
      <c r="AT159" s="175" t="s">
        <v>114</v>
      </c>
      <c r="AU159" s="175" t="s">
        <v>81</v>
      </c>
      <c r="AY159" s="15" t="s">
        <v>111</v>
      </c>
      <c r="BE159" s="176">
        <f>IF(N159="základní",J159,0)</f>
        <v>0</v>
      </c>
      <c r="BF159" s="176">
        <f>IF(N159="snížená",J159,0)</f>
        <v>0</v>
      </c>
      <c r="BG159" s="176">
        <f>IF(N159="zákl. přenesená",J159,0)</f>
        <v>0</v>
      </c>
      <c r="BH159" s="176">
        <f>IF(N159="sníž. přenesená",J159,0)</f>
        <v>0</v>
      </c>
      <c r="BI159" s="176">
        <f>IF(N159="nulová",J159,0)</f>
        <v>0</v>
      </c>
      <c r="BJ159" s="15" t="s">
        <v>81</v>
      </c>
      <c r="BK159" s="176">
        <f>ROUND(I159*H159,2)</f>
        <v>0</v>
      </c>
      <c r="BL159" s="15" t="s">
        <v>263</v>
      </c>
      <c r="BM159" s="175" t="s">
        <v>264</v>
      </c>
    </row>
    <row r="160" s="2" customFormat="1" ht="6.96" customHeight="1">
      <c r="A160" s="34"/>
      <c r="B160" s="56"/>
      <c r="C160" s="57"/>
      <c r="D160" s="57"/>
      <c r="E160" s="57"/>
      <c r="F160" s="57"/>
      <c r="G160" s="57"/>
      <c r="H160" s="57"/>
      <c r="I160" s="57"/>
      <c r="J160" s="57"/>
      <c r="K160" s="57"/>
      <c r="L160" s="35"/>
      <c r="M160" s="34"/>
      <c r="O160" s="34"/>
      <c r="P160" s="34"/>
      <c r="Q160" s="34"/>
      <c r="R160" s="34"/>
      <c r="S160" s="34"/>
      <c r="T160" s="34"/>
      <c r="U160" s="34"/>
      <c r="V160" s="34"/>
      <c r="W160" s="34"/>
      <c r="X160" s="34"/>
      <c r="Y160" s="34"/>
      <c r="Z160" s="34"/>
      <c r="AA160" s="34"/>
      <c r="AB160" s="34"/>
      <c r="AC160" s="34"/>
      <c r="AD160" s="34"/>
      <c r="AE160" s="34"/>
    </row>
  </sheetData>
  <autoFilter ref="C117:K159"/>
  <mergeCells count="6">
    <mergeCell ref="E7:H7"/>
    <mergeCell ref="E16:H16"/>
    <mergeCell ref="E25:H25"/>
    <mergeCell ref="E85:H85"/>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DESKTOP\Karel</dc:creator>
  <cp:lastModifiedBy>DESKTOP\Karel</cp:lastModifiedBy>
  <dcterms:created xsi:type="dcterms:W3CDTF">2022-09-08T06:30:50Z</dcterms:created>
  <dcterms:modified xsi:type="dcterms:W3CDTF">2022-09-08T06:30:51Z</dcterms:modified>
</cp:coreProperties>
</file>