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Gróf\2023\01 - Výměna vodovodních a odpodních rozvodů na FSS\OVZ - Pavelková\Rekonstrukce vodovodu a WC na FSS - I. etapa\"/>
    </mc:Choice>
  </mc:AlternateContent>
  <xr:revisionPtr revIDLastSave="0" documentId="13_ncr:1_{DB1FDEF2-D557-404D-943B-4B86C7626A6F}" xr6:coauthVersionLast="47" xr6:coauthVersionMax="47" xr10:uidLastSave="{00000000-0000-0000-0000-000000000000}"/>
  <bookViews>
    <workbookView xWindow="1125" yWindow="1125" windowWidth="26835" windowHeight="15000" activeTab="3" xr2:uid="{00000000-000D-0000-FFFF-FFFF00000000}"/>
  </bookViews>
  <sheets>
    <sheet name="Pokyny pro vyplnění" sheetId="11" r:id="rId1"/>
    <sheet name="VzorPolozky" sheetId="10" state="hidden" r:id="rId2"/>
    <sheet name="Stavba" sheetId="1" r:id="rId3"/>
    <sheet name="1 1 Pol" sheetId="12" r:id="rId4"/>
    <sheet name="1 2 Pol" sheetId="13" r:id="rId5"/>
    <sheet name="1 3 Pol" sheetId="14" r:id="rId6"/>
    <sheet name="1 3a Pol" sheetId="15" r:id="rId7"/>
    <sheet name="1 4 Pol" sheetId="16" r:id="rId8"/>
  </sheets>
  <externalReferences>
    <externalReference r:id="rId9"/>
  </externalReferences>
  <definedNames>
    <definedName name="CelkemDPHVypocet" localSheetId="2">Stavba!$H$46</definedName>
    <definedName name="CenaCelkem">Stavba!$G$29</definedName>
    <definedName name="CenaCelkemBezDPH">Stavba!$G$28</definedName>
    <definedName name="CenaCelkemVypocet" localSheetId="2">Stavba!$I$46</definedName>
    <definedName name="cisloobjektu">Stavba!$D$3</definedName>
    <definedName name="CisloRozpoctu">'[1]Krycí list'!$C$2</definedName>
    <definedName name="CisloStavby" localSheetId="2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Stavba!$E$13:$G$13</definedName>
    <definedName name="DPHSni">Stavba!$G$24</definedName>
    <definedName name="DPHZakl">Stavba!$G$26</definedName>
    <definedName name="dpsc" localSheetId="2">Stavba!$D$13</definedName>
    <definedName name="IČO" localSheetId="2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2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_xlnm.Print_Titles" localSheetId="5">'1 3 Pol'!$1:$7</definedName>
    <definedName name="_xlnm.Print_Titles" localSheetId="6">'1 3a Pol'!$1:$7</definedName>
    <definedName name="_xlnm.Print_Titles" localSheetId="7">'1 4 Pol'!$1:$7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3">'1 1 Pol'!$A$1:$Y$594</definedName>
    <definedName name="_xlnm.Print_Area" localSheetId="4">'1 2 Pol'!$A$1:$Y$140</definedName>
    <definedName name="_xlnm.Print_Area" localSheetId="5">'1 3 Pol'!$A$1:$Y$68</definedName>
    <definedName name="_xlnm.Print_Area" localSheetId="6">'1 3a Pol'!$A$1:$Y$57</definedName>
    <definedName name="_xlnm.Print_Area" localSheetId="7">'1 4 Pol'!$A$1:$Y$68</definedName>
    <definedName name="_xlnm.Print_Area" localSheetId="2">Stavba!$A$1:$J$95</definedName>
    <definedName name="odic" localSheetId="2">Stavba!$I$6</definedName>
    <definedName name="oico" localSheetId="2">Stavba!$I$5</definedName>
    <definedName name="omisto" localSheetId="2">Stavba!$E$7</definedName>
    <definedName name="onazev" localSheetId="2">Stavba!$D$6</definedName>
    <definedName name="opsc" localSheetId="2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>Stavba!$G$23</definedName>
    <definedName name="ZakladDPHSniVypocet" localSheetId="2">Stavba!$F$46</definedName>
    <definedName name="ZakladDPHZakl">Stavba!$G$25</definedName>
    <definedName name="ZakladDPHZaklVypocet" localSheetId="2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0" i="13" l="1"/>
  <c r="F42" i="1" s="1"/>
  <c r="G9" i="13"/>
  <c r="AE584" i="12"/>
  <c r="F41" i="1" s="1"/>
  <c r="G578" i="12"/>
  <c r="M578" i="12" s="1"/>
  <c r="M577" i="12" s="1"/>
  <c r="G580" i="12"/>
  <c r="G582" i="12"/>
  <c r="M582" i="12"/>
  <c r="G569" i="12"/>
  <c r="V580" i="12"/>
  <c r="Q580" i="12"/>
  <c r="O580" i="12"/>
  <c r="K580" i="12"/>
  <c r="I580" i="12"/>
  <c r="V582" i="12"/>
  <c r="Q582" i="12"/>
  <c r="O582" i="12"/>
  <c r="K582" i="12"/>
  <c r="I582" i="12"/>
  <c r="G575" i="12"/>
  <c r="G8" i="13"/>
  <c r="BA56" i="16"/>
  <c r="G9" i="16"/>
  <c r="M9" i="16" s="1"/>
  <c r="I9" i="16"/>
  <c r="K9" i="16"/>
  <c r="K8" i="16" s="1"/>
  <c r="O9" i="16"/>
  <c r="Q9" i="16"/>
  <c r="V9" i="16"/>
  <c r="G10" i="16"/>
  <c r="I10" i="16"/>
  <c r="K10" i="16"/>
  <c r="M10" i="16"/>
  <c r="O10" i="16"/>
  <c r="Q10" i="16"/>
  <c r="V10" i="16"/>
  <c r="G12" i="16"/>
  <c r="I12" i="16"/>
  <c r="K12" i="16"/>
  <c r="O12" i="16"/>
  <c r="Q12" i="16"/>
  <c r="V12" i="16"/>
  <c r="G13" i="16"/>
  <c r="M13" i="16"/>
  <c r="I13" i="16"/>
  <c r="K13" i="16"/>
  <c r="O13" i="16"/>
  <c r="Q13" i="16"/>
  <c r="V13" i="16"/>
  <c r="G14" i="16"/>
  <c r="M14" i="16"/>
  <c r="I14" i="16"/>
  <c r="K14" i="16"/>
  <c r="O14" i="16"/>
  <c r="Q14" i="16"/>
  <c r="V14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/>
  <c r="I18" i="16"/>
  <c r="K18" i="16"/>
  <c r="O18" i="16"/>
  <c r="Q18" i="16"/>
  <c r="V18" i="16"/>
  <c r="G19" i="16"/>
  <c r="M19" i="16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/>
  <c r="I29" i="16"/>
  <c r="K29" i="16"/>
  <c r="O29" i="16"/>
  <c r="Q29" i="16"/>
  <c r="V29" i="16"/>
  <c r="G30" i="16"/>
  <c r="M30" i="16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3" i="16"/>
  <c r="M33" i="16"/>
  <c r="I33" i="16"/>
  <c r="K33" i="16"/>
  <c r="O33" i="16"/>
  <c r="Q33" i="16"/>
  <c r="V33" i="16"/>
  <c r="G34" i="16"/>
  <c r="M34" i="16"/>
  <c r="I34" i="16"/>
  <c r="K34" i="16"/>
  <c r="O34" i="16"/>
  <c r="Q34" i="16"/>
  <c r="V34" i="16"/>
  <c r="G35" i="16"/>
  <c r="M35" i="16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1" i="16"/>
  <c r="I41" i="16"/>
  <c r="K41" i="16"/>
  <c r="M41" i="16"/>
  <c r="O41" i="16"/>
  <c r="Q41" i="16"/>
  <c r="V41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/>
  <c r="I47" i="16"/>
  <c r="K47" i="16"/>
  <c r="O47" i="16"/>
  <c r="Q47" i="16"/>
  <c r="V47" i="16"/>
  <c r="G48" i="16"/>
  <c r="M48" i="16"/>
  <c r="I48" i="16"/>
  <c r="K48" i="16"/>
  <c r="O48" i="16"/>
  <c r="Q48" i="16"/>
  <c r="V48" i="16"/>
  <c r="G49" i="16"/>
  <c r="M49" i="16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5" i="16"/>
  <c r="M55" i="16" s="1"/>
  <c r="M54" i="16" s="1"/>
  <c r="I55" i="16"/>
  <c r="I54" i="16" s="1"/>
  <c r="K55" i="16"/>
  <c r="K54" i="16"/>
  <c r="O55" i="16"/>
  <c r="O54" i="16" s="1"/>
  <c r="Q55" i="16"/>
  <c r="Q54" i="16"/>
  <c r="V55" i="16"/>
  <c r="V54" i="16"/>
  <c r="AE58" i="16"/>
  <c r="F45" i="1"/>
  <c r="G9" i="15"/>
  <c r="G8" i="15"/>
  <c r="I60" i="1" s="1"/>
  <c r="I9" i="15"/>
  <c r="K9" i="15"/>
  <c r="O9" i="15"/>
  <c r="O8" i="15" s="1"/>
  <c r="Q9" i="15"/>
  <c r="V9" i="15"/>
  <c r="V8" i="15" s="1"/>
  <c r="G10" i="15"/>
  <c r="M10" i="15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/>
  <c r="I12" i="15"/>
  <c r="I8" i="15" s="1"/>
  <c r="K12" i="15"/>
  <c r="O12" i="15"/>
  <c r="Q12" i="15"/>
  <c r="Q8" i="15" s="1"/>
  <c r="V12" i="15"/>
  <c r="G13" i="15"/>
  <c r="M13" i="15" s="1"/>
  <c r="I13" i="15"/>
  <c r="K13" i="15"/>
  <c r="O13" i="15"/>
  <c r="Q13" i="15"/>
  <c r="V13" i="15"/>
  <c r="G15" i="15"/>
  <c r="M15" i="15" s="1"/>
  <c r="I15" i="15"/>
  <c r="I14" i="15" s="1"/>
  <c r="K15" i="15"/>
  <c r="O15" i="15"/>
  <c r="Q15" i="15"/>
  <c r="Q14" i="15" s="1"/>
  <c r="V15" i="15"/>
  <c r="V14" i="15" s="1"/>
  <c r="G16" i="15"/>
  <c r="M16" i="15" s="1"/>
  <c r="I16" i="15"/>
  <c r="K16" i="15"/>
  <c r="K14" i="15" s="1"/>
  <c r="O16" i="15"/>
  <c r="Q16" i="15"/>
  <c r="V16" i="15"/>
  <c r="G17" i="15"/>
  <c r="M17" i="15" s="1"/>
  <c r="I17" i="15"/>
  <c r="K17" i="15"/>
  <c r="O17" i="15"/>
  <c r="O14" i="15"/>
  <c r="Q17" i="15"/>
  <c r="V17" i="15"/>
  <c r="G18" i="15"/>
  <c r="M18" i="15"/>
  <c r="I18" i="15"/>
  <c r="K18" i="15"/>
  <c r="O18" i="15"/>
  <c r="Q18" i="15"/>
  <c r="V18" i="15"/>
  <c r="G19" i="15"/>
  <c r="M19" i="15"/>
  <c r="I19" i="15"/>
  <c r="K19" i="15"/>
  <c r="O19" i="15"/>
  <c r="Q19" i="15"/>
  <c r="V19" i="15"/>
  <c r="G21" i="15"/>
  <c r="I21" i="15"/>
  <c r="K21" i="15"/>
  <c r="O21" i="15"/>
  <c r="O20" i="15"/>
  <c r="Q21" i="15"/>
  <c r="V21" i="15"/>
  <c r="G23" i="15"/>
  <c r="M23" i="15" s="1"/>
  <c r="I23" i="15"/>
  <c r="K23" i="15"/>
  <c r="O23" i="15"/>
  <c r="Q23" i="15"/>
  <c r="V23" i="15"/>
  <c r="G24" i="15"/>
  <c r="M24" i="15" s="1"/>
  <c r="I24" i="15"/>
  <c r="K24" i="15"/>
  <c r="K20" i="15" s="1"/>
  <c r="O24" i="15"/>
  <c r="Q24" i="15"/>
  <c r="V24" i="15"/>
  <c r="G25" i="15"/>
  <c r="M25" i="15"/>
  <c r="I25" i="15"/>
  <c r="K25" i="15"/>
  <c r="O25" i="15"/>
  <c r="Q25" i="15"/>
  <c r="Q20" i="15" s="1"/>
  <c r="V25" i="15"/>
  <c r="G26" i="15"/>
  <c r="M26" i="15"/>
  <c r="I26" i="15"/>
  <c r="K26" i="15"/>
  <c r="O26" i="15"/>
  <c r="Q26" i="15"/>
  <c r="V26" i="15"/>
  <c r="G28" i="15"/>
  <c r="I28" i="15"/>
  <c r="I27" i="15" s="1"/>
  <c r="K28" i="15"/>
  <c r="K27" i="15"/>
  <c r="O28" i="15"/>
  <c r="Q28" i="15"/>
  <c r="V28" i="15"/>
  <c r="V27" i="15" s="1"/>
  <c r="G30" i="15"/>
  <c r="M30" i="15" s="1"/>
  <c r="I30" i="15"/>
  <c r="K30" i="15"/>
  <c r="O30" i="15"/>
  <c r="O27" i="15" s="1"/>
  <c r="Q30" i="15"/>
  <c r="V30" i="15"/>
  <c r="G31" i="15"/>
  <c r="M31" i="15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7" i="15"/>
  <c r="M37" i="15" s="1"/>
  <c r="I37" i="15"/>
  <c r="I36" i="15" s="1"/>
  <c r="K37" i="15"/>
  <c r="O37" i="15"/>
  <c r="O36" i="15" s="1"/>
  <c r="Q37" i="15"/>
  <c r="V37" i="15"/>
  <c r="V36" i="15" s="1"/>
  <c r="G38" i="15"/>
  <c r="M38" i="15"/>
  <c r="I38" i="15"/>
  <c r="K38" i="15"/>
  <c r="O38" i="15"/>
  <c r="Q38" i="15"/>
  <c r="Q36" i="15" s="1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K36" i="15" s="1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/>
  <c r="I43" i="15"/>
  <c r="K43" i="15"/>
  <c r="O43" i="15"/>
  <c r="Q43" i="15"/>
  <c r="V43" i="15"/>
  <c r="G44" i="15"/>
  <c r="M44" i="15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AE47" i="15"/>
  <c r="F44" i="1"/>
  <c r="G9" i="14"/>
  <c r="I9" i="14"/>
  <c r="K9" i="14"/>
  <c r="K8" i="14"/>
  <c r="O9" i="14"/>
  <c r="Q9" i="14"/>
  <c r="V9" i="14"/>
  <c r="V8" i="14" s="1"/>
  <c r="G10" i="14"/>
  <c r="M10" i="14" s="1"/>
  <c r="I10" i="14"/>
  <c r="K10" i="14"/>
  <c r="O10" i="14"/>
  <c r="Q10" i="14"/>
  <c r="V10" i="14"/>
  <c r="G11" i="14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/>
  <c r="I14" i="14"/>
  <c r="K14" i="14"/>
  <c r="O14" i="14"/>
  <c r="Q14" i="14"/>
  <c r="V14" i="14"/>
  <c r="G15" i="14"/>
  <c r="M15" i="14"/>
  <c r="I15" i="14"/>
  <c r="K15" i="14"/>
  <c r="O15" i="14"/>
  <c r="Q15" i="14"/>
  <c r="V15" i="14"/>
  <c r="G16" i="14"/>
  <c r="M16" i="14"/>
  <c r="I16" i="14"/>
  <c r="I8" i="14"/>
  <c r="K16" i="14"/>
  <c r="O16" i="14"/>
  <c r="Q16" i="14"/>
  <c r="V16" i="14"/>
  <c r="G17" i="14"/>
  <c r="I17" i="14"/>
  <c r="K17" i="14"/>
  <c r="M17" i="14"/>
  <c r="O17" i="14"/>
  <c r="Q17" i="14"/>
  <c r="V17" i="14"/>
  <c r="G19" i="14"/>
  <c r="M19" i="14" s="1"/>
  <c r="I19" i="14"/>
  <c r="K19" i="14"/>
  <c r="K18" i="14" s="1"/>
  <c r="O19" i="14"/>
  <c r="Q19" i="14"/>
  <c r="V19" i="14"/>
  <c r="V18" i="14" s="1"/>
  <c r="G20" i="14"/>
  <c r="M20" i="14"/>
  <c r="I20" i="14"/>
  <c r="K20" i="14"/>
  <c r="O20" i="14"/>
  <c r="Q20" i="14"/>
  <c r="Q18" i="14" s="1"/>
  <c r="V20" i="14"/>
  <c r="G21" i="14"/>
  <c r="I21" i="14"/>
  <c r="K21" i="14"/>
  <c r="O21" i="14"/>
  <c r="Q21" i="14"/>
  <c r="V21" i="14"/>
  <c r="G22" i="14"/>
  <c r="M22" i="14"/>
  <c r="I22" i="14"/>
  <c r="K22" i="14"/>
  <c r="O22" i="14"/>
  <c r="O18" i="14" s="1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6" i="14"/>
  <c r="M26" i="14"/>
  <c r="I26" i="14"/>
  <c r="I25" i="14" s="1"/>
  <c r="K26" i="14"/>
  <c r="K25" i="14" s="1"/>
  <c r="O26" i="14"/>
  <c r="O25" i="14" s="1"/>
  <c r="Q26" i="14"/>
  <c r="Q25" i="14" s="1"/>
  <c r="V26" i="14"/>
  <c r="V25" i="14" s="1"/>
  <c r="G27" i="14"/>
  <c r="M27" i="14" s="1"/>
  <c r="M25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/>
  <c r="I29" i="14"/>
  <c r="K29" i="14"/>
  <c r="O29" i="14"/>
  <c r="Q29" i="14"/>
  <c r="V29" i="14"/>
  <c r="G30" i="14"/>
  <c r="I30" i="14"/>
  <c r="K30" i="14"/>
  <c r="O30" i="14"/>
  <c r="Q30" i="14"/>
  <c r="V30" i="14"/>
  <c r="Q31" i="14"/>
  <c r="G32" i="14"/>
  <c r="M32" i="14" s="1"/>
  <c r="M31" i="14" s="1"/>
  <c r="I32" i="14"/>
  <c r="I31" i="14" s="1"/>
  <c r="K32" i="14"/>
  <c r="K31" i="14" s="1"/>
  <c r="O32" i="14"/>
  <c r="O31" i="14" s="1"/>
  <c r="Q32" i="14"/>
  <c r="V32" i="14"/>
  <c r="V31" i="14"/>
  <c r="G34" i="14"/>
  <c r="M34" i="14" s="1"/>
  <c r="I34" i="14"/>
  <c r="I33" i="14" s="1"/>
  <c r="K34" i="14"/>
  <c r="K36" i="14"/>
  <c r="K38" i="14"/>
  <c r="O34" i="14"/>
  <c r="O36" i="14"/>
  <c r="O38" i="14"/>
  <c r="Q34" i="14"/>
  <c r="Q33" i="14" s="1"/>
  <c r="Q36" i="14"/>
  <c r="Q38" i="14"/>
  <c r="V34" i="14"/>
  <c r="G35" i="14"/>
  <c r="M35" i="14"/>
  <c r="I35" i="14"/>
  <c r="K35" i="14"/>
  <c r="K33" i="14" s="1"/>
  <c r="O35" i="14"/>
  <c r="Q35" i="14"/>
  <c r="V35" i="14"/>
  <c r="G36" i="14"/>
  <c r="M36" i="14" s="1"/>
  <c r="I36" i="14"/>
  <c r="V36" i="14"/>
  <c r="G37" i="14"/>
  <c r="I37" i="14"/>
  <c r="K37" i="14"/>
  <c r="M37" i="14"/>
  <c r="O37" i="14"/>
  <c r="Q37" i="14"/>
  <c r="V37" i="14"/>
  <c r="V38" i="14"/>
  <c r="V33" i="14"/>
  <c r="G38" i="14"/>
  <c r="M38" i="14" s="1"/>
  <c r="I38" i="14"/>
  <c r="G39" i="14"/>
  <c r="I39" i="14"/>
  <c r="K39" i="14"/>
  <c r="O39" i="14"/>
  <c r="Q39" i="14"/>
  <c r="V39" i="14"/>
  <c r="G40" i="14"/>
  <c r="M40" i="14"/>
  <c r="I40" i="14"/>
  <c r="K40" i="14"/>
  <c r="O40" i="14"/>
  <c r="O33" i="14" s="1"/>
  <c r="Q40" i="14"/>
  <c r="V40" i="14"/>
  <c r="G42" i="14"/>
  <c r="G41" i="14"/>
  <c r="I68" i="1" s="1"/>
  <c r="I42" i="14"/>
  <c r="I41" i="14" s="1"/>
  <c r="K42" i="14"/>
  <c r="K41" i="14"/>
  <c r="O42" i="14"/>
  <c r="O41" i="14" s="1"/>
  <c r="Q42" i="14"/>
  <c r="V42" i="14"/>
  <c r="V41" i="14" s="1"/>
  <c r="G43" i="14"/>
  <c r="M43" i="14"/>
  <c r="I43" i="14"/>
  <c r="K43" i="14"/>
  <c r="O43" i="14"/>
  <c r="Q43" i="14"/>
  <c r="V43" i="14"/>
  <c r="G44" i="14"/>
  <c r="M44" i="14" s="1"/>
  <c r="M41" i="14" s="1"/>
  <c r="I44" i="14"/>
  <c r="K44" i="14"/>
  <c r="O44" i="14"/>
  <c r="Q44" i="14"/>
  <c r="Q41" i="14" s="1"/>
  <c r="V44" i="14"/>
  <c r="G46" i="14"/>
  <c r="M46" i="14"/>
  <c r="I46" i="14"/>
  <c r="K46" i="14"/>
  <c r="K45" i="14" s="1"/>
  <c r="O46" i="14"/>
  <c r="Q46" i="14"/>
  <c r="V46" i="14"/>
  <c r="V45" i="14" s="1"/>
  <c r="G47" i="14"/>
  <c r="I47" i="14"/>
  <c r="K47" i="14"/>
  <c r="M47" i="14"/>
  <c r="O47" i="14"/>
  <c r="O45" i="14" s="1"/>
  <c r="Q47" i="14"/>
  <c r="V47" i="14"/>
  <c r="G48" i="14"/>
  <c r="G45" i="14"/>
  <c r="I70" i="1"/>
  <c r="I48" i="14"/>
  <c r="K48" i="14"/>
  <c r="O48" i="14"/>
  <c r="Q48" i="14"/>
  <c r="Q45" i="14" s="1"/>
  <c r="V48" i="14"/>
  <c r="G49" i="14"/>
  <c r="M49" i="14"/>
  <c r="I49" i="14"/>
  <c r="K49" i="14"/>
  <c r="O49" i="14"/>
  <c r="Q49" i="14"/>
  <c r="V49" i="14"/>
  <c r="G50" i="14"/>
  <c r="M50" i="14" s="1"/>
  <c r="M45" i="14" s="1"/>
  <c r="I50" i="14"/>
  <c r="K50" i="14"/>
  <c r="O50" i="14"/>
  <c r="Q50" i="14"/>
  <c r="V50" i="14"/>
  <c r="V51" i="14"/>
  <c r="G52" i="14"/>
  <c r="M52" i="14"/>
  <c r="I52" i="14"/>
  <c r="I51" i="14" s="1"/>
  <c r="K52" i="14"/>
  <c r="O52" i="14"/>
  <c r="Q52" i="14"/>
  <c r="Q51" i="14" s="1"/>
  <c r="V52" i="14"/>
  <c r="G53" i="14"/>
  <c r="M53" i="14"/>
  <c r="I53" i="14"/>
  <c r="K53" i="14"/>
  <c r="O53" i="14"/>
  <c r="Q53" i="14"/>
  <c r="V53" i="14"/>
  <c r="G54" i="14"/>
  <c r="M54" i="14" s="1"/>
  <c r="M51" i="14" s="1"/>
  <c r="I54" i="14"/>
  <c r="K54" i="14"/>
  <c r="O54" i="14"/>
  <c r="O51" i="14" s="1"/>
  <c r="Q54" i="14"/>
  <c r="V54" i="14"/>
  <c r="G55" i="14"/>
  <c r="M55" i="14"/>
  <c r="I55" i="14"/>
  <c r="K55" i="14"/>
  <c r="O55" i="14"/>
  <c r="Q55" i="14"/>
  <c r="V55" i="14"/>
  <c r="G56" i="14"/>
  <c r="M56" i="14"/>
  <c r="I56" i="14"/>
  <c r="K56" i="14"/>
  <c r="K51" i="14" s="1"/>
  <c r="O56" i="14"/>
  <c r="Q56" i="14"/>
  <c r="V56" i="14"/>
  <c r="AE58" i="14"/>
  <c r="F43" i="1" s="1"/>
  <c r="BA12" i="13"/>
  <c r="M9" i="13"/>
  <c r="M8" i="13" s="1"/>
  <c r="I9" i="13"/>
  <c r="I8" i="13"/>
  <c r="K9" i="13"/>
  <c r="K8" i="13"/>
  <c r="O9" i="13"/>
  <c r="O8" i="13"/>
  <c r="Q9" i="13"/>
  <c r="Q8" i="13" s="1"/>
  <c r="V9" i="13"/>
  <c r="V8" i="13"/>
  <c r="O10" i="13"/>
  <c r="V10" i="13"/>
  <c r="G11" i="13"/>
  <c r="I11" i="13"/>
  <c r="I10" i="13"/>
  <c r="K11" i="13"/>
  <c r="K10" i="13" s="1"/>
  <c r="O11" i="13"/>
  <c r="Q11" i="13"/>
  <c r="Q10" i="13" s="1"/>
  <c r="V11" i="13"/>
  <c r="G14" i="13"/>
  <c r="M14" i="13" s="1"/>
  <c r="I14" i="13"/>
  <c r="I13" i="13" s="1"/>
  <c r="K14" i="13"/>
  <c r="K13" i="13" s="1"/>
  <c r="O14" i="13"/>
  <c r="O13" i="13" s="1"/>
  <c r="Q14" i="13"/>
  <c r="Q13" i="13" s="1"/>
  <c r="V14" i="13"/>
  <c r="V13" i="13" s="1"/>
  <c r="G15" i="13"/>
  <c r="M15" i="13" s="1"/>
  <c r="I15" i="13"/>
  <c r="K15" i="13"/>
  <c r="O15" i="13"/>
  <c r="Q15" i="13"/>
  <c r="V15" i="13"/>
  <c r="G16" i="13"/>
  <c r="M16" i="13"/>
  <c r="I16" i="13"/>
  <c r="K16" i="13"/>
  <c r="O16" i="13"/>
  <c r="Q16" i="13"/>
  <c r="V16" i="13"/>
  <c r="G17" i="13"/>
  <c r="I17" i="13"/>
  <c r="K17" i="13"/>
  <c r="O17" i="13"/>
  <c r="Q17" i="13"/>
  <c r="V17" i="13"/>
  <c r="G18" i="13"/>
  <c r="M18" i="13"/>
  <c r="I18" i="13"/>
  <c r="K18" i="13"/>
  <c r="O18" i="13"/>
  <c r="Q18" i="13"/>
  <c r="V18" i="13"/>
  <c r="G19" i="13"/>
  <c r="M19" i="13"/>
  <c r="I19" i="13"/>
  <c r="K19" i="13"/>
  <c r="O19" i="13"/>
  <c r="Q19" i="13"/>
  <c r="V19" i="13"/>
  <c r="G20" i="13"/>
  <c r="M20" i="13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/>
  <c r="I23" i="13"/>
  <c r="K23" i="13"/>
  <c r="O23" i="13"/>
  <c r="Q23" i="13"/>
  <c r="V23" i="13"/>
  <c r="G24" i="13"/>
  <c r="G13" i="13" s="1"/>
  <c r="I80" i="1" s="1"/>
  <c r="I24" i="13"/>
  <c r="K24" i="13"/>
  <c r="O24" i="13"/>
  <c r="Q24" i="13"/>
  <c r="V24" i="13"/>
  <c r="G26" i="13"/>
  <c r="M26" i="13"/>
  <c r="I26" i="13"/>
  <c r="K26" i="13"/>
  <c r="O26" i="13"/>
  <c r="Q26" i="13"/>
  <c r="V26" i="13"/>
  <c r="G27" i="13"/>
  <c r="M27" i="13" s="1"/>
  <c r="I27" i="13"/>
  <c r="I25" i="13" s="1"/>
  <c r="K27" i="13"/>
  <c r="K25" i="13" s="1"/>
  <c r="O27" i="13"/>
  <c r="Q27" i="13"/>
  <c r="Q25" i="13" s="1"/>
  <c r="V27" i="13"/>
  <c r="G28" i="13"/>
  <c r="M28" i="13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/>
  <c r="I36" i="13"/>
  <c r="K36" i="13"/>
  <c r="O36" i="13"/>
  <c r="Q36" i="13"/>
  <c r="V36" i="13"/>
  <c r="G37" i="13"/>
  <c r="M37" i="13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/>
  <c r="I41" i="13"/>
  <c r="K41" i="13"/>
  <c r="O41" i="13"/>
  <c r="Q41" i="13"/>
  <c r="V41" i="13"/>
  <c r="G42" i="13"/>
  <c r="M42" i="13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V25" i="13" s="1"/>
  <c r="G46" i="13"/>
  <c r="M46" i="13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/>
  <c r="I49" i="13"/>
  <c r="K49" i="13"/>
  <c r="O49" i="13"/>
  <c r="Q49" i="13"/>
  <c r="V49" i="13"/>
  <c r="G50" i="13"/>
  <c r="M50" i="13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/>
  <c r="I53" i="13"/>
  <c r="K53" i="13"/>
  <c r="O53" i="13"/>
  <c r="Q53" i="13"/>
  <c r="V53" i="13"/>
  <c r="G54" i="13"/>
  <c r="M54" i="13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/>
  <c r="I61" i="13"/>
  <c r="K61" i="13"/>
  <c r="O61" i="13"/>
  <c r="Q61" i="13"/>
  <c r="V61" i="13"/>
  <c r="G62" i="13"/>
  <c r="M62" i="13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/>
  <c r="I65" i="13"/>
  <c r="K65" i="13"/>
  <c r="O65" i="13"/>
  <c r="Q65" i="13"/>
  <c r="V65" i="13"/>
  <c r="G66" i="13"/>
  <c r="M66" i="13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/>
  <c r="I73" i="13"/>
  <c r="K73" i="13"/>
  <c r="O73" i="13"/>
  <c r="Q73" i="13"/>
  <c r="V73" i="13"/>
  <c r="G74" i="13"/>
  <c r="M74" i="13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7" i="13"/>
  <c r="G76" i="13" s="1"/>
  <c r="I82" i="1" s="1"/>
  <c r="I77" i="13"/>
  <c r="K77" i="13"/>
  <c r="O77" i="13"/>
  <c r="O76" i="13" s="1"/>
  <c r="Q77" i="13"/>
  <c r="Q76" i="13" s="1"/>
  <c r="V77" i="13"/>
  <c r="G78" i="13"/>
  <c r="M78" i="13"/>
  <c r="I78" i="13"/>
  <c r="K78" i="13"/>
  <c r="O78" i="13"/>
  <c r="Q78" i="13"/>
  <c r="V78" i="13"/>
  <c r="G79" i="13"/>
  <c r="M79" i="13"/>
  <c r="I79" i="13"/>
  <c r="I76" i="13" s="1"/>
  <c r="K79" i="13"/>
  <c r="O79" i="13"/>
  <c r="Q79" i="13"/>
  <c r="V79" i="13"/>
  <c r="G80" i="13"/>
  <c r="I80" i="13"/>
  <c r="K80" i="13"/>
  <c r="K76" i="13" s="1"/>
  <c r="M80" i="13"/>
  <c r="O80" i="13"/>
  <c r="Q80" i="13"/>
  <c r="V80" i="13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/>
  <c r="I84" i="13"/>
  <c r="K84" i="13"/>
  <c r="O84" i="13"/>
  <c r="Q84" i="13"/>
  <c r="V84" i="13"/>
  <c r="G85" i="13"/>
  <c r="M85" i="13"/>
  <c r="I85" i="13"/>
  <c r="K85" i="13"/>
  <c r="O85" i="13"/>
  <c r="Q85" i="13"/>
  <c r="V85" i="13"/>
  <c r="V76" i="13" s="1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/>
  <c r="I88" i="13"/>
  <c r="K88" i="13"/>
  <c r="O88" i="13"/>
  <c r="Q88" i="13"/>
  <c r="V88" i="13"/>
  <c r="G89" i="13"/>
  <c r="M89" i="13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/>
  <c r="I91" i="13"/>
  <c r="K91" i="13"/>
  <c r="O91" i="13"/>
  <c r="Q91" i="13"/>
  <c r="V91" i="13"/>
  <c r="G92" i="13"/>
  <c r="M92" i="13"/>
  <c r="I92" i="13"/>
  <c r="K92" i="13"/>
  <c r="O92" i="13"/>
  <c r="Q92" i="13"/>
  <c r="V92" i="13"/>
  <c r="G93" i="13"/>
  <c r="I93" i="13"/>
  <c r="K93" i="13"/>
  <c r="M93" i="13"/>
  <c r="O93" i="13"/>
  <c r="Q93" i="13"/>
  <c r="V93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/>
  <c r="I96" i="13"/>
  <c r="K96" i="13"/>
  <c r="O96" i="13"/>
  <c r="Q96" i="13"/>
  <c r="V96" i="13"/>
  <c r="G97" i="13"/>
  <c r="M97" i="13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0" i="13"/>
  <c r="M100" i="13"/>
  <c r="I100" i="13"/>
  <c r="K100" i="13"/>
  <c r="O100" i="13"/>
  <c r="Q100" i="13"/>
  <c r="V100" i="13"/>
  <c r="G101" i="13"/>
  <c r="M101" i="13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M103" i="13"/>
  <c r="I103" i="13"/>
  <c r="K103" i="13"/>
  <c r="O103" i="13"/>
  <c r="Q103" i="13"/>
  <c r="V103" i="13"/>
  <c r="G104" i="13"/>
  <c r="M104" i="13"/>
  <c r="I104" i="13"/>
  <c r="K104" i="13"/>
  <c r="O104" i="13"/>
  <c r="Q104" i="13"/>
  <c r="V104" i="13"/>
  <c r="G105" i="13"/>
  <c r="I105" i="13"/>
  <c r="K105" i="13"/>
  <c r="M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M108" i="13"/>
  <c r="I108" i="13"/>
  <c r="K108" i="13"/>
  <c r="O108" i="13"/>
  <c r="Q108" i="13"/>
  <c r="V108" i="13"/>
  <c r="G109" i="13"/>
  <c r="M109" i="13"/>
  <c r="I109" i="13"/>
  <c r="K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M112" i="13"/>
  <c r="I112" i="13"/>
  <c r="K112" i="13"/>
  <c r="O112" i="13"/>
  <c r="Q112" i="13"/>
  <c r="V112" i="13"/>
  <c r="G113" i="13"/>
  <c r="M113" i="13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M115" i="13"/>
  <c r="I115" i="13"/>
  <c r="K115" i="13"/>
  <c r="O115" i="13"/>
  <c r="Q115" i="13"/>
  <c r="V115" i="13"/>
  <c r="G116" i="13"/>
  <c r="M116" i="13"/>
  <c r="I116" i="13"/>
  <c r="K116" i="13"/>
  <c r="O116" i="13"/>
  <c r="Q116" i="13"/>
  <c r="V116" i="13"/>
  <c r="G117" i="13"/>
  <c r="I117" i="13"/>
  <c r="K117" i="13"/>
  <c r="M117" i="13"/>
  <c r="O117" i="13"/>
  <c r="Q117" i="13"/>
  <c r="V117" i="13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M120" i="13"/>
  <c r="I120" i="13"/>
  <c r="K120" i="13"/>
  <c r="O120" i="13"/>
  <c r="Q120" i="13"/>
  <c r="V120" i="13"/>
  <c r="G121" i="13"/>
  <c r="M121" i="13"/>
  <c r="I121" i="13"/>
  <c r="K121" i="13"/>
  <c r="O121" i="13"/>
  <c r="Q121" i="13"/>
  <c r="V121" i="13"/>
  <c r="G123" i="13"/>
  <c r="M123" i="13" s="1"/>
  <c r="I123" i="13"/>
  <c r="K123" i="13"/>
  <c r="K122" i="13" s="1"/>
  <c r="O123" i="13"/>
  <c r="O122" i="13" s="1"/>
  <c r="Q123" i="13"/>
  <c r="V123" i="13"/>
  <c r="G124" i="13"/>
  <c r="M124" i="13"/>
  <c r="I124" i="13"/>
  <c r="I122" i="13"/>
  <c r="K124" i="13"/>
  <c r="O124" i="13"/>
  <c r="Q124" i="13"/>
  <c r="V124" i="13"/>
  <c r="G125" i="13"/>
  <c r="M125" i="13"/>
  <c r="I125" i="13"/>
  <c r="K125" i="13"/>
  <c r="O125" i="13"/>
  <c r="Q125" i="13"/>
  <c r="V125" i="13"/>
  <c r="G126" i="13"/>
  <c r="M126" i="13" s="1"/>
  <c r="I126" i="13"/>
  <c r="K126" i="13"/>
  <c r="O126" i="13"/>
  <c r="Q126" i="13"/>
  <c r="V126" i="13"/>
  <c r="G127" i="13"/>
  <c r="M127" i="13" s="1"/>
  <c r="I127" i="13"/>
  <c r="K127" i="13"/>
  <c r="O127" i="13"/>
  <c r="Q127" i="13"/>
  <c r="Q122" i="13" s="1"/>
  <c r="V127" i="13"/>
  <c r="G128" i="13"/>
  <c r="M128" i="13" s="1"/>
  <c r="I128" i="13"/>
  <c r="K128" i="13"/>
  <c r="O128" i="13"/>
  <c r="Q128" i="13"/>
  <c r="V128" i="13"/>
  <c r="BA579" i="12"/>
  <c r="BA576" i="12"/>
  <c r="BA574" i="12"/>
  <c r="BA568" i="12"/>
  <c r="G9" i="12"/>
  <c r="M9" i="12"/>
  <c r="I9" i="12"/>
  <c r="I8" i="12" s="1"/>
  <c r="K9" i="12"/>
  <c r="K8" i="12" s="1"/>
  <c r="O9" i="12"/>
  <c r="O8" i="12" s="1"/>
  <c r="Q9" i="12"/>
  <c r="Q8" i="12" s="1"/>
  <c r="V9" i="12"/>
  <c r="G11" i="12"/>
  <c r="M11" i="12"/>
  <c r="I11" i="12"/>
  <c r="K11" i="12"/>
  <c r="O11" i="12"/>
  <c r="Q11" i="12"/>
  <c r="V11" i="12"/>
  <c r="G13" i="12"/>
  <c r="M13" i="12"/>
  <c r="I13" i="12"/>
  <c r="K13" i="12"/>
  <c r="O13" i="12"/>
  <c r="Q13" i="12"/>
  <c r="V13" i="12"/>
  <c r="V8" i="12" s="1"/>
  <c r="G30" i="12"/>
  <c r="AF584" i="12" s="1"/>
  <c r="I30" i="12"/>
  <c r="K30" i="12"/>
  <c r="O30" i="12"/>
  <c r="Q30" i="12"/>
  <c r="V30" i="12"/>
  <c r="G46" i="12"/>
  <c r="M46" i="12" s="1"/>
  <c r="I46" i="12"/>
  <c r="K46" i="12"/>
  <c r="O46" i="12"/>
  <c r="Q46" i="12"/>
  <c r="V46" i="12"/>
  <c r="G64" i="12"/>
  <c r="M64" i="12" s="1"/>
  <c r="I64" i="12"/>
  <c r="K64" i="12"/>
  <c r="O64" i="12"/>
  <c r="Q64" i="12"/>
  <c r="V64" i="12"/>
  <c r="G79" i="12"/>
  <c r="M79" i="12"/>
  <c r="I79" i="12"/>
  <c r="K79" i="12"/>
  <c r="O79" i="12"/>
  <c r="Q79" i="12"/>
  <c r="V79" i="12"/>
  <c r="G82" i="12"/>
  <c r="M82" i="12"/>
  <c r="I82" i="12"/>
  <c r="I81" i="12" s="1"/>
  <c r="K82" i="12"/>
  <c r="O82" i="12"/>
  <c r="Q82" i="12"/>
  <c r="V82" i="12"/>
  <c r="V81" i="12"/>
  <c r="G85" i="12"/>
  <c r="I85" i="12"/>
  <c r="K85" i="12"/>
  <c r="K81" i="12"/>
  <c r="M85" i="12"/>
  <c r="O85" i="12"/>
  <c r="Q85" i="12"/>
  <c r="V85" i="12"/>
  <c r="G86" i="12"/>
  <c r="M86" i="12" s="1"/>
  <c r="M81" i="12" s="1"/>
  <c r="I86" i="12"/>
  <c r="K86" i="12"/>
  <c r="O86" i="12"/>
  <c r="O81" i="12" s="1"/>
  <c r="Q86" i="12"/>
  <c r="V86" i="12"/>
  <c r="G88" i="12"/>
  <c r="G81" i="12"/>
  <c r="I73" i="1" s="1"/>
  <c r="I88" i="12"/>
  <c r="K88" i="12"/>
  <c r="O88" i="12"/>
  <c r="Q88" i="12"/>
  <c r="Q81" i="12" s="1"/>
  <c r="V88" i="12"/>
  <c r="G114" i="12"/>
  <c r="M114" i="12" s="1"/>
  <c r="M113" i="12" s="1"/>
  <c r="I114" i="12"/>
  <c r="I113" i="12" s="1"/>
  <c r="K114" i="12"/>
  <c r="K113" i="12" s="1"/>
  <c r="O114" i="12"/>
  <c r="O113" i="12"/>
  <c r="Q114" i="12"/>
  <c r="Q113" i="12" s="1"/>
  <c r="V114" i="12"/>
  <c r="V113" i="12"/>
  <c r="G133" i="12"/>
  <c r="G132" i="12" s="1"/>
  <c r="I75" i="1" s="1"/>
  <c r="I133" i="12"/>
  <c r="K133" i="12"/>
  <c r="O133" i="12"/>
  <c r="Q133" i="12"/>
  <c r="V133" i="12"/>
  <c r="G134" i="12"/>
  <c r="M134" i="12"/>
  <c r="I134" i="12"/>
  <c r="K134" i="12"/>
  <c r="O134" i="12"/>
  <c r="Q134" i="12"/>
  <c r="Q132" i="12" s="1"/>
  <c r="V134" i="12"/>
  <c r="G136" i="12"/>
  <c r="M136" i="12" s="1"/>
  <c r="I136" i="12"/>
  <c r="K136" i="12"/>
  <c r="K132" i="12" s="1"/>
  <c r="O136" i="12"/>
  <c r="Q136" i="12"/>
  <c r="V136" i="12"/>
  <c r="V132" i="12" s="1"/>
  <c r="G138" i="12"/>
  <c r="M138" i="12"/>
  <c r="I138" i="12"/>
  <c r="K138" i="12"/>
  <c r="O138" i="12"/>
  <c r="Q138" i="12"/>
  <c r="V138" i="12"/>
  <c r="G140" i="12"/>
  <c r="M140" i="12"/>
  <c r="I140" i="12"/>
  <c r="K140" i="12"/>
  <c r="O140" i="12"/>
  <c r="Q140" i="12"/>
  <c r="V140" i="12"/>
  <c r="G142" i="12"/>
  <c r="M142" i="12"/>
  <c r="I142" i="12"/>
  <c r="K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M148" i="12"/>
  <c r="I148" i="12"/>
  <c r="K148" i="12"/>
  <c r="O148" i="12"/>
  <c r="Q148" i="12"/>
  <c r="V148" i="12"/>
  <c r="G151" i="12"/>
  <c r="M151" i="12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M155" i="12"/>
  <c r="I155" i="12"/>
  <c r="K155" i="12"/>
  <c r="O155" i="12"/>
  <c r="Q155" i="12"/>
  <c r="V155" i="12"/>
  <c r="G157" i="12"/>
  <c r="M157" i="12"/>
  <c r="I157" i="12"/>
  <c r="K157" i="12"/>
  <c r="O157" i="12"/>
  <c r="Q157" i="12"/>
  <c r="V157" i="12"/>
  <c r="G159" i="12"/>
  <c r="I159" i="12"/>
  <c r="K159" i="12"/>
  <c r="M159" i="12"/>
  <c r="O159" i="12"/>
  <c r="Q159" i="12"/>
  <c r="V159" i="12"/>
  <c r="G161" i="12"/>
  <c r="M161" i="12" s="1"/>
  <c r="I161" i="12"/>
  <c r="K161" i="12"/>
  <c r="O161" i="12"/>
  <c r="O132" i="12" s="1"/>
  <c r="Q161" i="12"/>
  <c r="V161" i="12"/>
  <c r="G163" i="12"/>
  <c r="M163" i="12" s="1"/>
  <c r="I163" i="12"/>
  <c r="K163" i="12"/>
  <c r="O163" i="12"/>
  <c r="Q163" i="12"/>
  <c r="V163" i="12"/>
  <c r="G165" i="12"/>
  <c r="M165" i="12"/>
  <c r="I165" i="12"/>
  <c r="K165" i="12"/>
  <c r="O165" i="12"/>
  <c r="Q165" i="12"/>
  <c r="V165" i="12"/>
  <c r="G170" i="12"/>
  <c r="I170" i="12"/>
  <c r="K170" i="12"/>
  <c r="M170" i="12"/>
  <c r="O170" i="12"/>
  <c r="Q170" i="12"/>
  <c r="V170" i="12"/>
  <c r="G174" i="12"/>
  <c r="G173" i="12" s="1"/>
  <c r="I76" i="1" s="1"/>
  <c r="I174" i="12"/>
  <c r="I173" i="12" s="1"/>
  <c r="K174" i="12"/>
  <c r="O174" i="12"/>
  <c r="Q174" i="12"/>
  <c r="Q173" i="12" s="1"/>
  <c r="V174" i="12"/>
  <c r="V173" i="12" s="1"/>
  <c r="G176" i="12"/>
  <c r="M176" i="12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99" i="12"/>
  <c r="M199" i="12" s="1"/>
  <c r="I199" i="12"/>
  <c r="K199" i="12"/>
  <c r="O199" i="12"/>
  <c r="Q199" i="12"/>
  <c r="V199" i="12"/>
  <c r="G220" i="12"/>
  <c r="M220" i="12" s="1"/>
  <c r="I220" i="12"/>
  <c r="K220" i="12"/>
  <c r="O220" i="12"/>
  <c r="O173" i="12" s="1"/>
  <c r="Q220" i="12"/>
  <c r="V220" i="12"/>
  <c r="G237" i="12"/>
  <c r="M237" i="12"/>
  <c r="I237" i="12"/>
  <c r="K237" i="12"/>
  <c r="O237" i="12"/>
  <c r="Q237" i="12"/>
  <c r="V237" i="12"/>
  <c r="G240" i="12"/>
  <c r="M240" i="12"/>
  <c r="I240" i="12"/>
  <c r="K240" i="12"/>
  <c r="O240" i="12"/>
  <c r="Q240" i="12"/>
  <c r="V240" i="12"/>
  <c r="G243" i="12"/>
  <c r="M243" i="12" s="1"/>
  <c r="I243" i="12"/>
  <c r="K243" i="12"/>
  <c r="O243" i="12"/>
  <c r="Q243" i="12"/>
  <c r="V243" i="12"/>
  <c r="G247" i="12"/>
  <c r="M247" i="12" s="1"/>
  <c r="I247" i="12"/>
  <c r="K247" i="12"/>
  <c r="O247" i="12"/>
  <c r="Q247" i="12"/>
  <c r="V247" i="12"/>
  <c r="G249" i="12"/>
  <c r="M249" i="12"/>
  <c r="I249" i="12"/>
  <c r="K249" i="12"/>
  <c r="O249" i="12"/>
  <c r="Q249" i="12"/>
  <c r="V249" i="12"/>
  <c r="G251" i="12"/>
  <c r="M251" i="12"/>
  <c r="I251" i="12"/>
  <c r="K251" i="12"/>
  <c r="O251" i="12"/>
  <c r="Q251" i="12"/>
  <c r="V251" i="12"/>
  <c r="G283" i="12"/>
  <c r="G282" i="12"/>
  <c r="I77" i="1"/>
  <c r="I283" i="12"/>
  <c r="I282" i="12" s="1"/>
  <c r="K283" i="12"/>
  <c r="K282" i="12"/>
  <c r="M283" i="12"/>
  <c r="M282" i="12" s="1"/>
  <c r="O283" i="12"/>
  <c r="O282" i="12"/>
  <c r="Q283" i="12"/>
  <c r="Q282" i="12" s="1"/>
  <c r="V283" i="12"/>
  <c r="V282" i="12" s="1"/>
  <c r="G285" i="12"/>
  <c r="M285" i="12"/>
  <c r="M284" i="12" s="1"/>
  <c r="I285" i="12"/>
  <c r="I284" i="12"/>
  <c r="K285" i="12"/>
  <c r="K284" i="12" s="1"/>
  <c r="O285" i="12"/>
  <c r="Q285" i="12"/>
  <c r="V285" i="12"/>
  <c r="V284" i="12" s="1"/>
  <c r="G325" i="12"/>
  <c r="M325" i="12"/>
  <c r="I325" i="12"/>
  <c r="K325" i="12"/>
  <c r="O325" i="12"/>
  <c r="O284" i="12" s="1"/>
  <c r="Q325" i="12"/>
  <c r="V325" i="12"/>
  <c r="G356" i="12"/>
  <c r="M356" i="12" s="1"/>
  <c r="I356" i="12"/>
  <c r="K356" i="12"/>
  <c r="O356" i="12"/>
  <c r="Q356" i="12"/>
  <c r="Q284" i="12" s="1"/>
  <c r="V356" i="12"/>
  <c r="G358" i="12"/>
  <c r="M358" i="12" s="1"/>
  <c r="I358" i="12"/>
  <c r="I357" i="12" s="1"/>
  <c r="K358" i="12"/>
  <c r="K357" i="12" s="1"/>
  <c r="O358" i="12"/>
  <c r="O357" i="12" s="1"/>
  <c r="Q358" i="12"/>
  <c r="Q357" i="12" s="1"/>
  <c r="V358" i="12"/>
  <c r="G376" i="12"/>
  <c r="M376" i="12" s="1"/>
  <c r="I376" i="12"/>
  <c r="K376" i="12"/>
  <c r="O376" i="12"/>
  <c r="Q376" i="12"/>
  <c r="V376" i="12"/>
  <c r="V357" i="12" s="1"/>
  <c r="G379" i="12"/>
  <c r="M379" i="12" s="1"/>
  <c r="I379" i="12"/>
  <c r="K379" i="12"/>
  <c r="K378" i="12" s="1"/>
  <c r="O379" i="12"/>
  <c r="O378" i="12" s="1"/>
  <c r="Q379" i="12"/>
  <c r="V379" i="12"/>
  <c r="V378" i="12" s="1"/>
  <c r="G393" i="12"/>
  <c r="I393" i="12"/>
  <c r="K393" i="12"/>
  <c r="M393" i="12"/>
  <c r="O393" i="12"/>
  <c r="Q393" i="12"/>
  <c r="V393" i="12"/>
  <c r="G395" i="12"/>
  <c r="G378" i="12" s="1"/>
  <c r="I84" i="1" s="1"/>
  <c r="M395" i="12"/>
  <c r="I395" i="12"/>
  <c r="K395" i="12"/>
  <c r="O395" i="12"/>
  <c r="Q395" i="12"/>
  <c r="V395" i="12"/>
  <c r="G397" i="12"/>
  <c r="M397" i="12"/>
  <c r="I397" i="12"/>
  <c r="K397" i="12"/>
  <c r="O397" i="12"/>
  <c r="Q397" i="12"/>
  <c r="V397" i="12"/>
  <c r="G399" i="12"/>
  <c r="M399" i="12"/>
  <c r="I399" i="12"/>
  <c r="K399" i="12"/>
  <c r="O399" i="12"/>
  <c r="Q399" i="12"/>
  <c r="V399" i="12"/>
  <c r="G401" i="12"/>
  <c r="M401" i="12"/>
  <c r="I401" i="12"/>
  <c r="K401" i="12"/>
  <c r="O401" i="12"/>
  <c r="Q401" i="12"/>
  <c r="V401" i="12"/>
  <c r="G403" i="12"/>
  <c r="M403" i="12" s="1"/>
  <c r="I403" i="12"/>
  <c r="K403" i="12"/>
  <c r="O403" i="12"/>
  <c r="Q403" i="12"/>
  <c r="V403" i="12"/>
  <c r="G405" i="12"/>
  <c r="M405" i="12"/>
  <c r="I405" i="12"/>
  <c r="K405" i="12"/>
  <c r="O405" i="12"/>
  <c r="Q405" i="12"/>
  <c r="V405" i="12"/>
  <c r="G407" i="12"/>
  <c r="M407" i="12"/>
  <c r="I407" i="12"/>
  <c r="K407" i="12"/>
  <c r="O407" i="12"/>
  <c r="Q407" i="12"/>
  <c r="V407" i="12"/>
  <c r="G410" i="12"/>
  <c r="M410" i="12"/>
  <c r="I410" i="12"/>
  <c r="I409" i="12" s="1"/>
  <c r="K410" i="12"/>
  <c r="O410" i="12"/>
  <c r="O409" i="12"/>
  <c r="Q410" i="12"/>
  <c r="Q409" i="12" s="1"/>
  <c r="V410" i="12"/>
  <c r="G412" i="12"/>
  <c r="G409" i="12" s="1"/>
  <c r="I85" i="1" s="1"/>
  <c r="I412" i="12"/>
  <c r="K412" i="12"/>
  <c r="M412" i="12"/>
  <c r="O412" i="12"/>
  <c r="Q412" i="12"/>
  <c r="V412" i="12"/>
  <c r="V409" i="12" s="1"/>
  <c r="G427" i="12"/>
  <c r="M427" i="12" s="1"/>
  <c r="I427" i="12"/>
  <c r="K427" i="12"/>
  <c r="K409" i="12"/>
  <c r="O427" i="12"/>
  <c r="Q427" i="12"/>
  <c r="V427" i="12"/>
  <c r="G429" i="12"/>
  <c r="I429" i="12"/>
  <c r="K429" i="12"/>
  <c r="O429" i="12"/>
  <c r="O428" i="12" s="1"/>
  <c r="Q429" i="12"/>
  <c r="V429" i="12"/>
  <c r="V428" i="12"/>
  <c r="G450" i="12"/>
  <c r="I450" i="12"/>
  <c r="K450" i="12"/>
  <c r="O450" i="12"/>
  <c r="Q450" i="12"/>
  <c r="Q428" i="12" s="1"/>
  <c r="V450" i="12"/>
  <c r="G454" i="12"/>
  <c r="M454" i="12"/>
  <c r="I454" i="12"/>
  <c r="I428" i="12" s="1"/>
  <c r="K454" i="12"/>
  <c r="K428" i="12" s="1"/>
  <c r="O454" i="12"/>
  <c r="Q454" i="12"/>
  <c r="V454" i="12"/>
  <c r="G456" i="12"/>
  <c r="M456" i="12" s="1"/>
  <c r="M428" i="12" s="1"/>
  <c r="I456" i="12"/>
  <c r="K456" i="12"/>
  <c r="O456" i="12"/>
  <c r="Q456" i="12"/>
  <c r="V456" i="12"/>
  <c r="G458" i="12"/>
  <c r="G428" i="12" s="1"/>
  <c r="I86" i="1" s="1"/>
  <c r="M458" i="12"/>
  <c r="I458" i="12"/>
  <c r="K458" i="12"/>
  <c r="O458" i="12"/>
  <c r="Q458" i="12"/>
  <c r="V458" i="12"/>
  <c r="G460" i="12"/>
  <c r="G459" i="12" s="1"/>
  <c r="I87" i="1" s="1"/>
  <c r="M460" i="12"/>
  <c r="M459" i="12" s="1"/>
  <c r="I460" i="12"/>
  <c r="I459" i="12" s="1"/>
  <c r="K460" i="12"/>
  <c r="K459" i="12" s="1"/>
  <c r="O460" i="12"/>
  <c r="Q460" i="12"/>
  <c r="V460" i="12"/>
  <c r="V459" i="12" s="1"/>
  <c r="G462" i="12"/>
  <c r="M462" i="12" s="1"/>
  <c r="I462" i="12"/>
  <c r="K462" i="12"/>
  <c r="O462" i="12"/>
  <c r="Q462" i="12"/>
  <c r="V462" i="12"/>
  <c r="G464" i="12"/>
  <c r="M464" i="12" s="1"/>
  <c r="I464" i="12"/>
  <c r="K464" i="12"/>
  <c r="O464" i="12"/>
  <c r="Q464" i="12"/>
  <c r="Q459" i="12"/>
  <c r="V464" i="12"/>
  <c r="G466" i="12"/>
  <c r="M466" i="12"/>
  <c r="I466" i="12"/>
  <c r="I465" i="12" s="1"/>
  <c r="K466" i="12"/>
  <c r="K465" i="12" s="1"/>
  <c r="O466" i="12"/>
  <c r="O465" i="12" s="1"/>
  <c r="Q466" i="12"/>
  <c r="V466" i="12"/>
  <c r="V465" i="12" s="1"/>
  <c r="G498" i="12"/>
  <c r="M498" i="12" s="1"/>
  <c r="I498" i="12"/>
  <c r="K498" i="12"/>
  <c r="O498" i="12"/>
  <c r="Q498" i="12"/>
  <c r="V498" i="12"/>
  <c r="G518" i="12"/>
  <c r="M518" i="12" s="1"/>
  <c r="I518" i="12"/>
  <c r="K518" i="12"/>
  <c r="O518" i="12"/>
  <c r="Q518" i="12"/>
  <c r="V518" i="12"/>
  <c r="G520" i="12"/>
  <c r="M520" i="12"/>
  <c r="I520" i="12"/>
  <c r="K520" i="12"/>
  <c r="O520" i="12"/>
  <c r="Q520" i="12"/>
  <c r="V520" i="12"/>
  <c r="V521" i="12"/>
  <c r="G522" i="12"/>
  <c r="M522" i="12" s="1"/>
  <c r="M521" i="12" s="1"/>
  <c r="I522" i="12"/>
  <c r="I521" i="12"/>
  <c r="K522" i="12"/>
  <c r="K521" i="12"/>
  <c r="O522" i="12"/>
  <c r="O521" i="12" s="1"/>
  <c r="Q522" i="12"/>
  <c r="Q521" i="12" s="1"/>
  <c r="V522" i="12"/>
  <c r="G524" i="12"/>
  <c r="I90" i="1" s="1"/>
  <c r="G525" i="12"/>
  <c r="M525" i="12"/>
  <c r="I525" i="12"/>
  <c r="K525" i="12"/>
  <c r="K524" i="12" s="1"/>
  <c r="O525" i="12"/>
  <c r="Q525" i="12"/>
  <c r="Q524" i="12" s="1"/>
  <c r="V525" i="12"/>
  <c r="V524" i="12"/>
  <c r="G558" i="12"/>
  <c r="M558" i="12" s="1"/>
  <c r="M524" i="12" s="1"/>
  <c r="I558" i="12"/>
  <c r="K558" i="12"/>
  <c r="O558" i="12"/>
  <c r="Q558" i="12"/>
  <c r="V558" i="12"/>
  <c r="G560" i="12"/>
  <c r="M560" i="12"/>
  <c r="I560" i="12"/>
  <c r="K560" i="12"/>
  <c r="O560" i="12"/>
  <c r="O524" i="12"/>
  <c r="Q560" i="12"/>
  <c r="V560" i="12"/>
  <c r="G563" i="12"/>
  <c r="I563" i="12"/>
  <c r="K563" i="12"/>
  <c r="K562" i="12" s="1"/>
  <c r="O563" i="12"/>
  <c r="Q563" i="12"/>
  <c r="Q562" i="12" s="1"/>
  <c r="V563" i="12"/>
  <c r="V562" i="12" s="1"/>
  <c r="G564" i="12"/>
  <c r="M564" i="12" s="1"/>
  <c r="I564" i="12"/>
  <c r="K564" i="12"/>
  <c r="O564" i="12"/>
  <c r="Q564" i="12"/>
  <c r="V564" i="12"/>
  <c r="G565" i="12"/>
  <c r="I565" i="12"/>
  <c r="K565" i="12"/>
  <c r="M565" i="12"/>
  <c r="O565" i="12"/>
  <c r="Q565" i="12"/>
  <c r="V565" i="12"/>
  <c r="G566" i="12"/>
  <c r="M566" i="12"/>
  <c r="I566" i="12"/>
  <c r="I562" i="12" s="1"/>
  <c r="K566" i="12"/>
  <c r="O566" i="12"/>
  <c r="Q566" i="12"/>
  <c r="V566" i="12"/>
  <c r="G567" i="12"/>
  <c r="I567" i="12"/>
  <c r="K567" i="12"/>
  <c r="M567" i="12"/>
  <c r="O567" i="12"/>
  <c r="Q567" i="12"/>
  <c r="V567" i="12"/>
  <c r="M569" i="12"/>
  <c r="I569" i="12"/>
  <c r="K569" i="12"/>
  <c r="O569" i="12"/>
  <c r="O562" i="12" s="1"/>
  <c r="Q569" i="12"/>
  <c r="V569" i="12"/>
  <c r="G571" i="12"/>
  <c r="M571" i="12" s="1"/>
  <c r="M570" i="12" s="1"/>
  <c r="I571" i="12"/>
  <c r="I570" i="12" s="1"/>
  <c r="K571" i="12"/>
  <c r="K570" i="12" s="1"/>
  <c r="O571" i="12"/>
  <c r="O570" i="12"/>
  <c r="Q571" i="12"/>
  <c r="V571" i="12"/>
  <c r="G573" i="12"/>
  <c r="M573" i="12" s="1"/>
  <c r="I573" i="12"/>
  <c r="K573" i="12"/>
  <c r="O573" i="12"/>
  <c r="Q573" i="12"/>
  <c r="Q570" i="12" s="1"/>
  <c r="V573" i="12"/>
  <c r="M575" i="12"/>
  <c r="I575" i="12"/>
  <c r="K575" i="12"/>
  <c r="O575" i="12"/>
  <c r="Q575" i="12"/>
  <c r="V575" i="12"/>
  <c r="I577" i="12"/>
  <c r="I578" i="12"/>
  <c r="K578" i="12"/>
  <c r="K577" i="12"/>
  <c r="O578" i="12"/>
  <c r="O577" i="12" s="1"/>
  <c r="Q578" i="12"/>
  <c r="Q577" i="12" s="1"/>
  <c r="V578" i="12"/>
  <c r="V577" i="12" s="1"/>
  <c r="I18" i="1"/>
  <c r="G54" i="16"/>
  <c r="G14" i="15"/>
  <c r="I71" i="1" s="1"/>
  <c r="M21" i="15"/>
  <c r="M20" i="15" s="1"/>
  <c r="G31" i="14"/>
  <c r="I65" i="1" s="1"/>
  <c r="M21" i="14"/>
  <c r="M9" i="14"/>
  <c r="M429" i="12"/>
  <c r="G113" i="12"/>
  <c r="I74" i="1" s="1"/>
  <c r="M88" i="12"/>
  <c r="J28" i="1"/>
  <c r="J26" i="1"/>
  <c r="G38" i="1"/>
  <c r="F38" i="1"/>
  <c r="J23" i="1"/>
  <c r="J24" i="1"/>
  <c r="J25" i="1"/>
  <c r="J27" i="1"/>
  <c r="E24" i="1"/>
  <c r="E26" i="1"/>
  <c r="F39" i="1"/>
  <c r="F46" i="1"/>
  <c r="G23" i="1"/>
  <c r="G27" i="15"/>
  <c r="I66" i="1"/>
  <c r="M28" i="15"/>
  <c r="M27" i="15" s="1"/>
  <c r="M450" i="12"/>
  <c r="Q378" i="12"/>
  <c r="I8" i="16"/>
  <c r="I18" i="14"/>
  <c r="G8" i="12"/>
  <c r="V570" i="12"/>
  <c r="Q465" i="12"/>
  <c r="G357" i="12"/>
  <c r="I83" i="1" s="1"/>
  <c r="I45" i="14"/>
  <c r="K8" i="15"/>
  <c r="V8" i="16"/>
  <c r="G577" i="12"/>
  <c r="I94" i="1" s="1"/>
  <c r="I20" i="1" s="1"/>
  <c r="M580" i="12"/>
  <c r="G562" i="12"/>
  <c r="M563" i="12"/>
  <c r="M11" i="13"/>
  <c r="M10" i="13"/>
  <c r="AF130" i="13"/>
  <c r="G42" i="1" s="1"/>
  <c r="G10" i="13"/>
  <c r="I378" i="12"/>
  <c r="I524" i="12"/>
  <c r="O459" i="12"/>
  <c r="M17" i="13"/>
  <c r="Q8" i="14"/>
  <c r="Q27" i="15"/>
  <c r="I20" i="15"/>
  <c r="Q8" i="16"/>
  <c r="M9" i="15"/>
  <c r="I132" i="12"/>
  <c r="M39" i="14"/>
  <c r="G33" i="14"/>
  <c r="I67" i="1" s="1"/>
  <c r="G521" i="12"/>
  <c r="I89" i="1" s="1"/>
  <c r="K173" i="12"/>
  <c r="M30" i="14"/>
  <c r="G25" i="14"/>
  <c r="I64" i="1" s="1"/>
  <c r="O8" i="14"/>
  <c r="V20" i="15"/>
  <c r="O8" i="16"/>
  <c r="G284" i="12"/>
  <c r="I79" i="1" s="1"/>
  <c r="V122" i="13"/>
  <c r="O25" i="13"/>
  <c r="M11" i="14"/>
  <c r="G8" i="14"/>
  <c r="I61" i="1" s="1"/>
  <c r="G8" i="16"/>
  <c r="I78" i="1" s="1"/>
  <c r="AF58" i="16"/>
  <c r="G45" i="1" s="1"/>
  <c r="M12" i="16"/>
  <c r="F40" i="1"/>
  <c r="M42" i="14"/>
  <c r="M48" i="14"/>
  <c r="I72" i="1"/>
  <c r="A23" i="1"/>
  <c r="G24" i="1" s="1"/>
  <c r="M18" i="14" l="1"/>
  <c r="M8" i="16"/>
  <c r="M36" i="15"/>
  <c r="H45" i="1"/>
  <c r="I45" i="1"/>
  <c r="M465" i="12"/>
  <c r="M25" i="13"/>
  <c r="M14" i="15"/>
  <c r="M13" i="13"/>
  <c r="M409" i="12"/>
  <c r="M33" i="14"/>
  <c r="M8" i="15"/>
  <c r="M378" i="12"/>
  <c r="M357" i="12"/>
  <c r="M8" i="14"/>
  <c r="M562" i="12"/>
  <c r="M122" i="13"/>
  <c r="H42" i="1"/>
  <c r="I42" i="1" s="1"/>
  <c r="G465" i="12"/>
  <c r="I88" i="1" s="1"/>
  <c r="AF58" i="14"/>
  <c r="G43" i="1" s="1"/>
  <c r="H43" i="1" s="1"/>
  <c r="A24" i="1"/>
  <c r="AF47" i="15"/>
  <c r="G44" i="1" s="1"/>
  <c r="G51" i="14"/>
  <c r="I69" i="1" s="1"/>
  <c r="G36" i="15"/>
  <c r="I91" i="1" s="1"/>
  <c r="G18" i="14"/>
  <c r="I62" i="1" s="1"/>
  <c r="I16" i="1" s="1"/>
  <c r="I21" i="1" s="1"/>
  <c r="G570" i="12"/>
  <c r="I93" i="1" s="1"/>
  <c r="I19" i="1" s="1"/>
  <c r="M77" i="13"/>
  <c r="M76" i="13" s="1"/>
  <c r="M24" i="13"/>
  <c r="M133" i="12"/>
  <c r="M132" i="12" s="1"/>
  <c r="G20" i="15"/>
  <c r="I63" i="1" s="1"/>
  <c r="G122" i="13"/>
  <c r="I92" i="1" s="1"/>
  <c r="G58" i="16"/>
  <c r="M174" i="12"/>
  <c r="M173" i="12" s="1"/>
  <c r="G25" i="13"/>
  <c r="I81" i="1" s="1"/>
  <c r="I17" i="1" s="1"/>
  <c r="M30" i="12"/>
  <c r="M8" i="12" s="1"/>
  <c r="G584" i="12" l="1"/>
  <c r="G130" i="13"/>
  <c r="I43" i="1"/>
  <c r="I95" i="1"/>
  <c r="G58" i="14"/>
  <c r="H44" i="1"/>
  <c r="I44" i="1" s="1"/>
  <c r="G47" i="15"/>
  <c r="G39" i="1"/>
  <c r="H39" i="1" l="1"/>
  <c r="I39" i="1" s="1"/>
  <c r="J80" i="1"/>
  <c r="J86" i="1"/>
  <c r="J64" i="1"/>
  <c r="J91" i="1"/>
  <c r="J84" i="1"/>
  <c r="J71" i="1"/>
  <c r="J78" i="1"/>
  <c r="J90" i="1"/>
  <c r="J72" i="1"/>
  <c r="J83" i="1"/>
  <c r="J60" i="1"/>
  <c r="J69" i="1"/>
  <c r="J79" i="1"/>
  <c r="J62" i="1"/>
  <c r="J73" i="1"/>
  <c r="J74" i="1"/>
  <c r="J76" i="1"/>
  <c r="J70" i="1"/>
  <c r="J92" i="1"/>
  <c r="J63" i="1"/>
  <c r="J75" i="1"/>
  <c r="J93" i="1"/>
  <c r="J82" i="1"/>
  <c r="J81" i="1"/>
  <c r="J67" i="1"/>
  <c r="J89" i="1"/>
  <c r="J85" i="1"/>
  <c r="J68" i="1"/>
  <c r="J61" i="1"/>
  <c r="J94" i="1"/>
  <c r="J65" i="1"/>
  <c r="J88" i="1"/>
  <c r="J87" i="1"/>
  <c r="J77" i="1"/>
  <c r="J66" i="1"/>
  <c r="G41" i="1"/>
  <c r="G40" i="1"/>
  <c r="H40" i="1" l="1"/>
  <c r="I40" i="1" s="1"/>
  <c r="G46" i="1"/>
  <c r="H41" i="1"/>
  <c r="H46" i="1" s="1"/>
  <c r="J95" i="1"/>
  <c r="G28" i="1" l="1"/>
  <c r="G25" i="1"/>
  <c r="I41" i="1"/>
  <c r="I46" i="1" s="1"/>
  <c r="J45" i="1" l="1"/>
  <c r="J41" i="1"/>
  <c r="J46" i="1" s="1"/>
  <c r="J40" i="1"/>
  <c r="J42" i="1"/>
  <c r="J44" i="1"/>
  <c r="J43" i="1"/>
  <c r="J39" i="1"/>
  <c r="A25" i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<sst xmlns="http://schemas.openxmlformats.org/spreadsheetml/2006/main" count="4033" uniqueCount="1138">
  <si>
    <t>Tr.vícevrstvé polyf. svař PN 20 d90x10,9</t>
  </si>
  <si>
    <t>Izolace  trub.návleková tl.40mm, d50</t>
  </si>
  <si>
    <t>Izolace  trub.návleková tl.40mm, d63</t>
  </si>
  <si>
    <t>722298998T00</t>
  </si>
  <si>
    <t>Izolace  trub.návleková tl.40mm, d75</t>
  </si>
  <si>
    <t>R1</t>
  </si>
  <si>
    <t>Izolace potrubí protipož. pěnou nebo tmelem</t>
  </si>
  <si>
    <t>998722203R00</t>
  </si>
  <si>
    <t>Přesun hmot pro vnitřní vodovod, výšky do 24 m</t>
  </si>
  <si>
    <t>725017164R00</t>
  </si>
  <si>
    <t>Umyvadlo dit.55cm +ZU</t>
  </si>
  <si>
    <t>725110814R00</t>
  </si>
  <si>
    <t>Demontáž klozetů kombinovaných</t>
  </si>
  <si>
    <t>soubor</t>
  </si>
  <si>
    <t>725119110R00</t>
  </si>
  <si>
    <t>Montáž mont. prvku pro závěsné WC a vylevky</t>
  </si>
  <si>
    <t>725119213U00</t>
  </si>
  <si>
    <t>Montáž klozet mís a výlevek závěsných</t>
  </si>
  <si>
    <t>725122817R00</t>
  </si>
  <si>
    <t>Demontáž pisoárů</t>
  </si>
  <si>
    <t>725210821R00</t>
  </si>
  <si>
    <t>Demontáž umyvadel bez výtokových armatur</t>
  </si>
  <si>
    <t>725219401R00</t>
  </si>
  <si>
    <t>Montáž umyvadel na šrouby do zdiva</t>
  </si>
  <si>
    <t>725229107R00</t>
  </si>
  <si>
    <t>Montáž sprchových vaniček</t>
  </si>
  <si>
    <t>725240812R00</t>
  </si>
  <si>
    <t>Demontáž sprchových mís bez výtokových armatur</t>
  </si>
  <si>
    <t>725314290R00</t>
  </si>
  <si>
    <t>Příslušenství k dřezu v kuchyňské sestavě</t>
  </si>
  <si>
    <t>725330820R00</t>
  </si>
  <si>
    <t>Demontáž výlevky diturvitové</t>
  </si>
  <si>
    <t>725810402R00</t>
  </si>
  <si>
    <t>Rohový ventil  nerez sítko 3/8x1/2"</t>
  </si>
  <si>
    <t>725819402R00</t>
  </si>
  <si>
    <t>Montáž ventilu rohového bez trubičky G 1/2</t>
  </si>
  <si>
    <t>725820802R00</t>
  </si>
  <si>
    <t>Demontáž baterie stojánkové do 1otvoru</t>
  </si>
  <si>
    <t>725829301R00</t>
  </si>
  <si>
    <t>Montáž baterie umyv.a dřezové stojánkové</t>
  </si>
  <si>
    <t>725980122R00</t>
  </si>
  <si>
    <t>Dvířka do sadrokar. 30/30</t>
  </si>
  <si>
    <t>725989101R00</t>
  </si>
  <si>
    <t>Montáž dvířek</t>
  </si>
  <si>
    <t>725999013T00</t>
  </si>
  <si>
    <t>Zavěš.bidet</t>
  </si>
  <si>
    <t>725999017T01</t>
  </si>
  <si>
    <t>Výlevka dit.  závěsná</t>
  </si>
  <si>
    <t>725999018T00</t>
  </si>
  <si>
    <t>Umývátko dit. 450mm+ZU</t>
  </si>
  <si>
    <t>725999020T00</t>
  </si>
  <si>
    <t>Zavěš.inv.klozet dit.+sedátko</t>
  </si>
  <si>
    <t>725999028T00</t>
  </si>
  <si>
    <t>Bat.pák.dřez.nást.chrom prodl ramínko+mon pro vyl.</t>
  </si>
  <si>
    <t>725999029T00</t>
  </si>
  <si>
    <t>Bat.pák.umyvadl.stoj.chrom+mont.</t>
  </si>
  <si>
    <t>725999030T00</t>
  </si>
  <si>
    <t>Bat.pák.dřez.stoj.chrom</t>
  </si>
  <si>
    <t>725999033T00</t>
  </si>
  <si>
    <t>Bat.pák.sprch. nást.chrom se sprchou+mont.</t>
  </si>
  <si>
    <t>725999034T00</t>
  </si>
  <si>
    <t>Bat.umyv.stoj.prodlouž. páka pro inv.</t>
  </si>
  <si>
    <t>725999035T00</t>
  </si>
  <si>
    <t>Bat.pák.bidet.soupr.chrom+mont.</t>
  </si>
  <si>
    <t>725999036T00</t>
  </si>
  <si>
    <t>Sprch.vanička  čtverc. +ZU+mont.</t>
  </si>
  <si>
    <t>725999041T00</t>
  </si>
  <si>
    <t>Výtok.ventil s PO vent., hadic připoj. G1/2" +mont</t>
  </si>
  <si>
    <t>725999049T00</t>
  </si>
  <si>
    <t>Záp.uzávěr do zdi pro inval.umyvadlo + mont.</t>
  </si>
  <si>
    <t>725999055T00</t>
  </si>
  <si>
    <t>WC sedátko k inv.zavěš.WC + mont.</t>
  </si>
  <si>
    <t>726 211321</t>
  </si>
  <si>
    <t>Modul montážní pro zavěš.výlevku</t>
  </si>
  <si>
    <t>726211321R00</t>
  </si>
  <si>
    <t>Modul montážní pro zavěš.WC</t>
  </si>
  <si>
    <t>725014173R00</t>
  </si>
  <si>
    <t>Klozet závěsný + sedátko</t>
  </si>
  <si>
    <t>soub</t>
  </si>
  <si>
    <t>725999015T00</t>
  </si>
  <si>
    <t>Pisoar dit. se zabud senzor, 24V</t>
  </si>
  <si>
    <t>kpl</t>
  </si>
  <si>
    <t>725999038T00</t>
  </si>
  <si>
    <t>Sprch.dveře posuvné, zástěny</t>
  </si>
  <si>
    <t>725999046T00</t>
  </si>
  <si>
    <t>Ovládací deska k WC</t>
  </si>
  <si>
    <t>721111311</t>
  </si>
  <si>
    <t>Modul montážní pro umyvadla do lehké příčky</t>
  </si>
  <si>
    <t>725239103R00</t>
  </si>
  <si>
    <t>Montáž bidetu závěsného</t>
  </si>
  <si>
    <t>Bat.pák.umyvadl.stoj.chrom vysoký výtok+mont.</t>
  </si>
  <si>
    <t>726211341R00</t>
  </si>
  <si>
    <t>Modul montážní pro pisoár</t>
  </si>
  <si>
    <t>726211361R00</t>
  </si>
  <si>
    <t>Modul montážní pro bidet</t>
  </si>
  <si>
    <t>R5</t>
  </si>
  <si>
    <t>Pneumatické oddálené ovládání splachování pro WC</t>
  </si>
  <si>
    <t>998725203R00</t>
  </si>
  <si>
    <t>Přesun hmot pro zařizovací předměty, výšky do 24 m</t>
  </si>
  <si>
    <t>979011111R00</t>
  </si>
  <si>
    <t>Svislá doprava suti a vybour. hmot za 2.np</t>
  </si>
  <si>
    <t>POL1_9</t>
  </si>
  <si>
    <t>979011121R00</t>
  </si>
  <si>
    <t>Příplatek za další podlaží</t>
  </si>
  <si>
    <t>979083111R00</t>
  </si>
  <si>
    <t>Vodorovné přemístění na skládku do 6000m</t>
  </si>
  <si>
    <t>979083191R00</t>
  </si>
  <si>
    <t>Příplatek za dalších započat .1000m nad 6000m</t>
  </si>
  <si>
    <t>979093111R00</t>
  </si>
  <si>
    <t>Uložení suti na skládku bez zhutnění</t>
  </si>
  <si>
    <t>PC</t>
  </si>
  <si>
    <t>Poplatek za uložení na skládku</t>
  </si>
  <si>
    <t>OPN</t>
  </si>
  <si>
    <t>POL13_0</t>
  </si>
  <si>
    <t>Spínač ř. č.1, bílá, komplet</t>
  </si>
  <si>
    <t>2R</t>
  </si>
  <si>
    <t>Spínač ř. č. 5, bílá, komplet</t>
  </si>
  <si>
    <t>RTS 16/ I</t>
  </si>
  <si>
    <t>Profese, tarify</t>
  </si>
  <si>
    <t>POL5_</t>
  </si>
  <si>
    <t>Zásuvka 2x pootočená,clonky, bílá, komplet</t>
  </si>
  <si>
    <t>Krabice   P – hluboká</t>
  </si>
  <si>
    <t>5</t>
  </si>
  <si>
    <t>Krabice   R</t>
  </si>
  <si>
    <t>6</t>
  </si>
  <si>
    <t>Svorka WAGO do 2x2,5</t>
  </si>
  <si>
    <t>7</t>
  </si>
  <si>
    <t>Zemnici svorka, ZSA16</t>
  </si>
  <si>
    <t>8</t>
  </si>
  <si>
    <t>Napájecí zdroj pro jeden pisoár</t>
  </si>
  <si>
    <t>9        R00</t>
  </si>
  <si>
    <t>Napájecí zdroj pro max 5 pisoárů</t>
  </si>
  <si>
    <t>RTS 13/ I</t>
  </si>
  <si>
    <t>Kabel CYKY-O, 3x1,5</t>
  </si>
  <si>
    <t>POL12_0</t>
  </si>
  <si>
    <t>Kabel CYKY-J, 3x1,5</t>
  </si>
  <si>
    <t>Kabel CYKY-J, 5x1,5</t>
  </si>
  <si>
    <t>Kabel CYKY-J, 3x2,5</t>
  </si>
  <si>
    <t>Vodič CY4(54)</t>
  </si>
  <si>
    <t>POL1_1</t>
  </si>
  <si>
    <t>Ucpávka protipožár, tl. 30 cm vč.mat. certifik</t>
  </si>
  <si>
    <t>Drážka  30/30</t>
  </si>
  <si>
    <t>Kapsa do d100</t>
  </si>
  <si>
    <t>Zapravení drážky</t>
  </si>
  <si>
    <t>Zacelení podhledu po svítidlu</t>
  </si>
  <si>
    <t>5x</t>
  </si>
  <si>
    <t>Přesun suti včetně nošení a uložení odpadu</t>
  </si>
  <si>
    <t>Sada</t>
  </si>
  <si>
    <t>sada</t>
  </si>
  <si>
    <t>AA - LED, tělo PCB, opál. difuzor, 573x22x30, 8W, 680 lm, 4000K, IP20, tř. II</t>
  </si>
  <si>
    <t>2a</t>
  </si>
  <si>
    <t>AB - LED,  tělo PCB, opál. difuzor, 1473x22x30, 18W, 1740 lm, 4000K, IP20, tř. II</t>
  </si>
  <si>
    <t>BA - LED downlight, tělo PC, opál. difuzor, d 200 x 100, 25W, 2250 lm, 4000K, IP42</t>
  </si>
  <si>
    <t>BB - LED downlight, tělo PC,opál. difuzor, d 230 x 100, 30W, 2700 lm, 4000K, IP42</t>
  </si>
  <si>
    <t>CA - LED, tělo PCB, PCB difuzor, 327x327x49, 24W, 2280 lm, 4000K, IP54</t>
  </si>
  <si>
    <t>CB - LED, tělo PCB, PCB difuzor, 327x327x49, 36W, 3600 lm, 4000K, IP54</t>
  </si>
  <si>
    <t>N - LED  nouzové svítidlo PCB tělo, PCB transparentní optika, 8W, 1h, autotest, 292x102x36, IP40, set piktogramů, instalační box</t>
  </si>
  <si>
    <t>Instalační relé na lištu 16A/230V</t>
  </si>
  <si>
    <t>Popisný štítek</t>
  </si>
  <si>
    <t>Pol__0033</t>
  </si>
  <si>
    <t>B.    Doprava dodávek (5 % z A)</t>
  </si>
  <si>
    <t>Pol__0034</t>
  </si>
  <si>
    <t>C.   Montáž</t>
  </si>
  <si>
    <t>Pol__0035</t>
  </si>
  <si>
    <t>H.   Prořez délkového materiálu (5 % z E)</t>
  </si>
  <si>
    <t>Pol__0036</t>
  </si>
  <si>
    <t>K.   Materiál podružný (3 % z J)</t>
  </si>
  <si>
    <t>Pol__0037</t>
  </si>
  <si>
    <t>M.  Stavební přípomoce (6 % z L)</t>
  </si>
  <si>
    <t>Pol__0038</t>
  </si>
  <si>
    <t>předběžná obhlídka</t>
  </si>
  <si>
    <t>h</t>
  </si>
  <si>
    <t>Pol__0039</t>
  </si>
  <si>
    <t>kontrola funkce</t>
  </si>
  <si>
    <t>Pol__0040</t>
  </si>
  <si>
    <t>identifikace neznámých kabelů</t>
  </si>
  <si>
    <t>Pol__0041</t>
  </si>
  <si>
    <t>S.   Revize</t>
  </si>
  <si>
    <t>Pol__0042</t>
  </si>
  <si>
    <t>T.   Cena projektové dokumentace DSS</t>
  </si>
  <si>
    <t>101</t>
  </si>
  <si>
    <t>Rozšiřující modul (terminál) vrátnice, recepce; až 8 zón (místnosti) VO-BT</t>
  </si>
  <si>
    <t>102</t>
  </si>
  <si>
    <t>Přivolávací tlačítko RT</t>
  </si>
  <si>
    <t>103</t>
  </si>
  <si>
    <t>Vybavovací tlačítko AT</t>
  </si>
  <si>
    <t>104</t>
  </si>
  <si>
    <t>Signální lampa LV1</t>
  </si>
  <si>
    <t>105</t>
  </si>
  <si>
    <t>Žárovka čirá GD5-9</t>
  </si>
  <si>
    <t>107</t>
  </si>
  <si>
    <t>108</t>
  </si>
  <si>
    <t>109</t>
  </si>
  <si>
    <t>110      R00</t>
  </si>
  <si>
    <t>Montážní přirážka</t>
  </si>
  <si>
    <t>POL9_</t>
  </si>
  <si>
    <t>111      R00</t>
  </si>
  <si>
    <t>RTS 17/ II</t>
  </si>
  <si>
    <t>113      R00</t>
  </si>
  <si>
    <t>Propojovací kabel datový UTP Cat 5e plášť LSZH/LSOH,  bezhalogen.opláštění - UTP Horizontal Cable HFFR cat. 5e nestíněný čtyřpárový kabel kategorie 5, oheň nešířící, bezhalogenový dle ČSN EN 50266,</t>
  </si>
  <si>
    <t>ČSN IEC 332-3-24</t>
  </si>
  <si>
    <t>114</t>
  </si>
  <si>
    <t>Propojovací kabel 10x0,6mm2, bezhalogenový dle ČSN EN 50266, ČSN IEC 332-3-24</t>
  </si>
  <si>
    <t>115</t>
  </si>
  <si>
    <t>Krabice pod omítku / do sádrokartonu (jednoduchá)</t>
  </si>
  <si>
    <t>116</t>
  </si>
  <si>
    <t>Trubka ohebná pod omítku</t>
  </si>
  <si>
    <t>117</t>
  </si>
  <si>
    <t>Drobný montážní a spojovací materiál</t>
  </si>
  <si>
    <t>119</t>
  </si>
  <si>
    <t>120      R00</t>
  </si>
  <si>
    <t>121      R00</t>
  </si>
  <si>
    <t>122      R00</t>
  </si>
  <si>
    <t>Trubka ohebná LPE 2323 pod omítku</t>
  </si>
  <si>
    <t>123</t>
  </si>
  <si>
    <t>Průraz stěnou průměr 20 mm, zapravení</t>
  </si>
  <si>
    <t>124</t>
  </si>
  <si>
    <t>Protipožární ucpávka, EW30min, včetně popisového štítku, standard Hilti</t>
  </si>
  <si>
    <t>125</t>
  </si>
  <si>
    <t>Žlab instalační, drátěný, 50/100, do podhledu, D+M</t>
  </si>
  <si>
    <t>127</t>
  </si>
  <si>
    <t>Dílčí rozebrání podhledu, zpětná montáž</t>
  </si>
  <si>
    <t>hod</t>
  </si>
  <si>
    <t>Dokumentace skutečného provedení</t>
  </si>
  <si>
    <t>POL99_</t>
  </si>
  <si>
    <t>129</t>
  </si>
  <si>
    <t>Výrobní dokumentace</t>
  </si>
  <si>
    <t>130</t>
  </si>
  <si>
    <t>Individuální a funkční zkoušky</t>
  </si>
  <si>
    <t>131</t>
  </si>
  <si>
    <t>Komplexní zkoušky</t>
  </si>
  <si>
    <t>132</t>
  </si>
  <si>
    <t>Příprava na montáž</t>
  </si>
  <si>
    <t>133</t>
  </si>
  <si>
    <t>Práce technika / specialisty</t>
  </si>
  <si>
    <t>134</t>
  </si>
  <si>
    <t>Konfigurace / programování systému</t>
  </si>
  <si>
    <t>135</t>
  </si>
  <si>
    <t>Revize, zprovoznění systému, zaškolení obsluhy, zkušební provoz</t>
  </si>
  <si>
    <t>Pol__10</t>
  </si>
  <si>
    <t>Kontrola mechanismu, vyčištění, zpětná montáž</t>
  </si>
  <si>
    <t>Pol__12</t>
  </si>
  <si>
    <t>Montáž  hadice Alu</t>
  </si>
  <si>
    <t>bm</t>
  </si>
  <si>
    <t>Sekce V8</t>
  </si>
  <si>
    <t>Pol__14</t>
  </si>
  <si>
    <t>Pol__16</t>
  </si>
  <si>
    <t>Pol__18</t>
  </si>
  <si>
    <t>Sekce V9</t>
  </si>
  <si>
    <t>Pol__2</t>
  </si>
  <si>
    <t>Pol__20</t>
  </si>
  <si>
    <t>Pol__22</t>
  </si>
  <si>
    <t>Pol__24</t>
  </si>
  <si>
    <t>Místnost 0,37</t>
  </si>
  <si>
    <t>Pol__26</t>
  </si>
  <si>
    <t>Pol__28</t>
  </si>
  <si>
    <t>Místnost 0,29, 0,30</t>
  </si>
  <si>
    <t>Pol__30</t>
  </si>
  <si>
    <t>Pol__32</t>
  </si>
  <si>
    <t>Koncový element odvodní rezerva pro výměnu</t>
  </si>
  <si>
    <t>Pol__35</t>
  </si>
  <si>
    <t>Doprava a přesuny</t>
  </si>
  <si>
    <t>Pol__36</t>
  </si>
  <si>
    <t>Inženýrská a koordinační činnost</t>
  </si>
  <si>
    <t>Pol__37</t>
  </si>
  <si>
    <t>Předávací řízení - oživení, zaregulování, uvedení do provozu, zkušební provoz, zaškolení obsluhy</t>
  </si>
  <si>
    <t>Pol__4</t>
  </si>
  <si>
    <t>Pol__6</t>
  </si>
  <si>
    <t>Sekce V6</t>
  </si>
  <si>
    <t>Pol__8</t>
  </si>
  <si>
    <t>Pol__11</t>
  </si>
  <si>
    <t>Ohebná hadice standard ocel kord a s al folií 45 – 100, 125</t>
  </si>
  <si>
    <t>Pol__17</t>
  </si>
  <si>
    <t>Pol__23</t>
  </si>
  <si>
    <t>Pol__27</t>
  </si>
  <si>
    <t>Pol__31</t>
  </si>
  <si>
    <t>Pol__33</t>
  </si>
  <si>
    <t>Talířový ventil plast DN 100, 125  s montážním kroužkem a zděří odvodní, bílý</t>
  </si>
  <si>
    <t>Doplňkový materiál a práce</t>
  </si>
  <si>
    <t>Pol__34</t>
  </si>
  <si>
    <t>Montážní, těsnící a spojovací materiál (nosná táhla s kontramatkami a izolátory chvění, kotvení do stropu přes hmoždinky, šroubování k potrubí přes zlišty, těsnění přírub potrubí šňůrou na bázi PE,</t>
  </si>
  <si>
    <t>kg</t>
  </si>
  <si>
    <t>spojovací šrouby, podložky, matice, kotvení potrubí na střeše</t>
  </si>
  <si>
    <t>Pol__5</t>
  </si>
  <si>
    <t>SDK-Kazety</t>
  </si>
  <si>
    <t>Talířový ventil plast DN 100, 125  s montážním kroužkem a zděří  demontáž, podhled pevný SDK</t>
  </si>
  <si>
    <t>SDK-Pevný</t>
  </si>
  <si>
    <t>Náklady na vyhotovení dokumentace skutečného provedení stavby a její předání objednateli v požadované formě a požadovaném počtu. Viz SoD.</t>
  </si>
  <si>
    <t>Stavební pasportizace dle přiložené metodiky</t>
  </si>
  <si>
    <t>Technologická pasportizace dle přiložené metodiky</t>
  </si>
  <si>
    <t>Aktualizace stavebního pasportu dle přiložené metodiky</t>
  </si>
  <si>
    <t>Aktualizace technologického pasportu dle přiložené metodiky</t>
  </si>
  <si>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</si>
  <si>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</si>
  <si>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</si>
  <si>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</si>
  <si>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</si>
  <si>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</si>
  <si>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</si>
  <si>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</si>
  <si>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</si>
  <si>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</si>
  <si>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</si>
  <si>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</si>
  <si>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</si>
  <si>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</si>
  <si>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</si>
  <si>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</si>
  <si>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</si>
  <si>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</si>
  <si>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</si>
  <si>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</si>
  <si>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</si>
  <si>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</si>
  <si>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</si>
  <si>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</si>
  <si>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</si>
  <si>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</si>
  <si>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</si>
  <si>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</si>
  <si>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</si>
  <si>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</si>
  <si>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</si>
  <si>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</si>
  <si>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</si>
  <si>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</si>
  <si>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</si>
  <si>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</si>
  <si>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</si>
  <si>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</si>
  <si>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</si>
  <si>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</si>
  <si>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</si>
  <si>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</si>
  <si>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</si>
  <si>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MM-J-wc</t>
  </si>
  <si>
    <t>FSS MU, Joštova 10, Brno</t>
  </si>
  <si>
    <t>Stavba</t>
  </si>
  <si>
    <t>1</t>
  </si>
  <si>
    <t>Oprava vodovodu a WC - 1.etapa</t>
  </si>
  <si>
    <t>Oprava vodovodu a WC - stavební část</t>
  </si>
  <si>
    <t>2</t>
  </si>
  <si>
    <t>Zdravotní technika</t>
  </si>
  <si>
    <t>3</t>
  </si>
  <si>
    <t>elektro</t>
  </si>
  <si>
    <t>3a</t>
  </si>
  <si>
    <t>SLP</t>
  </si>
  <si>
    <t>4</t>
  </si>
  <si>
    <t>VZT</t>
  </si>
  <si>
    <t>Celkem za stavbu</t>
  </si>
  <si>
    <t>CZK</t>
  </si>
  <si>
    <t>#POPS</t>
  </si>
  <si>
    <t>Popis stavby: MM-J-wc - FSS MU, Joštova 10, Brno</t>
  </si>
  <si>
    <t>#POPO</t>
  </si>
  <si>
    <t>Popis objektu: 1 - Oprava vodovodu a WC - 1.etapa</t>
  </si>
  <si>
    <t>#POPR</t>
  </si>
  <si>
    <t>Popis rozpočtu: 1 - Oprava vodovodu a WC - stavební část</t>
  </si>
  <si>
    <t>Popis rozpočtu: 2 - Zdravotní technika</t>
  </si>
  <si>
    <t>Popis rozpočtu: 3 - elektro</t>
  </si>
  <si>
    <t>Popis rozpočtu: 3a - SLP</t>
  </si>
  <si>
    <t>Popis rozpočtu: 4 - VZT</t>
  </si>
  <si>
    <t>Rekapitulace dílů</t>
  </si>
  <si>
    <t>Typ dílu</t>
  </si>
  <si>
    <t>_1</t>
  </si>
  <si>
    <t>DODÁVKA</t>
  </si>
  <si>
    <t>Materiál kusový</t>
  </si>
  <si>
    <t>_2</t>
  </si>
  <si>
    <t>Materiál délkový</t>
  </si>
  <si>
    <t>_3</t>
  </si>
  <si>
    <t>Dodávka - instalační materiál</t>
  </si>
  <si>
    <t>Zednické a malířské práce</t>
  </si>
  <si>
    <t>_4</t>
  </si>
  <si>
    <t>Demontáže včetně likvidace</t>
  </si>
  <si>
    <t>Montáž - instalační materiál</t>
  </si>
  <si>
    <t>_5</t>
  </si>
  <si>
    <t>Svítidla</t>
  </si>
  <si>
    <t>_6</t>
  </si>
  <si>
    <t>Úprava stáv. Rozvaděčů</t>
  </si>
  <si>
    <t>_8</t>
  </si>
  <si>
    <t>R.   Práce účtované hodinovou sazbou</t>
  </si>
  <si>
    <t>_9</t>
  </si>
  <si>
    <t>Ostatní</t>
  </si>
  <si>
    <t>106</t>
  </si>
  <si>
    <t>MONTÁŽ</t>
  </si>
  <si>
    <t>Svislé a kompletní konstrukce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</si>
  <si>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</si>
  <si>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</si>
  <si>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</si>
  <si>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</si>
  <si>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</si>
  <si>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</si>
  <si>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</si>
  <si>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</si>
  <si>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</si>
  <si>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</si>
  <si>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D.1.4.2</t>
  </si>
  <si>
    <t>Vzduchotechnika 1. etapa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</si>
  <si>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</si>
  <si>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</si>
  <si>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</si>
  <si>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</si>
  <si>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</si>
  <si>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</si>
  <si>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</si>
  <si>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</si>
  <si>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</si>
  <si>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</si>
  <si>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</si>
  <si>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</si>
  <si>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</si>
  <si>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</si>
  <si>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</si>
  <si>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</si>
  <si>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</si>
  <si>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</si>
  <si>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</si>
  <si>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</si>
  <si>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</si>
  <si>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</si>
  <si>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</si>
  <si>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</si>
  <si>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</si>
  <si>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</si>
  <si>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</si>
  <si>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</si>
  <si>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</si>
  <si>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</si>
  <si>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</si>
  <si>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</si>
  <si>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</si>
  <si>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</si>
  <si>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</si>
  <si>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</si>
  <si>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</si>
  <si>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</si>
  <si>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</si>
  <si>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</si>
  <si>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</si>
  <si>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</si>
  <si>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</si>
  <si>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</si>
  <si>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</si>
  <si>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</si>
  <si>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</si>
  <si>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</si>
  <si>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</si>
  <si>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</si>
  <si>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</si>
  <si>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</si>
  <si>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</si>
  <si>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</si>
  <si>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</si>
  <si>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</si>
  <si>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</si>
  <si>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</si>
  <si>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310238211R00</t>
  </si>
  <si>
    <t>Zazdívka otvorů plochy do 1 m2 cihlami na MVC</t>
  </si>
  <si>
    <t>m3</t>
  </si>
  <si>
    <t>RTS 23/ I</t>
  </si>
  <si>
    <t>Práce</t>
  </si>
  <si>
    <t>Běžná</t>
  </si>
  <si>
    <t>POL1_</t>
  </si>
  <si>
    <t>1.PP - V6 : 0,9*1,2*0,15</t>
  </si>
  <si>
    <t>VV</t>
  </si>
  <si>
    <t>317121151RT2</t>
  </si>
  <si>
    <t>Montáž ŽB překladů do 105 cm dodatečně do rýh včetně dodávky RZP 119 x 14 x 14 cm</t>
  </si>
  <si>
    <t>kus</t>
  </si>
  <si>
    <t>1.PP - V6 : 1</t>
  </si>
  <si>
    <t>342266111RA1</t>
  </si>
  <si>
    <t>Obklad stěn sádrokartonem na ocelovou konstrukci desky standard tl. 12,5 mm 2x, bez izolace</t>
  </si>
  <si>
    <t>m2</t>
  </si>
  <si>
    <t>1.PP  - V6 : 2*(0,9*2+1,85+4,15)</t>
  </si>
  <si>
    <t>029, 030 : 2*1*2</t>
  </si>
  <si>
    <t>037 : 2*1,25</t>
  </si>
  <si>
    <t>1.NP - V5 : 2*(1,15+2,8+1,9+1,8+1)</t>
  </si>
  <si>
    <t>V9 : 2*(4,6+0,95+1*2)</t>
  </si>
  <si>
    <t>2.NP - V5 : 2*0,9*2</t>
  </si>
  <si>
    <t>V6 : 2*(0,95+1,85+0,9)</t>
  </si>
  <si>
    <t>V8 : 2*2,1</t>
  </si>
  <si>
    <t>V9 : 2*(1,25+1*2)</t>
  </si>
  <si>
    <t>3.NP - V6 : 2*(3,7*2+1+2,75)</t>
  </si>
  <si>
    <t>3.NP - V9 : 4*3+2*2,1</t>
  </si>
  <si>
    <t>4.NP - V6 : 2*(2,15+2,75+3)</t>
  </si>
  <si>
    <t>V9 : 2*(3,1+2,5)</t>
  </si>
  <si>
    <t>5.NP - V6 : 2*(1,95+3,9)</t>
  </si>
  <si>
    <t>V8 : 2,25*2</t>
  </si>
  <si>
    <t>V9 : 2*(1,05+1)</t>
  </si>
  <si>
    <t>347091082R00</t>
  </si>
  <si>
    <t>Příplatek k předstěně sádrokart. za plochu do 5 m2</t>
  </si>
  <si>
    <t>1.PP  - V6 : 2*0,9*2+1,8*2+1,65*2</t>
  </si>
  <si>
    <t>1.NP - V5 : 2*(1,15+1,9+1,8+1)</t>
  </si>
  <si>
    <t>V9 : 2*(0,95+1*2)</t>
  </si>
  <si>
    <t>3.NP - V6 : 2*1</t>
  </si>
  <si>
    <t>V9 : 2*2,1</t>
  </si>
  <si>
    <t>4.NP - V6 : 2*2,15</t>
  </si>
  <si>
    <t>V9 : 2*2,5</t>
  </si>
  <si>
    <t>5.NP - V6 : 2*1,95</t>
  </si>
  <si>
    <t>416021221R00</t>
  </si>
  <si>
    <t>Podhledy SDK, kovová.kce CD. 2x deska RB 12,5 mm</t>
  </si>
  <si>
    <t>s úpravou rohů, koutů a hran konstrukcí, přebroušení a tmelení spár,</t>
  </si>
  <si>
    <t>POP</t>
  </si>
  <si>
    <t>02B : 58</t>
  </si>
  <si>
    <t>1.PP - V5 - 0.15 : 19,9</t>
  </si>
  <si>
    <t>opravy 20% - 1.PP - V8 : 6,38*0,2</t>
  </si>
  <si>
    <t>1.NP - V5 : (12,8+14,6)*0,2</t>
  </si>
  <si>
    <t>V8 : 7,6*0,2</t>
  </si>
  <si>
    <t>V9 : 18,9*0,2</t>
  </si>
  <si>
    <t>2.NP - V6 : 13,5*0,2</t>
  </si>
  <si>
    <t>V8 : 7,4*0,2</t>
  </si>
  <si>
    <t>V9 : 14*0,2</t>
  </si>
  <si>
    <t>3.NP - V6 : (18,8+18,6)*0,2</t>
  </si>
  <si>
    <t>V8 : 8,6*0,2</t>
  </si>
  <si>
    <t>V9 : 12,6*0,2</t>
  </si>
  <si>
    <t>4.NP - V6 : (8,6+14,6)*0,2</t>
  </si>
  <si>
    <t>V8 : 8,1*0,2</t>
  </si>
  <si>
    <t>V9 : 12,7*0,2</t>
  </si>
  <si>
    <t>5.NP - V8 : 9*0,2</t>
  </si>
  <si>
    <t>416091082R00</t>
  </si>
  <si>
    <t>Příplatek k podhledu sádrokart. za plochu do 5 m2</t>
  </si>
  <si>
    <t>342264102R01</t>
  </si>
  <si>
    <t>Osazení reviz. dvířek do SDK podhledu, do 0,50 m2 vč. dodávky</t>
  </si>
  <si>
    <t>Vlastní</t>
  </si>
  <si>
    <t>Indiv</t>
  </si>
  <si>
    <t>s vyřezáním otvoru, osazením rámu s dvířky, prošroubováním a úpravou parotěsné zábrany,</t>
  </si>
  <si>
    <t>611421231RT2</t>
  </si>
  <si>
    <t>Oprava váp.omítek stropů do 10% plochy - štukových s použitím suché maltové směsi</t>
  </si>
  <si>
    <t>Včetně pomocného pracovního lešení o výšce podlahy do 1900 mm a pro zatížení do 1,5 kPa.</t>
  </si>
  <si>
    <t>1.NP - V9 - 1.43 : 11,7</t>
  </si>
  <si>
    <t>612403385R00</t>
  </si>
  <si>
    <t>Hrubá výplň rýh ve stěnách do 10x5 cm maltou z SMS</t>
  </si>
  <si>
    <t>m</t>
  </si>
  <si>
    <t>612421231RT2</t>
  </si>
  <si>
    <t>Oprava vápen.omítek stěn do 10 % pl. - štukových s použitím suché maltové směsi</t>
  </si>
  <si>
    <t>1.NP - V9 - 143 : 3,05*(4,9*2+3,15+1,85)</t>
  </si>
  <si>
    <t>612471411R00</t>
  </si>
  <si>
    <t>Úprava vnitřních stěn aktivovaným štukem</t>
  </si>
  <si>
    <t>nad obkladama - 1.PP  - V6 : 0,2*(3,1*6+0,9*2+4,1*2+2,1*2+1,65*2+2,1*2)</t>
  </si>
  <si>
    <t>0,2*(3,95*4+2,25*2+4,15*2+0,9*2+3,2*2)</t>
  </si>
  <si>
    <t>029, 030 : 0,2*(2,8*8+0,9*2+1,4*4+0,95*2)</t>
  </si>
  <si>
    <t>037 : 0,2*(1,65*4+1,25*2+1,4*2)</t>
  </si>
  <si>
    <t>V8 : 0,2*(1,2+2*2)</t>
  </si>
  <si>
    <t>1.NP - V5 - 122 - 125 : 0,2*(3,5*4+1*2+3,1*2+1,9*2+1,8*2+1,7*2+2,65*2)</t>
  </si>
  <si>
    <t>126-128 : 0,2*(3,3*2+4,4*2+2,7*2+2,45*4+1,55*2+1,6*2+2,8)</t>
  </si>
  <si>
    <t>V8 : 0,2*(3,9+1,15+2,5+1,15+1,9+1,5)</t>
  </si>
  <si>
    <t>V9 - 1.45 : 0,2*(1,35+2+1,15+3,05+4,6+1,1+1,2+1+0,2+1+2,5)</t>
  </si>
  <si>
    <t>144, 146, 147, 148 : 0,2*(1,45+2,2*6+1,25+1+1*2+0,9*2+4,6*2+1*2)</t>
  </si>
  <si>
    <t>2.NP - V5 : 0,2*(1,6*4+1,55*6+0,9*4+0,8*2+1,1*2+2*2)</t>
  </si>
  <si>
    <t>V6 - 222, 224, 225 : 0,2*(0,9*2+2,25*2+1,85*2+2*2+3,25*2+3,85*2)</t>
  </si>
  <si>
    <t>V8 : 0,2*(2,5+1,15+1,9+1,4+3,9+1,1)</t>
  </si>
  <si>
    <t>V9 : 0,2*(5,5+2,1+2,65*6+1,55+1,35+1,5*2+2,95*2+1*2+3,15*3+4,9)</t>
  </si>
  <si>
    <t>3.NP - V6 : 0,2*(3,7*2+4,9*2+2,85*2+3,8*2+1,9*4+0,9*4+1,75*6+2,4*2)</t>
  </si>
  <si>
    <t>0,2*(3,15*4+2,75*2+2,8*2)</t>
  </si>
  <si>
    <t>V8 : 0,2*(4,05+1,15+2,65+1,15+1,9+1,6)</t>
  </si>
  <si>
    <t>V9 : 0,2*(3,95+2,5+2,8+1,05+1,65+2,1)</t>
  </si>
  <si>
    <t>4.NP - V6 : 0,2*(3,04+1,8+2,75+2,45+3,45+3,6)</t>
  </si>
  <si>
    <t>V8 : 0,2*(4+0,8+2,65+1,9+1,6)</t>
  </si>
  <si>
    <t>V9 : 0,2*(3,9+1+1,65+1,4)</t>
  </si>
  <si>
    <t>5.NP - V6 : 0,2*(3,35+1+3,9+1,5+1,8*2)</t>
  </si>
  <si>
    <t>V8 : 0,2*(4+0,8+2,25+1,9+1,6)</t>
  </si>
  <si>
    <t>V9 : 0,2*(1+1,9+2,5+1*2+1,5*2)</t>
  </si>
  <si>
    <t>941955002R00</t>
  </si>
  <si>
    <t>Lešení lehké pomocné, výška podlahy do 1,9 m</t>
  </si>
  <si>
    <t>246,8925+11,7</t>
  </si>
  <si>
    <t>opravy 20% - 1.PP - V8 : 6,38</t>
  </si>
  <si>
    <t>1.NP - V5 : (12,8+14,6)</t>
  </si>
  <si>
    <t>V8 : 7,6</t>
  </si>
  <si>
    <t>V9 : 18,9</t>
  </si>
  <si>
    <t>2.NP - V6 : 13,5</t>
  </si>
  <si>
    <t>V8 : 7,4</t>
  </si>
  <si>
    <t>V9 : 14</t>
  </si>
  <si>
    <t>3.NP - V6 : (18,8+18,6)</t>
  </si>
  <si>
    <t>V8 : 8,6</t>
  </si>
  <si>
    <t>V9 : 12,6</t>
  </si>
  <si>
    <t>4.NP - V6 : (8,6+14,6)</t>
  </si>
  <si>
    <t>V8 : 8,1</t>
  </si>
  <si>
    <t>V9 : 12,7</t>
  </si>
  <si>
    <t>5.NP - V8 : 9</t>
  </si>
  <si>
    <t>952901111R00</t>
  </si>
  <si>
    <t>Vyčištění budov o výšce podlaží do 4 m</t>
  </si>
  <si>
    <t>950-1</t>
  </si>
  <si>
    <t>Zrcadlo float 6 mm, lepené na obklad, 500/600 mm komplet, dle popisu v PD</t>
  </si>
  <si>
    <t>ks</t>
  </si>
  <si>
    <t>Kalkul</t>
  </si>
  <si>
    <t>P/01 : 37</t>
  </si>
  <si>
    <t>950-1a</t>
  </si>
  <si>
    <t>Zrcadlo float 6 mm, lepené na obklad, 1200/600 mm komplet, dle popisu v PD</t>
  </si>
  <si>
    <t>P/02 : 10</t>
  </si>
  <si>
    <t>950-1b</t>
  </si>
  <si>
    <t>Zrcadlo float 6 mm, lepené na obklad, 500/900 mm komplet, dle popisu v PD</t>
  </si>
  <si>
    <t>P/03 : 1</t>
  </si>
  <si>
    <t>950-2</t>
  </si>
  <si>
    <t>Souprava zaoblených madel pro WC imobilní komplet, dle popisu v PD</t>
  </si>
  <si>
    <t>P/04 : 1</t>
  </si>
  <si>
    <t>950-3</t>
  </si>
  <si>
    <t>Dvojháček k montáži na dveře komplet, dle popisu v PD</t>
  </si>
  <si>
    <t>H : 11+39+10+30</t>
  </si>
  <si>
    <t>950-3a</t>
  </si>
  <si>
    <t>Koš na papírové ručníky komplet, dle popisu v PD</t>
  </si>
  <si>
    <t>K1 : 7+12+4+10</t>
  </si>
  <si>
    <t>950-3b</t>
  </si>
  <si>
    <t>Koš bezdotykový do kabiny WC komplet, dle popisu v PD</t>
  </si>
  <si>
    <t>K2 : 5+18+4+17</t>
  </si>
  <si>
    <t>950-3c</t>
  </si>
  <si>
    <t>Nástěnný bezdotykový dávkovač tekutého mýdla, Nerezová mýdlenka komplet, dle popisu v PD</t>
  </si>
  <si>
    <t>M1 : 7+21+2+1+4+17</t>
  </si>
  <si>
    <t>M2 : 6+14+2+1+5+11</t>
  </si>
  <si>
    <t>950-3d</t>
  </si>
  <si>
    <t>Nástěnný osvěžovač vzduchu komplet, dle popisu v PD</t>
  </si>
  <si>
    <t>O : 4+8+2+1+4+9</t>
  </si>
  <si>
    <t>950-3e</t>
  </si>
  <si>
    <t>Nástěnný zásobník toaletního papíru komplet, dle popisu v PD</t>
  </si>
  <si>
    <t>P : 9+28+2+1+1+23</t>
  </si>
  <si>
    <t>950-3f</t>
  </si>
  <si>
    <t>Nástěnný zásobník papírových ručníků komplet, dle popisu v PD</t>
  </si>
  <si>
    <t>R : 7+14+2+1+4+11</t>
  </si>
  <si>
    <t>950-3g</t>
  </si>
  <si>
    <t>Nástěnný zásobník na hygienické sáčky komplet, dle popisu v PD</t>
  </si>
  <si>
    <t>S : 5+18+2+1+1+17</t>
  </si>
  <si>
    <t>950-3i</t>
  </si>
  <si>
    <t>WC štětka s podstavcem komplet, dle popisu v PD</t>
  </si>
  <si>
    <t>Š : 9+28+2+1+1+23</t>
  </si>
  <si>
    <t>950-3j</t>
  </si>
  <si>
    <t>Nerezová zarážka dveří komplet, dle popisu v PD</t>
  </si>
  <si>
    <t>Z : 35</t>
  </si>
  <si>
    <t>950-4</t>
  </si>
  <si>
    <t>Koš nerezový nástěnný 25l</t>
  </si>
  <si>
    <t>K3 : 1</t>
  </si>
  <si>
    <t>951577113R00</t>
  </si>
  <si>
    <t>Lišta hliníková přechodová</t>
  </si>
  <si>
    <t>P/06 : 0,6*2</t>
  </si>
  <si>
    <t>P/08 : 0,8*23</t>
  </si>
  <si>
    <t>P/09 : 0,9*6</t>
  </si>
  <si>
    <t>P/10 : 1,35*3</t>
  </si>
  <si>
    <t>955374111R00</t>
  </si>
  <si>
    <t>Stínící průsvitná fólie s montáží - odstranění a nalepení</t>
  </si>
  <si>
    <t>Dodávka a montáž krytiny, těsnění, kaloty včetně spojovacích prostředků.</t>
  </si>
  <si>
    <t>90</t>
  </si>
  <si>
    <t>962036412R00</t>
  </si>
  <si>
    <t>Demontáž SDK předstěny, 1x kov.kce, 1x oplášť.12,5 mm</t>
  </si>
  <si>
    <t>3.NP - V9 - 344 : 4*3</t>
  </si>
  <si>
    <t>963016111R00</t>
  </si>
  <si>
    <t>Demontáž podhledu SDK, kovová kce., 1xoplášť.12,5 mm</t>
  </si>
  <si>
    <t>Odkaz na mn. položky pořadí 5 : 119,25600</t>
  </si>
  <si>
    <t>965081713R00</t>
  </si>
  <si>
    <t>Bourání dlažeb keramických tl.10 mm, nad 1 m2</t>
  </si>
  <si>
    <t>1.PP - V6 : 6,59+3,51+11,5+8,43+16,3+3</t>
  </si>
  <si>
    <t>029, 030 : 6,43+6,27</t>
  </si>
  <si>
    <t>037 : 8,8</t>
  </si>
  <si>
    <t>V8 : 6,38</t>
  </si>
  <si>
    <t>1.NP - V5 : 4,7+3,3+12,8+14,6+4,3+4,1</t>
  </si>
  <si>
    <t>V9 : 4,2+18,9+0,9+3,5+6,4</t>
  </si>
  <si>
    <t>2.NP - V5 : 4,9+4,8</t>
  </si>
  <si>
    <t>V6 : 6,3+2+3,7+13,5</t>
  </si>
  <si>
    <t>V9 : 3,2+14+3,2+3,4+6,4</t>
  </si>
  <si>
    <t>3.NP - V6 : 1,6+9,2+18,8+3,3+1,6+4,2+18,6</t>
  </si>
  <si>
    <t>V9 : 3+4,4+4+12,6</t>
  </si>
  <si>
    <t>4.NP - V6 : 10,3+10,5+8,6+8,4+14,6</t>
  </si>
  <si>
    <t>V9 : 4+12,7+3,1+3,9</t>
  </si>
  <si>
    <t>5.NP - V6 : 2,7+14,6+7,9+2,7</t>
  </si>
  <si>
    <t>V8 : 9</t>
  </si>
  <si>
    <t>V9 : 6,6</t>
  </si>
  <si>
    <t>968061125R00</t>
  </si>
  <si>
    <t>Vyvěšení dřevěných a plastových dveřních křídel pl. do 2 m2</t>
  </si>
  <si>
    <t>1.PP  - V6 : 7</t>
  </si>
  <si>
    <t>029, 030 : 2</t>
  </si>
  <si>
    <t>037 : 2</t>
  </si>
  <si>
    <t>V8 : 1</t>
  </si>
  <si>
    <t>1.NP - V5 : 7</t>
  </si>
  <si>
    <t>V9 : 5</t>
  </si>
  <si>
    <t>2.NP - V5 : 5</t>
  </si>
  <si>
    <t>V6 : 4</t>
  </si>
  <si>
    <t>3.NP - V6 : 8</t>
  </si>
  <si>
    <t>V9 : 4</t>
  </si>
  <si>
    <t>4.NP - V6 : 8</t>
  </si>
  <si>
    <t>5.NP - V6 : 4</t>
  </si>
  <si>
    <t>V9 : 2</t>
  </si>
  <si>
    <t>968062455R00</t>
  </si>
  <si>
    <t>Vybourání dřevěných dveřních zárubní pl. do 2 m2</t>
  </si>
  <si>
    <t>1.PP  - V6 : 0,8*2*5+0,9*2*2</t>
  </si>
  <si>
    <t>029, 030 : 0,6*2*2</t>
  </si>
  <si>
    <t>037 : 0,6*2*2</t>
  </si>
  <si>
    <t>V8 : 0,8*2</t>
  </si>
  <si>
    <t>1.NP - V5 : 0,6*2*2+0,8*2*5</t>
  </si>
  <si>
    <t>V8 : 0,9*2,15</t>
  </si>
  <si>
    <t>V9 : 0,8*2*3+0,6*2*2</t>
  </si>
  <si>
    <t>2.NP - V5 : 0,6*2*3+0,8*2*2</t>
  </si>
  <si>
    <t>V6 : 0,8*2*3+0,6*2</t>
  </si>
  <si>
    <t>3.NP - V6 : 0,6*2*2+0,8*2*3</t>
  </si>
  <si>
    <t>V9 : 0,8*2*3+0,6*2</t>
  </si>
  <si>
    <t>4.NP - V6 : 0,8*2*4</t>
  </si>
  <si>
    <t>5.NP - V6 : 0,8*2*2</t>
  </si>
  <si>
    <t>V9 : 0,8*2+0,6*2</t>
  </si>
  <si>
    <t>971033531R00</t>
  </si>
  <si>
    <t>Vybourání otv. zeď cihel. pl.1 m2, tl.15 cm, MVC</t>
  </si>
  <si>
    <t>Včetně pomocného lešení o výšce podlahy do 1900 mm a pro zatížení do 1,5 kPa  (150 kg/m2).</t>
  </si>
  <si>
    <t>1.PP - V6 : 0,9*1,2</t>
  </si>
  <si>
    <t>974031164R00</t>
  </si>
  <si>
    <t>Vysekání rýh ve zdi cihelné 15 x 15 cm</t>
  </si>
  <si>
    <t>1.PP - V6 : 1,2</t>
  </si>
  <si>
    <t>975032241R00</t>
  </si>
  <si>
    <t>Podchycení příček výztuhou do 3 m,zdi 15 cm do 3 m</t>
  </si>
  <si>
    <t>Včetně:</t>
  </si>
  <si>
    <t>- vybourání otvorů pro podvléknutí vynášecích trámů,</t>
  </si>
  <si>
    <t>- oboustranného vynesení podchycené konstrukce.</t>
  </si>
  <si>
    <t>978011121R00</t>
  </si>
  <si>
    <t>Otlučení omítek vnitřních vápenných stropů do 10 %</t>
  </si>
  <si>
    <t>978013121R00</t>
  </si>
  <si>
    <t>Otlučení omítek vnitřních stěn v rozsahu do 10 %</t>
  </si>
  <si>
    <t>1.NP - V9143 : 3,05*(4,9*2+3,15+1,85)</t>
  </si>
  <si>
    <t>978059531R00</t>
  </si>
  <si>
    <t>Odsekání vnitřních obkladů stěn nad 2 m2</t>
  </si>
  <si>
    <t>1.PP  - V6 - 021-023 : 2*(3,1*6+0,9*2+4,1*2+2,1*2+1,65*2+2,1*2)-0,8*2*5-0,6*2*2</t>
  </si>
  <si>
    <t>024-027 : 2*(3,95*4+2,25*2+4,15*2+0,9*2+3,2*2)-0,6*2*2-0,8*2*3</t>
  </si>
  <si>
    <t>029, 030 : 2*(2,8*8+0,9*2+1,4*4+0,95*2-0,6*6)</t>
  </si>
  <si>
    <t>037 : 2*(1,35*4+1,25*2+1,4*2-0,6*2)</t>
  </si>
  <si>
    <t>V8 : 1,2*2</t>
  </si>
  <si>
    <t>1.NP - V5 - 122 - 125 : 2*(3,5*4+1*2+3,1*2+1,9*2+1,8*2+1,7*2+2,65*2)-0,6*2*4-0,8*2*3</t>
  </si>
  <si>
    <t>0,3*(0,8+2*2)</t>
  </si>
  <si>
    <t>126-128 : 2*(3,3*2+4,4*2+2,7*2+2,45*4+1,55*2+1,6*2+2,8-0,8*4)</t>
  </si>
  <si>
    <t>0,3*(0,8*2+2*4)</t>
  </si>
  <si>
    <t>V8 : 2*(3,9+1,15+2,5+1,15+1,9+1,5+1*2-0,9)+0,7*(1+2,15*2)</t>
  </si>
  <si>
    <t>V9 - 1.45 : 2*(1,35+1,75+2+1,7+1,15+3,05+4,6+1,1+1,2+1+0,2+1+2,5-0,8-0,6)</t>
  </si>
  <si>
    <t>144, 146, 147, 148 : 2*(1,45+2,2*6+1,25+1+0,95*2+0,9*2+4,6*2+1*2-0,8*3-0,6*3)</t>
  </si>
  <si>
    <t>2.NP - V5 : 2*(1,6*4+1,55*6+0,9*4+0,8*2+1,4*2+2,35*2-0,8*2-0,6*6)</t>
  </si>
  <si>
    <t>V6 - 222, 224, 225 : 2*(0,9*2+2,25*2+1,85*2+2*2+3,25*2+3,85*2-0,8*3-0,6)</t>
  </si>
  <si>
    <t>V8 : 2*(2,5+1,15+1,9+1,4+3,9+1,1-0,9+0,8*2)</t>
  </si>
  <si>
    <t>V9 : 2*(5,5+2,1+2,65*6+1,55+1,35+1,5*2+2,95*2+1*2+3,15*3+4,9)</t>
  </si>
  <si>
    <t>-2*(0,8*4+0,6*4)</t>
  </si>
  <si>
    <t>3.NP - V6 : 2*(3,7*2+4,9*2+2,85*2+3,8*2+1,9*4+0,9*4+1,75*6+2,4*2)</t>
  </si>
  <si>
    <t>2*(3,15*4+2,75*2+2,8*2-0,6*4-0,8*10)</t>
  </si>
  <si>
    <t>V8 : 2*(4,05+1,15+2,65+1,15+1,9+1,6-0,9+0,8*2)</t>
  </si>
  <si>
    <t>V9 : 2*(3,95+2,5+4,25+2,9+2,8*2+1,75*2+3*2+1,05*2)</t>
  </si>
  <si>
    <t>2*(1,5*2+2,4*2-0,8*4-0,6*2)</t>
  </si>
  <si>
    <t>4.NP - V6 : 2*(2,15*2+3,8*5+2,75*2+3,9+2,45*2+3,45*3+2,45*2+5,05*2+3,6)</t>
  </si>
  <si>
    <t>-2*(0,8*7+1,35*2)</t>
  </si>
  <si>
    <t>V8 : 2*(4+1,15+2,65+1,15+1,9+1,6-0,9+0,8*2)</t>
  </si>
  <si>
    <t>V9 : 2*(4,3*2+2,5+2,8+2,8*2+1,7*2+3,1*2+1*2+1,65*2+2,5*2)</t>
  </si>
  <si>
    <t>-2*(0,8*4+0,6*2)</t>
  </si>
  <si>
    <t>5.NP - V6 : 2*(3,75*4+2,25*2+3,9*2+1,5*4+1,8*2+1,85*2-0,8*6)</t>
  </si>
  <si>
    <t>V8 : 2*(4+1,15+2,65+1,1+1,9+1,6-0,9+0,6*2)</t>
  </si>
  <si>
    <t>V9 : 2*(2,7*2+2,55*2+1,9*2+1*2-0,8-0,6*2)+1*1,5*2</t>
  </si>
  <si>
    <t>999281151R00</t>
  </si>
  <si>
    <t>Přesun hmot pro opravy a údržbu do v. 25 m,nošením</t>
  </si>
  <si>
    <t>t</t>
  </si>
  <si>
    <t>Přesun hmot</t>
  </si>
  <si>
    <t>POL7_</t>
  </si>
  <si>
    <t>711212001RT2</t>
  </si>
  <si>
    <t>Hydroizolační povlak - nátěr proti vlhkosti, dle standardů, v PD</t>
  </si>
  <si>
    <t>1.PP  - V6 - 021-023 : 0,2*(3,1*6+0,9*2+4,1*2+2,1*2+1,65*2+2,1*2-0,8*5-0,6*2)</t>
  </si>
  <si>
    <t>024-027 : 0,2*(3,95*4+2,25*2+4,15*2+0,9*2+3,2*2-0,6*2-0,8*3)</t>
  </si>
  <si>
    <t>029, 030 : 6,43+6,27+2*(0,9*5+0,95)+0,2*(2,8*+0,9+1,4*4+0,95+1,9*4-0,6*6)</t>
  </si>
  <si>
    <t>037 : 8,8+0,2*(1,35*3+1,25*2+1,4+0,4*2-0,6*2)+2*1*2</t>
  </si>
  <si>
    <t>V8 : 6,38+0,2*(3,8+1,05+2,4+1,2+1,8+1,3-0,8)</t>
  </si>
  <si>
    <t>1.NP - V5 - 122 - 125 : 0,2*(3,5*4+1*2+3,1*2+1,9*2+1,8*2+1,7*2+2,65*2-0,6*4-0,8*3)</t>
  </si>
  <si>
    <t>0,2*0,3*2</t>
  </si>
  <si>
    <t>126-128 : 0,2*(3,3*2+4,4*2+2,7*2+2,45*4+1,55*2+1,6*2+2,8-0,8*4)</t>
  </si>
  <si>
    <t>0,2*0,3*4</t>
  </si>
  <si>
    <t>V8 : 7,6+0,2*(3,9+1,15+1,5+1,15+1,9+1,5+1*2-0,9+0,7*2)</t>
  </si>
  <si>
    <t>2*1*3</t>
  </si>
  <si>
    <t>V9 - 1.45 : 0,2*(1,35+1,75+2+1,7+1,15+3,05+4,6+1,1+1,2+1+0,2+1+2,5-0,8-0,6)</t>
  </si>
  <si>
    <t>144, 146, 147, 148 : 0,2*(1,45+2,2*6+1,25+1+0,95*2+0,9*2+4,6*2+1*2-0,8*3-0,6*3)</t>
  </si>
  <si>
    <t>2.NP - V5 : 4,9+4,8+0,2*(1,6*4+1,55*6+0,9*4+0,8*2+1,4*2+2,35*2-0,8*2-0,6*6)</t>
  </si>
  <si>
    <t>V6 : 2+3,7+13,5</t>
  </si>
  <si>
    <t>V8 : 7,4+0,2*(2,5+1,15+1,9+1,4+3,9+1,1-0,9+0,8*2)</t>
  </si>
  <si>
    <t>0,2*(5,5+2,1+2,65*6+1,55+1,35+1,5*2+2,95*2+1*2+3,15*3+4,9)</t>
  </si>
  <si>
    <t>-0,2*(0,8*4+0,6*4)</t>
  </si>
  <si>
    <t>0,2*(3,7*2+4,9*2+2,85*2+3,8*2+1,9*4+0,9*2+1,75*2+0,85*4+2,4*2)</t>
  </si>
  <si>
    <t>0,2*(3,15*4+2,75*2+2,8*2-0,6*4-0,8*10)+2*0,9*3*2</t>
  </si>
  <si>
    <t>V8 : 8,6+0,2*(4,05+1,15+2,65+1,15+1,9+1,6-0,9+0,8*2)</t>
  </si>
  <si>
    <t>V9 : 0,2*(3,95+2,5+4,25+2,9+2,8*2+1,75*2+3*2+1,05*2)</t>
  </si>
  <si>
    <t>0,2*(1,5*2+2,4*2-0,8*4-0,6*2)+3+4,4+4+12,6</t>
  </si>
  <si>
    <t>0,2*(2,15*2+3,8*5+2,75*2+3,9+2,45*2+3,45*3+2,45*2+5,05*2+3,6)</t>
  </si>
  <si>
    <t>-0,2*(0,8*7+1,35*2)</t>
  </si>
  <si>
    <t>V8 : 8,1+0,2*(4+1,15+2,65+1,15+1,9+1,6-0,9+0,8*2)</t>
  </si>
  <si>
    <t>V9 : 0,2*(4,3*2+2,5+2,8+2,8*2+1,7*2+3,1*2+1*2+1,65*2+2,5*2)</t>
  </si>
  <si>
    <t>-2*(0,8*4+0,6*2)+4+12,7+3,1+3,9</t>
  </si>
  <si>
    <t>5.NP - V6 : 2,7+14,6+7,9+2,7+2*1*2</t>
  </si>
  <si>
    <t>0,2*(3,75*4+2,25*2+3,9*2+1,5*3+1,8*3+0,85+0,5-0,8*6)</t>
  </si>
  <si>
    <t>V8 : 9+0,2*(4+1,15+2,65+1,1+1,9+1,6-0,9+0,6*2)</t>
  </si>
  <si>
    <t>V9 : 0,2*(2,7*2+2,55*2+1,9*2+1*2-0,8-0,6*2)+6,6</t>
  </si>
  <si>
    <t>711212601R00</t>
  </si>
  <si>
    <t>Těsnicí pás do spoje podlaha - stěna</t>
  </si>
  <si>
    <t>1.PP  - V6 - 021-023 : (3,1*6+0,9*2+4,1*2+2,1*2+1,65*2+2,1*2-0,8*5-0,6*2)</t>
  </si>
  <si>
    <t>024-027 : (3,95*4+2,25*2+4,15*2+0,9*2+3,2*2-0,6*2-0,8*3)</t>
  </si>
  <si>
    <t>029, 030 : (2,8*8+0,9*2+1,4*4+0,95*2-0,6*6)</t>
  </si>
  <si>
    <t>037 : (1,35*4+1,25*2+1,4*2-0,6*2)</t>
  </si>
  <si>
    <t>(3,8+1,05+2,4+1,2+1,8+1,3-0,8)</t>
  </si>
  <si>
    <t>1.NP - V5 - 122 - 125 : (3,5*4+1*2+3,1*2+1,9*2+1,8*2+1,7*2+2,65*2)-0,6*4-0,8*3</t>
  </si>
  <si>
    <t>0,3*2</t>
  </si>
  <si>
    <t>126-128 : (3,3*2+4,4*2+2,7*2+2,45*4+1,55*2+1,6*2+2,8-0,8*4)</t>
  </si>
  <si>
    <t>0,3*4</t>
  </si>
  <si>
    <t>V8 : (3,9+1,15+2,5+1,15+1,9+1,5+1*2-0,9+0,7*2)</t>
  </si>
  <si>
    <t>V9 - 1.45 : (1,35+1,75+2+1,7+1,15+3,05+4,6+1,1+1,2+1+0,2+1+2,5-0,8-0,6)</t>
  </si>
  <si>
    <t>144, 146, 147, 148 : (1,45+2,2*6+1,25+1+0,95*2+0,9*2+4,6*2+1*2-0,8*3-0,6*3)</t>
  </si>
  <si>
    <t>2.NP - V5 : (1,6*4+1,55*6+0,9*4+0,8*2+1,4*2+2,35*2-0,8*2-0,6*6)</t>
  </si>
  <si>
    <t>V6 - 222, 224, 225 : (0,9*2+2,25*2+1,85*2+2*2+3,25*2+3,85*2-0,8*3-0,6)</t>
  </si>
  <si>
    <t>V8 : (2,5+1,15+1,9+1,4+3,9+1,1-0,9+0,8*2)</t>
  </si>
  <si>
    <t>V9 : (5,5+2,1+2,65*6+1,55+1,35+1,5*2+2,95*2+1*2+3,15*3+4,9)</t>
  </si>
  <si>
    <t>(0,8*4+0,6*4)</t>
  </si>
  <si>
    <t>3.NP - V6 : (3,7*2+4,9*2+2,85*2+3,8*2+1,9*4+0,9*4+1,75*6+2,4*2)</t>
  </si>
  <si>
    <t>(3,15*4+2,75*2+2,8*2-0,6*4-0,8*10)</t>
  </si>
  <si>
    <t>V8 : (4,05+1,15+2,65+1,15+1,9+1,6-0,9+0,8*2)</t>
  </si>
  <si>
    <t>V9 : (3,95+2,5+4,25+2,9+2,8*2+1,75*2+3*2+1,05*2)</t>
  </si>
  <si>
    <t>(1,5*2+2,4*2-0,8*4-0,6*2)</t>
  </si>
  <si>
    <t>4.NP - V6 : (2,15*2+3,8*5+2,75*2+3,9+2,45*2+3,45*3+2,45*2+5,05*2+3,6)</t>
  </si>
  <si>
    <t>-(0,8*7+1,35*2)</t>
  </si>
  <si>
    <t>V8 : (4+1,15+2,65+1,15+1,9+1,6-0,9+0,8*2)</t>
  </si>
  <si>
    <t>V9 : (4,3*2+2,5+2,8+2,8*2+1,7*2+3,1*2+1*2+1,65*2+2,5*2)</t>
  </si>
  <si>
    <t>-(0,8*4+0,6*2)</t>
  </si>
  <si>
    <t>5.NP - V6 : (3,75*4+2,25*2+3,9*2+1,5*4+1,8*2+1,85*2-0,8*6)</t>
  </si>
  <si>
    <t>V8 : (4+1,15+2,65+1,1+1,9+1,6-0,9+0,6*2)</t>
  </si>
  <si>
    <t>V9 : (2,7*2+2,55*2+1,9*2+1*2-0,8-0,6*2)</t>
  </si>
  <si>
    <t>998711103R00</t>
  </si>
  <si>
    <t>Přesun hmot pro izolace proti vodě, výšky do 60 m</t>
  </si>
  <si>
    <t>735121810R00</t>
  </si>
  <si>
    <t>Demontáž otopných těles ocelových článkových</t>
  </si>
  <si>
    <t>1.PP : 0,6*0,9*2</t>
  </si>
  <si>
    <t>0,6*1,2*2</t>
  </si>
  <si>
    <t>0,6*0,9</t>
  </si>
  <si>
    <t>1.NP V5 : 1,6*0,9*2</t>
  </si>
  <si>
    <t>V8 : 0,8*0,6</t>
  </si>
  <si>
    <t>V9 : 1,4*0,6*3</t>
  </si>
  <si>
    <t>2.NP - V6 : 1,4*0,6</t>
  </si>
  <si>
    <t>V8 : 1*0,6</t>
  </si>
  <si>
    <t>V9 : 1,4*0,9*2</t>
  </si>
  <si>
    <t>3.NP - V6 : 1,4*0,9*2</t>
  </si>
  <si>
    <t>V8 : 1*0,6*2</t>
  </si>
  <si>
    <t>V9 : 1,4*0,6</t>
  </si>
  <si>
    <t>4.NP - V6 : 1,4*0,6*2</t>
  </si>
  <si>
    <t>V8 : 1,2*0,6*2</t>
  </si>
  <si>
    <t>5.NP - V6 : 1,6*0,6</t>
  </si>
  <si>
    <t>735129140R01</t>
  </si>
  <si>
    <t>Montáž otopných těles ocelových článkových vč. veškerých prací s tím souvisejících</t>
  </si>
  <si>
    <t>Odkaz na mn. položky pořadí 46 : 23,82000</t>
  </si>
  <si>
    <t>766111820R00</t>
  </si>
  <si>
    <t>Demontáž dřevěných stěn plných</t>
  </si>
  <si>
    <t xml:space="preserve">Ts/05p - Ts/10z, Ts/12z - Ts/23, Ts/25p, Ts/26z, Tp/01 : </t>
  </si>
  <si>
    <t>1.PP  - V6 : 2*(1,45*3+1,85*2)</t>
  </si>
  <si>
    <t>029, 030 : 2*1,4*2</t>
  </si>
  <si>
    <t>1.NP V5 : 2*(1,85+1,55+2,8+1,75*2)</t>
  </si>
  <si>
    <t>V9 : 2*(4,6+1,5+1,4)</t>
  </si>
  <si>
    <t>2.NP - V6 : 2*(1,25+1,85+1,55)</t>
  </si>
  <si>
    <t>V9 : 2*(3,7+1,25*4+1,45+1,35)</t>
  </si>
  <si>
    <t>3.NP - V6 : 2*(2,8+3,8+1,45*6+2,75+1,55*2)</t>
  </si>
  <si>
    <t>V9 : 2*(2,95+1,55*3+1,5)</t>
  </si>
  <si>
    <t>4.NP - V6 : 2*(2,75+1,3*2+1,85+1,7*2)</t>
  </si>
  <si>
    <t>V9 : 2*(2,7+1,4*3+1,5)</t>
  </si>
  <si>
    <t>5.NP - V6 : 2*(3,9+1,75*3)</t>
  </si>
  <si>
    <t>V9 : 2*2,65</t>
  </si>
  <si>
    <t>766-1</t>
  </si>
  <si>
    <t>Křídlo dveřní dřevěné vnitřní kazetové, 800/1970 mm, repase komplet, dle popisu v PD</t>
  </si>
  <si>
    <t>Td/02 : 7+4</t>
  </si>
  <si>
    <t>766121210R01</t>
  </si>
  <si>
    <t>Stěny komplet. plné s výplní, H do 2,75 m úprava a zpětná montáž, vč. dveří</t>
  </si>
  <si>
    <t>Odkaz na mn. položky pořadí 48 : 210,50000</t>
  </si>
  <si>
    <t>766-1a</t>
  </si>
  <si>
    <t>Křídlo dveřní dřevěné vnitřní kazetové, 900/2150 mm, repase komplet, dle popisu v PD</t>
  </si>
  <si>
    <t>Td/03 : 6+1</t>
  </si>
  <si>
    <t>766-1b</t>
  </si>
  <si>
    <t>Křídlo dveřní dřevěné vnitřní kazetové, 1350/2600 mm, repase komplet, dle popisu v PD</t>
  </si>
  <si>
    <t>Td/04 : 1</t>
  </si>
  <si>
    <t>766-1c</t>
  </si>
  <si>
    <t>Křídlo dveřní dřevěné vnitřní kazetové, 800+540/2600 mm, repase komplet, dle popisu v PD</t>
  </si>
  <si>
    <t>Td/05 : 1</t>
  </si>
  <si>
    <t>766-1d</t>
  </si>
  <si>
    <t>Zárubeň dřevěná vnitřní kazetová, 1350/2600 mm, repase komplet, dle popisu v PD</t>
  </si>
  <si>
    <t>Td/06 : 1</t>
  </si>
  <si>
    <t>766-2</t>
  </si>
  <si>
    <t>Křídlo dveřní dřevěné vnitřní hladké, 600/1970 mm, vč. zár. komplet, dle popisu v PD</t>
  </si>
  <si>
    <t>Td/07 : 14+10</t>
  </si>
  <si>
    <t>766-2a</t>
  </si>
  <si>
    <t>Křídlo dveřní dřevěné vnitřní hladké, 800/1970 mm, vč. zár. komplet, dle popisu v PD</t>
  </si>
  <si>
    <t>Td/08 : 16+15</t>
  </si>
  <si>
    <t>767581801R00</t>
  </si>
  <si>
    <t>Demontáž podhledů - kazet</t>
  </si>
  <si>
    <t>Odkaz na mn. položky pořadí 58 : 246,89250</t>
  </si>
  <si>
    <t>767586201RTX</t>
  </si>
  <si>
    <t>Podhled minerální dle standardů, v PD</t>
  </si>
  <si>
    <t>1.NP - V5 : 4,7+3,3+4,3+4,1</t>
  </si>
  <si>
    <t>V9 : 4,2+0,9+3,5+6,4</t>
  </si>
  <si>
    <t>V6 : 6,3+2+3,7</t>
  </si>
  <si>
    <t>V9 : 3,2+3,2+3,4+6,4</t>
  </si>
  <si>
    <t>3.NP - V6 : 1,6+9,2+3,3+1,6+4,2+2,75*3,15</t>
  </si>
  <si>
    <t>V9 : 3+4,4+4</t>
  </si>
  <si>
    <t>4.NP - V6 : 10,3+10,5+8,4</t>
  </si>
  <si>
    <t>V9 : 4+3,1+3,9</t>
  </si>
  <si>
    <t>5.NP - V6 : 2,7+14,6+2,7</t>
  </si>
  <si>
    <t>998767104R00</t>
  </si>
  <si>
    <t>Přesun hmot pro zámečnické konstr., výšky do 36 m</t>
  </si>
  <si>
    <t>771101101R00</t>
  </si>
  <si>
    <t>Vysávání podlah prům.vysavačem pro pokládku dlažby</t>
  </si>
  <si>
    <t>771475014R00</t>
  </si>
  <si>
    <t>Obklad soklíků keram.rovných, tmel,výška 10 cm</t>
  </si>
  <si>
    <t>037 : 1,8*2+2,75*2-0,8-0,6*2</t>
  </si>
  <si>
    <t>041 : 3,8+1,05+1,2+1,2+1,8+0,4</t>
  </si>
  <si>
    <t>2.21 : 2,25*2+2,85*2-1,35-0,6-0,8*2</t>
  </si>
  <si>
    <t>771575118R00</t>
  </si>
  <si>
    <t>Montáž podlah keram.,hladké, tmel, 60x60 cm</t>
  </si>
  <si>
    <t>POL1_7</t>
  </si>
  <si>
    <t>Odkaz na mn. položky pořadí 60 : 452,91000</t>
  </si>
  <si>
    <t>59764210R</t>
  </si>
  <si>
    <t>Dlažba   protiskl. - dodávka</t>
  </si>
  <si>
    <t>SPCM</t>
  </si>
  <si>
    <t>Specifikace</t>
  </si>
  <si>
    <t>POL3_0</t>
  </si>
  <si>
    <t>(23,2*0,1+452,91)*1,05</t>
  </si>
  <si>
    <t>998771203R00</t>
  </si>
  <si>
    <t>Přesun hmot pro podlahy z dlaždic, výšky do 24 m</t>
  </si>
  <si>
    <t>777531025R00</t>
  </si>
  <si>
    <t>Vyrovnání podlah, samonivel. hmota tl.5 mm</t>
  </si>
  <si>
    <t>630-1</t>
  </si>
  <si>
    <t xml:space="preserve">Vyrovnání a vyspravení betonové mazaniny </t>
  </si>
  <si>
    <t>odhad 10% plochy : 452,91*0,1</t>
  </si>
  <si>
    <t>998777104R00</t>
  </si>
  <si>
    <t>Přesun hmot pro podlahy syntetické, výšky do 36 m</t>
  </si>
  <si>
    <t>781475120R00</t>
  </si>
  <si>
    <t>Obklad vnitřní stěn keramický, do tmele, 30x60 cm</t>
  </si>
  <si>
    <t>horní hrana předstěn : 0,15*(0,9*2+1,85+4,15+1,65)</t>
  </si>
  <si>
    <t>781497132R00</t>
  </si>
  <si>
    <t xml:space="preserve">Lišta nerezová rohová k obkladům </t>
  </si>
  <si>
    <t>1.PP  - V6 : 2*2+(0,9*2+1,85+4,15+1,65)</t>
  </si>
  <si>
    <t>029, 030 : 2*2+1,15*2</t>
  </si>
  <si>
    <t>037 : 1,25</t>
  </si>
  <si>
    <t>1.NP - V5 : 1+1,8+1,9+2,8+1,15+2*13</t>
  </si>
  <si>
    <t>V8 : 2*10</t>
  </si>
  <si>
    <t>V9 : 4,6+0,95+1,15*2+2*4</t>
  </si>
  <si>
    <t>2.NP - V5 : 0,9*2</t>
  </si>
  <si>
    <t>V6 : 1,1+2+0,9</t>
  </si>
  <si>
    <t>V8 : 2,1</t>
  </si>
  <si>
    <t>V9 : 1,25+1,15*2+2*4</t>
  </si>
  <si>
    <t>3.NP - V6 : 3,7*2+1,15+2,75+2*6</t>
  </si>
  <si>
    <t>V8 : 2*7</t>
  </si>
  <si>
    <t>V9 : 2,4+2*4</t>
  </si>
  <si>
    <t>4.NP - V6 : 2,15+2,75+3+2*6</t>
  </si>
  <si>
    <t>V8 : 2*3</t>
  </si>
  <si>
    <t>V9 : 3,3+2,5+2*5</t>
  </si>
  <si>
    <t>5.NP - V6 : 1,95+3,9+2*3</t>
  </si>
  <si>
    <t>V8 : 2,25+2*3</t>
  </si>
  <si>
    <t>V9 : 1,2+1</t>
  </si>
  <si>
    <t>597813650R</t>
  </si>
  <si>
    <t>Obklád keramický - dodávka</t>
  </si>
  <si>
    <t>POL3_</t>
  </si>
  <si>
    <t>1278,6475*1,05</t>
  </si>
  <si>
    <t>998781104R00</t>
  </si>
  <si>
    <t>Přesun hmot pro obklady keramické, výšky do 36 m</t>
  </si>
  <si>
    <t>783222931R00</t>
  </si>
  <si>
    <t>Údržba, nátěr syntetický kov.konstr. 2x</t>
  </si>
  <si>
    <t>otopná tělesa : 23,82*3</t>
  </si>
  <si>
    <t>784191101R00</t>
  </si>
  <si>
    <t>Penetrace podkladu univerzální</t>
  </si>
  <si>
    <t>V5 - 0.15 : 19,9</t>
  </si>
  <si>
    <t>1.PP  - V6 : 0,5*(3,1*6+0,9*2+4,1*2+2,1*2+1,65*2+2,1*2)</t>
  </si>
  <si>
    <t>0,5*(3,95*4+2,25*2+4,15*2+0,9*2+3,2*2)</t>
  </si>
  <si>
    <t>029, 030 : 0,5*(2,8*8+0,9*2+1,4*4+0,95*2)</t>
  </si>
  <si>
    <t>037 : 0,5*(1,65*4+1,25*2+1,4*2)+2,5*(1,8*2+2,75*2)-0,8*2-0,6*2*2</t>
  </si>
  <si>
    <t>V8 : 6,38+2,7*(3,8+1,05+2,4+1,2+1,8+1,3)-0,8*2-1,2*2</t>
  </si>
  <si>
    <t>1.NP - V5 - 122 - 125 : 1,05*(3,5*4+1*2+3,1*2+1,9*2+1,8*2+1,7*2+2,65*2)+12,8</t>
  </si>
  <si>
    <t>126-128 : 1,05*(3,3*2+4,4*2+2,7*2+2,45*4+1,55*2+1,6*2+2,8)+14,6</t>
  </si>
  <si>
    <t>V8 : 1,5*(3,9+1,15+2,5+1,15+1,9+1,5+1*2)+7,6</t>
  </si>
  <si>
    <t>V9 - 1.45 : 1,05*(1,35+1,75+2+1,7+1,15+3,05+4,6+1,1+1,2+1+0,2+1+2,5)</t>
  </si>
  <si>
    <t>144, 146, 147, 148 : 1,05*(1,45+2,2*6+1,25+1+0,95*2+0,9*2+4,6*2+1*2)</t>
  </si>
  <si>
    <t>11,7+18,9</t>
  </si>
  <si>
    <t>143 : 3,05*(4,9*2+3,15+1,85)</t>
  </si>
  <si>
    <t>2.NP - V5 : 1,05*(1,6*4+1,55*6+0,9*4+0,8*2+1,4*2+2,35*2)</t>
  </si>
  <si>
    <t>V6 - 222, 224, 225 : 1,05*(0,9*2+2,25*2+1,85*2+2*2+3,25*2+3,85*2)+13,5</t>
  </si>
  <si>
    <t>221 : 3,05*(2,85*2+2,25*2)-0,8*2*2-0,6*2</t>
  </si>
  <si>
    <t>V8 : 1,5*(2,5+1,15+1,9+1,4+3,9+1,1)+7,4</t>
  </si>
  <si>
    <t>V9 : 14+1,7*(5,5+2,1+3,15+4,9)</t>
  </si>
  <si>
    <t>1,05*(2,65*6+1,55+1,35+1,5*2+2,95*2+1*2+3,15*2)</t>
  </si>
  <si>
    <t>3.NP - V6 : 0,8*(3,7*2+4,9*2+2,85*2+3,8*2+1,9*4+0,9*4+1,75*6+2,4*2)</t>
  </si>
  <si>
    <t>0,8*(3,15*4+2,75*2+2,8*2)+0,9*(1,5*2+1*2)*2+18,8+3,15*2,8</t>
  </si>
  <si>
    <t>V8 : 1,5*(4,05+1,15+2,65+1,15+1,9+1,6)+8,6</t>
  </si>
  <si>
    <t>V9 : 1,7*(3,95+2,5+4,25+2,9)+1,05*(2,8*2+1,75*2+3*2+1,05*2)</t>
  </si>
  <si>
    <t>1,05*(1,5*2+2,4*2)+12,6</t>
  </si>
  <si>
    <t>4.NP - V6 : 0,9*(2,15*2+3,8*2+3,45+5,05*2+3,6)+1,1*(2*2+1*1)*2</t>
  </si>
  <si>
    <t>1,05*(3,8*3+2,75*2+3,9+2,45*2+3,45*2+2,45*2)+8,6+14,6</t>
  </si>
  <si>
    <t>V8 : 1,5*(4+1,15+2,65+1,15+1,9+1,6)+8,1</t>
  </si>
  <si>
    <t>V9 : 2*(4,3*2+2,5+2,8)+1,05*(2,8*2+1,7*2+3,1*2+1*2+1,65*2+2,5*2)+12,7</t>
  </si>
  <si>
    <t>5.NP - V6 : 0,9*(3,75*2+3,9*2+1,5*4+1,8*2+1,85*2)</t>
  </si>
  <si>
    <t>1*(2,25*2+3,75*2)+1*(3*2+1*2)+7,9</t>
  </si>
  <si>
    <t>V8 : 1,5*(4+1,15+2,65+1,1+1,9+1,6)+9</t>
  </si>
  <si>
    <t>V9 : 1,05*(2,7*2+2,55*2+1,9*2+1*2)+10</t>
  </si>
  <si>
    <t>784195312R00</t>
  </si>
  <si>
    <t>Malba, bílá, bez penetrace, 2 x</t>
  </si>
  <si>
    <t>Odkaz na mn. položky pořadí 73 : 1099,47000</t>
  </si>
  <si>
    <t>784011222RT2</t>
  </si>
  <si>
    <t>Zakrytí podlah, včetně odstranění včetně papírové lepenky</t>
  </si>
  <si>
    <t>1.43 : 11,7</t>
  </si>
  <si>
    <t>979011211R00</t>
  </si>
  <si>
    <t>Svislá doprava suti a vybour. hmot za 2.NP nošením</t>
  </si>
  <si>
    <t>Přesun suti</t>
  </si>
  <si>
    <t>POL8_</t>
  </si>
  <si>
    <t>979011229R00</t>
  </si>
  <si>
    <t>Přípl.k svislé dopr.suti za každé další PP nošením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</si>
  <si>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</si>
  <si>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</si>
  <si>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</si>
  <si>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</si>
  <si>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</si>
  <si>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</si>
  <si>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</si>
  <si>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</si>
  <si>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</si>
  <si>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</si>
  <si>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</si>
  <si>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</si>
  <si>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</si>
  <si>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</si>
  <si>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</si>
  <si>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</si>
  <si>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</si>
  <si>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</si>
  <si>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</si>
  <si>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</si>
  <si>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</si>
  <si>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</si>
  <si>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</si>
  <si>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</si>
  <si>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</si>
  <si>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</si>
  <si>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</si>
  <si>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</si>
  <si>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</si>
  <si>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END</t>
  </si>
  <si>
    <t>721170963R00</t>
  </si>
  <si>
    <t>Oprava -propojení dosavadního potrubí PVC DN 50-75</t>
  </si>
  <si>
    <t>721170965R00</t>
  </si>
  <si>
    <t>Oprava - propojení dosavadního potrubí PVC DN 110</t>
  </si>
  <si>
    <t>721171109RM1</t>
  </si>
  <si>
    <t>Potrubí z plastu odpadní hrdlové D 110 x 2,2 materiál HT</t>
  </si>
  <si>
    <t>721173204RM1</t>
  </si>
  <si>
    <t>Potrubí z PVC připojovací D 40 x 1,8 materiál HT</t>
  </si>
  <si>
    <t>721173205RM1</t>
  </si>
  <si>
    <t>Potrubí z PVC připojovací D 50 x 1,8 materiál HT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</si>
  <si>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</si>
  <si>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</si>
  <si>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</si>
  <si>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</si>
  <si>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</si>
  <si>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</si>
  <si>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721210812R00</t>
  </si>
  <si>
    <t>Demontáž vpusti</t>
  </si>
  <si>
    <t>721223423R00</t>
  </si>
  <si>
    <t>Uzávěrky zápach podlahové svis. odp.</t>
  </si>
  <si>
    <t>721223427RT2</t>
  </si>
  <si>
    <t>Uzávěrky zápachové podlahové vod. odp.</t>
  </si>
  <si>
    <t>998721203R00</t>
  </si>
  <si>
    <t>Přesun hmot pro vnitřní kanalizaci, výšky do 24 m</t>
  </si>
  <si>
    <t>722130802R00</t>
  </si>
  <si>
    <t>Demontáž potrubí ocelových závitových DN 40</t>
  </si>
  <si>
    <t>722130803R00</t>
  </si>
  <si>
    <t>Demontáž potrubí ocelových závitových DN 50</t>
  </si>
  <si>
    <t>722130804R00</t>
  </si>
  <si>
    <t>Demontáž potrubí ocelových závitových DN 65</t>
  </si>
  <si>
    <t>722130805R00</t>
  </si>
  <si>
    <t>Demontáž potrubí ocelových závitových DN 80</t>
  </si>
  <si>
    <t>722131933R00</t>
  </si>
  <si>
    <t>Oprava-propojení dosavadního potrubí</t>
  </si>
  <si>
    <t>722190401R00</t>
  </si>
  <si>
    <t>Vyvedení a upevnění výpustek DN 15</t>
  </si>
  <si>
    <t>722200010T00</t>
  </si>
  <si>
    <t>Demontáž potr. ocel. do DN50 s vysekáním+odvoz</t>
  </si>
  <si>
    <t>722220111R00</t>
  </si>
  <si>
    <t>Nástěnky K 247, pro výtokový ventil G 1/2</t>
  </si>
  <si>
    <t>722220121R00</t>
  </si>
  <si>
    <t>Nástěnky K 247, pro baterii G 1/2</t>
  </si>
  <si>
    <t>pár</t>
  </si>
  <si>
    <t>722290226R00</t>
  </si>
  <si>
    <t>Zkouška tlaku potrubí závitového DN 50</t>
  </si>
  <si>
    <t>722290229R00</t>
  </si>
  <si>
    <t>Zkouška tlaku potrubí DN 100</t>
  </si>
  <si>
    <t>722290234R00</t>
  </si>
  <si>
    <t>Proplach a dezinfekce vodovod.potrubí DN 80</t>
  </si>
  <si>
    <t>722298992T00</t>
  </si>
  <si>
    <t>Izolace  trub.návleková tl.20mm, d20</t>
  </si>
  <si>
    <t>722298993T00</t>
  </si>
  <si>
    <t>Izolace  trub.návleková tl.20mm, d25</t>
  </si>
  <si>
    <t>722298994T00</t>
  </si>
  <si>
    <t>Izolace  trub.návleková tl.20mm, d32</t>
  </si>
  <si>
    <t>722298995T00</t>
  </si>
  <si>
    <t>Izolace  trub.návleková tl.20mm, d40</t>
  </si>
  <si>
    <t>722298996T00</t>
  </si>
  <si>
    <t>Izolace  trub.návleková tl.20mm, d50</t>
  </si>
  <si>
    <t>722298997T00</t>
  </si>
  <si>
    <t>Izolace  trub.návleková tl.20mm, d63</t>
  </si>
  <si>
    <t>722298999T00</t>
  </si>
  <si>
    <t>Izolace  trub.návleková tl.20mm, d90</t>
  </si>
  <si>
    <t>722299019T00</t>
  </si>
  <si>
    <t>Podpůrný žlab pozink. pro d20</t>
  </si>
  <si>
    <t>722299020T00</t>
  </si>
  <si>
    <t>Podpůrný žlab pozink. pro d25</t>
  </si>
  <si>
    <t>722299021T00</t>
  </si>
  <si>
    <t>Podpůrný žlab pozink. pro d32</t>
  </si>
  <si>
    <t>722299022T00</t>
  </si>
  <si>
    <t>Podpůrný žlab pozink. pro d40</t>
  </si>
  <si>
    <t>722299023T00</t>
  </si>
  <si>
    <t>Podpůrný žlab pozink. pro d50</t>
  </si>
  <si>
    <t>722299024T00</t>
  </si>
  <si>
    <t>Podpůrný žlab pozink. pro d63</t>
  </si>
  <si>
    <t>722299032T00</t>
  </si>
  <si>
    <t>Kulový uzávěr G1/2" +mont.</t>
  </si>
  <si>
    <t>722299033T00</t>
  </si>
  <si>
    <t>Kulový uzávěr G3/4" +mont.</t>
  </si>
  <si>
    <t>722299034T00</t>
  </si>
  <si>
    <t>Kulový uzávěr G1" +mont.</t>
  </si>
  <si>
    <t>722299035T00</t>
  </si>
  <si>
    <t>Kulový uzávěr G5/4" +mont.</t>
  </si>
  <si>
    <t>722299036T00</t>
  </si>
  <si>
    <t>Kulový uzávěr G6/4" +mont.</t>
  </si>
  <si>
    <t>722299037T00</t>
  </si>
  <si>
    <t>Kulový uzávěr G2" +mont.</t>
  </si>
  <si>
    <t>722299038T00</t>
  </si>
  <si>
    <t>Kulový uzávěr G2 1/2" +mont.</t>
  </si>
  <si>
    <t>722299039T00</t>
  </si>
  <si>
    <t>Kulový uzávěr G3" +mont.</t>
  </si>
  <si>
    <t>722299051T00</t>
  </si>
  <si>
    <t>Autom.regulační ventil vyvažovací G1/2"</t>
  </si>
  <si>
    <t>kpl.</t>
  </si>
  <si>
    <t>722178711R00</t>
  </si>
  <si>
    <t>Tr.vícevrstvé polyf. svař PN 20 d20x2,8.</t>
  </si>
  <si>
    <t>722178712R00</t>
  </si>
  <si>
    <t>Tr.vícevrstvé polyf. svař PN 20 d25x3,5.</t>
  </si>
  <si>
    <t>722178713R00</t>
  </si>
  <si>
    <t>Tr.vícevrstvé polyf. svař PN 20 d32x4,4.</t>
  </si>
  <si>
    <t>722178714R00</t>
  </si>
  <si>
    <t>Tr.vícevrstvé polyf. svař PN 20 d40x5,5</t>
  </si>
  <si>
    <t>Kulový uzávěr vypouš G1/2" +mont.</t>
  </si>
  <si>
    <t>R-položka</t>
  </si>
  <si>
    <t>POL12_1</t>
  </si>
  <si>
    <t>Kulový uzávěr vypouš G1" +mont.</t>
  </si>
  <si>
    <t>Kulový uzávěr vypouš G5/4" +mont.</t>
  </si>
  <si>
    <t>722178715R00</t>
  </si>
  <si>
    <t>Tr.vícevrstvé polyf. svař PN 20 d50x6,9</t>
  </si>
  <si>
    <t>722178716R00</t>
  </si>
  <si>
    <t>Tr.vícevrstvé polyf. svař PN 20 d63x8,6</t>
  </si>
  <si>
    <t>722178717R00</t>
  </si>
  <si>
    <t>Tr.vícevrstvé polyf. svař PN 20 d75x80,4</t>
  </si>
  <si>
    <t>722178718R00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</si>
</sst>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7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1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 wrapText="1"/>
    </xf>
    <xf numFmtId="4" fontId="10" fillId="4" borderId="16" xfId="0" applyNumberFormat="1" applyFont="1" applyFill="1" applyBorder="1" applyAlignment="1">
      <alignment horizontal="center" vertical="center" wrapText="1" shrinkToFit="1"/>
    </xf>
    <xf numFmtId="4" fontId="7" fillId="4" borderId="16" xfId="0" applyNumberFormat="1" applyFont="1" applyFill="1" applyBorder="1" applyAlignment="1">
      <alignment horizontal="center" vertical="center" wrapText="1" shrinkToFit="1"/>
    </xf>
    <xf numFmtId="3" fontId="7" fillId="4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4" fontId="5" fillId="0" borderId="16" xfId="0" applyNumberFormat="1" applyFont="1" applyBorder="1" applyAlignment="1">
      <alignment vertical="center" wrapText="1" shrinkToFit="1"/>
    </xf>
    <xf numFmtId="4" fontId="5" fillId="0" borderId="16" xfId="0" applyNumberFormat="1" applyFont="1" applyBorder="1" applyAlignment="1">
      <alignment vertical="center" shrinkToFit="1"/>
    </xf>
    <xf numFmtId="3" fontId="5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2" borderId="16" xfId="0" applyNumberFormat="1" applyFill="1" applyBorder="1" applyAlignment="1">
      <alignment vertical="center" wrapText="1" shrinkToFit="1"/>
    </xf>
    <xf numFmtId="4" fontId="0" fillId="2" borderId="16" xfId="0" applyNumberFormat="1" applyFill="1" applyBorder="1" applyAlignment="1">
      <alignment vertical="center" shrinkToFit="1"/>
    </xf>
    <xf numFmtId="0" fontId="4" fillId="2" borderId="20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4" fontId="4" fillId="2" borderId="21" xfId="0" applyNumberFormat="1" applyFont="1" applyFill="1" applyBorder="1" applyAlignment="1">
      <alignment horizontal="left" vertical="center"/>
    </xf>
    <xf numFmtId="49" fontId="0" fillId="2" borderId="22" xfId="0" applyNumberFormat="1" applyFill="1" applyBorder="1" applyAlignment="1">
      <alignment horizontal="left" vertical="center"/>
    </xf>
    <xf numFmtId="0" fontId="0" fillId="2" borderId="21" xfId="0" applyFill="1" applyBorder="1" applyAlignment="1">
      <alignment wrapText="1"/>
    </xf>
    <xf numFmtId="0" fontId="0" fillId="2" borderId="21" xfId="0" applyFill="1" applyBorder="1"/>
    <xf numFmtId="49" fontId="8" fillId="2" borderId="22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15" fillId="4" borderId="1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164" fontId="3" fillId="0" borderId="16" xfId="0" applyNumberFormat="1" applyFont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16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16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0" fontId="0" fillId="4" borderId="17" xfId="0" applyFill="1" applyBorder="1"/>
    <xf numFmtId="0" fontId="0" fillId="4" borderId="16" xfId="0" applyFill="1" applyBorder="1"/>
    <xf numFmtId="0" fontId="0" fillId="4" borderId="16" xfId="0" applyFill="1" applyBorder="1" applyAlignment="1">
      <alignment horizontal="center"/>
    </xf>
    <xf numFmtId="49" fontId="0" fillId="4" borderId="16" xfId="0" applyNumberFormat="1" applyFill="1" applyBorder="1"/>
    <xf numFmtId="0" fontId="0" fillId="4" borderId="16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7" xfId="0" applyFont="1" applyFill="1" applyBorder="1" applyAlignment="1">
      <alignment vertical="top"/>
    </xf>
    <xf numFmtId="49" fontId="5" fillId="2" borderId="8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2" borderId="0" xfId="0" applyNumberFormat="1" applyFont="1" applyFill="1" applyAlignment="1">
      <alignment vertical="top" shrinkToFit="1"/>
    </xf>
    <xf numFmtId="0" fontId="5" fillId="2" borderId="23" xfId="0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vertical="top"/>
    </xf>
    <xf numFmtId="0" fontId="5" fillId="2" borderId="13" xfId="0" applyFont="1" applyFill="1" applyBorder="1" applyAlignment="1">
      <alignment horizontal="center" vertical="top" shrinkToFit="1"/>
    </xf>
    <xf numFmtId="165" fontId="5" fillId="2" borderId="13" xfId="0" applyNumberFormat="1" applyFont="1" applyFill="1" applyBorder="1" applyAlignment="1">
      <alignment vertical="top" shrinkToFit="1"/>
    </xf>
    <xf numFmtId="4" fontId="5" fillId="2" borderId="13" xfId="0" applyNumberFormat="1" applyFont="1" applyFill="1" applyBorder="1" applyAlignment="1">
      <alignment vertical="top" shrinkToFit="1"/>
    </xf>
    <xf numFmtId="4" fontId="5" fillId="2" borderId="24" xfId="0" applyNumberFormat="1" applyFont="1" applyFill="1" applyBorder="1" applyAlignment="1">
      <alignment vertical="top" shrinkToFit="1"/>
    </xf>
    <xf numFmtId="4" fontId="5" fillId="2" borderId="25" xfId="0" applyNumberFormat="1" applyFont="1" applyFill="1" applyBorder="1" applyAlignment="1">
      <alignment vertical="top" shrinkToFit="1"/>
    </xf>
    <xf numFmtId="0" fontId="16" fillId="0" borderId="26" xfId="0" applyFont="1" applyBorder="1" applyAlignment="1">
      <alignment vertical="top"/>
    </xf>
    <xf numFmtId="49" fontId="16" fillId="0" borderId="27" xfId="0" applyNumberFormat="1" applyFont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165" fontId="16" fillId="0" borderId="27" xfId="0" applyNumberFormat="1" applyFont="1" applyBorder="1" applyAlignment="1">
      <alignment vertical="top" shrinkToFit="1"/>
    </xf>
    <xf numFmtId="4" fontId="16" fillId="3" borderId="27" xfId="0" applyNumberFormat="1" applyFont="1" applyFill="1" applyBorder="1" applyAlignment="1" applyProtection="1">
      <alignment vertical="top" shrinkToFit="1"/>
      <protection locked="0"/>
    </xf>
    <xf numFmtId="4" fontId="16" fillId="0" borderId="27" xfId="0" applyNumberFormat="1" applyFont="1" applyBorder="1" applyAlignment="1">
      <alignment vertical="top" shrinkToFit="1"/>
    </xf>
    <xf numFmtId="4" fontId="16" fillId="0" borderId="28" xfId="0" applyNumberFormat="1" applyFont="1" applyBorder="1" applyAlignment="1">
      <alignment vertical="top" shrinkToFit="1"/>
    </xf>
    <xf numFmtId="0" fontId="16" fillId="0" borderId="29" xfId="0" applyFont="1" applyBorder="1" applyAlignment="1">
      <alignment vertical="top"/>
    </xf>
    <xf numFmtId="49" fontId="16" fillId="0" borderId="30" xfId="0" applyNumberFormat="1" applyFont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165" fontId="16" fillId="0" borderId="30" xfId="0" applyNumberFormat="1" applyFont="1" applyBorder="1" applyAlignment="1">
      <alignment vertical="top" shrinkToFit="1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165" fontId="16" fillId="3" borderId="0" xfId="0" applyNumberFormat="1" applyFont="1" applyFill="1" applyAlignment="1" applyProtection="1">
      <alignment vertical="top" shrinkToFit="1"/>
      <protection locked="0"/>
    </xf>
    <xf numFmtId="0" fontId="19" fillId="0" borderId="0" xfId="0" applyFont="1" applyAlignment="1">
      <alignment wrapText="1"/>
    </xf>
    <xf numFmtId="49" fontId="5" fillId="2" borderId="13" xfId="0" applyNumberFormat="1" applyFont="1" applyFill="1" applyBorder="1" applyAlignment="1">
      <alignment horizontal="left" vertical="top" wrapText="1"/>
    </xf>
    <xf numFmtId="49" fontId="16" fillId="0" borderId="27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30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1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8" xfId="0" applyNumberFormat="1" applyBorder="1" applyAlignment="1">
      <alignment vertical="center" wrapText="1"/>
    </xf>
    <xf numFmtId="4" fontId="0" fillId="2" borderId="17" xfId="0" applyNumberFormat="1" applyFill="1" applyBorder="1" applyAlignment="1">
      <alignment vertical="center"/>
    </xf>
    <xf numFmtId="4" fontId="0" fillId="2" borderId="8" xfId="0" applyNumberFormat="1" applyFill="1" applyBorder="1" applyAlignment="1">
      <alignment vertical="center"/>
    </xf>
    <xf numFmtId="4" fontId="0" fillId="2" borderId="25" xfId="0" applyNumberFormat="1" applyFill="1" applyBorder="1" applyAlignment="1">
      <alignment vertical="center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25" xfId="0" applyNumberFormat="1" applyFont="1" applyBorder="1" applyAlignment="1">
      <alignment horizontal="right" vertical="center" indent="1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25" xfId="0" applyNumberFormat="1" applyFont="1" applyBorder="1" applyAlignment="1">
      <alignment horizontal="right" vertical="center" inden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horizontal="right" vertical="center" indent="1"/>
    </xf>
    <xf numFmtId="4" fontId="5" fillId="0" borderId="8" xfId="0" applyNumberFormat="1" applyFont="1" applyBorder="1" applyAlignment="1">
      <alignment vertical="center" wrapText="1"/>
    </xf>
    <xf numFmtId="4" fontId="12" fillId="2" borderId="21" xfId="0" applyNumberFormat="1" applyFont="1" applyFill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wrapText="1"/>
    </xf>
    <xf numFmtId="2" fontId="12" fillId="2" borderId="21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horizontal="right" indent="1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0" fontId="8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left" vertic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25" xfId="0" applyNumberFormat="1" applyBorder="1" applyAlignment="1">
      <alignment vertical="center" shrinkToFit="1"/>
    </xf>
    <xf numFmtId="0" fontId="18" fillId="0" borderId="13" xfId="0" applyFont="1" applyBorder="1" applyAlignment="1">
      <alignment horizontal="left" vertical="top" wrapText="1"/>
    </xf>
    <xf numFmtId="0" fontId="18" fillId="0" borderId="13" xfId="0" applyFont="1" applyBorder="1" applyAlignment="1">
      <alignment vertical="top" wrapText="1"/>
    </xf>
    <xf numFmtId="0" fontId="0" fillId="3" borderId="2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vertical="top" wrapText="1"/>
      <protection locked="0"/>
    </xf>
    <xf numFmtId="0" fontId="0" fillId="3" borderId="1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35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5" xfId="0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5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inad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D15" sqref="D15"/>
    </sheetView>
  </sheetViews>
  <sheetFormatPr defaultRowHeight="12.75" x14ac:dyDescent="0.2"/>
  <sheetData>
    <row r="1" spans="1:7" x14ac:dyDescent="0.2">
      <c r="A1" s="21" t="s">
        <v>332</v>
      </c>
    </row>
    <row r="2" spans="1:7" ht="57.75" customHeight="1" x14ac:dyDescent="0.2">
      <c r="A2" s="193" t="s">
        <v>333</v>
      </c>
      <c r="B2" s="193"/>
      <c r="C2" s="193"/>
      <c r="D2" s="193"/>
      <c r="E2" s="193"/>
      <c r="F2" s="193"/>
      <c r="G2" s="193"/>
    </row>
  </sheetData>
  <sheetProtection password="E93A" sheet="1" formatRows="0"/>
  <mergeCells count="1">
    <mergeCell ref="A2:G2"/>
  </mergeCells>
  <phoneticPr fontId="2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299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300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301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302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password="E93A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20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8"/>
  <sheetViews>
    <sheetView showGridLines="0" topLeftCell="B1" zoomScaleSheetLayoutView="75" workbookViewId="0">
      <selection activeCell="G25" sqref="G25:I2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330</v>
      </c>
      <c r="B1" s="234" t="s">
        <v>296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76" t="s">
        <v>316</v>
      </c>
      <c r="C2" s="77"/>
      <c r="D2" s="78" t="s">
        <v>335</v>
      </c>
      <c r="E2" s="242" t="s">
        <v>336</v>
      </c>
      <c r="F2" s="243"/>
      <c r="G2" s="243"/>
      <c r="H2" s="243"/>
      <c r="I2" s="243"/>
      <c r="J2" s="244"/>
      <c r="O2" s="1"/>
    </row>
    <row r="3" spans="1:15" ht="27" hidden="1" customHeight="1" x14ac:dyDescent="0.2">
      <c r="A3" s="2"/>
      <c r="B3" s="79"/>
      <c r="C3" s="77"/>
      <c r="D3" s="80"/>
      <c r="E3" s="223"/>
      <c r="F3" s="224"/>
      <c r="G3" s="224"/>
      <c r="H3" s="224"/>
      <c r="I3" s="224"/>
      <c r="J3" s="225"/>
    </row>
    <row r="4" spans="1:15" ht="23.25" customHeight="1" x14ac:dyDescent="0.2">
      <c r="A4" s="2"/>
      <c r="B4" s="81"/>
      <c r="C4" s="82"/>
      <c r="D4" s="83"/>
      <c r="E4" s="240"/>
      <c r="F4" s="240"/>
      <c r="G4" s="240"/>
      <c r="H4" s="240"/>
      <c r="I4" s="240"/>
      <c r="J4" s="241"/>
    </row>
    <row r="5" spans="1:15" ht="24" customHeight="1" x14ac:dyDescent="0.2">
      <c r="A5" s="2"/>
      <c r="B5" s="31" t="s">
        <v>315</v>
      </c>
      <c r="D5" s="232"/>
      <c r="E5" s="233"/>
      <c r="F5" s="233"/>
      <c r="G5" s="233"/>
      <c r="H5" s="18" t="s">
        <v>334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328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313</v>
      </c>
      <c r="D8" s="51"/>
      <c r="H8" s="18" t="s">
        <v>334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328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312</v>
      </c>
      <c r="D11" s="221"/>
      <c r="E11" s="221"/>
      <c r="F11" s="221"/>
      <c r="G11" s="221"/>
      <c r="H11" s="18" t="s">
        <v>334</v>
      </c>
      <c r="I11" s="85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328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314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326</v>
      </c>
      <c r="C15" s="61"/>
      <c r="D15" s="54"/>
      <c r="E15" s="226"/>
      <c r="F15" s="226"/>
      <c r="G15" s="222"/>
      <c r="H15" s="222"/>
      <c r="I15" s="222" t="s">
        <v>323</v>
      </c>
      <c r="J15" s="231"/>
    </row>
    <row r="16" spans="1:15" ht="23.25" customHeight="1" x14ac:dyDescent="0.2">
      <c r="A16" s="137" t="s">
        <v>318</v>
      </c>
      <c r="B16" s="38" t="s">
        <v>318</v>
      </c>
      <c r="C16" s="62"/>
      <c r="D16" s="63"/>
      <c r="E16" s="202"/>
      <c r="F16" s="203"/>
      <c r="G16" s="202"/>
      <c r="H16" s="203"/>
      <c r="I16" s="202">
        <f>SUMIF(F60:F94,A16,I60:I94)+SUMIF(F60:F94,"PSU",I60:I94)</f>
        <v>0</v>
      </c>
      <c r="J16" s="208"/>
    </row>
    <row r="17" spans="1:10" ht="23.25" customHeight="1" x14ac:dyDescent="0.2">
      <c r="A17" s="137" t="s">
        <v>319</v>
      </c>
      <c r="B17" s="38" t="s">
        <v>319</v>
      </c>
      <c r="C17" s="62"/>
      <c r="D17" s="63"/>
      <c r="E17" s="202"/>
      <c r="F17" s="203"/>
      <c r="G17" s="202"/>
      <c r="H17" s="203"/>
      <c r="I17" s="202">
        <f>SUMIF(F60:F94,A17,I60:I94)</f>
        <v>0</v>
      </c>
      <c r="J17" s="208"/>
    </row>
    <row r="18" spans="1:10" ht="23.25" customHeight="1" x14ac:dyDescent="0.2">
      <c r="A18" s="137" t="s">
        <v>320</v>
      </c>
      <c r="B18" s="38" t="s">
        <v>320</v>
      </c>
      <c r="C18" s="62"/>
      <c r="D18" s="63"/>
      <c r="E18" s="202"/>
      <c r="F18" s="203"/>
      <c r="G18" s="202"/>
      <c r="H18" s="203"/>
      <c r="I18" s="202">
        <f>SUMIF(F60:F94,A18,I60:I94)</f>
        <v>0</v>
      </c>
      <c r="J18" s="208"/>
    </row>
    <row r="19" spans="1:10" ht="23.25" customHeight="1" x14ac:dyDescent="0.2">
      <c r="A19" s="137" t="s">
        <v>425</v>
      </c>
      <c r="B19" s="38" t="s">
        <v>321</v>
      </c>
      <c r="C19" s="62"/>
      <c r="D19" s="63"/>
      <c r="E19" s="202"/>
      <c r="F19" s="203"/>
      <c r="G19" s="202"/>
      <c r="H19" s="203"/>
      <c r="I19" s="202">
        <f>SUMIF(F60:F94,A19,I60:I94)</f>
        <v>0</v>
      </c>
      <c r="J19" s="208"/>
    </row>
    <row r="20" spans="1:10" ht="23.25" customHeight="1" x14ac:dyDescent="0.2">
      <c r="A20" s="137" t="s">
        <v>426</v>
      </c>
      <c r="B20" s="38" t="s">
        <v>322</v>
      </c>
      <c r="C20" s="62"/>
      <c r="D20" s="63"/>
      <c r="E20" s="202"/>
      <c r="F20" s="203"/>
      <c r="G20" s="202"/>
      <c r="H20" s="203"/>
      <c r="I20" s="202">
        <f>SUMIF(F60:F94,A20,I60:I94)</f>
        <v>0</v>
      </c>
      <c r="J20" s="208"/>
    </row>
    <row r="21" spans="1:10" ht="23.25" customHeight="1" x14ac:dyDescent="0.2">
      <c r="A21" s="2"/>
      <c r="B21" s="48" t="s">
        <v>323</v>
      </c>
      <c r="C21" s="64"/>
      <c r="D21" s="65"/>
      <c r="E21" s="204"/>
      <c r="F21" s="205"/>
      <c r="G21" s="204"/>
      <c r="H21" s="205"/>
      <c r="I21" s="204">
        <f>SUM(I16:J20)</f>
        <v>0</v>
      </c>
      <c r="J21" s="239"/>
    </row>
    <row r="22" spans="1:10" ht="33" customHeight="1" x14ac:dyDescent="0.2">
      <c r="A22" s="2"/>
      <c r="B22" s="42" t="s">
        <v>327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305</v>
      </c>
      <c r="C23" s="62"/>
      <c r="D23" s="63"/>
      <c r="E23" s="67">
        <v>15</v>
      </c>
      <c r="F23" s="39" t="s">
        <v>292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306</v>
      </c>
      <c r="C24" s="62"/>
      <c r="D24" s="63"/>
      <c r="E24" s="67">
        <f>SazbaDPH1</f>
        <v>15</v>
      </c>
      <c r="F24" s="39" t="s">
        <v>292</v>
      </c>
      <c r="G24" s="211">
        <f>A23</f>
        <v>0</v>
      </c>
      <c r="H24" s="212"/>
      <c r="I24" s="21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307</v>
      </c>
      <c r="C25" s="62"/>
      <c r="D25" s="63"/>
      <c r="E25" s="67">
        <v>21</v>
      </c>
      <c r="F25" s="39" t="s">
        <v>292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308</v>
      </c>
      <c r="C26" s="68"/>
      <c r="D26" s="54"/>
      <c r="E26" s="69">
        <f>SazbaDPH2</f>
        <v>21</v>
      </c>
      <c r="F26" s="30" t="s">
        <v>292</v>
      </c>
      <c r="G26" s="237">
        <f>A25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297</v>
      </c>
      <c r="C27" s="70"/>
      <c r="D27" s="71"/>
      <c r="E27" s="70"/>
      <c r="F27" s="16"/>
      <c r="G27" s="213">
        <f>CenaCelkem-(ZakladDPHSni+DPHSni+ZakladDPHZakl+DPHZakl)</f>
        <v>0</v>
      </c>
      <c r="H27" s="213"/>
      <c r="I27" s="213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317</v>
      </c>
      <c r="C28" s="111"/>
      <c r="D28" s="111"/>
      <c r="E28" s="112"/>
      <c r="F28" s="113"/>
      <c r="G28" s="215">
        <f>ZakladDPHSniVypocet+ZakladDPHZaklVypocet</f>
        <v>0</v>
      </c>
      <c r="H28" s="215"/>
      <c r="I28" s="215"/>
      <c r="J28" s="114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0" t="s">
        <v>329</v>
      </c>
      <c r="C29" s="115"/>
      <c r="D29" s="115"/>
      <c r="E29" s="115"/>
      <c r="F29" s="116"/>
      <c r="G29" s="210">
        <f>A27</f>
        <v>0</v>
      </c>
      <c r="H29" s="210"/>
      <c r="I29" s="210"/>
      <c r="J29" s="117" t="s">
        <v>350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304</v>
      </c>
      <c r="D32" s="73"/>
      <c r="E32" s="73"/>
      <c r="F32" s="15" t="s">
        <v>303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196"/>
      <c r="H34" s="197"/>
      <c r="I34" s="197"/>
      <c r="J34" s="25"/>
    </row>
    <row r="35" spans="1:10" ht="12.75" customHeight="1" x14ac:dyDescent="0.2">
      <c r="A35" s="2"/>
      <c r="B35" s="2"/>
      <c r="D35" s="214" t="s">
        <v>294</v>
      </c>
      <c r="E35" s="214"/>
      <c r="H35" s="10" t="s">
        <v>295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309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331</v>
      </c>
      <c r="B38" s="92" t="s">
        <v>310</v>
      </c>
      <c r="C38" s="93" t="s">
        <v>298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311</v>
      </c>
      <c r="I38" s="95" t="s">
        <v>293</v>
      </c>
      <c r="J38" s="96" t="s">
        <v>292</v>
      </c>
    </row>
    <row r="39" spans="1:10" ht="25.5" hidden="1" customHeight="1" x14ac:dyDescent="0.2">
      <c r="A39" s="87">
        <v>1</v>
      </c>
      <c r="B39" s="97" t="s">
        <v>337</v>
      </c>
      <c r="C39" s="198"/>
      <c r="D39" s="198"/>
      <c r="E39" s="198"/>
      <c r="F39" s="98">
        <f>'1 1 Pol'!AE584+'1 2 Pol'!AE130+'1 3 Pol'!AE58+'1 3a Pol'!AE47+'1 4 Pol'!AE58</f>
        <v>0</v>
      </c>
      <c r="G39" s="99">
        <f>'1 1 Pol'!AF584+'1 2 Pol'!AF130+'1 3 Pol'!AF58+'1 3a Pol'!AF47+'1 4 Pol'!AF58</f>
        <v>0</v>
      </c>
      <c r="H39" s="100">
        <f t="shared" ref="H39:H45" si="1">(F39*SazbaDPH1/100)+(G39*SazbaDPH2/100)</f>
        <v>0</v>
      </c>
      <c r="I39" s="100">
        <f t="shared" ref="I39:I45" si="2">F39+G39+H39</f>
        <v>0</v>
      </c>
      <c r="J39" s="101" t="str">
        <f t="shared" ref="J39:J45" si="3">IF(CenaCelkemVypocet=0,"",I39/CenaCelkemVypocet*100)</f>
        <v/>
      </c>
    </row>
    <row r="40" spans="1:10" ht="25.5" customHeight="1" x14ac:dyDescent="0.2">
      <c r="A40" s="87">
        <v>2</v>
      </c>
      <c r="B40" s="102" t="s">
        <v>338</v>
      </c>
      <c r="C40" s="209" t="s">
        <v>339</v>
      </c>
      <c r="D40" s="209"/>
      <c r="E40" s="209"/>
      <c r="F40" s="103">
        <f>'1 1 Pol'!AE584+'1 2 Pol'!AE130+'1 3 Pol'!AE58+'1 3a Pol'!AE47+'1 4 Pol'!AE58</f>
        <v>0</v>
      </c>
      <c r="G40" s="104">
        <f>'1 1 Pol'!G584+'1 2 Pol'!AF130+'1 3 Pol'!AF58+'1 3a Pol'!AF47+'1 4 Pol'!AF58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338</v>
      </c>
      <c r="C41" s="198" t="s">
        <v>340</v>
      </c>
      <c r="D41" s="198"/>
      <c r="E41" s="198"/>
      <c r="F41" s="107">
        <f>'1 1 Pol'!AE584</f>
        <v>0</v>
      </c>
      <c r="G41" s="100">
        <f>'1 1 Pol'!G584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3</v>
      </c>
      <c r="B42" s="106" t="s">
        <v>341</v>
      </c>
      <c r="C42" s="198" t="s">
        <v>342</v>
      </c>
      <c r="D42" s="198"/>
      <c r="E42" s="198"/>
      <c r="F42" s="107">
        <f>'1 2 Pol'!AE130</f>
        <v>0</v>
      </c>
      <c r="G42" s="100">
        <f>'1 2 Pol'!AF130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343</v>
      </c>
      <c r="C43" s="198" t="s">
        <v>344</v>
      </c>
      <c r="D43" s="198"/>
      <c r="E43" s="198"/>
      <c r="F43" s="107">
        <f>'1 3 Pol'!AE58</f>
        <v>0</v>
      </c>
      <c r="G43" s="100">
        <f>'1 3 Pol'!AF58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345</v>
      </c>
      <c r="C44" s="198" t="s">
        <v>346</v>
      </c>
      <c r="D44" s="198"/>
      <c r="E44" s="198"/>
      <c r="F44" s="107">
        <f>'1 3a Pol'!AE47</f>
        <v>0</v>
      </c>
      <c r="G44" s="100">
        <f>'1 3a Pol'!AF47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347</v>
      </c>
      <c r="C45" s="198" t="s">
        <v>348</v>
      </c>
      <c r="D45" s="198"/>
      <c r="E45" s="198"/>
      <c r="F45" s="107">
        <f>'1 4 Pol'!AE58</f>
        <v>0</v>
      </c>
      <c r="G45" s="100">
        <f>'1 4 Pol'!AF58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/>
      <c r="B46" s="199" t="s">
        <v>349</v>
      </c>
      <c r="C46" s="200"/>
      <c r="D46" s="200"/>
      <c r="E46" s="201"/>
      <c r="F46" s="108">
        <f>SUMIF(A39:A45,"=1",F39:F45)</f>
        <v>0</v>
      </c>
      <c r="G46" s="109">
        <f>SUM(G41:G45)</f>
        <v>0</v>
      </c>
      <c r="H46" s="109">
        <f>SUM(H41:H45)</f>
        <v>0</v>
      </c>
      <c r="I46" s="109">
        <f>SUM(I41:I45)</f>
        <v>0</v>
      </c>
      <c r="J46" s="109">
        <f>SUM(J41:J45)</f>
        <v>0</v>
      </c>
    </row>
    <row r="48" spans="1:10" x14ac:dyDescent="0.2">
      <c r="A48" t="s">
        <v>351</v>
      </c>
      <c r="B48" t="s">
        <v>352</v>
      </c>
    </row>
    <row r="49" spans="1:10" x14ac:dyDescent="0.2">
      <c r="A49" t="s">
        <v>353</v>
      </c>
      <c r="B49" t="s">
        <v>354</v>
      </c>
    </row>
    <row r="50" spans="1:10" x14ac:dyDescent="0.2">
      <c r="A50" t="s">
        <v>355</v>
      </c>
      <c r="B50" t="s">
        <v>356</v>
      </c>
    </row>
    <row r="51" spans="1:10" x14ac:dyDescent="0.2">
      <c r="A51" t="s">
        <v>355</v>
      </c>
      <c r="B51" t="s">
        <v>357</v>
      </c>
    </row>
    <row r="52" spans="1:10" x14ac:dyDescent="0.2">
      <c r="A52" t="s">
        <v>355</v>
      </c>
      <c r="B52" t="s">
        <v>358</v>
      </c>
    </row>
    <row r="53" spans="1:10" x14ac:dyDescent="0.2">
      <c r="A53" t="s">
        <v>355</v>
      </c>
      <c r="B53" t="s">
        <v>359</v>
      </c>
    </row>
    <row r="54" spans="1:10" x14ac:dyDescent="0.2">
      <c r="A54" t="s">
        <v>355</v>
      </c>
      <c r="B54" t="s">
        <v>360</v>
      </c>
    </row>
    <row r="57" spans="1:10" ht="15.75" x14ac:dyDescent="0.25">
      <c r="B57" s="118" t="s">
        <v>361</v>
      </c>
    </row>
    <row r="59" spans="1:10" ht="25.5" customHeight="1" x14ac:dyDescent="0.2">
      <c r="A59" s="120"/>
      <c r="B59" s="123" t="s">
        <v>310</v>
      </c>
      <c r="C59" s="123" t="s">
        <v>298</v>
      </c>
      <c r="D59" s="124"/>
      <c r="E59" s="124"/>
      <c r="F59" s="125" t="s">
        <v>362</v>
      </c>
      <c r="G59" s="125"/>
      <c r="H59" s="125"/>
      <c r="I59" s="125" t="s">
        <v>323</v>
      </c>
      <c r="J59" s="125" t="s">
        <v>292</v>
      </c>
    </row>
    <row r="60" spans="1:10" ht="36.75" customHeight="1" x14ac:dyDescent="0.2">
      <c r="A60" s="121"/>
      <c r="B60" s="126" t="s">
        <v>363</v>
      </c>
      <c r="C60" s="194" t="s">
        <v>364</v>
      </c>
      <c r="D60" s="195"/>
      <c r="E60" s="195"/>
      <c r="F60" s="133" t="s">
        <v>318</v>
      </c>
      <c r="G60" s="134"/>
      <c r="H60" s="134"/>
      <c r="I60" s="134">
        <f>'1 3a Pol'!G8</f>
        <v>0</v>
      </c>
      <c r="J60" s="130" t="str">
        <f>IF(I95=0,"",I60/I95*100)</f>
        <v/>
      </c>
    </row>
    <row r="61" spans="1:10" ht="36.75" customHeight="1" x14ac:dyDescent="0.2">
      <c r="A61" s="121"/>
      <c r="B61" s="126" t="s">
        <v>363</v>
      </c>
      <c r="C61" s="194" t="s">
        <v>365</v>
      </c>
      <c r="D61" s="195"/>
      <c r="E61" s="195"/>
      <c r="F61" s="133" t="s">
        <v>318</v>
      </c>
      <c r="G61" s="134"/>
      <c r="H61" s="134"/>
      <c r="I61" s="134">
        <f>'1 3 Pol'!G8</f>
        <v>0</v>
      </c>
      <c r="J61" s="130" t="str">
        <f>IF(I95=0,"",I61/I95*100)</f>
        <v/>
      </c>
    </row>
    <row r="62" spans="1:10" ht="36.75" customHeight="1" x14ac:dyDescent="0.2">
      <c r="A62" s="121"/>
      <c r="B62" s="126" t="s">
        <v>366</v>
      </c>
      <c r="C62" s="194" t="s">
        <v>367</v>
      </c>
      <c r="D62" s="195"/>
      <c r="E62" s="195"/>
      <c r="F62" s="133" t="s">
        <v>318</v>
      </c>
      <c r="G62" s="134"/>
      <c r="H62" s="134"/>
      <c r="I62" s="134">
        <f>'1 3 Pol'!G18</f>
        <v>0</v>
      </c>
      <c r="J62" s="130" t="str">
        <f>IF(I95=0,"",I62/I95*100)</f>
        <v/>
      </c>
    </row>
    <row r="63" spans="1:10" ht="36.75" customHeight="1" x14ac:dyDescent="0.2">
      <c r="A63" s="121"/>
      <c r="B63" s="126" t="s">
        <v>368</v>
      </c>
      <c r="C63" s="194" t="s">
        <v>369</v>
      </c>
      <c r="D63" s="195"/>
      <c r="E63" s="195"/>
      <c r="F63" s="133" t="s">
        <v>318</v>
      </c>
      <c r="G63" s="134"/>
      <c r="H63" s="134"/>
      <c r="I63" s="134">
        <f>'1 3a Pol'!G20</f>
        <v>0</v>
      </c>
      <c r="J63" s="130" t="str">
        <f>IF(I95=0,"",I63/I95*100)</f>
        <v/>
      </c>
    </row>
    <row r="64" spans="1:10" ht="36.75" customHeight="1" x14ac:dyDescent="0.2">
      <c r="A64" s="121"/>
      <c r="B64" s="126" t="s">
        <v>368</v>
      </c>
      <c r="C64" s="194" t="s">
        <v>370</v>
      </c>
      <c r="D64" s="195"/>
      <c r="E64" s="195"/>
      <c r="F64" s="133" t="s">
        <v>318</v>
      </c>
      <c r="G64" s="134"/>
      <c r="H64" s="134"/>
      <c r="I64" s="134">
        <f>'1 3 Pol'!G25</f>
        <v>0</v>
      </c>
      <c r="J64" s="130" t="str">
        <f>IF(I95=0,"",I64/I95*100)</f>
        <v/>
      </c>
    </row>
    <row r="65" spans="1:10" ht="36.75" customHeight="1" x14ac:dyDescent="0.2">
      <c r="A65" s="121"/>
      <c r="B65" s="126" t="s">
        <v>371</v>
      </c>
      <c r="C65" s="194" t="s">
        <v>372</v>
      </c>
      <c r="D65" s="195"/>
      <c r="E65" s="195"/>
      <c r="F65" s="133" t="s">
        <v>318</v>
      </c>
      <c r="G65" s="134"/>
      <c r="H65" s="134"/>
      <c r="I65" s="134">
        <f>'1 3 Pol'!G31</f>
        <v>0</v>
      </c>
      <c r="J65" s="130" t="str">
        <f>IF(I95=0,"",I65/I95*100)</f>
        <v/>
      </c>
    </row>
    <row r="66" spans="1:10" ht="36.75" customHeight="1" x14ac:dyDescent="0.2">
      <c r="A66" s="121"/>
      <c r="B66" s="126" t="s">
        <v>371</v>
      </c>
      <c r="C66" s="194" t="s">
        <v>373</v>
      </c>
      <c r="D66" s="195"/>
      <c r="E66" s="195"/>
      <c r="F66" s="133" t="s">
        <v>318</v>
      </c>
      <c r="G66" s="134"/>
      <c r="H66" s="134"/>
      <c r="I66" s="134">
        <f>'1 3a Pol'!G27</f>
        <v>0</v>
      </c>
      <c r="J66" s="130" t="str">
        <f>IF(I95=0,"",I66/I95*100)</f>
        <v/>
      </c>
    </row>
    <row r="67" spans="1:10" ht="36.75" customHeight="1" x14ac:dyDescent="0.2">
      <c r="A67" s="121"/>
      <c r="B67" s="126" t="s">
        <v>374</v>
      </c>
      <c r="C67" s="194" t="s">
        <v>375</v>
      </c>
      <c r="D67" s="195"/>
      <c r="E67" s="195"/>
      <c r="F67" s="133" t="s">
        <v>318</v>
      </c>
      <c r="G67" s="134"/>
      <c r="H67" s="134"/>
      <c r="I67" s="134">
        <f>'1 3 Pol'!G33</f>
        <v>0</v>
      </c>
      <c r="J67" s="130" t="str">
        <f>IF(I95=0,"",I67/I95*100)</f>
        <v/>
      </c>
    </row>
    <row r="68" spans="1:10" ht="36.75" customHeight="1" x14ac:dyDescent="0.2">
      <c r="A68" s="121"/>
      <c r="B68" s="126" t="s">
        <v>376</v>
      </c>
      <c r="C68" s="194" t="s">
        <v>377</v>
      </c>
      <c r="D68" s="195"/>
      <c r="E68" s="195"/>
      <c r="F68" s="133" t="s">
        <v>318</v>
      </c>
      <c r="G68" s="134"/>
      <c r="H68" s="134"/>
      <c r="I68" s="134">
        <f>'1 3 Pol'!G41</f>
        <v>0</v>
      </c>
      <c r="J68" s="130" t="str">
        <f>IF(I95=0,"",I68/I95*100)</f>
        <v/>
      </c>
    </row>
    <row r="69" spans="1:10" ht="36.75" customHeight="1" x14ac:dyDescent="0.2">
      <c r="A69" s="121"/>
      <c r="B69" s="126" t="s">
        <v>378</v>
      </c>
      <c r="C69" s="194" t="s">
        <v>379</v>
      </c>
      <c r="D69" s="195"/>
      <c r="E69" s="195"/>
      <c r="F69" s="133" t="s">
        <v>318</v>
      </c>
      <c r="G69" s="134"/>
      <c r="H69" s="134"/>
      <c r="I69" s="134">
        <f>'1 3 Pol'!G51</f>
        <v>0</v>
      </c>
      <c r="J69" s="130" t="str">
        <f>IF(I95=0,"",I69/I95*100)</f>
        <v/>
      </c>
    </row>
    <row r="70" spans="1:10" ht="36.75" customHeight="1" x14ac:dyDescent="0.2">
      <c r="A70" s="121"/>
      <c r="B70" s="126" t="s">
        <v>380</v>
      </c>
      <c r="C70" s="194" t="s">
        <v>381</v>
      </c>
      <c r="D70" s="195"/>
      <c r="E70" s="195"/>
      <c r="F70" s="133" t="s">
        <v>318</v>
      </c>
      <c r="G70" s="134"/>
      <c r="H70" s="134"/>
      <c r="I70" s="134">
        <f>'1 3 Pol'!G45</f>
        <v>0</v>
      </c>
      <c r="J70" s="130" t="str">
        <f>IF(I95=0,"",I70/I95*100)</f>
        <v/>
      </c>
    </row>
    <row r="71" spans="1:10" ht="36.75" customHeight="1" x14ac:dyDescent="0.2">
      <c r="A71" s="121"/>
      <c r="B71" s="126" t="s">
        <v>382</v>
      </c>
      <c r="C71" s="194" t="s">
        <v>383</v>
      </c>
      <c r="D71" s="195"/>
      <c r="E71" s="195"/>
      <c r="F71" s="133" t="s">
        <v>318</v>
      </c>
      <c r="G71" s="134"/>
      <c r="H71" s="134"/>
      <c r="I71" s="134">
        <f>'1 3a Pol'!G14</f>
        <v>0</v>
      </c>
      <c r="J71" s="130" t="str">
        <f>IF(I95=0,"",I71/I95*100)</f>
        <v/>
      </c>
    </row>
    <row r="72" spans="1:10" ht="36.75" customHeight="1" x14ac:dyDescent="0.2">
      <c r="A72" s="121"/>
      <c r="B72" s="126" t="s">
        <v>343</v>
      </c>
      <c r="C72" s="194" t="s">
        <v>384</v>
      </c>
      <c r="D72" s="195"/>
      <c r="E72" s="195"/>
      <c r="F72" s="133" t="s">
        <v>318</v>
      </c>
      <c r="G72" s="134"/>
      <c r="H72" s="134"/>
      <c r="I72" s="134">
        <f>'1 1 Pol'!G8</f>
        <v>0</v>
      </c>
      <c r="J72" s="130" t="str">
        <f>IF(I95=0,"",I72/I95*100)</f>
        <v/>
      </c>
    </row>
    <row r="73" spans="1:10" ht="36.75" customHeight="1" x14ac:dyDescent="0.2">
      <c r="A73" s="121"/>
      <c r="B73" s="126" t="s">
        <v>385</v>
      </c>
      <c r="C73" s="194" t="s">
        <v>386</v>
      </c>
      <c r="D73" s="195"/>
      <c r="E73" s="195"/>
      <c r="F73" s="133" t="s">
        <v>318</v>
      </c>
      <c r="G73" s="134"/>
      <c r="H73" s="134"/>
      <c r="I73" s="134">
        <f>'1 1 Pol'!G81</f>
        <v>0</v>
      </c>
      <c r="J73" s="130" t="str">
        <f>IF(I95=0,"",I73/I95*100)</f>
        <v/>
      </c>
    </row>
    <row r="74" spans="1:10" ht="36.75" customHeight="1" x14ac:dyDescent="0.2">
      <c r="A74" s="121"/>
      <c r="B74" s="126" t="s">
        <v>387</v>
      </c>
      <c r="C74" s="194" t="s">
        <v>388</v>
      </c>
      <c r="D74" s="195"/>
      <c r="E74" s="195"/>
      <c r="F74" s="133" t="s">
        <v>318</v>
      </c>
      <c r="G74" s="134"/>
      <c r="H74" s="134"/>
      <c r="I74" s="134">
        <f>'1 1 Pol'!G113</f>
        <v>0</v>
      </c>
      <c r="J74" s="130" t="str">
        <f>IF(I95=0,"",I74/I95*100)</f>
        <v/>
      </c>
    </row>
    <row r="75" spans="1:10" ht="36.75" customHeight="1" x14ac:dyDescent="0.2">
      <c r="A75" s="121"/>
      <c r="B75" s="126" t="s">
        <v>389</v>
      </c>
      <c r="C75" s="194" t="s">
        <v>390</v>
      </c>
      <c r="D75" s="195"/>
      <c r="E75" s="195"/>
      <c r="F75" s="133" t="s">
        <v>318</v>
      </c>
      <c r="G75" s="134"/>
      <c r="H75" s="134"/>
      <c r="I75" s="134">
        <f>'1 1 Pol'!G132</f>
        <v>0</v>
      </c>
      <c r="J75" s="130" t="str">
        <f>IF(I95=0,"",I75/I95*100)</f>
        <v/>
      </c>
    </row>
    <row r="76" spans="1:10" ht="36.75" customHeight="1" x14ac:dyDescent="0.2">
      <c r="A76" s="121"/>
      <c r="B76" s="126" t="s">
        <v>391</v>
      </c>
      <c r="C76" s="194" t="s">
        <v>392</v>
      </c>
      <c r="D76" s="195"/>
      <c r="E76" s="195"/>
      <c r="F76" s="133" t="s">
        <v>318</v>
      </c>
      <c r="G76" s="134"/>
      <c r="H76" s="134"/>
      <c r="I76" s="134">
        <f>'1 1 Pol'!G173</f>
        <v>0</v>
      </c>
      <c r="J76" s="130" t="str">
        <f>IF(I95=0,"",I76/I95*100)</f>
        <v/>
      </c>
    </row>
    <row r="77" spans="1:10" ht="36.75" customHeight="1" x14ac:dyDescent="0.2">
      <c r="A77" s="121"/>
      <c r="B77" s="126" t="s">
        <v>393</v>
      </c>
      <c r="C77" s="194" t="s">
        <v>394</v>
      </c>
      <c r="D77" s="195"/>
      <c r="E77" s="195"/>
      <c r="F77" s="133" t="s">
        <v>318</v>
      </c>
      <c r="G77" s="134"/>
      <c r="H77" s="134"/>
      <c r="I77" s="134">
        <f>'1 1 Pol'!G282</f>
        <v>0</v>
      </c>
      <c r="J77" s="130" t="str">
        <f>IF(I95=0,"",I77/I95*100)</f>
        <v/>
      </c>
    </row>
    <row r="78" spans="1:10" ht="36.75" customHeight="1" x14ac:dyDescent="0.2">
      <c r="A78" s="121"/>
      <c r="B78" s="126" t="s">
        <v>395</v>
      </c>
      <c r="C78" s="194" t="s">
        <v>396</v>
      </c>
      <c r="D78" s="195"/>
      <c r="E78" s="195"/>
      <c r="F78" s="133" t="s">
        <v>318</v>
      </c>
      <c r="G78" s="134"/>
      <c r="H78" s="134"/>
      <c r="I78" s="134">
        <f>'1 4 Pol'!G8</f>
        <v>0</v>
      </c>
      <c r="J78" s="130" t="str">
        <f>IF(I95=0,"",I78/I95*100)</f>
        <v/>
      </c>
    </row>
    <row r="79" spans="1:10" ht="36.75" customHeight="1" x14ac:dyDescent="0.2">
      <c r="A79" s="121"/>
      <c r="B79" s="126" t="s">
        <v>397</v>
      </c>
      <c r="C79" s="194" t="s">
        <v>398</v>
      </c>
      <c r="D79" s="195"/>
      <c r="E79" s="195"/>
      <c r="F79" s="133" t="s">
        <v>319</v>
      </c>
      <c r="G79" s="134"/>
      <c r="H79" s="134"/>
      <c r="I79" s="134">
        <f>'1 1 Pol'!G284</f>
        <v>0</v>
      </c>
      <c r="J79" s="130" t="str">
        <f>IF(I95=0,"",I79/I95*100)</f>
        <v/>
      </c>
    </row>
    <row r="80" spans="1:10" ht="36.75" customHeight="1" x14ac:dyDescent="0.2">
      <c r="A80" s="121"/>
      <c r="B80" s="126" t="s">
        <v>399</v>
      </c>
      <c r="C80" s="194" t="s">
        <v>400</v>
      </c>
      <c r="D80" s="195"/>
      <c r="E80" s="195"/>
      <c r="F80" s="133" t="s">
        <v>319</v>
      </c>
      <c r="G80" s="134"/>
      <c r="H80" s="134"/>
      <c r="I80" s="134">
        <f>'1 2 Pol'!G8+'1 2 Pol'!G13</f>
        <v>0</v>
      </c>
      <c r="J80" s="130" t="str">
        <f>IF(I95=0,"",I80/I95*100)</f>
        <v/>
      </c>
    </row>
    <row r="81" spans="1:10" ht="36.75" customHeight="1" x14ac:dyDescent="0.2">
      <c r="A81" s="121"/>
      <c r="B81" s="126" t="s">
        <v>401</v>
      </c>
      <c r="C81" s="194" t="s">
        <v>402</v>
      </c>
      <c r="D81" s="195"/>
      <c r="E81" s="195"/>
      <c r="F81" s="133" t="s">
        <v>319</v>
      </c>
      <c r="G81" s="134"/>
      <c r="H81" s="134"/>
      <c r="I81" s="134">
        <f>'1 2 Pol'!G25</f>
        <v>0</v>
      </c>
      <c r="J81" s="130" t="str">
        <f>IF(I95=0,"",I81/I95*100)</f>
        <v/>
      </c>
    </row>
    <row r="82" spans="1:10" ht="36.75" customHeight="1" x14ac:dyDescent="0.2">
      <c r="A82" s="121"/>
      <c r="B82" s="126" t="s">
        <v>403</v>
      </c>
      <c r="C82" s="194" t="s">
        <v>404</v>
      </c>
      <c r="D82" s="195"/>
      <c r="E82" s="195"/>
      <c r="F82" s="133" t="s">
        <v>319</v>
      </c>
      <c r="G82" s="134"/>
      <c r="H82" s="134"/>
      <c r="I82" s="134">
        <f>'1 2 Pol'!G76</f>
        <v>0</v>
      </c>
      <c r="J82" s="130" t="str">
        <f>IF(I95=0,"",I82/I95*100)</f>
        <v/>
      </c>
    </row>
    <row r="83" spans="1:10" ht="36.75" customHeight="1" x14ac:dyDescent="0.2">
      <c r="A83" s="121"/>
      <c r="B83" s="126" t="s">
        <v>405</v>
      </c>
      <c r="C83" s="194" t="s">
        <v>406</v>
      </c>
      <c r="D83" s="195"/>
      <c r="E83" s="195"/>
      <c r="F83" s="133" t="s">
        <v>319</v>
      </c>
      <c r="G83" s="134"/>
      <c r="H83" s="134"/>
      <c r="I83" s="134">
        <f>'1 1 Pol'!G357</f>
        <v>0</v>
      </c>
      <c r="J83" s="130" t="str">
        <f>IF(I95=0,"",I83/I95*100)</f>
        <v/>
      </c>
    </row>
    <row r="84" spans="1:10" ht="36.75" customHeight="1" x14ac:dyDescent="0.2">
      <c r="A84" s="121"/>
      <c r="B84" s="126" t="s">
        <v>407</v>
      </c>
      <c r="C84" s="194" t="s">
        <v>408</v>
      </c>
      <c r="D84" s="195"/>
      <c r="E84" s="195"/>
      <c r="F84" s="133" t="s">
        <v>319</v>
      </c>
      <c r="G84" s="134"/>
      <c r="H84" s="134"/>
      <c r="I84" s="134">
        <f>'1 1 Pol'!G378</f>
        <v>0</v>
      </c>
      <c r="J84" s="130" t="str">
        <f>IF(I95=0,"",I84/I95*100)</f>
        <v/>
      </c>
    </row>
    <row r="85" spans="1:10" ht="36.75" customHeight="1" x14ac:dyDescent="0.2">
      <c r="A85" s="121"/>
      <c r="B85" s="126" t="s">
        <v>409</v>
      </c>
      <c r="C85" s="194" t="s">
        <v>410</v>
      </c>
      <c r="D85" s="195"/>
      <c r="E85" s="195"/>
      <c r="F85" s="133" t="s">
        <v>319</v>
      </c>
      <c r="G85" s="134"/>
      <c r="H85" s="134"/>
      <c r="I85" s="134">
        <f>'1 1 Pol'!G409</f>
        <v>0</v>
      </c>
      <c r="J85" s="130" t="str">
        <f>IF(I95=0,"",I85/I95*100)</f>
        <v/>
      </c>
    </row>
    <row r="86" spans="1:10" ht="36.75" customHeight="1" x14ac:dyDescent="0.2">
      <c r="A86" s="121"/>
      <c r="B86" s="126" t="s">
        <v>411</v>
      </c>
      <c r="C86" s="194" t="s">
        <v>412</v>
      </c>
      <c r="D86" s="195"/>
      <c r="E86" s="195"/>
      <c r="F86" s="133" t="s">
        <v>319</v>
      </c>
      <c r="G86" s="134"/>
      <c r="H86" s="134"/>
      <c r="I86" s="134">
        <f>'1 1 Pol'!G428</f>
        <v>0</v>
      </c>
      <c r="J86" s="130" t="str">
        <f>IF(I95=0,"",I86/I95*100)</f>
        <v/>
      </c>
    </row>
    <row r="87" spans="1:10" ht="36.75" customHeight="1" x14ac:dyDescent="0.2">
      <c r="A87" s="121"/>
      <c r="B87" s="126" t="s">
        <v>413</v>
      </c>
      <c r="C87" s="194" t="s">
        <v>414</v>
      </c>
      <c r="D87" s="195"/>
      <c r="E87" s="195"/>
      <c r="F87" s="133" t="s">
        <v>319</v>
      </c>
      <c r="G87" s="134"/>
      <c r="H87" s="134"/>
      <c r="I87" s="134">
        <f>'1 1 Pol'!G459</f>
        <v>0</v>
      </c>
      <c r="J87" s="130" t="str">
        <f>IF(I95=0,"",I87/I95*100)</f>
        <v/>
      </c>
    </row>
    <row r="88" spans="1:10" ht="36.75" customHeight="1" x14ac:dyDescent="0.2">
      <c r="A88" s="121"/>
      <c r="B88" s="126" t="s">
        <v>415</v>
      </c>
      <c r="C88" s="194" t="s">
        <v>416</v>
      </c>
      <c r="D88" s="195"/>
      <c r="E88" s="195"/>
      <c r="F88" s="133" t="s">
        <v>319</v>
      </c>
      <c r="G88" s="134"/>
      <c r="H88" s="134"/>
      <c r="I88" s="134">
        <f>'1 1 Pol'!G465</f>
        <v>0</v>
      </c>
      <c r="J88" s="130" t="str">
        <f>IF(I95=0,"",I88/I95*100)</f>
        <v/>
      </c>
    </row>
    <row r="89" spans="1:10" ht="36.75" customHeight="1" x14ac:dyDescent="0.2">
      <c r="A89" s="121"/>
      <c r="B89" s="126" t="s">
        <v>417</v>
      </c>
      <c r="C89" s="194" t="s">
        <v>418</v>
      </c>
      <c r="D89" s="195"/>
      <c r="E89" s="195"/>
      <c r="F89" s="133" t="s">
        <v>319</v>
      </c>
      <c r="G89" s="134"/>
      <c r="H89" s="134"/>
      <c r="I89" s="134">
        <f>'1 1 Pol'!G521</f>
        <v>0</v>
      </c>
      <c r="J89" s="130" t="str">
        <f>IF(I95=0,"",I89/I95*100)</f>
        <v/>
      </c>
    </row>
    <row r="90" spans="1:10" ht="36.75" customHeight="1" x14ac:dyDescent="0.2">
      <c r="A90" s="121"/>
      <c r="B90" s="126" t="s">
        <v>419</v>
      </c>
      <c r="C90" s="194" t="s">
        <v>420</v>
      </c>
      <c r="D90" s="195"/>
      <c r="E90" s="195"/>
      <c r="F90" s="133" t="s">
        <v>319</v>
      </c>
      <c r="G90" s="134"/>
      <c r="H90" s="134"/>
      <c r="I90" s="134">
        <f>'1 1 Pol'!G524</f>
        <v>0</v>
      </c>
      <c r="J90" s="130" t="str">
        <f>IF(I95=0,"",I90/I95*100)</f>
        <v/>
      </c>
    </row>
    <row r="91" spans="1:10" ht="36.75" customHeight="1" x14ac:dyDescent="0.2">
      <c r="A91" s="121"/>
      <c r="B91" s="126" t="s">
        <v>421</v>
      </c>
      <c r="C91" s="194" t="s">
        <v>381</v>
      </c>
      <c r="D91" s="195"/>
      <c r="E91" s="195"/>
      <c r="F91" s="133" t="s">
        <v>319</v>
      </c>
      <c r="G91" s="134"/>
      <c r="H91" s="134"/>
      <c r="I91" s="134">
        <f>'1 3a Pol'!G36</f>
        <v>0</v>
      </c>
      <c r="J91" s="130" t="str">
        <f>IF(I95=0,"",I91/I95*100)</f>
        <v/>
      </c>
    </row>
    <row r="92" spans="1:10" ht="36.75" customHeight="1" x14ac:dyDescent="0.2">
      <c r="A92" s="121"/>
      <c r="B92" s="126" t="s">
        <v>422</v>
      </c>
      <c r="C92" s="194" t="s">
        <v>423</v>
      </c>
      <c r="D92" s="195"/>
      <c r="E92" s="195"/>
      <c r="F92" s="133" t="s">
        <v>424</v>
      </c>
      <c r="G92" s="134"/>
      <c r="H92" s="134"/>
      <c r="I92" s="134">
        <f>'1 1 Pol'!G562+'1 2 Pol'!G122</f>
        <v>0</v>
      </c>
      <c r="J92" s="130" t="str">
        <f>IF(I95=0,"",I92/I95*100)</f>
        <v/>
      </c>
    </row>
    <row r="93" spans="1:10" ht="36.75" customHeight="1" x14ac:dyDescent="0.2">
      <c r="A93" s="121"/>
      <c r="B93" s="126" t="s">
        <v>425</v>
      </c>
      <c r="C93" s="194" t="s">
        <v>321</v>
      </c>
      <c r="D93" s="195"/>
      <c r="E93" s="195"/>
      <c r="F93" s="133" t="s">
        <v>425</v>
      </c>
      <c r="G93" s="134"/>
      <c r="H93" s="134"/>
      <c r="I93" s="134">
        <f>'1 1 Pol'!G570</f>
        <v>0</v>
      </c>
      <c r="J93" s="130" t="str">
        <f>IF(I95=0,"",I93/I95*100)</f>
        <v/>
      </c>
    </row>
    <row r="94" spans="1:10" ht="36.75" customHeight="1" x14ac:dyDescent="0.2">
      <c r="A94" s="121"/>
      <c r="B94" s="126" t="s">
        <v>426</v>
      </c>
      <c r="C94" s="194" t="s">
        <v>322</v>
      </c>
      <c r="D94" s="195"/>
      <c r="E94" s="195"/>
      <c r="F94" s="133" t="s">
        <v>426</v>
      </c>
      <c r="G94" s="134"/>
      <c r="H94" s="134"/>
      <c r="I94" s="134">
        <f>'1 1 Pol'!G577+'1 2 Pol'!G10+'1 4 Pol'!G54</f>
        <v>0</v>
      </c>
      <c r="J94" s="130" t="str">
        <f>IF(I95=0,"",I94/I95*100)</f>
        <v/>
      </c>
    </row>
    <row r="95" spans="1:10" ht="25.5" customHeight="1" x14ac:dyDescent="0.2">
      <c r="A95" s="122"/>
      <c r="B95" s="127" t="s">
        <v>293</v>
      </c>
      <c r="C95" s="128"/>
      <c r="D95" s="129"/>
      <c r="E95" s="129"/>
      <c r="F95" s="135"/>
      <c r="G95" s="136"/>
      <c r="H95" s="136"/>
      <c r="I95" s="136">
        <f>SUM(I60:I94)</f>
        <v>0</v>
      </c>
      <c r="J95" s="131">
        <f>SUM(J60:J94)</f>
        <v>0</v>
      </c>
    </row>
    <row r="96" spans="1:10" x14ac:dyDescent="0.2">
      <c r="F96" s="86"/>
      <c r="G96" s="86"/>
      <c r="H96" s="86"/>
      <c r="I96" s="86"/>
      <c r="J96" s="132"/>
    </row>
    <row r="97" spans="6:10" x14ac:dyDescent="0.2">
      <c r="F97" s="86"/>
      <c r="G97" s="86"/>
      <c r="H97" s="86"/>
      <c r="I97" s="86"/>
      <c r="J97" s="132"/>
    </row>
    <row r="98" spans="6:10" x14ac:dyDescent="0.2">
      <c r="F98" s="86"/>
      <c r="G98" s="86"/>
      <c r="H98" s="86"/>
      <c r="I98" s="86"/>
      <c r="J98" s="132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B1:J1"/>
    <mergeCell ref="G26:I26"/>
    <mergeCell ref="I20:J20"/>
    <mergeCell ref="I21:J21"/>
    <mergeCell ref="E4:J4"/>
    <mergeCell ref="G16:H16"/>
    <mergeCell ref="E2:J2"/>
    <mergeCell ref="E3:J3"/>
    <mergeCell ref="E15:F15"/>
    <mergeCell ref="E19:F19"/>
    <mergeCell ref="G18:H18"/>
    <mergeCell ref="I17:J17"/>
    <mergeCell ref="I18:J18"/>
    <mergeCell ref="E18:F18"/>
    <mergeCell ref="D6:G6"/>
    <mergeCell ref="E7:G7"/>
    <mergeCell ref="E17:F17"/>
    <mergeCell ref="I15:J15"/>
    <mergeCell ref="I16:J16"/>
    <mergeCell ref="D5:G5"/>
    <mergeCell ref="D12:G12"/>
    <mergeCell ref="G17:H17"/>
    <mergeCell ref="E16:F16"/>
    <mergeCell ref="E13:G13"/>
    <mergeCell ref="D11:G11"/>
    <mergeCell ref="G15:H15"/>
    <mergeCell ref="G29:I29"/>
    <mergeCell ref="E21:F21"/>
    <mergeCell ref="G24:I24"/>
    <mergeCell ref="G23:I23"/>
    <mergeCell ref="G27:I27"/>
    <mergeCell ref="G28:I28"/>
    <mergeCell ref="G19:H19"/>
    <mergeCell ref="G20:H20"/>
    <mergeCell ref="G21:H21"/>
    <mergeCell ref="E20:F20"/>
    <mergeCell ref="G25:I25"/>
    <mergeCell ref="I19:J19"/>
    <mergeCell ref="G34:I34"/>
    <mergeCell ref="C60:E60"/>
    <mergeCell ref="C61:E61"/>
    <mergeCell ref="C41:E41"/>
    <mergeCell ref="C42:E42"/>
    <mergeCell ref="C43:E43"/>
    <mergeCell ref="C44:E44"/>
    <mergeCell ref="C45:E45"/>
    <mergeCell ref="B46:E46"/>
    <mergeCell ref="C39:E39"/>
    <mergeCell ref="C40:E40"/>
    <mergeCell ref="D35:E35"/>
    <mergeCell ref="D34:E34"/>
    <mergeCell ref="C67:E67"/>
    <mergeCell ref="C69:E69"/>
    <mergeCell ref="C70:E70"/>
    <mergeCell ref="C71:E71"/>
    <mergeCell ref="C72:E72"/>
    <mergeCell ref="C62:E62"/>
    <mergeCell ref="C63:E63"/>
    <mergeCell ref="C64:E64"/>
    <mergeCell ref="C65:E65"/>
    <mergeCell ref="C66:E66"/>
    <mergeCell ref="C68:E68"/>
    <mergeCell ref="C85:E85"/>
    <mergeCell ref="C74:E74"/>
    <mergeCell ref="C75:E75"/>
    <mergeCell ref="C76:E76"/>
    <mergeCell ref="C77:E77"/>
    <mergeCell ref="C78:E78"/>
    <mergeCell ref="C79:E79"/>
    <mergeCell ref="C80:E80"/>
    <mergeCell ref="C81:E81"/>
    <mergeCell ref="C83:E83"/>
    <mergeCell ref="C84:E84"/>
    <mergeCell ref="C73:E73"/>
    <mergeCell ref="C82:E82"/>
    <mergeCell ref="C86:E86"/>
    <mergeCell ref="C92:E92"/>
    <mergeCell ref="C93:E93"/>
    <mergeCell ref="C94:E94"/>
    <mergeCell ref="C87:E87"/>
    <mergeCell ref="C88:E88"/>
    <mergeCell ref="C89:E89"/>
    <mergeCell ref="C90:E90"/>
    <mergeCell ref="C91:E9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3"/>
  <sheetViews>
    <sheetView tabSelected="1" workbookViewId="0">
      <pane ySplit="7" topLeftCell="A8" activePane="bottomLeft" state="frozen"/>
      <selection pane="bottomLeft" activeCell="F13" sqref="F13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7" t="s">
        <v>299</v>
      </c>
      <c r="B1" s="267"/>
      <c r="C1" s="267"/>
      <c r="D1" s="267"/>
      <c r="E1" s="267"/>
      <c r="F1" s="267"/>
      <c r="G1" s="267"/>
      <c r="AG1" t="s">
        <v>427</v>
      </c>
    </row>
    <row r="2" spans="1:60" ht="24.95" customHeight="1" x14ac:dyDescent="0.2">
      <c r="A2" s="138" t="s">
        <v>300</v>
      </c>
      <c r="B2" s="49" t="s">
        <v>335</v>
      </c>
      <c r="C2" s="268" t="s">
        <v>336</v>
      </c>
      <c r="D2" s="269"/>
      <c r="E2" s="269"/>
      <c r="F2" s="269"/>
      <c r="G2" s="270"/>
      <c r="AG2" t="s">
        <v>428</v>
      </c>
    </row>
    <row r="3" spans="1:60" ht="24.95" customHeight="1" x14ac:dyDescent="0.2">
      <c r="A3" s="138" t="s">
        <v>301</v>
      </c>
      <c r="B3" s="49" t="s">
        <v>338</v>
      </c>
      <c r="C3" s="268" t="s">
        <v>339</v>
      </c>
      <c r="D3" s="269"/>
      <c r="E3" s="269"/>
      <c r="F3" s="269"/>
      <c r="G3" s="270"/>
      <c r="AC3" s="119" t="s">
        <v>428</v>
      </c>
      <c r="AG3" t="s">
        <v>429</v>
      </c>
    </row>
    <row r="4" spans="1:60" ht="24.95" customHeight="1" x14ac:dyDescent="0.2">
      <c r="A4" s="139" t="s">
        <v>302</v>
      </c>
      <c r="B4" s="140" t="s">
        <v>338</v>
      </c>
      <c r="C4" s="271" t="s">
        <v>340</v>
      </c>
      <c r="D4" s="272"/>
      <c r="E4" s="272"/>
      <c r="F4" s="272"/>
      <c r="G4" s="273"/>
      <c r="AG4" t="s">
        <v>430</v>
      </c>
    </row>
    <row r="5" spans="1:60" x14ac:dyDescent="0.2">
      <c r="D5" s="10"/>
    </row>
    <row r="6" spans="1:60" ht="38.25" x14ac:dyDescent="0.2">
      <c r="A6" s="142" t="s">
        <v>431</v>
      </c>
      <c r="B6" s="144" t="s">
        <v>432</v>
      </c>
      <c r="C6" s="144" t="s">
        <v>433</v>
      </c>
      <c r="D6" s="143" t="s">
        <v>434</v>
      </c>
      <c r="E6" s="142" t="s">
        <v>435</v>
      </c>
      <c r="F6" s="141" t="s">
        <v>436</v>
      </c>
      <c r="G6" s="142" t="s">
        <v>323</v>
      </c>
      <c r="H6" s="145" t="s">
        <v>324</v>
      </c>
      <c r="I6" s="145" t="s">
        <v>437</v>
      </c>
      <c r="J6" s="145" t="s">
        <v>325</v>
      </c>
      <c r="K6" s="145" t="s">
        <v>438</v>
      </c>
      <c r="L6" s="145" t="s">
        <v>439</v>
      </c>
      <c r="M6" s="145" t="s">
        <v>440</v>
      </c>
      <c r="N6" s="145" t="s">
        <v>441</v>
      </c>
      <c r="O6" s="145" t="s">
        <v>442</v>
      </c>
      <c r="P6" s="145" t="s">
        <v>443</v>
      </c>
      <c r="Q6" s="145" t="s">
        <v>444</v>
      </c>
      <c r="R6" s="145" t="s">
        <v>445</v>
      </c>
      <c r="S6" s="145" t="s">
        <v>446</v>
      </c>
      <c r="T6" s="145" t="s">
        <v>447</v>
      </c>
      <c r="U6" s="145" t="s">
        <v>448</v>
      </c>
      <c r="V6" s="145" t="s">
        <v>449</v>
      </c>
      <c r="W6" s="145" t="s">
        <v>450</v>
      </c>
      <c r="X6" s="145" t="s">
        <v>451</v>
      </c>
      <c r="Y6" s="145" t="s">
        <v>452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453</v>
      </c>
      <c r="B8" s="163" t="s">
        <v>343</v>
      </c>
      <c r="C8" s="185" t="s">
        <v>384</v>
      </c>
      <c r="D8" s="164"/>
      <c r="E8" s="165"/>
      <c r="F8" s="166"/>
      <c r="G8" s="166">
        <f>SUMIF(AG9:AG80,"&lt;&gt;NOR",G9:G80)</f>
        <v>0</v>
      </c>
      <c r="H8" s="166"/>
      <c r="I8" s="166">
        <f>SUM(I9:I80)</f>
        <v>0</v>
      </c>
      <c r="J8" s="166"/>
      <c r="K8" s="166">
        <f>SUM(K9:K80)</f>
        <v>0</v>
      </c>
      <c r="L8" s="166"/>
      <c r="M8" s="166">
        <f>SUM(M9:M80)</f>
        <v>0</v>
      </c>
      <c r="N8" s="165"/>
      <c r="O8" s="165">
        <f>SUM(O9:O80)</f>
        <v>6.7</v>
      </c>
      <c r="P8" s="165"/>
      <c r="Q8" s="165">
        <f>SUM(Q9:Q80)</f>
        <v>0</v>
      </c>
      <c r="R8" s="166"/>
      <c r="S8" s="166"/>
      <c r="T8" s="167"/>
      <c r="U8" s="161"/>
      <c r="V8" s="161">
        <f>SUM(V9:V80)</f>
        <v>334.34000000000003</v>
      </c>
      <c r="W8" s="161"/>
      <c r="X8" s="161"/>
      <c r="Y8" s="161"/>
      <c r="AG8" t="s">
        <v>454</v>
      </c>
    </row>
    <row r="9" spans="1:60" outlineLevel="1" x14ac:dyDescent="0.2">
      <c r="A9" s="169">
        <v>1</v>
      </c>
      <c r="B9" s="170" t="s">
        <v>455</v>
      </c>
      <c r="C9" s="186" t="s">
        <v>456</v>
      </c>
      <c r="D9" s="171" t="s">
        <v>457</v>
      </c>
      <c r="E9" s="172">
        <v>0.16200000000000001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1.84144</v>
      </c>
      <c r="O9" s="172">
        <f>ROUND(E9*N9,2)</f>
        <v>0.3</v>
      </c>
      <c r="P9" s="172">
        <v>0</v>
      </c>
      <c r="Q9" s="172">
        <f>ROUND(E9*P9,2)</f>
        <v>0</v>
      </c>
      <c r="R9" s="174"/>
      <c r="S9" s="174" t="s">
        <v>458</v>
      </c>
      <c r="T9" s="175" t="s">
        <v>458</v>
      </c>
      <c r="U9" s="157">
        <v>4.7939999999999996</v>
      </c>
      <c r="V9" s="157">
        <f>ROUND(E9*U9,2)</f>
        <v>0.78</v>
      </c>
      <c r="W9" s="157"/>
      <c r="X9" s="157" t="s">
        <v>459</v>
      </c>
      <c r="Y9" s="157" t="s">
        <v>460</v>
      </c>
      <c r="Z9" s="146"/>
      <c r="AA9" s="146"/>
      <c r="AB9" s="146"/>
      <c r="AC9" s="146"/>
      <c r="AD9" s="146"/>
      <c r="AE9" s="146"/>
      <c r="AF9" s="146"/>
      <c r="AG9" s="146" t="s">
        <v>461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7" t="s">
        <v>462</v>
      </c>
      <c r="D10" s="159"/>
      <c r="E10" s="160">
        <v>0.16200000000000001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463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69">
        <v>2</v>
      </c>
      <c r="B11" s="170" t="s">
        <v>464</v>
      </c>
      <c r="C11" s="186" t="s">
        <v>465</v>
      </c>
      <c r="D11" s="171" t="s">
        <v>466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8.6249999999999993E-2</v>
      </c>
      <c r="O11" s="172">
        <f>ROUND(E11*N11,2)</f>
        <v>0.09</v>
      </c>
      <c r="P11" s="172">
        <v>0</v>
      </c>
      <c r="Q11" s="172">
        <f>ROUND(E11*P11,2)</f>
        <v>0</v>
      </c>
      <c r="R11" s="174"/>
      <c r="S11" s="174" t="s">
        <v>458</v>
      </c>
      <c r="T11" s="175" t="s">
        <v>458</v>
      </c>
      <c r="U11" s="157">
        <v>0.61799999999999999</v>
      </c>
      <c r="V11" s="157">
        <f>ROUND(E11*U11,2)</f>
        <v>0.62</v>
      </c>
      <c r="W11" s="157"/>
      <c r="X11" s="157" t="s">
        <v>459</v>
      </c>
      <c r="Y11" s="157" t="s">
        <v>460</v>
      </c>
      <c r="Z11" s="146"/>
      <c r="AA11" s="146"/>
      <c r="AB11" s="146"/>
      <c r="AC11" s="146"/>
      <c r="AD11" s="146"/>
      <c r="AE11" s="146"/>
      <c r="AF11" s="146"/>
      <c r="AG11" s="146" t="s">
        <v>461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7" t="s">
        <v>467</v>
      </c>
      <c r="D12" s="159"/>
      <c r="E12" s="160">
        <v>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463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69">
        <v>3</v>
      </c>
      <c r="B13" s="170" t="s">
        <v>468</v>
      </c>
      <c r="C13" s="186" t="s">
        <v>469</v>
      </c>
      <c r="D13" s="171" t="s">
        <v>470</v>
      </c>
      <c r="E13" s="172">
        <v>162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2.1350000000000001E-2</v>
      </c>
      <c r="O13" s="172">
        <f>ROUND(E13*N13,2)</f>
        <v>3.46</v>
      </c>
      <c r="P13" s="172">
        <v>0</v>
      </c>
      <c r="Q13" s="172">
        <f>ROUND(E13*P13,2)</f>
        <v>0</v>
      </c>
      <c r="R13" s="174"/>
      <c r="S13" s="174" t="s">
        <v>458</v>
      </c>
      <c r="T13" s="175" t="s">
        <v>458</v>
      </c>
      <c r="U13" s="157">
        <v>0.95799999999999996</v>
      </c>
      <c r="V13" s="157">
        <f>ROUND(E13*U13,2)</f>
        <v>155.19999999999999</v>
      </c>
      <c r="W13" s="157"/>
      <c r="X13" s="157" t="s">
        <v>459</v>
      </c>
      <c r="Y13" s="157" t="s">
        <v>460</v>
      </c>
      <c r="Z13" s="146"/>
      <c r="AA13" s="146"/>
      <c r="AB13" s="146"/>
      <c r="AC13" s="146"/>
      <c r="AD13" s="146"/>
      <c r="AE13" s="146"/>
      <c r="AF13" s="146"/>
      <c r="AG13" s="146" t="s">
        <v>461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7" t="s">
        <v>471</v>
      </c>
      <c r="D14" s="159"/>
      <c r="E14" s="160">
        <v>15.6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463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7" t="s">
        <v>472</v>
      </c>
      <c r="D15" s="159"/>
      <c r="E15" s="160">
        <v>4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463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87" t="s">
        <v>473</v>
      </c>
      <c r="D16" s="159"/>
      <c r="E16" s="160">
        <v>2.5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463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87" t="s">
        <v>474</v>
      </c>
      <c r="D17" s="159"/>
      <c r="E17" s="160">
        <v>17.3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6"/>
      <c r="AA17" s="146"/>
      <c r="AB17" s="146"/>
      <c r="AC17" s="146"/>
      <c r="AD17" s="146"/>
      <c r="AE17" s="146"/>
      <c r="AF17" s="146"/>
      <c r="AG17" s="146" t="s">
        <v>463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87" t="s">
        <v>475</v>
      </c>
      <c r="D18" s="159"/>
      <c r="E18" s="160">
        <v>15.1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6"/>
      <c r="AA18" s="146"/>
      <c r="AB18" s="146"/>
      <c r="AC18" s="146"/>
      <c r="AD18" s="146"/>
      <c r="AE18" s="146"/>
      <c r="AF18" s="146"/>
      <c r="AG18" s="146" t="s">
        <v>463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7" t="s">
        <v>476</v>
      </c>
      <c r="D19" s="159"/>
      <c r="E19" s="160">
        <v>3.6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463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87" t="s">
        <v>477</v>
      </c>
      <c r="D20" s="159"/>
      <c r="E20" s="160">
        <v>7.4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463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87" t="s">
        <v>478</v>
      </c>
      <c r="D21" s="159"/>
      <c r="E21" s="160">
        <v>4.2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6"/>
      <c r="AA21" s="146"/>
      <c r="AB21" s="146"/>
      <c r="AC21" s="146"/>
      <c r="AD21" s="146"/>
      <c r="AE21" s="146"/>
      <c r="AF21" s="146"/>
      <c r="AG21" s="146" t="s">
        <v>463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7" t="s">
        <v>479</v>
      </c>
      <c r="D22" s="159"/>
      <c r="E22" s="160">
        <v>6.5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463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7" t="s">
        <v>480</v>
      </c>
      <c r="D23" s="159"/>
      <c r="E23" s="160">
        <v>22.3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463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187" t="s">
        <v>481</v>
      </c>
      <c r="D24" s="159"/>
      <c r="E24" s="160">
        <v>16.2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6"/>
      <c r="AA24" s="146"/>
      <c r="AB24" s="146"/>
      <c r="AC24" s="146"/>
      <c r="AD24" s="146"/>
      <c r="AE24" s="146"/>
      <c r="AF24" s="146"/>
      <c r="AG24" s="146" t="s">
        <v>463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7" t="s">
        <v>482</v>
      </c>
      <c r="D25" s="159"/>
      <c r="E25" s="160">
        <v>15.8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6"/>
      <c r="AA25" s="146"/>
      <c r="AB25" s="146"/>
      <c r="AC25" s="146"/>
      <c r="AD25" s="146"/>
      <c r="AE25" s="146"/>
      <c r="AF25" s="146"/>
      <c r="AG25" s="146" t="s">
        <v>463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7" t="s">
        <v>483</v>
      </c>
      <c r="D26" s="159"/>
      <c r="E26" s="160">
        <v>11.2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463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87" t="s">
        <v>484</v>
      </c>
      <c r="D27" s="159"/>
      <c r="E27" s="160">
        <v>11.7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6"/>
      <c r="AA27" s="146"/>
      <c r="AB27" s="146"/>
      <c r="AC27" s="146"/>
      <c r="AD27" s="146"/>
      <c r="AE27" s="146"/>
      <c r="AF27" s="146"/>
      <c r="AG27" s="146" t="s">
        <v>463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7" t="s">
        <v>485</v>
      </c>
      <c r="D28" s="159"/>
      <c r="E28" s="160">
        <v>4.5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6"/>
      <c r="AA28" s="146"/>
      <c r="AB28" s="146"/>
      <c r="AC28" s="146"/>
      <c r="AD28" s="146"/>
      <c r="AE28" s="146"/>
      <c r="AF28" s="146"/>
      <c r="AG28" s="146" t="s">
        <v>463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87" t="s">
        <v>486</v>
      </c>
      <c r="D29" s="159"/>
      <c r="E29" s="160">
        <v>4.0999999999999996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463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9">
        <v>4</v>
      </c>
      <c r="B30" s="170" t="s">
        <v>487</v>
      </c>
      <c r="C30" s="186" t="s">
        <v>488</v>
      </c>
      <c r="D30" s="171" t="s">
        <v>470</v>
      </c>
      <c r="E30" s="172">
        <v>79.8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4"/>
      <c r="S30" s="174" t="s">
        <v>458</v>
      </c>
      <c r="T30" s="175" t="s">
        <v>458</v>
      </c>
      <c r="U30" s="157">
        <v>0.2</v>
      </c>
      <c r="V30" s="157">
        <f>ROUND(E30*U30,2)</f>
        <v>15.96</v>
      </c>
      <c r="W30" s="157"/>
      <c r="X30" s="157" t="s">
        <v>459</v>
      </c>
      <c r="Y30" s="157" t="s">
        <v>460</v>
      </c>
      <c r="Z30" s="146"/>
      <c r="AA30" s="146"/>
      <c r="AB30" s="146"/>
      <c r="AC30" s="146"/>
      <c r="AD30" s="146"/>
      <c r="AE30" s="146"/>
      <c r="AF30" s="146"/>
      <c r="AG30" s="146" t="s">
        <v>461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7" t="s">
        <v>489</v>
      </c>
      <c r="D31" s="159"/>
      <c r="E31" s="160">
        <v>10.5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463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7" t="s">
        <v>472</v>
      </c>
      <c r="D32" s="159"/>
      <c r="E32" s="160">
        <v>4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6"/>
      <c r="AA32" s="146"/>
      <c r="AB32" s="146"/>
      <c r="AC32" s="146"/>
      <c r="AD32" s="146"/>
      <c r="AE32" s="146"/>
      <c r="AF32" s="146"/>
      <c r="AG32" s="146" t="s">
        <v>463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7" t="s">
        <v>473</v>
      </c>
      <c r="D33" s="159"/>
      <c r="E33" s="160">
        <v>2.5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6"/>
      <c r="AA33" s="146"/>
      <c r="AB33" s="146"/>
      <c r="AC33" s="146"/>
      <c r="AD33" s="146"/>
      <c r="AE33" s="146"/>
      <c r="AF33" s="146"/>
      <c r="AG33" s="146" t="s">
        <v>463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7" t="s">
        <v>490</v>
      </c>
      <c r="D34" s="159"/>
      <c r="E34" s="160">
        <v>11.7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6"/>
      <c r="AA34" s="146"/>
      <c r="AB34" s="146"/>
      <c r="AC34" s="146"/>
      <c r="AD34" s="146"/>
      <c r="AE34" s="146"/>
      <c r="AF34" s="146"/>
      <c r="AG34" s="146" t="s">
        <v>463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7" t="s">
        <v>491</v>
      </c>
      <c r="D35" s="159"/>
      <c r="E35" s="160">
        <v>5.9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6"/>
      <c r="AA35" s="146"/>
      <c r="AB35" s="146"/>
      <c r="AC35" s="146"/>
      <c r="AD35" s="146"/>
      <c r="AE35" s="146"/>
      <c r="AF35" s="146"/>
      <c r="AG35" s="146" t="s">
        <v>463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87" t="s">
        <v>476</v>
      </c>
      <c r="D36" s="159"/>
      <c r="E36" s="160">
        <v>3.6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6"/>
      <c r="AA36" s="146"/>
      <c r="AB36" s="146"/>
      <c r="AC36" s="146"/>
      <c r="AD36" s="146"/>
      <c r="AE36" s="146"/>
      <c r="AF36" s="146"/>
      <c r="AG36" s="146" t="s">
        <v>463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87" t="s">
        <v>477</v>
      </c>
      <c r="D37" s="159"/>
      <c r="E37" s="160">
        <v>7.4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6"/>
      <c r="AA37" s="146"/>
      <c r="AB37" s="146"/>
      <c r="AC37" s="146"/>
      <c r="AD37" s="146"/>
      <c r="AE37" s="146"/>
      <c r="AF37" s="146"/>
      <c r="AG37" s="146" t="s">
        <v>463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87" t="s">
        <v>478</v>
      </c>
      <c r="D38" s="159"/>
      <c r="E38" s="160">
        <v>4.2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6"/>
      <c r="AA38" s="146"/>
      <c r="AB38" s="146"/>
      <c r="AC38" s="146"/>
      <c r="AD38" s="146"/>
      <c r="AE38" s="146"/>
      <c r="AF38" s="146"/>
      <c r="AG38" s="146" t="s">
        <v>463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7" t="s">
        <v>479</v>
      </c>
      <c r="D39" s="159"/>
      <c r="E39" s="160">
        <v>6.5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6"/>
      <c r="AA39" s="146"/>
      <c r="AB39" s="146"/>
      <c r="AC39" s="146"/>
      <c r="AD39" s="146"/>
      <c r="AE39" s="146"/>
      <c r="AF39" s="146"/>
      <c r="AG39" s="146" t="s">
        <v>463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7" t="s">
        <v>492</v>
      </c>
      <c r="D40" s="159"/>
      <c r="E40" s="160">
        <v>2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6"/>
      <c r="AA40" s="146"/>
      <c r="AB40" s="146"/>
      <c r="AC40" s="146"/>
      <c r="AD40" s="146"/>
      <c r="AE40" s="146"/>
      <c r="AF40" s="146"/>
      <c r="AG40" s="146" t="s">
        <v>463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7" t="s">
        <v>493</v>
      </c>
      <c r="D41" s="159"/>
      <c r="E41" s="160">
        <v>4.2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6"/>
      <c r="AA41" s="146"/>
      <c r="AB41" s="146"/>
      <c r="AC41" s="146"/>
      <c r="AD41" s="146"/>
      <c r="AE41" s="146"/>
      <c r="AF41" s="146"/>
      <c r="AG41" s="146" t="s">
        <v>463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7" t="s">
        <v>494</v>
      </c>
      <c r="D42" s="159"/>
      <c r="E42" s="160">
        <v>4.3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6"/>
      <c r="AA42" s="146"/>
      <c r="AB42" s="146"/>
      <c r="AC42" s="146"/>
      <c r="AD42" s="146"/>
      <c r="AE42" s="146"/>
      <c r="AF42" s="146"/>
      <c r="AG42" s="146" t="s">
        <v>463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7" t="s">
        <v>495</v>
      </c>
      <c r="D43" s="159"/>
      <c r="E43" s="160">
        <v>5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6"/>
      <c r="AA43" s="146"/>
      <c r="AB43" s="146"/>
      <c r="AC43" s="146"/>
      <c r="AD43" s="146"/>
      <c r="AE43" s="146"/>
      <c r="AF43" s="146"/>
      <c r="AG43" s="146" t="s">
        <v>463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87" t="s">
        <v>496</v>
      </c>
      <c r="D44" s="159"/>
      <c r="E44" s="160">
        <v>3.9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6"/>
      <c r="AA44" s="146"/>
      <c r="AB44" s="146"/>
      <c r="AC44" s="146"/>
      <c r="AD44" s="146"/>
      <c r="AE44" s="146"/>
      <c r="AF44" s="146"/>
      <c r="AG44" s="146" t="s">
        <v>463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87" t="s">
        <v>486</v>
      </c>
      <c r="D45" s="159"/>
      <c r="E45" s="160">
        <v>4.0999999999999996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6"/>
      <c r="AA45" s="146"/>
      <c r="AB45" s="146"/>
      <c r="AC45" s="146"/>
      <c r="AD45" s="146"/>
      <c r="AE45" s="146"/>
      <c r="AF45" s="146"/>
      <c r="AG45" s="146" t="s">
        <v>463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69">
        <v>5</v>
      </c>
      <c r="B46" s="170" t="s">
        <v>497</v>
      </c>
      <c r="C46" s="186" t="s">
        <v>498</v>
      </c>
      <c r="D46" s="171" t="s">
        <v>470</v>
      </c>
      <c r="E46" s="172">
        <v>119.256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2">
        <v>2.393E-2</v>
      </c>
      <c r="O46" s="172">
        <f>ROUND(E46*N46,2)</f>
        <v>2.85</v>
      </c>
      <c r="P46" s="172">
        <v>0</v>
      </c>
      <c r="Q46" s="172">
        <f>ROUND(E46*P46,2)</f>
        <v>0</v>
      </c>
      <c r="R46" s="174"/>
      <c r="S46" s="174" t="s">
        <v>458</v>
      </c>
      <c r="T46" s="175" t="s">
        <v>458</v>
      </c>
      <c r="U46" s="157">
        <v>1.1299999999999999</v>
      </c>
      <c r="V46" s="157">
        <f>ROUND(E46*U46,2)</f>
        <v>134.76</v>
      </c>
      <c r="W46" s="157"/>
      <c r="X46" s="157" t="s">
        <v>459</v>
      </c>
      <c r="Y46" s="157" t="s">
        <v>460</v>
      </c>
      <c r="Z46" s="146"/>
      <c r="AA46" s="146"/>
      <c r="AB46" s="146"/>
      <c r="AC46" s="146"/>
      <c r="AD46" s="146"/>
      <c r="AE46" s="146"/>
      <c r="AF46" s="146"/>
      <c r="AG46" s="146" t="s">
        <v>461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249" t="s">
        <v>499</v>
      </c>
      <c r="D47" s="250"/>
      <c r="E47" s="250"/>
      <c r="F47" s="250"/>
      <c r="G47" s="25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6"/>
      <c r="AA47" s="146"/>
      <c r="AB47" s="146"/>
      <c r="AC47" s="146"/>
      <c r="AD47" s="146"/>
      <c r="AE47" s="146"/>
      <c r="AF47" s="146"/>
      <c r="AG47" s="146" t="s">
        <v>500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7" t="s">
        <v>501</v>
      </c>
      <c r="D48" s="159"/>
      <c r="E48" s="160">
        <v>58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463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87" t="s">
        <v>502</v>
      </c>
      <c r="D49" s="159"/>
      <c r="E49" s="160">
        <v>19.899999999999999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6"/>
      <c r="AA49" s="146"/>
      <c r="AB49" s="146"/>
      <c r="AC49" s="146"/>
      <c r="AD49" s="146"/>
      <c r="AE49" s="146"/>
      <c r="AF49" s="146"/>
      <c r="AG49" s="146" t="s">
        <v>463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87" t="s">
        <v>503</v>
      </c>
      <c r="D50" s="159"/>
      <c r="E50" s="160">
        <v>1.276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6"/>
      <c r="AA50" s="146"/>
      <c r="AB50" s="146"/>
      <c r="AC50" s="146"/>
      <c r="AD50" s="146"/>
      <c r="AE50" s="146"/>
      <c r="AF50" s="146"/>
      <c r="AG50" s="146" t="s">
        <v>463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87" t="s">
        <v>504</v>
      </c>
      <c r="D51" s="159"/>
      <c r="E51" s="160">
        <v>5.48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6"/>
      <c r="AA51" s="146"/>
      <c r="AB51" s="146"/>
      <c r="AC51" s="146"/>
      <c r="AD51" s="146"/>
      <c r="AE51" s="146"/>
      <c r="AF51" s="146"/>
      <c r="AG51" s="146" t="s">
        <v>463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">
      <c r="A52" s="153"/>
      <c r="B52" s="154"/>
      <c r="C52" s="187" t="s">
        <v>505</v>
      </c>
      <c r="D52" s="159"/>
      <c r="E52" s="160">
        <v>1.52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6"/>
      <c r="AA52" s="146"/>
      <c r="AB52" s="146"/>
      <c r="AC52" s="146"/>
      <c r="AD52" s="146"/>
      <c r="AE52" s="146"/>
      <c r="AF52" s="146"/>
      <c r="AG52" s="146" t="s">
        <v>463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87" t="s">
        <v>506</v>
      </c>
      <c r="D53" s="159"/>
      <c r="E53" s="160">
        <v>3.78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6"/>
      <c r="AA53" s="146"/>
      <c r="AB53" s="146"/>
      <c r="AC53" s="146"/>
      <c r="AD53" s="146"/>
      <c r="AE53" s="146"/>
      <c r="AF53" s="146"/>
      <c r="AG53" s="146" t="s">
        <v>463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87" t="s">
        <v>507</v>
      </c>
      <c r="D54" s="159"/>
      <c r="E54" s="160">
        <v>2.7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6"/>
      <c r="AA54" s="146"/>
      <c r="AB54" s="146"/>
      <c r="AC54" s="146"/>
      <c r="AD54" s="146"/>
      <c r="AE54" s="146"/>
      <c r="AF54" s="146"/>
      <c r="AG54" s="146" t="s">
        <v>463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7" t="s">
        <v>508</v>
      </c>
      <c r="D55" s="159"/>
      <c r="E55" s="160">
        <v>1.48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6"/>
      <c r="AA55" s="146"/>
      <c r="AB55" s="146"/>
      <c r="AC55" s="146"/>
      <c r="AD55" s="146"/>
      <c r="AE55" s="146"/>
      <c r="AF55" s="146"/>
      <c r="AG55" s="146" t="s">
        <v>463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7" t="s">
        <v>509</v>
      </c>
      <c r="D56" s="159"/>
      <c r="E56" s="160">
        <v>2.8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6"/>
      <c r="AA56" s="146"/>
      <c r="AB56" s="146"/>
      <c r="AC56" s="146"/>
      <c r="AD56" s="146"/>
      <c r="AE56" s="146"/>
      <c r="AF56" s="146"/>
      <c r="AG56" s="146" t="s">
        <v>463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87" t="s">
        <v>510</v>
      </c>
      <c r="D57" s="159"/>
      <c r="E57" s="160">
        <v>7.48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6"/>
      <c r="AA57" s="146"/>
      <c r="AB57" s="146"/>
      <c r="AC57" s="146"/>
      <c r="AD57" s="146"/>
      <c r="AE57" s="146"/>
      <c r="AF57" s="146"/>
      <c r="AG57" s="146" t="s">
        <v>463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7" t="s">
        <v>511</v>
      </c>
      <c r="D58" s="159"/>
      <c r="E58" s="160">
        <v>1.72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6"/>
      <c r="AA58" s="146"/>
      <c r="AB58" s="146"/>
      <c r="AC58" s="146"/>
      <c r="AD58" s="146"/>
      <c r="AE58" s="146"/>
      <c r="AF58" s="146"/>
      <c r="AG58" s="146" t="s">
        <v>463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87" t="s">
        <v>512</v>
      </c>
      <c r="D59" s="159"/>
      <c r="E59" s="160">
        <v>2.52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6"/>
      <c r="AA59" s="146"/>
      <c r="AB59" s="146"/>
      <c r="AC59" s="146"/>
      <c r="AD59" s="146"/>
      <c r="AE59" s="146"/>
      <c r="AF59" s="146"/>
      <c r="AG59" s="146" t="s">
        <v>463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87" t="s">
        <v>513</v>
      </c>
      <c r="D60" s="159"/>
      <c r="E60" s="160">
        <v>4.6399999999999997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6"/>
      <c r="AA60" s="146"/>
      <c r="AB60" s="146"/>
      <c r="AC60" s="146"/>
      <c r="AD60" s="146"/>
      <c r="AE60" s="146"/>
      <c r="AF60" s="146"/>
      <c r="AG60" s="146" t="s">
        <v>463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87" t="s">
        <v>514</v>
      </c>
      <c r="D61" s="159"/>
      <c r="E61" s="160">
        <v>1.62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6"/>
      <c r="AA61" s="146"/>
      <c r="AB61" s="146"/>
      <c r="AC61" s="146"/>
      <c r="AD61" s="146"/>
      <c r="AE61" s="146"/>
      <c r="AF61" s="146"/>
      <c r="AG61" s="146" t="s">
        <v>463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7" t="s">
        <v>515</v>
      </c>
      <c r="D62" s="159"/>
      <c r="E62" s="160">
        <v>2.54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6"/>
      <c r="AA62" s="146"/>
      <c r="AB62" s="146"/>
      <c r="AC62" s="146"/>
      <c r="AD62" s="146"/>
      <c r="AE62" s="146"/>
      <c r="AF62" s="146"/>
      <c r="AG62" s="146" t="s">
        <v>463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7" t="s">
        <v>516</v>
      </c>
      <c r="D63" s="159"/>
      <c r="E63" s="160">
        <v>1.8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6"/>
      <c r="AA63" s="146"/>
      <c r="AB63" s="146"/>
      <c r="AC63" s="146"/>
      <c r="AD63" s="146"/>
      <c r="AE63" s="146"/>
      <c r="AF63" s="146"/>
      <c r="AG63" s="146" t="s">
        <v>463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69">
        <v>6</v>
      </c>
      <c r="B64" s="170" t="s">
        <v>517</v>
      </c>
      <c r="C64" s="186" t="s">
        <v>518</v>
      </c>
      <c r="D64" s="171" t="s">
        <v>470</v>
      </c>
      <c r="E64" s="172">
        <v>41.356000000000002</v>
      </c>
      <c r="F64" s="173"/>
      <c r="G64" s="174">
        <f>ROUND(E64*F64,2)</f>
        <v>0</v>
      </c>
      <c r="H64" s="173"/>
      <c r="I64" s="174">
        <f>ROUND(E64*H64,2)</f>
        <v>0</v>
      </c>
      <c r="J64" s="173"/>
      <c r="K64" s="174">
        <f>ROUND(E64*J64,2)</f>
        <v>0</v>
      </c>
      <c r="L64" s="174">
        <v>21</v>
      </c>
      <c r="M64" s="174">
        <f>G64*(1+L64/100)</f>
        <v>0</v>
      </c>
      <c r="N64" s="172">
        <v>0</v>
      </c>
      <c r="O64" s="172">
        <f>ROUND(E64*N64,2)</f>
        <v>0</v>
      </c>
      <c r="P64" s="172">
        <v>0</v>
      </c>
      <c r="Q64" s="172">
        <f>ROUND(E64*P64,2)</f>
        <v>0</v>
      </c>
      <c r="R64" s="174"/>
      <c r="S64" s="174" t="s">
        <v>458</v>
      </c>
      <c r="T64" s="175" t="s">
        <v>458</v>
      </c>
      <c r="U64" s="157">
        <v>0.43</v>
      </c>
      <c r="V64" s="157">
        <f>ROUND(E64*U64,2)</f>
        <v>17.78</v>
      </c>
      <c r="W64" s="157"/>
      <c r="X64" s="157" t="s">
        <v>459</v>
      </c>
      <c r="Y64" s="157" t="s">
        <v>460</v>
      </c>
      <c r="Z64" s="146"/>
      <c r="AA64" s="146"/>
      <c r="AB64" s="146"/>
      <c r="AC64" s="146"/>
      <c r="AD64" s="146"/>
      <c r="AE64" s="146"/>
      <c r="AF64" s="146"/>
      <c r="AG64" s="146" t="s">
        <v>461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53"/>
      <c r="B65" s="154"/>
      <c r="C65" s="187" t="s">
        <v>503</v>
      </c>
      <c r="D65" s="159"/>
      <c r="E65" s="160">
        <v>1.276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6"/>
      <c r="AA65" s="146"/>
      <c r="AB65" s="146"/>
      <c r="AC65" s="146"/>
      <c r="AD65" s="146"/>
      <c r="AE65" s="146"/>
      <c r="AF65" s="146"/>
      <c r="AG65" s="146" t="s">
        <v>463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87" t="s">
        <v>504</v>
      </c>
      <c r="D66" s="159"/>
      <c r="E66" s="160">
        <v>5.48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6"/>
      <c r="AA66" s="146"/>
      <c r="AB66" s="146"/>
      <c r="AC66" s="146"/>
      <c r="AD66" s="146"/>
      <c r="AE66" s="146"/>
      <c r="AF66" s="146"/>
      <c r="AG66" s="146" t="s">
        <v>463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87" t="s">
        <v>505</v>
      </c>
      <c r="D67" s="159"/>
      <c r="E67" s="160">
        <v>1.52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6"/>
      <c r="AA67" s="146"/>
      <c r="AB67" s="146"/>
      <c r="AC67" s="146"/>
      <c r="AD67" s="146"/>
      <c r="AE67" s="146"/>
      <c r="AF67" s="146"/>
      <c r="AG67" s="146" t="s">
        <v>463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">
      <c r="A68" s="153"/>
      <c r="B68" s="154"/>
      <c r="C68" s="187" t="s">
        <v>506</v>
      </c>
      <c r="D68" s="159"/>
      <c r="E68" s="160">
        <v>3.78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6"/>
      <c r="AA68" s="146"/>
      <c r="AB68" s="146"/>
      <c r="AC68" s="146"/>
      <c r="AD68" s="146"/>
      <c r="AE68" s="146"/>
      <c r="AF68" s="146"/>
      <c r="AG68" s="146" t="s">
        <v>463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3" x14ac:dyDescent="0.2">
      <c r="A69" s="153"/>
      <c r="B69" s="154"/>
      <c r="C69" s="187" t="s">
        <v>507</v>
      </c>
      <c r="D69" s="159"/>
      <c r="E69" s="160">
        <v>2.7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6"/>
      <c r="AA69" s="146"/>
      <c r="AB69" s="146"/>
      <c r="AC69" s="146"/>
      <c r="AD69" s="146"/>
      <c r="AE69" s="146"/>
      <c r="AF69" s="146"/>
      <c r="AG69" s="146" t="s">
        <v>463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187" t="s">
        <v>508</v>
      </c>
      <c r="D70" s="159"/>
      <c r="E70" s="160">
        <v>1.48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6"/>
      <c r="AA70" s="146"/>
      <c r="AB70" s="146"/>
      <c r="AC70" s="146"/>
      <c r="AD70" s="146"/>
      <c r="AE70" s="146"/>
      <c r="AF70" s="146"/>
      <c r="AG70" s="146" t="s">
        <v>463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87" t="s">
        <v>509</v>
      </c>
      <c r="D71" s="159"/>
      <c r="E71" s="160">
        <v>2.8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6"/>
      <c r="AA71" s="146"/>
      <c r="AB71" s="146"/>
      <c r="AC71" s="146"/>
      <c r="AD71" s="146"/>
      <c r="AE71" s="146"/>
      <c r="AF71" s="146"/>
      <c r="AG71" s="146" t="s">
        <v>463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87" t="s">
        <v>510</v>
      </c>
      <c r="D72" s="159"/>
      <c r="E72" s="160">
        <v>7.48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6"/>
      <c r="AA72" s="146"/>
      <c r="AB72" s="146"/>
      <c r="AC72" s="146"/>
      <c r="AD72" s="146"/>
      <c r="AE72" s="146"/>
      <c r="AF72" s="146"/>
      <c r="AG72" s="146" t="s">
        <v>463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7" t="s">
        <v>511</v>
      </c>
      <c r="D73" s="159"/>
      <c r="E73" s="160">
        <v>1.72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6"/>
      <c r="AA73" s="146"/>
      <c r="AB73" s="146"/>
      <c r="AC73" s="146"/>
      <c r="AD73" s="146"/>
      <c r="AE73" s="146"/>
      <c r="AF73" s="146"/>
      <c r="AG73" s="146" t="s">
        <v>463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87" t="s">
        <v>512</v>
      </c>
      <c r="D74" s="159"/>
      <c r="E74" s="160">
        <v>2.52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6"/>
      <c r="AA74" s="146"/>
      <c r="AB74" s="146"/>
      <c r="AC74" s="146"/>
      <c r="AD74" s="146"/>
      <c r="AE74" s="146"/>
      <c r="AF74" s="146"/>
      <c r="AG74" s="146" t="s">
        <v>463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3" x14ac:dyDescent="0.2">
      <c r="A75" s="153"/>
      <c r="B75" s="154"/>
      <c r="C75" s="187" t="s">
        <v>513</v>
      </c>
      <c r="D75" s="159"/>
      <c r="E75" s="160">
        <v>4.6399999999999997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6"/>
      <c r="AA75" s="146"/>
      <c r="AB75" s="146"/>
      <c r="AC75" s="146"/>
      <c r="AD75" s="146"/>
      <c r="AE75" s="146"/>
      <c r="AF75" s="146"/>
      <c r="AG75" s="146" t="s">
        <v>463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3" x14ac:dyDescent="0.2">
      <c r="A76" s="153"/>
      <c r="B76" s="154"/>
      <c r="C76" s="187" t="s">
        <v>514</v>
      </c>
      <c r="D76" s="159"/>
      <c r="E76" s="160">
        <v>1.62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6"/>
      <c r="AA76" s="146"/>
      <c r="AB76" s="146"/>
      <c r="AC76" s="146"/>
      <c r="AD76" s="146"/>
      <c r="AE76" s="146"/>
      <c r="AF76" s="146"/>
      <c r="AG76" s="146" t="s">
        <v>463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187" t="s">
        <v>515</v>
      </c>
      <c r="D77" s="159"/>
      <c r="E77" s="160">
        <v>2.54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6"/>
      <c r="AA77" s="146"/>
      <c r="AB77" s="146"/>
      <c r="AC77" s="146"/>
      <c r="AD77" s="146"/>
      <c r="AE77" s="146"/>
      <c r="AF77" s="146"/>
      <c r="AG77" s="146" t="s">
        <v>463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187" t="s">
        <v>516</v>
      </c>
      <c r="D78" s="159"/>
      <c r="E78" s="160">
        <v>1.8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6"/>
      <c r="AA78" s="146"/>
      <c r="AB78" s="146"/>
      <c r="AC78" s="146"/>
      <c r="AD78" s="146"/>
      <c r="AE78" s="146"/>
      <c r="AF78" s="146"/>
      <c r="AG78" s="146" t="s">
        <v>463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69">
        <v>7</v>
      </c>
      <c r="B79" s="170" t="s">
        <v>519</v>
      </c>
      <c r="C79" s="186" t="s">
        <v>520</v>
      </c>
      <c r="D79" s="171" t="s">
        <v>466</v>
      </c>
      <c r="E79" s="172">
        <v>6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72">
        <v>2.4000000000000001E-4</v>
      </c>
      <c r="O79" s="172">
        <f>ROUND(E79*N79,2)</f>
        <v>0</v>
      </c>
      <c r="P79" s="172">
        <v>0</v>
      </c>
      <c r="Q79" s="172">
        <f>ROUND(E79*P79,2)</f>
        <v>0</v>
      </c>
      <c r="R79" s="174"/>
      <c r="S79" s="174" t="s">
        <v>521</v>
      </c>
      <c r="T79" s="175" t="s">
        <v>522</v>
      </c>
      <c r="U79" s="157">
        <v>1.54</v>
      </c>
      <c r="V79" s="157">
        <f>ROUND(E79*U79,2)</f>
        <v>9.24</v>
      </c>
      <c r="W79" s="157"/>
      <c r="X79" s="157" t="s">
        <v>459</v>
      </c>
      <c r="Y79" s="157" t="s">
        <v>460</v>
      </c>
      <c r="Z79" s="146"/>
      <c r="AA79" s="146"/>
      <c r="AB79" s="146"/>
      <c r="AC79" s="146"/>
      <c r="AD79" s="146"/>
      <c r="AE79" s="146"/>
      <c r="AF79" s="146"/>
      <c r="AG79" s="146" t="s">
        <v>461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2" x14ac:dyDescent="0.2">
      <c r="A80" s="153"/>
      <c r="B80" s="154"/>
      <c r="C80" s="249" t="s">
        <v>523</v>
      </c>
      <c r="D80" s="250"/>
      <c r="E80" s="250"/>
      <c r="F80" s="250"/>
      <c r="G80" s="250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6"/>
      <c r="AA80" s="146"/>
      <c r="AB80" s="146"/>
      <c r="AC80" s="146"/>
      <c r="AD80" s="146"/>
      <c r="AE80" s="146"/>
      <c r="AF80" s="146"/>
      <c r="AG80" s="146" t="s">
        <v>500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x14ac:dyDescent="0.2">
      <c r="A81" s="162" t="s">
        <v>453</v>
      </c>
      <c r="B81" s="163" t="s">
        <v>385</v>
      </c>
      <c r="C81" s="185" t="s">
        <v>386</v>
      </c>
      <c r="D81" s="164"/>
      <c r="E81" s="165"/>
      <c r="F81" s="166"/>
      <c r="G81" s="166">
        <f>SUMIF(AG82:AG112,"&lt;&gt;NOR",G82:G112)</f>
        <v>0</v>
      </c>
      <c r="H81" s="166"/>
      <c r="I81" s="166">
        <f>SUM(I82:I112)</f>
        <v>0</v>
      </c>
      <c r="J81" s="166"/>
      <c r="K81" s="166">
        <f>SUM(K82:K112)</f>
        <v>0</v>
      </c>
      <c r="L81" s="166"/>
      <c r="M81" s="166">
        <f>SUM(M82:M112)</f>
        <v>0</v>
      </c>
      <c r="N81" s="165"/>
      <c r="O81" s="165">
        <f>SUM(O82:O112)</f>
        <v>2.54</v>
      </c>
      <c r="P81" s="165"/>
      <c r="Q81" s="165">
        <f>SUM(Q82:Q112)</f>
        <v>0</v>
      </c>
      <c r="R81" s="166"/>
      <c r="S81" s="166"/>
      <c r="T81" s="167"/>
      <c r="U81" s="161"/>
      <c r="V81" s="161">
        <f>SUM(V82:V112)</f>
        <v>80.490000000000009</v>
      </c>
      <c r="W81" s="161"/>
      <c r="X81" s="161"/>
      <c r="Y81" s="161"/>
      <c r="AG81" t="s">
        <v>454</v>
      </c>
    </row>
    <row r="82" spans="1:60" ht="22.5" outlineLevel="1" x14ac:dyDescent="0.2">
      <c r="A82" s="169">
        <v>8</v>
      </c>
      <c r="B82" s="170" t="s">
        <v>524</v>
      </c>
      <c r="C82" s="186" t="s">
        <v>525</v>
      </c>
      <c r="D82" s="171" t="s">
        <v>470</v>
      </c>
      <c r="E82" s="172">
        <v>11.7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2">
        <v>4.1200000000000004E-3</v>
      </c>
      <c r="O82" s="172">
        <f>ROUND(E82*N82,2)</f>
        <v>0.05</v>
      </c>
      <c r="P82" s="172">
        <v>0</v>
      </c>
      <c r="Q82" s="172">
        <f>ROUND(E82*P82,2)</f>
        <v>0</v>
      </c>
      <c r="R82" s="174"/>
      <c r="S82" s="174" t="s">
        <v>458</v>
      </c>
      <c r="T82" s="175" t="s">
        <v>458</v>
      </c>
      <c r="U82" s="157">
        <v>0.19350999999999999</v>
      </c>
      <c r="V82" s="157">
        <f>ROUND(E82*U82,2)</f>
        <v>2.2599999999999998</v>
      </c>
      <c r="W82" s="157"/>
      <c r="X82" s="157" t="s">
        <v>459</v>
      </c>
      <c r="Y82" s="157" t="s">
        <v>460</v>
      </c>
      <c r="Z82" s="146"/>
      <c r="AA82" s="146"/>
      <c r="AB82" s="146"/>
      <c r="AC82" s="146"/>
      <c r="AD82" s="146"/>
      <c r="AE82" s="146"/>
      <c r="AF82" s="146"/>
      <c r="AG82" s="146" t="s">
        <v>461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249" t="s">
        <v>526</v>
      </c>
      <c r="D83" s="250"/>
      <c r="E83" s="250"/>
      <c r="F83" s="250"/>
      <c r="G83" s="250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6"/>
      <c r="AA83" s="146"/>
      <c r="AB83" s="146"/>
      <c r="AC83" s="146"/>
      <c r="AD83" s="146"/>
      <c r="AE83" s="146"/>
      <c r="AF83" s="146"/>
      <c r="AG83" s="146" t="s">
        <v>500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53"/>
      <c r="B84" s="154"/>
      <c r="C84" s="187" t="s">
        <v>527</v>
      </c>
      <c r="D84" s="159"/>
      <c r="E84" s="160">
        <v>11.7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6"/>
      <c r="AA84" s="146"/>
      <c r="AB84" s="146"/>
      <c r="AC84" s="146"/>
      <c r="AD84" s="146"/>
      <c r="AE84" s="146"/>
      <c r="AF84" s="146"/>
      <c r="AG84" s="146" t="s">
        <v>463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2.5" outlineLevel="1" x14ac:dyDescent="0.2">
      <c r="A85" s="176">
        <v>9</v>
      </c>
      <c r="B85" s="177" t="s">
        <v>528</v>
      </c>
      <c r="C85" s="188" t="s">
        <v>529</v>
      </c>
      <c r="D85" s="178" t="s">
        <v>530</v>
      </c>
      <c r="E85" s="179">
        <v>186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79">
        <v>8.6599999999999993E-3</v>
      </c>
      <c r="O85" s="179">
        <f>ROUND(E85*N85,2)</f>
        <v>1.61</v>
      </c>
      <c r="P85" s="179">
        <v>0</v>
      </c>
      <c r="Q85" s="179">
        <f>ROUND(E85*P85,2)</f>
        <v>0</v>
      </c>
      <c r="R85" s="181"/>
      <c r="S85" s="181" t="s">
        <v>458</v>
      </c>
      <c r="T85" s="182" t="s">
        <v>458</v>
      </c>
      <c r="U85" s="157">
        <v>0.186</v>
      </c>
      <c r="V85" s="157">
        <f>ROUND(E85*U85,2)</f>
        <v>34.6</v>
      </c>
      <c r="W85" s="157"/>
      <c r="X85" s="157" t="s">
        <v>459</v>
      </c>
      <c r="Y85" s="157" t="s">
        <v>460</v>
      </c>
      <c r="Z85" s="146"/>
      <c r="AA85" s="146"/>
      <c r="AB85" s="146"/>
      <c r="AC85" s="146"/>
      <c r="AD85" s="146"/>
      <c r="AE85" s="146"/>
      <c r="AF85" s="146"/>
      <c r="AG85" s="146" t="s">
        <v>461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69">
        <v>10</v>
      </c>
      <c r="B86" s="170" t="s">
        <v>531</v>
      </c>
      <c r="C86" s="186" t="s">
        <v>532</v>
      </c>
      <c r="D86" s="171" t="s">
        <v>470</v>
      </c>
      <c r="E86" s="172">
        <v>45.14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2">
        <v>3.5500000000000002E-3</v>
      </c>
      <c r="O86" s="172">
        <f>ROUND(E86*N86,2)</f>
        <v>0.16</v>
      </c>
      <c r="P86" s="172">
        <v>0</v>
      </c>
      <c r="Q86" s="172">
        <f>ROUND(E86*P86,2)</f>
        <v>0</v>
      </c>
      <c r="R86" s="174"/>
      <c r="S86" s="174" t="s">
        <v>458</v>
      </c>
      <c r="T86" s="175" t="s">
        <v>458</v>
      </c>
      <c r="U86" s="157">
        <v>0.17016000000000001</v>
      </c>
      <c r="V86" s="157">
        <f>ROUND(E86*U86,2)</f>
        <v>7.68</v>
      </c>
      <c r="W86" s="157"/>
      <c r="X86" s="157" t="s">
        <v>459</v>
      </c>
      <c r="Y86" s="157" t="s">
        <v>460</v>
      </c>
      <c r="Z86" s="146"/>
      <c r="AA86" s="146"/>
      <c r="AB86" s="146"/>
      <c r="AC86" s="146"/>
      <c r="AD86" s="146"/>
      <c r="AE86" s="146"/>
      <c r="AF86" s="146"/>
      <c r="AG86" s="146" t="s">
        <v>461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187" t="s">
        <v>533</v>
      </c>
      <c r="D87" s="159"/>
      <c r="E87" s="160">
        <v>45.14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6"/>
      <c r="AA87" s="146"/>
      <c r="AB87" s="146"/>
      <c r="AC87" s="146"/>
      <c r="AD87" s="146"/>
      <c r="AE87" s="146"/>
      <c r="AF87" s="146"/>
      <c r="AG87" s="146" t="s">
        <v>463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69">
        <v>11</v>
      </c>
      <c r="B88" s="170" t="s">
        <v>534</v>
      </c>
      <c r="C88" s="186" t="s">
        <v>535</v>
      </c>
      <c r="D88" s="171" t="s">
        <v>470</v>
      </c>
      <c r="E88" s="172">
        <v>112.69799999999999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2">
        <v>6.3499999999999997E-3</v>
      </c>
      <c r="O88" s="172">
        <f>ROUND(E88*N88,2)</f>
        <v>0.72</v>
      </c>
      <c r="P88" s="172">
        <v>0</v>
      </c>
      <c r="Q88" s="172">
        <f>ROUND(E88*P88,2)</f>
        <v>0</v>
      </c>
      <c r="R88" s="174"/>
      <c r="S88" s="174" t="s">
        <v>458</v>
      </c>
      <c r="T88" s="175" t="s">
        <v>458</v>
      </c>
      <c r="U88" s="157">
        <v>0.31900000000000001</v>
      </c>
      <c r="V88" s="157">
        <f>ROUND(E88*U88,2)</f>
        <v>35.950000000000003</v>
      </c>
      <c r="W88" s="157"/>
      <c r="X88" s="157" t="s">
        <v>459</v>
      </c>
      <c r="Y88" s="157" t="s">
        <v>460</v>
      </c>
      <c r="Z88" s="146"/>
      <c r="AA88" s="146"/>
      <c r="AB88" s="146"/>
      <c r="AC88" s="146"/>
      <c r="AD88" s="146"/>
      <c r="AE88" s="146"/>
      <c r="AF88" s="146"/>
      <c r="AG88" s="146" t="s">
        <v>461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outlineLevel="2" x14ac:dyDescent="0.2">
      <c r="A89" s="153"/>
      <c r="B89" s="154"/>
      <c r="C89" s="187" t="s">
        <v>536</v>
      </c>
      <c r="D89" s="159"/>
      <c r="E89" s="160">
        <v>8.06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6"/>
      <c r="AA89" s="146"/>
      <c r="AB89" s="146"/>
      <c r="AC89" s="146"/>
      <c r="AD89" s="146"/>
      <c r="AE89" s="146"/>
      <c r="AF89" s="146"/>
      <c r="AG89" s="146" t="s">
        <v>463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3" x14ac:dyDescent="0.2">
      <c r="A90" s="153"/>
      <c r="B90" s="154"/>
      <c r="C90" s="187" t="s">
        <v>537</v>
      </c>
      <c r="D90" s="159"/>
      <c r="E90" s="160">
        <v>7.36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6"/>
      <c r="AA90" s="146"/>
      <c r="AB90" s="146"/>
      <c r="AC90" s="146"/>
      <c r="AD90" s="146"/>
      <c r="AE90" s="146"/>
      <c r="AF90" s="146"/>
      <c r="AG90" s="146" t="s">
        <v>463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87" t="s">
        <v>538</v>
      </c>
      <c r="D91" s="159"/>
      <c r="E91" s="160">
        <v>6.34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6"/>
      <c r="AA91" s="146"/>
      <c r="AB91" s="146"/>
      <c r="AC91" s="146"/>
      <c r="AD91" s="146"/>
      <c r="AE91" s="146"/>
      <c r="AF91" s="146"/>
      <c r="AG91" s="146" t="s">
        <v>463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187" t="s">
        <v>539</v>
      </c>
      <c r="D92" s="159"/>
      <c r="E92" s="160">
        <v>2.38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6"/>
      <c r="AA92" s="146"/>
      <c r="AB92" s="146"/>
      <c r="AC92" s="146"/>
      <c r="AD92" s="146"/>
      <c r="AE92" s="146"/>
      <c r="AF92" s="146"/>
      <c r="AG92" s="146" t="s">
        <v>463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87" t="s">
        <v>540</v>
      </c>
      <c r="D93" s="159"/>
      <c r="E93" s="160">
        <v>1.04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6"/>
      <c r="AA93" s="146"/>
      <c r="AB93" s="146"/>
      <c r="AC93" s="146"/>
      <c r="AD93" s="146"/>
      <c r="AE93" s="146"/>
      <c r="AF93" s="146"/>
      <c r="AG93" s="146" t="s">
        <v>463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3" x14ac:dyDescent="0.2">
      <c r="A94" s="153"/>
      <c r="B94" s="154"/>
      <c r="C94" s="187" t="s">
        <v>541</v>
      </c>
      <c r="D94" s="159"/>
      <c r="E94" s="160">
        <v>7.66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6"/>
      <c r="AA94" s="146"/>
      <c r="AB94" s="146"/>
      <c r="AC94" s="146"/>
      <c r="AD94" s="146"/>
      <c r="AE94" s="146"/>
      <c r="AF94" s="146"/>
      <c r="AG94" s="146" t="s">
        <v>463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3" x14ac:dyDescent="0.2">
      <c r="A95" s="153"/>
      <c r="B95" s="154"/>
      <c r="C95" s="187" t="s">
        <v>542</v>
      </c>
      <c r="D95" s="159"/>
      <c r="E95" s="160">
        <v>7.94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6"/>
      <c r="AA95" s="146"/>
      <c r="AB95" s="146"/>
      <c r="AC95" s="146"/>
      <c r="AD95" s="146"/>
      <c r="AE95" s="146"/>
      <c r="AF95" s="146"/>
      <c r="AG95" s="146" t="s">
        <v>463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87" t="s">
        <v>543</v>
      </c>
      <c r="D96" s="159"/>
      <c r="E96" s="160">
        <v>2.42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6"/>
      <c r="AA96" s="146"/>
      <c r="AB96" s="146"/>
      <c r="AC96" s="146"/>
      <c r="AD96" s="146"/>
      <c r="AE96" s="146"/>
      <c r="AF96" s="146"/>
      <c r="AG96" s="146" t="s">
        <v>463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3" x14ac:dyDescent="0.2">
      <c r="A97" s="153"/>
      <c r="B97" s="154"/>
      <c r="C97" s="187" t="s">
        <v>544</v>
      </c>
      <c r="D97" s="159"/>
      <c r="E97" s="160">
        <v>3.83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6"/>
      <c r="AA97" s="146"/>
      <c r="AB97" s="146"/>
      <c r="AC97" s="146"/>
      <c r="AD97" s="146"/>
      <c r="AE97" s="146"/>
      <c r="AF97" s="146"/>
      <c r="AG97" s="146" t="s">
        <v>463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2.5" outlineLevel="3" x14ac:dyDescent="0.2">
      <c r="A98" s="153"/>
      <c r="B98" s="154"/>
      <c r="C98" s="187" t="s">
        <v>545</v>
      </c>
      <c r="D98" s="159"/>
      <c r="E98" s="160">
        <v>6.38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6"/>
      <c r="AA98" s="146"/>
      <c r="AB98" s="146"/>
      <c r="AC98" s="146"/>
      <c r="AD98" s="146"/>
      <c r="AE98" s="146"/>
      <c r="AF98" s="146"/>
      <c r="AG98" s="146" t="s">
        <v>463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3" x14ac:dyDescent="0.2">
      <c r="A99" s="153"/>
      <c r="B99" s="154"/>
      <c r="C99" s="187" t="s">
        <v>546</v>
      </c>
      <c r="D99" s="159"/>
      <c r="E99" s="160">
        <v>5.42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6"/>
      <c r="AA99" s="146"/>
      <c r="AB99" s="146"/>
      <c r="AC99" s="146"/>
      <c r="AD99" s="146"/>
      <c r="AE99" s="146"/>
      <c r="AF99" s="146"/>
      <c r="AG99" s="146" t="s">
        <v>463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3" x14ac:dyDescent="0.2">
      <c r="A100" s="153"/>
      <c r="B100" s="154"/>
      <c r="C100" s="187" t="s">
        <v>547</v>
      </c>
      <c r="D100" s="159"/>
      <c r="E100" s="160">
        <v>5.64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6"/>
      <c r="AA100" s="146"/>
      <c r="AB100" s="146"/>
      <c r="AC100" s="146"/>
      <c r="AD100" s="146"/>
      <c r="AE100" s="146"/>
      <c r="AF100" s="146"/>
      <c r="AG100" s="146" t="s">
        <v>463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3" x14ac:dyDescent="0.2">
      <c r="A101" s="153"/>
      <c r="B101" s="154"/>
      <c r="C101" s="187" t="s">
        <v>548</v>
      </c>
      <c r="D101" s="159"/>
      <c r="E101" s="160">
        <v>2.39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6"/>
      <c r="AA101" s="146"/>
      <c r="AB101" s="146"/>
      <c r="AC101" s="146"/>
      <c r="AD101" s="146"/>
      <c r="AE101" s="146"/>
      <c r="AF101" s="146"/>
      <c r="AG101" s="146" t="s">
        <v>463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33.75" outlineLevel="3" x14ac:dyDescent="0.2">
      <c r="A102" s="153"/>
      <c r="B102" s="154"/>
      <c r="C102" s="187" t="s">
        <v>549</v>
      </c>
      <c r="D102" s="159"/>
      <c r="E102" s="160">
        <v>10.33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6"/>
      <c r="AA102" s="146"/>
      <c r="AB102" s="146"/>
      <c r="AC102" s="146"/>
      <c r="AD102" s="146"/>
      <c r="AE102" s="146"/>
      <c r="AF102" s="146"/>
      <c r="AG102" s="146" t="s">
        <v>463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33.75" outlineLevel="3" x14ac:dyDescent="0.2">
      <c r="A103" s="153"/>
      <c r="B103" s="154"/>
      <c r="C103" s="187" t="s">
        <v>550</v>
      </c>
      <c r="D103" s="159"/>
      <c r="E103" s="160">
        <v>11.4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6"/>
      <c r="AA103" s="146"/>
      <c r="AB103" s="146"/>
      <c r="AC103" s="146"/>
      <c r="AD103" s="146"/>
      <c r="AE103" s="146"/>
      <c r="AF103" s="146"/>
      <c r="AG103" s="146" t="s">
        <v>463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87" t="s">
        <v>551</v>
      </c>
      <c r="D104" s="159"/>
      <c r="E104" s="160">
        <v>4.74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6"/>
      <c r="AA104" s="146"/>
      <c r="AB104" s="146"/>
      <c r="AC104" s="146"/>
      <c r="AD104" s="146"/>
      <c r="AE104" s="146"/>
      <c r="AF104" s="146"/>
      <c r="AG104" s="146" t="s">
        <v>463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87" t="s">
        <v>552</v>
      </c>
      <c r="D105" s="159"/>
      <c r="E105" s="160">
        <v>2.5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6"/>
      <c r="AA105" s="146"/>
      <c r="AB105" s="146"/>
      <c r="AC105" s="146"/>
      <c r="AD105" s="146"/>
      <c r="AE105" s="146"/>
      <c r="AF105" s="146"/>
      <c r="AG105" s="146" t="s">
        <v>463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3" x14ac:dyDescent="0.2">
      <c r="A106" s="153"/>
      <c r="B106" s="154"/>
      <c r="C106" s="187" t="s">
        <v>553</v>
      </c>
      <c r="D106" s="159"/>
      <c r="E106" s="160">
        <v>2.81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6"/>
      <c r="AA106" s="146"/>
      <c r="AB106" s="146"/>
      <c r="AC106" s="146"/>
      <c r="AD106" s="146"/>
      <c r="AE106" s="146"/>
      <c r="AF106" s="146"/>
      <c r="AG106" s="146" t="s">
        <v>463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3" x14ac:dyDescent="0.2">
      <c r="A107" s="153"/>
      <c r="B107" s="154"/>
      <c r="C107" s="187" t="s">
        <v>554</v>
      </c>
      <c r="D107" s="159"/>
      <c r="E107" s="160">
        <v>3.4180000000000001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6"/>
      <c r="AA107" s="146"/>
      <c r="AB107" s="146"/>
      <c r="AC107" s="146"/>
      <c r="AD107" s="146"/>
      <c r="AE107" s="146"/>
      <c r="AF107" s="146"/>
      <c r="AG107" s="146" t="s">
        <v>463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187" t="s">
        <v>555</v>
      </c>
      <c r="D108" s="159"/>
      <c r="E108" s="160">
        <v>2.19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6"/>
      <c r="AA108" s="146"/>
      <c r="AB108" s="146"/>
      <c r="AC108" s="146"/>
      <c r="AD108" s="146"/>
      <c r="AE108" s="146"/>
      <c r="AF108" s="146"/>
      <c r="AG108" s="146" t="s">
        <v>463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3" x14ac:dyDescent="0.2">
      <c r="A109" s="153"/>
      <c r="B109" s="154"/>
      <c r="C109" s="187" t="s">
        <v>556</v>
      </c>
      <c r="D109" s="159"/>
      <c r="E109" s="160">
        <v>1.59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6"/>
      <c r="AA109" s="146"/>
      <c r="AB109" s="146"/>
      <c r="AC109" s="146"/>
      <c r="AD109" s="146"/>
      <c r="AE109" s="146"/>
      <c r="AF109" s="146"/>
      <c r="AG109" s="146" t="s">
        <v>463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187" t="s">
        <v>557</v>
      </c>
      <c r="D110" s="159"/>
      <c r="E110" s="160">
        <v>2.67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6"/>
      <c r="AA110" s="146"/>
      <c r="AB110" s="146"/>
      <c r="AC110" s="146"/>
      <c r="AD110" s="146"/>
      <c r="AE110" s="146"/>
      <c r="AF110" s="146"/>
      <c r="AG110" s="146" t="s">
        <v>463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3" x14ac:dyDescent="0.2">
      <c r="A111" s="153"/>
      <c r="B111" s="154"/>
      <c r="C111" s="187" t="s">
        <v>558</v>
      </c>
      <c r="D111" s="159"/>
      <c r="E111" s="160">
        <v>2.11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6"/>
      <c r="AA111" s="146"/>
      <c r="AB111" s="146"/>
      <c r="AC111" s="146"/>
      <c r="AD111" s="146"/>
      <c r="AE111" s="146"/>
      <c r="AF111" s="146"/>
      <c r="AG111" s="146" t="s">
        <v>463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3" x14ac:dyDescent="0.2">
      <c r="A112" s="153"/>
      <c r="B112" s="154"/>
      <c r="C112" s="187" t="s">
        <v>559</v>
      </c>
      <c r="D112" s="159"/>
      <c r="E112" s="160">
        <v>2.08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6"/>
      <c r="AA112" s="146"/>
      <c r="AB112" s="146"/>
      <c r="AC112" s="146"/>
      <c r="AD112" s="146"/>
      <c r="AE112" s="146"/>
      <c r="AF112" s="146"/>
      <c r="AG112" s="146" t="s">
        <v>463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x14ac:dyDescent="0.2">
      <c r="A113" s="162" t="s">
        <v>453</v>
      </c>
      <c r="B113" s="163" t="s">
        <v>387</v>
      </c>
      <c r="C113" s="185" t="s">
        <v>388</v>
      </c>
      <c r="D113" s="164"/>
      <c r="E113" s="165"/>
      <c r="F113" s="166"/>
      <c r="G113" s="166">
        <f>SUMIF(AG114:AG131,"&lt;&gt;NOR",G114:G131)</f>
        <v>0</v>
      </c>
      <c r="H113" s="166"/>
      <c r="I113" s="166">
        <f>SUM(I114:I131)</f>
        <v>0</v>
      </c>
      <c r="J113" s="166"/>
      <c r="K113" s="166">
        <f>SUM(K114:K131)</f>
        <v>0</v>
      </c>
      <c r="L113" s="166"/>
      <c r="M113" s="166">
        <f>SUM(M114:M131)</f>
        <v>0</v>
      </c>
      <c r="N113" s="165"/>
      <c r="O113" s="165">
        <f>SUM(O114:O131)</f>
        <v>0.86</v>
      </c>
      <c r="P113" s="165"/>
      <c r="Q113" s="165">
        <f>SUM(Q114:Q131)</f>
        <v>0</v>
      </c>
      <c r="R113" s="166"/>
      <c r="S113" s="166"/>
      <c r="T113" s="167"/>
      <c r="U113" s="161"/>
      <c r="V113" s="161">
        <f>SUM(V114:V131)</f>
        <v>116.26</v>
      </c>
      <c r="W113" s="161"/>
      <c r="X113" s="161"/>
      <c r="Y113" s="161"/>
      <c r="AG113" t="s">
        <v>454</v>
      </c>
    </row>
    <row r="114" spans="1:60" outlineLevel="1" x14ac:dyDescent="0.2">
      <c r="A114" s="169">
        <v>12</v>
      </c>
      <c r="B114" s="170" t="s">
        <v>560</v>
      </c>
      <c r="C114" s="186" t="s">
        <v>561</v>
      </c>
      <c r="D114" s="171" t="s">
        <v>470</v>
      </c>
      <c r="E114" s="172">
        <v>543.27250000000004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2">
        <v>1.58E-3</v>
      </c>
      <c r="O114" s="172">
        <f>ROUND(E114*N114,2)</f>
        <v>0.86</v>
      </c>
      <c r="P114" s="172">
        <v>0</v>
      </c>
      <c r="Q114" s="172">
        <f>ROUND(E114*P114,2)</f>
        <v>0</v>
      </c>
      <c r="R114" s="174"/>
      <c r="S114" s="174" t="s">
        <v>458</v>
      </c>
      <c r="T114" s="175" t="s">
        <v>458</v>
      </c>
      <c r="U114" s="157">
        <v>0.214</v>
      </c>
      <c r="V114" s="157">
        <f>ROUND(E114*U114,2)</f>
        <v>116.26</v>
      </c>
      <c r="W114" s="157"/>
      <c r="X114" s="157" t="s">
        <v>459</v>
      </c>
      <c r="Y114" s="157" t="s">
        <v>460</v>
      </c>
      <c r="Z114" s="146"/>
      <c r="AA114" s="146"/>
      <c r="AB114" s="146"/>
      <c r="AC114" s="146"/>
      <c r="AD114" s="146"/>
      <c r="AE114" s="146"/>
      <c r="AF114" s="146"/>
      <c r="AG114" s="146" t="s">
        <v>461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53"/>
      <c r="B115" s="154"/>
      <c r="C115" s="187" t="s">
        <v>562</v>
      </c>
      <c r="D115" s="159"/>
      <c r="E115" s="160">
        <v>258.59249999999997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6"/>
      <c r="AA115" s="146"/>
      <c r="AB115" s="146"/>
      <c r="AC115" s="146"/>
      <c r="AD115" s="146"/>
      <c r="AE115" s="146"/>
      <c r="AF115" s="146"/>
      <c r="AG115" s="146" t="s">
        <v>463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87" t="s">
        <v>501</v>
      </c>
      <c r="D116" s="159"/>
      <c r="E116" s="160">
        <v>58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6"/>
      <c r="AA116" s="146"/>
      <c r="AB116" s="146"/>
      <c r="AC116" s="146"/>
      <c r="AD116" s="146"/>
      <c r="AE116" s="146"/>
      <c r="AF116" s="146"/>
      <c r="AG116" s="146" t="s">
        <v>463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87" t="s">
        <v>502</v>
      </c>
      <c r="D117" s="159"/>
      <c r="E117" s="160">
        <v>19.899999999999999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6"/>
      <c r="AA117" s="146"/>
      <c r="AB117" s="146"/>
      <c r="AC117" s="146"/>
      <c r="AD117" s="146"/>
      <c r="AE117" s="146"/>
      <c r="AF117" s="146"/>
      <c r="AG117" s="146" t="s">
        <v>463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187" t="s">
        <v>563</v>
      </c>
      <c r="D118" s="159"/>
      <c r="E118" s="160">
        <v>6.38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6"/>
      <c r="AA118" s="146"/>
      <c r="AB118" s="146"/>
      <c r="AC118" s="146"/>
      <c r="AD118" s="146"/>
      <c r="AE118" s="146"/>
      <c r="AF118" s="146"/>
      <c r="AG118" s="146" t="s">
        <v>463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3" x14ac:dyDescent="0.2">
      <c r="A119" s="153"/>
      <c r="B119" s="154"/>
      <c r="C119" s="187" t="s">
        <v>564</v>
      </c>
      <c r="D119" s="159"/>
      <c r="E119" s="160">
        <v>27.4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6"/>
      <c r="AA119" s="146"/>
      <c r="AB119" s="146"/>
      <c r="AC119" s="146"/>
      <c r="AD119" s="146"/>
      <c r="AE119" s="146"/>
      <c r="AF119" s="146"/>
      <c r="AG119" s="146" t="s">
        <v>463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3" x14ac:dyDescent="0.2">
      <c r="A120" s="153"/>
      <c r="B120" s="154"/>
      <c r="C120" s="187" t="s">
        <v>565</v>
      </c>
      <c r="D120" s="159"/>
      <c r="E120" s="160">
        <v>7.6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6"/>
      <c r="AA120" s="146"/>
      <c r="AB120" s="146"/>
      <c r="AC120" s="146"/>
      <c r="AD120" s="146"/>
      <c r="AE120" s="146"/>
      <c r="AF120" s="146"/>
      <c r="AG120" s="146" t="s">
        <v>463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3" x14ac:dyDescent="0.2">
      <c r="A121" s="153"/>
      <c r="B121" s="154"/>
      <c r="C121" s="187" t="s">
        <v>566</v>
      </c>
      <c r="D121" s="159"/>
      <c r="E121" s="160">
        <v>18.899999999999999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6"/>
      <c r="AA121" s="146"/>
      <c r="AB121" s="146"/>
      <c r="AC121" s="146"/>
      <c r="AD121" s="146"/>
      <c r="AE121" s="146"/>
      <c r="AF121" s="146"/>
      <c r="AG121" s="146" t="s">
        <v>463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3" x14ac:dyDescent="0.2">
      <c r="A122" s="153"/>
      <c r="B122" s="154"/>
      <c r="C122" s="187" t="s">
        <v>567</v>
      </c>
      <c r="D122" s="159"/>
      <c r="E122" s="160">
        <v>13.5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6"/>
      <c r="AA122" s="146"/>
      <c r="AB122" s="146"/>
      <c r="AC122" s="146"/>
      <c r="AD122" s="146"/>
      <c r="AE122" s="146"/>
      <c r="AF122" s="146"/>
      <c r="AG122" s="146" t="s">
        <v>463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3" x14ac:dyDescent="0.2">
      <c r="A123" s="153"/>
      <c r="B123" s="154"/>
      <c r="C123" s="187" t="s">
        <v>568</v>
      </c>
      <c r="D123" s="159"/>
      <c r="E123" s="160">
        <v>7.4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6"/>
      <c r="AA123" s="146"/>
      <c r="AB123" s="146"/>
      <c r="AC123" s="146"/>
      <c r="AD123" s="146"/>
      <c r="AE123" s="146"/>
      <c r="AF123" s="146"/>
      <c r="AG123" s="146" t="s">
        <v>463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3" x14ac:dyDescent="0.2">
      <c r="A124" s="153"/>
      <c r="B124" s="154"/>
      <c r="C124" s="187" t="s">
        <v>569</v>
      </c>
      <c r="D124" s="159"/>
      <c r="E124" s="160">
        <v>14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6"/>
      <c r="AA124" s="146"/>
      <c r="AB124" s="146"/>
      <c r="AC124" s="146"/>
      <c r="AD124" s="146"/>
      <c r="AE124" s="146"/>
      <c r="AF124" s="146"/>
      <c r="AG124" s="146" t="s">
        <v>463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 x14ac:dyDescent="0.2">
      <c r="A125" s="153"/>
      <c r="B125" s="154"/>
      <c r="C125" s="187" t="s">
        <v>570</v>
      </c>
      <c r="D125" s="159"/>
      <c r="E125" s="160">
        <v>37.4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6"/>
      <c r="AA125" s="146"/>
      <c r="AB125" s="146"/>
      <c r="AC125" s="146"/>
      <c r="AD125" s="146"/>
      <c r="AE125" s="146"/>
      <c r="AF125" s="146"/>
      <c r="AG125" s="146" t="s">
        <v>463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3" x14ac:dyDescent="0.2">
      <c r="A126" s="153"/>
      <c r="B126" s="154"/>
      <c r="C126" s="187" t="s">
        <v>571</v>
      </c>
      <c r="D126" s="159"/>
      <c r="E126" s="160">
        <v>8.6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6"/>
      <c r="AA126" s="146"/>
      <c r="AB126" s="146"/>
      <c r="AC126" s="146"/>
      <c r="AD126" s="146"/>
      <c r="AE126" s="146"/>
      <c r="AF126" s="146"/>
      <c r="AG126" s="146" t="s">
        <v>463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3" x14ac:dyDescent="0.2">
      <c r="A127" s="153"/>
      <c r="B127" s="154"/>
      <c r="C127" s="187" t="s">
        <v>572</v>
      </c>
      <c r="D127" s="159"/>
      <c r="E127" s="160">
        <v>12.6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6"/>
      <c r="AA127" s="146"/>
      <c r="AB127" s="146"/>
      <c r="AC127" s="146"/>
      <c r="AD127" s="146"/>
      <c r="AE127" s="146"/>
      <c r="AF127" s="146"/>
      <c r="AG127" s="146" t="s">
        <v>463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3" x14ac:dyDescent="0.2">
      <c r="A128" s="153"/>
      <c r="B128" s="154"/>
      <c r="C128" s="187" t="s">
        <v>573</v>
      </c>
      <c r="D128" s="159"/>
      <c r="E128" s="160">
        <v>23.2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6"/>
      <c r="AA128" s="146"/>
      <c r="AB128" s="146"/>
      <c r="AC128" s="146"/>
      <c r="AD128" s="146"/>
      <c r="AE128" s="146"/>
      <c r="AF128" s="146"/>
      <c r="AG128" s="146" t="s">
        <v>463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">
      <c r="A129" s="153"/>
      <c r="B129" s="154"/>
      <c r="C129" s="187" t="s">
        <v>574</v>
      </c>
      <c r="D129" s="159"/>
      <c r="E129" s="160">
        <v>8.1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6"/>
      <c r="AA129" s="146"/>
      <c r="AB129" s="146"/>
      <c r="AC129" s="146"/>
      <c r="AD129" s="146"/>
      <c r="AE129" s="146"/>
      <c r="AF129" s="146"/>
      <c r="AG129" s="146" t="s">
        <v>463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3" x14ac:dyDescent="0.2">
      <c r="A130" s="153"/>
      <c r="B130" s="154"/>
      <c r="C130" s="187" t="s">
        <v>575</v>
      </c>
      <c r="D130" s="159"/>
      <c r="E130" s="160">
        <v>12.7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6"/>
      <c r="AA130" s="146"/>
      <c r="AB130" s="146"/>
      <c r="AC130" s="146"/>
      <c r="AD130" s="146"/>
      <c r="AE130" s="146"/>
      <c r="AF130" s="146"/>
      <c r="AG130" s="146" t="s">
        <v>463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">
      <c r="A131" s="153"/>
      <c r="B131" s="154"/>
      <c r="C131" s="187" t="s">
        <v>576</v>
      </c>
      <c r="D131" s="159"/>
      <c r="E131" s="160">
        <v>9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6"/>
      <c r="AA131" s="146"/>
      <c r="AB131" s="146"/>
      <c r="AC131" s="146"/>
      <c r="AD131" s="146"/>
      <c r="AE131" s="146"/>
      <c r="AF131" s="146"/>
      <c r="AG131" s="146" t="s">
        <v>463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ht="25.5" x14ac:dyDescent="0.2">
      <c r="A132" s="162" t="s">
        <v>453</v>
      </c>
      <c r="B132" s="163" t="s">
        <v>389</v>
      </c>
      <c r="C132" s="185" t="s">
        <v>390</v>
      </c>
      <c r="D132" s="164"/>
      <c r="E132" s="165"/>
      <c r="F132" s="166"/>
      <c r="G132" s="166">
        <f>SUMIF(AG133:AG172,"&lt;&gt;NOR",G133:G172)</f>
        <v>0</v>
      </c>
      <c r="H132" s="166"/>
      <c r="I132" s="166">
        <f>SUM(I133:I172)</f>
        <v>0</v>
      </c>
      <c r="J132" s="166"/>
      <c r="K132" s="166">
        <f>SUM(K133:K172)</f>
        <v>0</v>
      </c>
      <c r="L132" s="166"/>
      <c r="M132" s="166">
        <f>SUM(M133:M172)</f>
        <v>0</v>
      </c>
      <c r="N132" s="165"/>
      <c r="O132" s="165">
        <f>SUM(O133:O172)</f>
        <v>0.19999999999999998</v>
      </c>
      <c r="P132" s="165"/>
      <c r="Q132" s="165">
        <f>SUM(Q133:Q172)</f>
        <v>0</v>
      </c>
      <c r="R132" s="166"/>
      <c r="S132" s="166"/>
      <c r="T132" s="167"/>
      <c r="U132" s="161"/>
      <c r="V132" s="161">
        <f>SUM(V133:V172)</f>
        <v>182.39000000000001</v>
      </c>
      <c r="W132" s="161"/>
      <c r="X132" s="161"/>
      <c r="Y132" s="161"/>
      <c r="AG132" t="s">
        <v>454</v>
      </c>
    </row>
    <row r="133" spans="1:60" outlineLevel="1" x14ac:dyDescent="0.2">
      <c r="A133" s="176">
        <v>13</v>
      </c>
      <c r="B133" s="177" t="s">
        <v>577</v>
      </c>
      <c r="C133" s="188" t="s">
        <v>578</v>
      </c>
      <c r="D133" s="178" t="s">
        <v>470</v>
      </c>
      <c r="E133" s="179">
        <v>500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79">
        <v>4.0000000000000003E-5</v>
      </c>
      <c r="O133" s="179">
        <f>ROUND(E133*N133,2)</f>
        <v>0.02</v>
      </c>
      <c r="P133" s="179">
        <v>0</v>
      </c>
      <c r="Q133" s="179">
        <f>ROUND(E133*P133,2)</f>
        <v>0</v>
      </c>
      <c r="R133" s="181"/>
      <c r="S133" s="181" t="s">
        <v>458</v>
      </c>
      <c r="T133" s="182" t="s">
        <v>458</v>
      </c>
      <c r="U133" s="157">
        <v>0.308</v>
      </c>
      <c r="V133" s="157">
        <f>ROUND(E133*U133,2)</f>
        <v>154</v>
      </c>
      <c r="W133" s="157"/>
      <c r="X133" s="157" t="s">
        <v>459</v>
      </c>
      <c r="Y133" s="157" t="s">
        <v>460</v>
      </c>
      <c r="Z133" s="146"/>
      <c r="AA133" s="146"/>
      <c r="AB133" s="146"/>
      <c r="AC133" s="146"/>
      <c r="AD133" s="146"/>
      <c r="AE133" s="146"/>
      <c r="AF133" s="146"/>
      <c r="AG133" s="146" t="s">
        <v>461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22.5" outlineLevel="1" x14ac:dyDescent="0.2">
      <c r="A134" s="169">
        <v>14</v>
      </c>
      <c r="B134" s="170" t="s">
        <v>579</v>
      </c>
      <c r="C134" s="186" t="s">
        <v>580</v>
      </c>
      <c r="D134" s="171" t="s">
        <v>581</v>
      </c>
      <c r="E134" s="172">
        <v>37</v>
      </c>
      <c r="F134" s="173"/>
      <c r="G134" s="174">
        <f>ROUND(E134*F134,2)</f>
        <v>0</v>
      </c>
      <c r="H134" s="173"/>
      <c r="I134" s="174">
        <f>ROUND(E134*H134,2)</f>
        <v>0</v>
      </c>
      <c r="J134" s="173"/>
      <c r="K134" s="174">
        <f>ROUND(E134*J134,2)</f>
        <v>0</v>
      </c>
      <c r="L134" s="174">
        <v>21</v>
      </c>
      <c r="M134" s="174">
        <f>G134*(1+L134/100)</f>
        <v>0</v>
      </c>
      <c r="N134" s="172">
        <v>0</v>
      </c>
      <c r="O134" s="172">
        <f>ROUND(E134*N134,2)</f>
        <v>0</v>
      </c>
      <c r="P134" s="172">
        <v>0</v>
      </c>
      <c r="Q134" s="172">
        <f>ROUND(E134*P134,2)</f>
        <v>0</v>
      </c>
      <c r="R134" s="174"/>
      <c r="S134" s="174" t="s">
        <v>521</v>
      </c>
      <c r="T134" s="175" t="s">
        <v>582</v>
      </c>
      <c r="U134" s="157">
        <v>0</v>
      </c>
      <c r="V134" s="157">
        <f>ROUND(E134*U134,2)</f>
        <v>0</v>
      </c>
      <c r="W134" s="157"/>
      <c r="X134" s="157" t="s">
        <v>459</v>
      </c>
      <c r="Y134" s="157" t="s">
        <v>460</v>
      </c>
      <c r="Z134" s="146"/>
      <c r="AA134" s="146"/>
      <c r="AB134" s="146"/>
      <c r="AC134" s="146"/>
      <c r="AD134" s="146"/>
      <c r="AE134" s="146"/>
      <c r="AF134" s="146"/>
      <c r="AG134" s="146" t="s">
        <v>461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53"/>
      <c r="B135" s="154"/>
      <c r="C135" s="187" t="s">
        <v>583</v>
      </c>
      <c r="D135" s="159"/>
      <c r="E135" s="160">
        <v>37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6"/>
      <c r="AA135" s="146"/>
      <c r="AB135" s="146"/>
      <c r="AC135" s="146"/>
      <c r="AD135" s="146"/>
      <c r="AE135" s="146"/>
      <c r="AF135" s="146"/>
      <c r="AG135" s="146" t="s">
        <v>463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22.5" outlineLevel="1" x14ac:dyDescent="0.2">
      <c r="A136" s="169">
        <v>15</v>
      </c>
      <c r="B136" s="170" t="s">
        <v>584</v>
      </c>
      <c r="C136" s="186" t="s">
        <v>585</v>
      </c>
      <c r="D136" s="171" t="s">
        <v>581</v>
      </c>
      <c r="E136" s="172">
        <v>10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2">
        <v>0</v>
      </c>
      <c r="O136" s="172">
        <f>ROUND(E136*N136,2)</f>
        <v>0</v>
      </c>
      <c r="P136" s="172">
        <v>0</v>
      </c>
      <c r="Q136" s="172">
        <f>ROUND(E136*P136,2)</f>
        <v>0</v>
      </c>
      <c r="R136" s="174"/>
      <c r="S136" s="174" t="s">
        <v>521</v>
      </c>
      <c r="T136" s="175" t="s">
        <v>582</v>
      </c>
      <c r="U136" s="157">
        <v>0</v>
      </c>
      <c r="V136" s="157">
        <f>ROUND(E136*U136,2)</f>
        <v>0</v>
      </c>
      <c r="W136" s="157"/>
      <c r="X136" s="157" t="s">
        <v>459</v>
      </c>
      <c r="Y136" s="157" t="s">
        <v>460</v>
      </c>
      <c r="Z136" s="146"/>
      <c r="AA136" s="146"/>
      <c r="AB136" s="146"/>
      <c r="AC136" s="146"/>
      <c r="AD136" s="146"/>
      <c r="AE136" s="146"/>
      <c r="AF136" s="146"/>
      <c r="AG136" s="146" t="s">
        <v>461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">
      <c r="A137" s="153"/>
      <c r="B137" s="154"/>
      <c r="C137" s="187" t="s">
        <v>586</v>
      </c>
      <c r="D137" s="159"/>
      <c r="E137" s="160">
        <v>10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6"/>
      <c r="AA137" s="146"/>
      <c r="AB137" s="146"/>
      <c r="AC137" s="146"/>
      <c r="AD137" s="146"/>
      <c r="AE137" s="146"/>
      <c r="AF137" s="146"/>
      <c r="AG137" s="146" t="s">
        <v>463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22.5" outlineLevel="1" x14ac:dyDescent="0.2">
      <c r="A138" s="169">
        <v>16</v>
      </c>
      <c r="B138" s="170" t="s">
        <v>587</v>
      </c>
      <c r="C138" s="186" t="s">
        <v>588</v>
      </c>
      <c r="D138" s="171" t="s">
        <v>581</v>
      </c>
      <c r="E138" s="172">
        <v>1</v>
      </c>
      <c r="F138" s="173"/>
      <c r="G138" s="174">
        <f>ROUND(E138*F138,2)</f>
        <v>0</v>
      </c>
      <c r="H138" s="173"/>
      <c r="I138" s="174">
        <f>ROUND(E138*H138,2)</f>
        <v>0</v>
      </c>
      <c r="J138" s="173"/>
      <c r="K138" s="174">
        <f>ROUND(E138*J138,2)</f>
        <v>0</v>
      </c>
      <c r="L138" s="174">
        <v>21</v>
      </c>
      <c r="M138" s="174">
        <f>G138*(1+L138/100)</f>
        <v>0</v>
      </c>
      <c r="N138" s="172">
        <v>0</v>
      </c>
      <c r="O138" s="172">
        <f>ROUND(E138*N138,2)</f>
        <v>0</v>
      </c>
      <c r="P138" s="172">
        <v>0</v>
      </c>
      <c r="Q138" s="172">
        <f>ROUND(E138*P138,2)</f>
        <v>0</v>
      </c>
      <c r="R138" s="174"/>
      <c r="S138" s="174" t="s">
        <v>521</v>
      </c>
      <c r="T138" s="175" t="s">
        <v>582</v>
      </c>
      <c r="U138" s="157">
        <v>0</v>
      </c>
      <c r="V138" s="157">
        <f>ROUND(E138*U138,2)</f>
        <v>0</v>
      </c>
      <c r="W138" s="157"/>
      <c r="X138" s="157" t="s">
        <v>459</v>
      </c>
      <c r="Y138" s="157" t="s">
        <v>460</v>
      </c>
      <c r="Z138" s="146"/>
      <c r="AA138" s="146"/>
      <c r="AB138" s="146"/>
      <c r="AC138" s="146"/>
      <c r="AD138" s="146"/>
      <c r="AE138" s="146"/>
      <c r="AF138" s="146"/>
      <c r="AG138" s="146" t="s">
        <v>461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53"/>
      <c r="B139" s="154"/>
      <c r="C139" s="187" t="s">
        <v>589</v>
      </c>
      <c r="D139" s="159"/>
      <c r="E139" s="160">
        <v>1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6"/>
      <c r="AA139" s="146"/>
      <c r="AB139" s="146"/>
      <c r="AC139" s="146"/>
      <c r="AD139" s="146"/>
      <c r="AE139" s="146"/>
      <c r="AF139" s="146"/>
      <c r="AG139" s="146" t="s">
        <v>463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22.5" outlineLevel="1" x14ac:dyDescent="0.2">
      <c r="A140" s="169">
        <v>17</v>
      </c>
      <c r="B140" s="170" t="s">
        <v>590</v>
      </c>
      <c r="C140" s="186" t="s">
        <v>591</v>
      </c>
      <c r="D140" s="171" t="s">
        <v>581</v>
      </c>
      <c r="E140" s="172">
        <v>1</v>
      </c>
      <c r="F140" s="173"/>
      <c r="G140" s="174">
        <f>ROUND(E140*F140,2)</f>
        <v>0</v>
      </c>
      <c r="H140" s="173"/>
      <c r="I140" s="174">
        <f>ROUND(E140*H140,2)</f>
        <v>0</v>
      </c>
      <c r="J140" s="173"/>
      <c r="K140" s="174">
        <f>ROUND(E140*J140,2)</f>
        <v>0</v>
      </c>
      <c r="L140" s="174">
        <v>21</v>
      </c>
      <c r="M140" s="174">
        <f>G140*(1+L140/100)</f>
        <v>0</v>
      </c>
      <c r="N140" s="172">
        <v>0</v>
      </c>
      <c r="O140" s="172">
        <f>ROUND(E140*N140,2)</f>
        <v>0</v>
      </c>
      <c r="P140" s="172">
        <v>0</v>
      </c>
      <c r="Q140" s="172">
        <f>ROUND(E140*P140,2)</f>
        <v>0</v>
      </c>
      <c r="R140" s="174"/>
      <c r="S140" s="174" t="s">
        <v>521</v>
      </c>
      <c r="T140" s="175" t="s">
        <v>582</v>
      </c>
      <c r="U140" s="157">
        <v>0</v>
      </c>
      <c r="V140" s="157">
        <f>ROUND(E140*U140,2)</f>
        <v>0</v>
      </c>
      <c r="W140" s="157"/>
      <c r="X140" s="157" t="s">
        <v>459</v>
      </c>
      <c r="Y140" s="157" t="s">
        <v>460</v>
      </c>
      <c r="Z140" s="146"/>
      <c r="AA140" s="146"/>
      <c r="AB140" s="146"/>
      <c r="AC140" s="146"/>
      <c r="AD140" s="146"/>
      <c r="AE140" s="146"/>
      <c r="AF140" s="146"/>
      <c r="AG140" s="146" t="s">
        <v>461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2" x14ac:dyDescent="0.2">
      <c r="A141" s="153"/>
      <c r="B141" s="154"/>
      <c r="C141" s="187" t="s">
        <v>592</v>
      </c>
      <c r="D141" s="159"/>
      <c r="E141" s="160">
        <v>1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6"/>
      <c r="AA141" s="146"/>
      <c r="AB141" s="146"/>
      <c r="AC141" s="146"/>
      <c r="AD141" s="146"/>
      <c r="AE141" s="146"/>
      <c r="AF141" s="146"/>
      <c r="AG141" s="146" t="s">
        <v>463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ht="22.5" outlineLevel="1" x14ac:dyDescent="0.2">
      <c r="A142" s="169">
        <v>18</v>
      </c>
      <c r="B142" s="170" t="s">
        <v>593</v>
      </c>
      <c r="C142" s="186" t="s">
        <v>594</v>
      </c>
      <c r="D142" s="171" t="s">
        <v>581</v>
      </c>
      <c r="E142" s="172">
        <v>90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72">
        <v>0</v>
      </c>
      <c r="O142" s="172">
        <f>ROUND(E142*N142,2)</f>
        <v>0</v>
      </c>
      <c r="P142" s="172">
        <v>0</v>
      </c>
      <c r="Q142" s="172">
        <f>ROUND(E142*P142,2)</f>
        <v>0</v>
      </c>
      <c r="R142" s="174"/>
      <c r="S142" s="174" t="s">
        <v>521</v>
      </c>
      <c r="T142" s="175" t="s">
        <v>522</v>
      </c>
      <c r="U142" s="157">
        <v>0</v>
      </c>
      <c r="V142" s="157">
        <f>ROUND(E142*U142,2)</f>
        <v>0</v>
      </c>
      <c r="W142" s="157"/>
      <c r="X142" s="157" t="s">
        <v>459</v>
      </c>
      <c r="Y142" s="157" t="s">
        <v>460</v>
      </c>
      <c r="Z142" s="146"/>
      <c r="AA142" s="146"/>
      <c r="AB142" s="146"/>
      <c r="AC142" s="146"/>
      <c r="AD142" s="146"/>
      <c r="AE142" s="146"/>
      <c r="AF142" s="146"/>
      <c r="AG142" s="146" t="s">
        <v>461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2" x14ac:dyDescent="0.2">
      <c r="A143" s="153"/>
      <c r="B143" s="154"/>
      <c r="C143" s="187" t="s">
        <v>595</v>
      </c>
      <c r="D143" s="159"/>
      <c r="E143" s="160">
        <v>90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6"/>
      <c r="AA143" s="146"/>
      <c r="AB143" s="146"/>
      <c r="AC143" s="146"/>
      <c r="AD143" s="146"/>
      <c r="AE143" s="146"/>
      <c r="AF143" s="146"/>
      <c r="AG143" s="146" t="s">
        <v>463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69">
        <v>19</v>
      </c>
      <c r="B144" s="170" t="s">
        <v>596</v>
      </c>
      <c r="C144" s="186" t="s">
        <v>597</v>
      </c>
      <c r="D144" s="171" t="s">
        <v>581</v>
      </c>
      <c r="E144" s="172">
        <v>33</v>
      </c>
      <c r="F144" s="173"/>
      <c r="G144" s="174">
        <f>ROUND(E144*F144,2)</f>
        <v>0</v>
      </c>
      <c r="H144" s="173"/>
      <c r="I144" s="174">
        <f>ROUND(E144*H144,2)</f>
        <v>0</v>
      </c>
      <c r="J144" s="173"/>
      <c r="K144" s="174">
        <f>ROUND(E144*J144,2)</f>
        <v>0</v>
      </c>
      <c r="L144" s="174">
        <v>21</v>
      </c>
      <c r="M144" s="174">
        <f>G144*(1+L144/100)</f>
        <v>0</v>
      </c>
      <c r="N144" s="172">
        <v>0</v>
      </c>
      <c r="O144" s="172">
        <f>ROUND(E144*N144,2)</f>
        <v>0</v>
      </c>
      <c r="P144" s="172">
        <v>0</v>
      </c>
      <c r="Q144" s="172">
        <f>ROUND(E144*P144,2)</f>
        <v>0</v>
      </c>
      <c r="R144" s="174"/>
      <c r="S144" s="174" t="s">
        <v>521</v>
      </c>
      <c r="T144" s="175" t="s">
        <v>522</v>
      </c>
      <c r="U144" s="157">
        <v>0</v>
      </c>
      <c r="V144" s="157">
        <f>ROUND(E144*U144,2)</f>
        <v>0</v>
      </c>
      <c r="W144" s="157"/>
      <c r="X144" s="157" t="s">
        <v>459</v>
      </c>
      <c r="Y144" s="157" t="s">
        <v>460</v>
      </c>
      <c r="Z144" s="146"/>
      <c r="AA144" s="146"/>
      <c r="AB144" s="146"/>
      <c r="AC144" s="146"/>
      <c r="AD144" s="146"/>
      <c r="AE144" s="146"/>
      <c r="AF144" s="146"/>
      <c r="AG144" s="146" t="s">
        <v>461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2" x14ac:dyDescent="0.2">
      <c r="A145" s="153"/>
      <c r="B145" s="154"/>
      <c r="C145" s="187" t="s">
        <v>598</v>
      </c>
      <c r="D145" s="159"/>
      <c r="E145" s="160">
        <v>33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6"/>
      <c r="AA145" s="146"/>
      <c r="AB145" s="146"/>
      <c r="AC145" s="146"/>
      <c r="AD145" s="146"/>
      <c r="AE145" s="146"/>
      <c r="AF145" s="146"/>
      <c r="AG145" s="146" t="s">
        <v>463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22.5" outlineLevel="1" x14ac:dyDescent="0.2">
      <c r="A146" s="169">
        <v>20</v>
      </c>
      <c r="B146" s="170" t="s">
        <v>599</v>
      </c>
      <c r="C146" s="186" t="s">
        <v>600</v>
      </c>
      <c r="D146" s="171" t="s">
        <v>581</v>
      </c>
      <c r="E146" s="172">
        <v>44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72">
        <v>0</v>
      </c>
      <c r="O146" s="172">
        <f>ROUND(E146*N146,2)</f>
        <v>0</v>
      </c>
      <c r="P146" s="172">
        <v>0</v>
      </c>
      <c r="Q146" s="172">
        <f>ROUND(E146*P146,2)</f>
        <v>0</v>
      </c>
      <c r="R146" s="174"/>
      <c r="S146" s="174" t="s">
        <v>521</v>
      </c>
      <c r="T146" s="175" t="s">
        <v>522</v>
      </c>
      <c r="U146" s="157">
        <v>0</v>
      </c>
      <c r="V146" s="157">
        <f>ROUND(E146*U146,2)</f>
        <v>0</v>
      </c>
      <c r="W146" s="157"/>
      <c r="X146" s="157" t="s">
        <v>459</v>
      </c>
      <c r="Y146" s="157" t="s">
        <v>460</v>
      </c>
      <c r="Z146" s="146"/>
      <c r="AA146" s="146"/>
      <c r="AB146" s="146"/>
      <c r="AC146" s="146"/>
      <c r="AD146" s="146"/>
      <c r="AE146" s="146"/>
      <c r="AF146" s="146"/>
      <c r="AG146" s="146" t="s">
        <v>461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2" x14ac:dyDescent="0.2">
      <c r="A147" s="153"/>
      <c r="B147" s="154"/>
      <c r="C147" s="187" t="s">
        <v>601</v>
      </c>
      <c r="D147" s="159"/>
      <c r="E147" s="160">
        <v>44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6"/>
      <c r="AA147" s="146"/>
      <c r="AB147" s="146"/>
      <c r="AC147" s="146"/>
      <c r="AD147" s="146"/>
      <c r="AE147" s="146"/>
      <c r="AF147" s="146"/>
      <c r="AG147" s="146" t="s">
        <v>463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22.5" outlineLevel="1" x14ac:dyDescent="0.2">
      <c r="A148" s="169">
        <v>21</v>
      </c>
      <c r="B148" s="170" t="s">
        <v>602</v>
      </c>
      <c r="C148" s="186" t="s">
        <v>603</v>
      </c>
      <c r="D148" s="171" t="s">
        <v>581</v>
      </c>
      <c r="E148" s="172">
        <v>91</v>
      </c>
      <c r="F148" s="173"/>
      <c r="G148" s="174">
        <f>ROUND(E148*F148,2)</f>
        <v>0</v>
      </c>
      <c r="H148" s="173"/>
      <c r="I148" s="174">
        <f>ROUND(E148*H148,2)</f>
        <v>0</v>
      </c>
      <c r="J148" s="173"/>
      <c r="K148" s="174">
        <f>ROUND(E148*J148,2)</f>
        <v>0</v>
      </c>
      <c r="L148" s="174">
        <v>21</v>
      </c>
      <c r="M148" s="174">
        <f>G148*(1+L148/100)</f>
        <v>0</v>
      </c>
      <c r="N148" s="172">
        <v>0</v>
      </c>
      <c r="O148" s="172">
        <f>ROUND(E148*N148,2)</f>
        <v>0</v>
      </c>
      <c r="P148" s="172">
        <v>0</v>
      </c>
      <c r="Q148" s="172">
        <f>ROUND(E148*P148,2)</f>
        <v>0</v>
      </c>
      <c r="R148" s="174"/>
      <c r="S148" s="174" t="s">
        <v>521</v>
      </c>
      <c r="T148" s="175" t="s">
        <v>582</v>
      </c>
      <c r="U148" s="157">
        <v>0</v>
      </c>
      <c r="V148" s="157">
        <f>ROUND(E148*U148,2)</f>
        <v>0</v>
      </c>
      <c r="W148" s="157"/>
      <c r="X148" s="157" t="s">
        <v>459</v>
      </c>
      <c r="Y148" s="157" t="s">
        <v>460</v>
      </c>
      <c r="Z148" s="146"/>
      <c r="AA148" s="146"/>
      <c r="AB148" s="146"/>
      <c r="AC148" s="146"/>
      <c r="AD148" s="146"/>
      <c r="AE148" s="146"/>
      <c r="AF148" s="146"/>
      <c r="AG148" s="146" t="s">
        <v>461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2" x14ac:dyDescent="0.2">
      <c r="A149" s="153"/>
      <c r="B149" s="154"/>
      <c r="C149" s="187" t="s">
        <v>604</v>
      </c>
      <c r="D149" s="159"/>
      <c r="E149" s="160">
        <v>52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6"/>
      <c r="AA149" s="146"/>
      <c r="AB149" s="146"/>
      <c r="AC149" s="146"/>
      <c r="AD149" s="146"/>
      <c r="AE149" s="146"/>
      <c r="AF149" s="146"/>
      <c r="AG149" s="146" t="s">
        <v>463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3" x14ac:dyDescent="0.2">
      <c r="A150" s="153"/>
      <c r="B150" s="154"/>
      <c r="C150" s="187" t="s">
        <v>605</v>
      </c>
      <c r="D150" s="159"/>
      <c r="E150" s="160">
        <v>39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6"/>
      <c r="AA150" s="146"/>
      <c r="AB150" s="146"/>
      <c r="AC150" s="146"/>
      <c r="AD150" s="146"/>
      <c r="AE150" s="146"/>
      <c r="AF150" s="146"/>
      <c r="AG150" s="146" t="s">
        <v>463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ht="22.5" outlineLevel="1" x14ac:dyDescent="0.2">
      <c r="A151" s="169">
        <v>22</v>
      </c>
      <c r="B151" s="170" t="s">
        <v>606</v>
      </c>
      <c r="C151" s="186" t="s">
        <v>607</v>
      </c>
      <c r="D151" s="171" t="s">
        <v>581</v>
      </c>
      <c r="E151" s="172">
        <v>28</v>
      </c>
      <c r="F151" s="173"/>
      <c r="G151" s="174">
        <f>ROUND(E151*F151,2)</f>
        <v>0</v>
      </c>
      <c r="H151" s="173"/>
      <c r="I151" s="174">
        <f>ROUND(E151*H151,2)</f>
        <v>0</v>
      </c>
      <c r="J151" s="173"/>
      <c r="K151" s="174">
        <f>ROUND(E151*J151,2)</f>
        <v>0</v>
      </c>
      <c r="L151" s="174">
        <v>21</v>
      </c>
      <c r="M151" s="174">
        <f>G151*(1+L151/100)</f>
        <v>0</v>
      </c>
      <c r="N151" s="172">
        <v>0</v>
      </c>
      <c r="O151" s="172">
        <f>ROUND(E151*N151,2)</f>
        <v>0</v>
      </c>
      <c r="P151" s="172">
        <v>0</v>
      </c>
      <c r="Q151" s="172">
        <f>ROUND(E151*P151,2)</f>
        <v>0</v>
      </c>
      <c r="R151" s="174"/>
      <c r="S151" s="174" t="s">
        <v>521</v>
      </c>
      <c r="T151" s="175" t="s">
        <v>522</v>
      </c>
      <c r="U151" s="157">
        <v>0</v>
      </c>
      <c r="V151" s="157">
        <f>ROUND(E151*U151,2)</f>
        <v>0</v>
      </c>
      <c r="W151" s="157"/>
      <c r="X151" s="157" t="s">
        <v>459</v>
      </c>
      <c r="Y151" s="157" t="s">
        <v>460</v>
      </c>
      <c r="Z151" s="146"/>
      <c r="AA151" s="146"/>
      <c r="AB151" s="146"/>
      <c r="AC151" s="146"/>
      <c r="AD151" s="146"/>
      <c r="AE151" s="146"/>
      <c r="AF151" s="146"/>
      <c r="AG151" s="146" t="s">
        <v>461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2" x14ac:dyDescent="0.2">
      <c r="A152" s="153"/>
      <c r="B152" s="154"/>
      <c r="C152" s="187" t="s">
        <v>608</v>
      </c>
      <c r="D152" s="159"/>
      <c r="E152" s="160">
        <v>28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6"/>
      <c r="AA152" s="146"/>
      <c r="AB152" s="146"/>
      <c r="AC152" s="146"/>
      <c r="AD152" s="146"/>
      <c r="AE152" s="146"/>
      <c r="AF152" s="146"/>
      <c r="AG152" s="146" t="s">
        <v>463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22.5" outlineLevel="1" x14ac:dyDescent="0.2">
      <c r="A153" s="169">
        <v>23</v>
      </c>
      <c r="B153" s="170" t="s">
        <v>609</v>
      </c>
      <c r="C153" s="186" t="s">
        <v>610</v>
      </c>
      <c r="D153" s="171" t="s">
        <v>581</v>
      </c>
      <c r="E153" s="172">
        <v>64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4"/>
      <c r="S153" s="174" t="s">
        <v>521</v>
      </c>
      <c r="T153" s="175" t="s">
        <v>522</v>
      </c>
      <c r="U153" s="157">
        <v>0</v>
      </c>
      <c r="V153" s="157">
        <f>ROUND(E153*U153,2)</f>
        <v>0</v>
      </c>
      <c r="W153" s="157"/>
      <c r="X153" s="157" t="s">
        <v>459</v>
      </c>
      <c r="Y153" s="157" t="s">
        <v>460</v>
      </c>
      <c r="Z153" s="146"/>
      <c r="AA153" s="146"/>
      <c r="AB153" s="146"/>
      <c r="AC153" s="146"/>
      <c r="AD153" s="146"/>
      <c r="AE153" s="146"/>
      <c r="AF153" s="146"/>
      <c r="AG153" s="146" t="s">
        <v>461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2" x14ac:dyDescent="0.2">
      <c r="A154" s="153"/>
      <c r="B154" s="154"/>
      <c r="C154" s="187" t="s">
        <v>611</v>
      </c>
      <c r="D154" s="159"/>
      <c r="E154" s="160">
        <v>64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6"/>
      <c r="AA154" s="146"/>
      <c r="AB154" s="146"/>
      <c r="AC154" s="146"/>
      <c r="AD154" s="146"/>
      <c r="AE154" s="146"/>
      <c r="AF154" s="146"/>
      <c r="AG154" s="146" t="s">
        <v>463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22.5" outlineLevel="1" x14ac:dyDescent="0.2">
      <c r="A155" s="169">
        <v>24</v>
      </c>
      <c r="B155" s="170" t="s">
        <v>612</v>
      </c>
      <c r="C155" s="186" t="s">
        <v>613</v>
      </c>
      <c r="D155" s="171" t="s">
        <v>581</v>
      </c>
      <c r="E155" s="172">
        <v>39</v>
      </c>
      <c r="F155" s="173"/>
      <c r="G155" s="174">
        <f>ROUND(E155*F155,2)</f>
        <v>0</v>
      </c>
      <c r="H155" s="173"/>
      <c r="I155" s="174">
        <f>ROUND(E155*H155,2)</f>
        <v>0</v>
      </c>
      <c r="J155" s="173"/>
      <c r="K155" s="174">
        <f>ROUND(E155*J155,2)</f>
        <v>0</v>
      </c>
      <c r="L155" s="174">
        <v>21</v>
      </c>
      <c r="M155" s="174">
        <f>G155*(1+L155/100)</f>
        <v>0</v>
      </c>
      <c r="N155" s="172">
        <v>0</v>
      </c>
      <c r="O155" s="172">
        <f>ROUND(E155*N155,2)</f>
        <v>0</v>
      </c>
      <c r="P155" s="172">
        <v>0</v>
      </c>
      <c r="Q155" s="172">
        <f>ROUND(E155*P155,2)</f>
        <v>0</v>
      </c>
      <c r="R155" s="174"/>
      <c r="S155" s="174" t="s">
        <v>521</v>
      </c>
      <c r="T155" s="175" t="s">
        <v>522</v>
      </c>
      <c r="U155" s="157">
        <v>0</v>
      </c>
      <c r="V155" s="157">
        <f>ROUND(E155*U155,2)</f>
        <v>0</v>
      </c>
      <c r="W155" s="157"/>
      <c r="X155" s="157" t="s">
        <v>459</v>
      </c>
      <c r="Y155" s="157" t="s">
        <v>460</v>
      </c>
      <c r="Z155" s="146"/>
      <c r="AA155" s="146"/>
      <c r="AB155" s="146"/>
      <c r="AC155" s="146"/>
      <c r="AD155" s="146"/>
      <c r="AE155" s="146"/>
      <c r="AF155" s="146"/>
      <c r="AG155" s="146" t="s">
        <v>461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2" x14ac:dyDescent="0.2">
      <c r="A156" s="153"/>
      <c r="B156" s="154"/>
      <c r="C156" s="187" t="s">
        <v>614</v>
      </c>
      <c r="D156" s="159"/>
      <c r="E156" s="160">
        <v>39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6"/>
      <c r="AA156" s="146"/>
      <c r="AB156" s="146"/>
      <c r="AC156" s="146"/>
      <c r="AD156" s="146"/>
      <c r="AE156" s="146"/>
      <c r="AF156" s="146"/>
      <c r="AG156" s="146" t="s">
        <v>463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ht="22.5" outlineLevel="1" x14ac:dyDescent="0.2">
      <c r="A157" s="169">
        <v>25</v>
      </c>
      <c r="B157" s="170" t="s">
        <v>615</v>
      </c>
      <c r="C157" s="186" t="s">
        <v>616</v>
      </c>
      <c r="D157" s="171" t="s">
        <v>581</v>
      </c>
      <c r="E157" s="172">
        <v>44</v>
      </c>
      <c r="F157" s="173"/>
      <c r="G157" s="174">
        <f>ROUND(E157*F157,2)</f>
        <v>0</v>
      </c>
      <c r="H157" s="173"/>
      <c r="I157" s="174">
        <f>ROUND(E157*H157,2)</f>
        <v>0</v>
      </c>
      <c r="J157" s="173"/>
      <c r="K157" s="174">
        <f>ROUND(E157*J157,2)</f>
        <v>0</v>
      </c>
      <c r="L157" s="174">
        <v>21</v>
      </c>
      <c r="M157" s="174">
        <f>G157*(1+L157/100)</f>
        <v>0</v>
      </c>
      <c r="N157" s="172">
        <v>0</v>
      </c>
      <c r="O157" s="172">
        <f>ROUND(E157*N157,2)</f>
        <v>0</v>
      </c>
      <c r="P157" s="172">
        <v>0</v>
      </c>
      <c r="Q157" s="172">
        <f>ROUND(E157*P157,2)</f>
        <v>0</v>
      </c>
      <c r="R157" s="174"/>
      <c r="S157" s="174" t="s">
        <v>521</v>
      </c>
      <c r="T157" s="175" t="s">
        <v>522</v>
      </c>
      <c r="U157" s="157">
        <v>0</v>
      </c>
      <c r="V157" s="157">
        <f>ROUND(E157*U157,2)</f>
        <v>0</v>
      </c>
      <c r="W157" s="157"/>
      <c r="X157" s="157" t="s">
        <v>459</v>
      </c>
      <c r="Y157" s="157" t="s">
        <v>460</v>
      </c>
      <c r="Z157" s="146"/>
      <c r="AA157" s="146"/>
      <c r="AB157" s="146"/>
      <c r="AC157" s="146"/>
      <c r="AD157" s="146"/>
      <c r="AE157" s="146"/>
      <c r="AF157" s="146"/>
      <c r="AG157" s="146" t="s">
        <v>461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2" x14ac:dyDescent="0.2">
      <c r="A158" s="153"/>
      <c r="B158" s="154"/>
      <c r="C158" s="187" t="s">
        <v>617</v>
      </c>
      <c r="D158" s="159"/>
      <c r="E158" s="160">
        <v>44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6"/>
      <c r="AA158" s="146"/>
      <c r="AB158" s="146"/>
      <c r="AC158" s="146"/>
      <c r="AD158" s="146"/>
      <c r="AE158" s="146"/>
      <c r="AF158" s="146"/>
      <c r="AG158" s="146" t="s">
        <v>463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69">
        <v>26</v>
      </c>
      <c r="B159" s="170" t="s">
        <v>618</v>
      </c>
      <c r="C159" s="186" t="s">
        <v>619</v>
      </c>
      <c r="D159" s="171" t="s">
        <v>581</v>
      </c>
      <c r="E159" s="172">
        <v>64</v>
      </c>
      <c r="F159" s="173"/>
      <c r="G159" s="174">
        <f>ROUND(E159*F159,2)</f>
        <v>0</v>
      </c>
      <c r="H159" s="173"/>
      <c r="I159" s="174">
        <f>ROUND(E159*H159,2)</f>
        <v>0</v>
      </c>
      <c r="J159" s="173"/>
      <c r="K159" s="174">
        <f>ROUND(E159*J159,2)</f>
        <v>0</v>
      </c>
      <c r="L159" s="174">
        <v>21</v>
      </c>
      <c r="M159" s="174">
        <f>G159*(1+L159/100)</f>
        <v>0</v>
      </c>
      <c r="N159" s="172">
        <v>0</v>
      </c>
      <c r="O159" s="172">
        <f>ROUND(E159*N159,2)</f>
        <v>0</v>
      </c>
      <c r="P159" s="172">
        <v>0</v>
      </c>
      <c r="Q159" s="172">
        <f>ROUND(E159*P159,2)</f>
        <v>0</v>
      </c>
      <c r="R159" s="174"/>
      <c r="S159" s="174" t="s">
        <v>521</v>
      </c>
      <c r="T159" s="175" t="s">
        <v>582</v>
      </c>
      <c r="U159" s="157">
        <v>0</v>
      </c>
      <c r="V159" s="157">
        <f>ROUND(E159*U159,2)</f>
        <v>0</v>
      </c>
      <c r="W159" s="157"/>
      <c r="X159" s="157" t="s">
        <v>459</v>
      </c>
      <c r="Y159" s="157" t="s">
        <v>460</v>
      </c>
      <c r="Z159" s="146"/>
      <c r="AA159" s="146"/>
      <c r="AB159" s="146"/>
      <c r="AC159" s="146"/>
      <c r="AD159" s="146"/>
      <c r="AE159" s="146"/>
      <c r="AF159" s="146"/>
      <c r="AG159" s="146" t="s">
        <v>461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2" x14ac:dyDescent="0.2">
      <c r="A160" s="153"/>
      <c r="B160" s="154"/>
      <c r="C160" s="187" t="s">
        <v>620</v>
      </c>
      <c r="D160" s="159"/>
      <c r="E160" s="160">
        <v>64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6"/>
      <c r="AA160" s="146"/>
      <c r="AB160" s="146"/>
      <c r="AC160" s="146"/>
      <c r="AD160" s="146"/>
      <c r="AE160" s="146"/>
      <c r="AF160" s="146"/>
      <c r="AG160" s="146" t="s">
        <v>463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69">
        <v>27</v>
      </c>
      <c r="B161" s="170" t="s">
        <v>621</v>
      </c>
      <c r="C161" s="186" t="s">
        <v>622</v>
      </c>
      <c r="D161" s="171" t="s">
        <v>581</v>
      </c>
      <c r="E161" s="172">
        <v>35</v>
      </c>
      <c r="F161" s="173"/>
      <c r="G161" s="174">
        <f>ROUND(E161*F161,2)</f>
        <v>0</v>
      </c>
      <c r="H161" s="173"/>
      <c r="I161" s="174">
        <f>ROUND(E161*H161,2)</f>
        <v>0</v>
      </c>
      <c r="J161" s="173"/>
      <c r="K161" s="174">
        <f>ROUND(E161*J161,2)</f>
        <v>0</v>
      </c>
      <c r="L161" s="174">
        <v>21</v>
      </c>
      <c r="M161" s="174">
        <f>G161*(1+L161/100)</f>
        <v>0</v>
      </c>
      <c r="N161" s="172">
        <v>0</v>
      </c>
      <c r="O161" s="172">
        <f>ROUND(E161*N161,2)</f>
        <v>0</v>
      </c>
      <c r="P161" s="172">
        <v>0</v>
      </c>
      <c r="Q161" s="172">
        <f>ROUND(E161*P161,2)</f>
        <v>0</v>
      </c>
      <c r="R161" s="174"/>
      <c r="S161" s="174" t="s">
        <v>521</v>
      </c>
      <c r="T161" s="175" t="s">
        <v>582</v>
      </c>
      <c r="U161" s="157">
        <v>0</v>
      </c>
      <c r="V161" s="157">
        <f>ROUND(E161*U161,2)</f>
        <v>0</v>
      </c>
      <c r="W161" s="157"/>
      <c r="X161" s="157" t="s">
        <v>459</v>
      </c>
      <c r="Y161" s="157" t="s">
        <v>460</v>
      </c>
      <c r="Z161" s="146"/>
      <c r="AA161" s="146"/>
      <c r="AB161" s="146"/>
      <c r="AC161" s="146"/>
      <c r="AD161" s="146"/>
      <c r="AE161" s="146"/>
      <c r="AF161" s="146"/>
      <c r="AG161" s="146" t="s">
        <v>461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2" x14ac:dyDescent="0.2">
      <c r="A162" s="153"/>
      <c r="B162" s="154"/>
      <c r="C162" s="187" t="s">
        <v>623</v>
      </c>
      <c r="D162" s="159"/>
      <c r="E162" s="160">
        <v>35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6"/>
      <c r="AA162" s="146"/>
      <c r="AB162" s="146"/>
      <c r="AC162" s="146"/>
      <c r="AD162" s="146"/>
      <c r="AE162" s="146"/>
      <c r="AF162" s="146"/>
      <c r="AG162" s="146" t="s">
        <v>463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">
      <c r="A163" s="169">
        <v>28</v>
      </c>
      <c r="B163" s="170" t="s">
        <v>624</v>
      </c>
      <c r="C163" s="186" t="s">
        <v>625</v>
      </c>
      <c r="D163" s="171" t="s">
        <v>581</v>
      </c>
      <c r="E163" s="172">
        <v>1</v>
      </c>
      <c r="F163" s="173"/>
      <c r="G163" s="174">
        <f>ROUND(E163*F163,2)</f>
        <v>0</v>
      </c>
      <c r="H163" s="173"/>
      <c r="I163" s="174">
        <f>ROUND(E163*H163,2)</f>
        <v>0</v>
      </c>
      <c r="J163" s="173"/>
      <c r="K163" s="174">
        <f>ROUND(E163*J163,2)</f>
        <v>0</v>
      </c>
      <c r="L163" s="174">
        <v>21</v>
      </c>
      <c r="M163" s="174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4"/>
      <c r="S163" s="174" t="s">
        <v>521</v>
      </c>
      <c r="T163" s="175" t="s">
        <v>582</v>
      </c>
      <c r="U163" s="157">
        <v>0</v>
      </c>
      <c r="V163" s="157">
        <f>ROUND(E163*U163,2)</f>
        <v>0</v>
      </c>
      <c r="W163" s="157"/>
      <c r="X163" s="157" t="s">
        <v>459</v>
      </c>
      <c r="Y163" s="157" t="s">
        <v>460</v>
      </c>
      <c r="Z163" s="146"/>
      <c r="AA163" s="146"/>
      <c r="AB163" s="146"/>
      <c r="AC163" s="146"/>
      <c r="AD163" s="146"/>
      <c r="AE163" s="146"/>
      <c r="AF163" s="146"/>
      <c r="AG163" s="146" t="s">
        <v>461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2" x14ac:dyDescent="0.2">
      <c r="A164" s="153"/>
      <c r="B164" s="154"/>
      <c r="C164" s="187" t="s">
        <v>626</v>
      </c>
      <c r="D164" s="159"/>
      <c r="E164" s="160">
        <v>1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6"/>
      <c r="AA164" s="146"/>
      <c r="AB164" s="146"/>
      <c r="AC164" s="146"/>
      <c r="AD164" s="146"/>
      <c r="AE164" s="146"/>
      <c r="AF164" s="146"/>
      <c r="AG164" s="146" t="s">
        <v>463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69">
        <v>29</v>
      </c>
      <c r="B165" s="170" t="s">
        <v>627</v>
      </c>
      <c r="C165" s="186" t="s">
        <v>628</v>
      </c>
      <c r="D165" s="171" t="s">
        <v>530</v>
      </c>
      <c r="E165" s="172">
        <v>29.05</v>
      </c>
      <c r="F165" s="173"/>
      <c r="G165" s="174">
        <f>ROUND(E165*F165,2)</f>
        <v>0</v>
      </c>
      <c r="H165" s="173"/>
      <c r="I165" s="174">
        <f>ROUND(E165*H165,2)</f>
        <v>0</v>
      </c>
      <c r="J165" s="173"/>
      <c r="K165" s="174">
        <f>ROUND(E165*J165,2)</f>
        <v>0</v>
      </c>
      <c r="L165" s="174">
        <v>21</v>
      </c>
      <c r="M165" s="174">
        <f>G165*(1+L165/100)</f>
        <v>0</v>
      </c>
      <c r="N165" s="172">
        <v>1.3999999999999999E-4</v>
      </c>
      <c r="O165" s="172">
        <f>ROUND(E165*N165,2)</f>
        <v>0</v>
      </c>
      <c r="P165" s="172">
        <v>0</v>
      </c>
      <c r="Q165" s="172">
        <f>ROUND(E165*P165,2)</f>
        <v>0</v>
      </c>
      <c r="R165" s="174"/>
      <c r="S165" s="174" t="s">
        <v>521</v>
      </c>
      <c r="T165" s="175" t="s">
        <v>458</v>
      </c>
      <c r="U165" s="157">
        <v>0.15</v>
      </c>
      <c r="V165" s="157">
        <f>ROUND(E165*U165,2)</f>
        <v>4.3600000000000003</v>
      </c>
      <c r="W165" s="157"/>
      <c r="X165" s="157" t="s">
        <v>459</v>
      </c>
      <c r="Y165" s="157" t="s">
        <v>460</v>
      </c>
      <c r="Z165" s="146"/>
      <c r="AA165" s="146"/>
      <c r="AB165" s="146"/>
      <c r="AC165" s="146"/>
      <c r="AD165" s="146"/>
      <c r="AE165" s="146"/>
      <c r="AF165" s="146"/>
      <c r="AG165" s="146" t="s">
        <v>461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2" x14ac:dyDescent="0.2">
      <c r="A166" s="153"/>
      <c r="B166" s="154"/>
      <c r="C166" s="187" t="s">
        <v>629</v>
      </c>
      <c r="D166" s="159"/>
      <c r="E166" s="160">
        <v>1.2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6"/>
      <c r="AA166" s="146"/>
      <c r="AB166" s="146"/>
      <c r="AC166" s="146"/>
      <c r="AD166" s="146"/>
      <c r="AE166" s="146"/>
      <c r="AF166" s="146"/>
      <c r="AG166" s="146" t="s">
        <v>463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3" x14ac:dyDescent="0.2">
      <c r="A167" s="153"/>
      <c r="B167" s="154"/>
      <c r="C167" s="187" t="s">
        <v>630</v>
      </c>
      <c r="D167" s="159"/>
      <c r="E167" s="160">
        <v>18.399999999999999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6"/>
      <c r="AA167" s="146"/>
      <c r="AB167" s="146"/>
      <c r="AC167" s="146"/>
      <c r="AD167" s="146"/>
      <c r="AE167" s="146"/>
      <c r="AF167" s="146"/>
      <c r="AG167" s="146" t="s">
        <v>463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3" x14ac:dyDescent="0.2">
      <c r="A168" s="153"/>
      <c r="B168" s="154"/>
      <c r="C168" s="187" t="s">
        <v>631</v>
      </c>
      <c r="D168" s="159"/>
      <c r="E168" s="160">
        <v>5.4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6"/>
      <c r="AA168" s="146"/>
      <c r="AB168" s="146"/>
      <c r="AC168" s="146"/>
      <c r="AD168" s="146"/>
      <c r="AE168" s="146"/>
      <c r="AF168" s="146"/>
      <c r="AG168" s="146" t="s">
        <v>463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3" x14ac:dyDescent="0.2">
      <c r="A169" s="153"/>
      <c r="B169" s="154"/>
      <c r="C169" s="187" t="s">
        <v>632</v>
      </c>
      <c r="D169" s="159"/>
      <c r="E169" s="160">
        <v>4.05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6"/>
      <c r="AA169" s="146"/>
      <c r="AB169" s="146"/>
      <c r="AC169" s="146"/>
      <c r="AD169" s="146"/>
      <c r="AE169" s="146"/>
      <c r="AF169" s="146"/>
      <c r="AG169" s="146" t="s">
        <v>463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ht="22.5" outlineLevel="1" x14ac:dyDescent="0.2">
      <c r="A170" s="169">
        <v>30</v>
      </c>
      <c r="B170" s="170" t="s">
        <v>633</v>
      </c>
      <c r="C170" s="186" t="s">
        <v>634</v>
      </c>
      <c r="D170" s="171" t="s">
        <v>470</v>
      </c>
      <c r="E170" s="172">
        <v>90</v>
      </c>
      <c r="F170" s="173"/>
      <c r="G170" s="174">
        <f>ROUND(E170*F170,2)</f>
        <v>0</v>
      </c>
      <c r="H170" s="173"/>
      <c r="I170" s="174">
        <f>ROUND(E170*H170,2)</f>
        <v>0</v>
      </c>
      <c r="J170" s="173"/>
      <c r="K170" s="174">
        <f>ROUND(E170*J170,2)</f>
        <v>0</v>
      </c>
      <c r="L170" s="174">
        <v>21</v>
      </c>
      <c r="M170" s="174">
        <f>G170*(1+L170/100)</f>
        <v>0</v>
      </c>
      <c r="N170" s="172">
        <v>2.0200000000000001E-3</v>
      </c>
      <c r="O170" s="172">
        <f>ROUND(E170*N170,2)</f>
        <v>0.18</v>
      </c>
      <c r="P170" s="172">
        <v>0</v>
      </c>
      <c r="Q170" s="172">
        <f>ROUND(E170*P170,2)</f>
        <v>0</v>
      </c>
      <c r="R170" s="174"/>
      <c r="S170" s="174" t="s">
        <v>521</v>
      </c>
      <c r="T170" s="175" t="s">
        <v>522</v>
      </c>
      <c r="U170" s="157">
        <v>0.26700000000000002</v>
      </c>
      <c r="V170" s="157">
        <f>ROUND(E170*U170,2)</f>
        <v>24.03</v>
      </c>
      <c r="W170" s="157"/>
      <c r="X170" s="157" t="s">
        <v>459</v>
      </c>
      <c r="Y170" s="157" t="s">
        <v>460</v>
      </c>
      <c r="Z170" s="146"/>
      <c r="AA170" s="146"/>
      <c r="AB170" s="146"/>
      <c r="AC170" s="146"/>
      <c r="AD170" s="146"/>
      <c r="AE170" s="146"/>
      <c r="AF170" s="146"/>
      <c r="AG170" s="146" t="s">
        <v>461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2" x14ac:dyDescent="0.2">
      <c r="A171" s="153"/>
      <c r="B171" s="154"/>
      <c r="C171" s="249" t="s">
        <v>635</v>
      </c>
      <c r="D171" s="250"/>
      <c r="E171" s="250"/>
      <c r="F171" s="250"/>
      <c r="G171" s="250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6"/>
      <c r="AA171" s="146"/>
      <c r="AB171" s="146"/>
      <c r="AC171" s="146"/>
      <c r="AD171" s="146"/>
      <c r="AE171" s="146"/>
      <c r="AF171" s="146"/>
      <c r="AG171" s="146" t="s">
        <v>500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2" x14ac:dyDescent="0.2">
      <c r="A172" s="153"/>
      <c r="B172" s="154"/>
      <c r="C172" s="187" t="s">
        <v>636</v>
      </c>
      <c r="D172" s="159"/>
      <c r="E172" s="160">
        <v>90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6"/>
      <c r="AA172" s="146"/>
      <c r="AB172" s="146"/>
      <c r="AC172" s="146"/>
      <c r="AD172" s="146"/>
      <c r="AE172" s="146"/>
      <c r="AF172" s="146"/>
      <c r="AG172" s="146" t="s">
        <v>463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x14ac:dyDescent="0.2">
      <c r="A173" s="162" t="s">
        <v>453</v>
      </c>
      <c r="B173" s="163" t="s">
        <v>391</v>
      </c>
      <c r="C173" s="185" t="s">
        <v>392</v>
      </c>
      <c r="D173" s="164"/>
      <c r="E173" s="165"/>
      <c r="F173" s="166"/>
      <c r="G173" s="166">
        <f>SUMIF(AG174:AG281,"&lt;&gt;NOR",G174:G281)</f>
        <v>0</v>
      </c>
      <c r="H173" s="166"/>
      <c r="I173" s="166">
        <f>SUM(I174:I281)</f>
        <v>0</v>
      </c>
      <c r="J173" s="166"/>
      <c r="K173" s="166">
        <f>SUM(K174:K281)</f>
        <v>0</v>
      </c>
      <c r="L173" s="166"/>
      <c r="M173" s="166">
        <f>SUM(M174:M281)</f>
        <v>0</v>
      </c>
      <c r="N173" s="165"/>
      <c r="O173" s="165">
        <f>SUM(O174:O281)</f>
        <v>0.19</v>
      </c>
      <c r="P173" s="165"/>
      <c r="Q173" s="165">
        <f>SUM(Q174:Q281)</f>
        <v>105.88</v>
      </c>
      <c r="R173" s="166"/>
      <c r="S173" s="166"/>
      <c r="T173" s="167"/>
      <c r="U173" s="161"/>
      <c r="V173" s="161">
        <f>SUM(V174:V281)</f>
        <v>555.17000000000007</v>
      </c>
      <c r="W173" s="161"/>
      <c r="X173" s="161"/>
      <c r="Y173" s="161"/>
      <c r="AG173" t="s">
        <v>454</v>
      </c>
    </row>
    <row r="174" spans="1:60" ht="22.5" outlineLevel="1" x14ac:dyDescent="0.2">
      <c r="A174" s="169">
        <v>31</v>
      </c>
      <c r="B174" s="170" t="s">
        <v>637</v>
      </c>
      <c r="C174" s="186" t="s">
        <v>638</v>
      </c>
      <c r="D174" s="171" t="s">
        <v>470</v>
      </c>
      <c r="E174" s="172">
        <v>12</v>
      </c>
      <c r="F174" s="173"/>
      <c r="G174" s="174">
        <f>ROUND(E174*F174,2)</f>
        <v>0</v>
      </c>
      <c r="H174" s="173"/>
      <c r="I174" s="174">
        <f>ROUND(E174*H174,2)</f>
        <v>0</v>
      </c>
      <c r="J174" s="173"/>
      <c r="K174" s="174">
        <f>ROUND(E174*J174,2)</f>
        <v>0</v>
      </c>
      <c r="L174" s="174">
        <v>21</v>
      </c>
      <c r="M174" s="174">
        <f>G174*(1+L174/100)</f>
        <v>0</v>
      </c>
      <c r="N174" s="172">
        <v>3.3E-4</v>
      </c>
      <c r="O174" s="172">
        <f>ROUND(E174*N174,2)</f>
        <v>0</v>
      </c>
      <c r="P174" s="172">
        <v>1.223E-2</v>
      </c>
      <c r="Q174" s="172">
        <f>ROUND(E174*P174,2)</f>
        <v>0.15</v>
      </c>
      <c r="R174" s="174"/>
      <c r="S174" s="174" t="s">
        <v>458</v>
      </c>
      <c r="T174" s="175" t="s">
        <v>458</v>
      </c>
      <c r="U174" s="157">
        <v>0.26800000000000002</v>
      </c>
      <c r="V174" s="157">
        <f>ROUND(E174*U174,2)</f>
        <v>3.22</v>
      </c>
      <c r="W174" s="157"/>
      <c r="X174" s="157" t="s">
        <v>459</v>
      </c>
      <c r="Y174" s="157" t="s">
        <v>460</v>
      </c>
      <c r="Z174" s="146"/>
      <c r="AA174" s="146"/>
      <c r="AB174" s="146"/>
      <c r="AC174" s="146"/>
      <c r="AD174" s="146"/>
      <c r="AE174" s="146"/>
      <c r="AF174" s="146"/>
      <c r="AG174" s="146" t="s">
        <v>461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2" x14ac:dyDescent="0.2">
      <c r="A175" s="153"/>
      <c r="B175" s="154"/>
      <c r="C175" s="187" t="s">
        <v>639</v>
      </c>
      <c r="D175" s="159"/>
      <c r="E175" s="160">
        <v>12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6"/>
      <c r="AA175" s="146"/>
      <c r="AB175" s="146"/>
      <c r="AC175" s="146"/>
      <c r="AD175" s="146"/>
      <c r="AE175" s="146"/>
      <c r="AF175" s="146"/>
      <c r="AG175" s="146" t="s">
        <v>463</v>
      </c>
      <c r="AH175" s="146">
        <v>0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ht="22.5" outlineLevel="1" x14ac:dyDescent="0.2">
      <c r="A176" s="169">
        <v>32</v>
      </c>
      <c r="B176" s="170" t="s">
        <v>640</v>
      </c>
      <c r="C176" s="186" t="s">
        <v>641</v>
      </c>
      <c r="D176" s="171" t="s">
        <v>470</v>
      </c>
      <c r="E176" s="172">
        <v>119.256</v>
      </c>
      <c r="F176" s="173"/>
      <c r="G176" s="174">
        <f>ROUND(E176*F176,2)</f>
        <v>0</v>
      </c>
      <c r="H176" s="173"/>
      <c r="I176" s="174">
        <f>ROUND(E176*H176,2)</f>
        <v>0</v>
      </c>
      <c r="J176" s="173"/>
      <c r="K176" s="174">
        <f>ROUND(E176*J176,2)</f>
        <v>0</v>
      </c>
      <c r="L176" s="174">
        <v>21</v>
      </c>
      <c r="M176" s="174">
        <f>G176*(1+L176/100)</f>
        <v>0</v>
      </c>
      <c r="N176" s="172">
        <v>3.3E-4</v>
      </c>
      <c r="O176" s="172">
        <f>ROUND(E176*N176,2)</f>
        <v>0.04</v>
      </c>
      <c r="P176" s="172">
        <v>1.183E-2</v>
      </c>
      <c r="Q176" s="172">
        <f>ROUND(E176*P176,2)</f>
        <v>1.41</v>
      </c>
      <c r="R176" s="174"/>
      <c r="S176" s="174" t="s">
        <v>458</v>
      </c>
      <c r="T176" s="175" t="s">
        <v>458</v>
      </c>
      <c r="U176" s="157">
        <v>0.34599999999999997</v>
      </c>
      <c r="V176" s="157">
        <f>ROUND(E176*U176,2)</f>
        <v>41.26</v>
      </c>
      <c r="W176" s="157"/>
      <c r="X176" s="157" t="s">
        <v>459</v>
      </c>
      <c r="Y176" s="157" t="s">
        <v>460</v>
      </c>
      <c r="Z176" s="146"/>
      <c r="AA176" s="146"/>
      <c r="AB176" s="146"/>
      <c r="AC176" s="146"/>
      <c r="AD176" s="146"/>
      <c r="AE176" s="146"/>
      <c r="AF176" s="146"/>
      <c r="AG176" s="146" t="s">
        <v>461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2" x14ac:dyDescent="0.2">
      <c r="A177" s="153"/>
      <c r="B177" s="154"/>
      <c r="C177" s="187" t="s">
        <v>642</v>
      </c>
      <c r="D177" s="159"/>
      <c r="E177" s="160">
        <v>119.256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6"/>
      <c r="AA177" s="146"/>
      <c r="AB177" s="146"/>
      <c r="AC177" s="146"/>
      <c r="AD177" s="146"/>
      <c r="AE177" s="146"/>
      <c r="AF177" s="146"/>
      <c r="AG177" s="146" t="s">
        <v>463</v>
      </c>
      <c r="AH177" s="146">
        <v>5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 x14ac:dyDescent="0.2">
      <c r="A178" s="169">
        <v>33</v>
      </c>
      <c r="B178" s="170" t="s">
        <v>643</v>
      </c>
      <c r="C178" s="186" t="s">
        <v>644</v>
      </c>
      <c r="D178" s="171" t="s">
        <v>470</v>
      </c>
      <c r="E178" s="172">
        <v>452.91</v>
      </c>
      <c r="F178" s="173"/>
      <c r="G178" s="174">
        <f>ROUND(E178*F178,2)</f>
        <v>0</v>
      </c>
      <c r="H178" s="173"/>
      <c r="I178" s="174">
        <f>ROUND(E178*H178,2)</f>
        <v>0</v>
      </c>
      <c r="J178" s="173"/>
      <c r="K178" s="174">
        <f>ROUND(E178*J178,2)</f>
        <v>0</v>
      </c>
      <c r="L178" s="174">
        <v>21</v>
      </c>
      <c r="M178" s="174">
        <f>G178*(1+L178/100)</f>
        <v>0</v>
      </c>
      <c r="N178" s="172">
        <v>0</v>
      </c>
      <c r="O178" s="172">
        <f>ROUND(E178*N178,2)</f>
        <v>0</v>
      </c>
      <c r="P178" s="172">
        <v>0.02</v>
      </c>
      <c r="Q178" s="172">
        <f>ROUND(E178*P178,2)</f>
        <v>9.06</v>
      </c>
      <c r="R178" s="174"/>
      <c r="S178" s="174" t="s">
        <v>458</v>
      </c>
      <c r="T178" s="175" t="s">
        <v>458</v>
      </c>
      <c r="U178" s="157">
        <v>0.14699999999999999</v>
      </c>
      <c r="V178" s="157">
        <f>ROUND(E178*U178,2)</f>
        <v>66.58</v>
      </c>
      <c r="W178" s="157"/>
      <c r="X178" s="157" t="s">
        <v>459</v>
      </c>
      <c r="Y178" s="157" t="s">
        <v>460</v>
      </c>
      <c r="Z178" s="146"/>
      <c r="AA178" s="146"/>
      <c r="AB178" s="146"/>
      <c r="AC178" s="146"/>
      <c r="AD178" s="146"/>
      <c r="AE178" s="146"/>
      <c r="AF178" s="146"/>
      <c r="AG178" s="146" t="s">
        <v>461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53"/>
      <c r="B179" s="154"/>
      <c r="C179" s="187" t="s">
        <v>645</v>
      </c>
      <c r="D179" s="159"/>
      <c r="E179" s="160">
        <v>49.33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6"/>
      <c r="AA179" s="146"/>
      <c r="AB179" s="146"/>
      <c r="AC179" s="146"/>
      <c r="AD179" s="146"/>
      <c r="AE179" s="146"/>
      <c r="AF179" s="146"/>
      <c r="AG179" s="146" t="s">
        <v>463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3" x14ac:dyDescent="0.2">
      <c r="A180" s="153"/>
      <c r="B180" s="154"/>
      <c r="C180" s="187" t="s">
        <v>646</v>
      </c>
      <c r="D180" s="159"/>
      <c r="E180" s="160">
        <v>12.7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6"/>
      <c r="AA180" s="146"/>
      <c r="AB180" s="146"/>
      <c r="AC180" s="146"/>
      <c r="AD180" s="146"/>
      <c r="AE180" s="146"/>
      <c r="AF180" s="146"/>
      <c r="AG180" s="146" t="s">
        <v>463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3" x14ac:dyDescent="0.2">
      <c r="A181" s="153"/>
      <c r="B181" s="154"/>
      <c r="C181" s="187" t="s">
        <v>647</v>
      </c>
      <c r="D181" s="159"/>
      <c r="E181" s="160">
        <v>8.8000000000000007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6"/>
      <c r="AA181" s="146"/>
      <c r="AB181" s="146"/>
      <c r="AC181" s="146"/>
      <c r="AD181" s="146"/>
      <c r="AE181" s="146"/>
      <c r="AF181" s="146"/>
      <c r="AG181" s="146" t="s">
        <v>463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3" x14ac:dyDescent="0.2">
      <c r="A182" s="153"/>
      <c r="B182" s="154"/>
      <c r="C182" s="187" t="s">
        <v>648</v>
      </c>
      <c r="D182" s="159"/>
      <c r="E182" s="160">
        <v>6.38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6"/>
      <c r="AA182" s="146"/>
      <c r="AB182" s="146"/>
      <c r="AC182" s="146"/>
      <c r="AD182" s="146"/>
      <c r="AE182" s="146"/>
      <c r="AF182" s="146"/>
      <c r="AG182" s="146" t="s">
        <v>463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3" x14ac:dyDescent="0.2">
      <c r="A183" s="153"/>
      <c r="B183" s="154"/>
      <c r="C183" s="187" t="s">
        <v>649</v>
      </c>
      <c r="D183" s="159"/>
      <c r="E183" s="160">
        <v>43.8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6"/>
      <c r="AA183" s="146"/>
      <c r="AB183" s="146"/>
      <c r="AC183" s="146"/>
      <c r="AD183" s="146"/>
      <c r="AE183" s="146"/>
      <c r="AF183" s="146"/>
      <c r="AG183" s="146" t="s">
        <v>463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3" x14ac:dyDescent="0.2">
      <c r="A184" s="153"/>
      <c r="B184" s="154"/>
      <c r="C184" s="187" t="s">
        <v>565</v>
      </c>
      <c r="D184" s="159"/>
      <c r="E184" s="160">
        <v>7.6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6"/>
      <c r="AA184" s="146"/>
      <c r="AB184" s="146"/>
      <c r="AC184" s="146"/>
      <c r="AD184" s="146"/>
      <c r="AE184" s="146"/>
      <c r="AF184" s="146"/>
      <c r="AG184" s="146" t="s">
        <v>463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3" x14ac:dyDescent="0.2">
      <c r="A185" s="153"/>
      <c r="B185" s="154"/>
      <c r="C185" s="187" t="s">
        <v>650</v>
      </c>
      <c r="D185" s="159"/>
      <c r="E185" s="160">
        <v>33.9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6"/>
      <c r="AA185" s="146"/>
      <c r="AB185" s="146"/>
      <c r="AC185" s="146"/>
      <c r="AD185" s="146"/>
      <c r="AE185" s="146"/>
      <c r="AF185" s="146"/>
      <c r="AG185" s="146" t="s">
        <v>463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3" x14ac:dyDescent="0.2">
      <c r="A186" s="153"/>
      <c r="B186" s="154"/>
      <c r="C186" s="187" t="s">
        <v>651</v>
      </c>
      <c r="D186" s="159"/>
      <c r="E186" s="160">
        <v>9.6999999999999993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6"/>
      <c r="AA186" s="146"/>
      <c r="AB186" s="146"/>
      <c r="AC186" s="146"/>
      <c r="AD186" s="146"/>
      <c r="AE186" s="146"/>
      <c r="AF186" s="146"/>
      <c r="AG186" s="146" t="s">
        <v>463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3" x14ac:dyDescent="0.2">
      <c r="A187" s="153"/>
      <c r="B187" s="154"/>
      <c r="C187" s="187" t="s">
        <v>652</v>
      </c>
      <c r="D187" s="159"/>
      <c r="E187" s="160">
        <v>25.5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6"/>
      <c r="AA187" s="146"/>
      <c r="AB187" s="146"/>
      <c r="AC187" s="146"/>
      <c r="AD187" s="146"/>
      <c r="AE187" s="146"/>
      <c r="AF187" s="146"/>
      <c r="AG187" s="146" t="s">
        <v>463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3" x14ac:dyDescent="0.2">
      <c r="A188" s="153"/>
      <c r="B188" s="154"/>
      <c r="C188" s="187" t="s">
        <v>568</v>
      </c>
      <c r="D188" s="159"/>
      <c r="E188" s="160">
        <v>7.4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6"/>
      <c r="AA188" s="146"/>
      <c r="AB188" s="146"/>
      <c r="AC188" s="146"/>
      <c r="AD188" s="146"/>
      <c r="AE188" s="146"/>
      <c r="AF188" s="146"/>
      <c r="AG188" s="146" t="s">
        <v>463</v>
      </c>
      <c r="AH188" s="146">
        <v>0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3" x14ac:dyDescent="0.2">
      <c r="A189" s="153"/>
      <c r="B189" s="154"/>
      <c r="C189" s="187" t="s">
        <v>653</v>
      </c>
      <c r="D189" s="159"/>
      <c r="E189" s="160">
        <v>30.2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6"/>
      <c r="AA189" s="146"/>
      <c r="AB189" s="146"/>
      <c r="AC189" s="146"/>
      <c r="AD189" s="146"/>
      <c r="AE189" s="146"/>
      <c r="AF189" s="146"/>
      <c r="AG189" s="146" t="s">
        <v>463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3" x14ac:dyDescent="0.2">
      <c r="A190" s="153"/>
      <c r="B190" s="154"/>
      <c r="C190" s="187" t="s">
        <v>654</v>
      </c>
      <c r="D190" s="159"/>
      <c r="E190" s="160">
        <v>57.3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6"/>
      <c r="AA190" s="146"/>
      <c r="AB190" s="146"/>
      <c r="AC190" s="146"/>
      <c r="AD190" s="146"/>
      <c r="AE190" s="146"/>
      <c r="AF190" s="146"/>
      <c r="AG190" s="146" t="s">
        <v>463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3" x14ac:dyDescent="0.2">
      <c r="A191" s="153"/>
      <c r="B191" s="154"/>
      <c r="C191" s="187" t="s">
        <v>571</v>
      </c>
      <c r="D191" s="159"/>
      <c r="E191" s="160">
        <v>8.6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6"/>
      <c r="AA191" s="146"/>
      <c r="AB191" s="146"/>
      <c r="AC191" s="146"/>
      <c r="AD191" s="146"/>
      <c r="AE191" s="146"/>
      <c r="AF191" s="146"/>
      <c r="AG191" s="146" t="s">
        <v>463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3" x14ac:dyDescent="0.2">
      <c r="A192" s="153"/>
      <c r="B192" s="154"/>
      <c r="C192" s="187" t="s">
        <v>655</v>
      </c>
      <c r="D192" s="159"/>
      <c r="E192" s="160">
        <v>24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6"/>
      <c r="AA192" s="146"/>
      <c r="AB192" s="146"/>
      <c r="AC192" s="146"/>
      <c r="AD192" s="146"/>
      <c r="AE192" s="146"/>
      <c r="AF192" s="146"/>
      <c r="AG192" s="146" t="s">
        <v>463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3" x14ac:dyDescent="0.2">
      <c r="A193" s="153"/>
      <c r="B193" s="154"/>
      <c r="C193" s="187" t="s">
        <v>656</v>
      </c>
      <c r="D193" s="159"/>
      <c r="E193" s="160">
        <v>52.4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6"/>
      <c r="AA193" s="146"/>
      <c r="AB193" s="146"/>
      <c r="AC193" s="146"/>
      <c r="AD193" s="146"/>
      <c r="AE193" s="146"/>
      <c r="AF193" s="146"/>
      <c r="AG193" s="146" t="s">
        <v>463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3" x14ac:dyDescent="0.2">
      <c r="A194" s="153"/>
      <c r="B194" s="154"/>
      <c r="C194" s="187" t="s">
        <v>574</v>
      </c>
      <c r="D194" s="159"/>
      <c r="E194" s="160">
        <v>8.1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6"/>
      <c r="AA194" s="146"/>
      <c r="AB194" s="146"/>
      <c r="AC194" s="146"/>
      <c r="AD194" s="146"/>
      <c r="AE194" s="146"/>
      <c r="AF194" s="146"/>
      <c r="AG194" s="146" t="s">
        <v>463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3" x14ac:dyDescent="0.2">
      <c r="A195" s="153"/>
      <c r="B195" s="154"/>
      <c r="C195" s="187" t="s">
        <v>657</v>
      </c>
      <c r="D195" s="159"/>
      <c r="E195" s="160">
        <v>23.7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6"/>
      <c r="AA195" s="146"/>
      <c r="AB195" s="146"/>
      <c r="AC195" s="146"/>
      <c r="AD195" s="146"/>
      <c r="AE195" s="146"/>
      <c r="AF195" s="146"/>
      <c r="AG195" s="146" t="s">
        <v>463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3" x14ac:dyDescent="0.2">
      <c r="A196" s="153"/>
      <c r="B196" s="154"/>
      <c r="C196" s="187" t="s">
        <v>658</v>
      </c>
      <c r="D196" s="159"/>
      <c r="E196" s="160">
        <v>27.9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6"/>
      <c r="AA196" s="146"/>
      <c r="AB196" s="146"/>
      <c r="AC196" s="146"/>
      <c r="AD196" s="146"/>
      <c r="AE196" s="146"/>
      <c r="AF196" s="146"/>
      <c r="AG196" s="146" t="s">
        <v>463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3" x14ac:dyDescent="0.2">
      <c r="A197" s="153"/>
      <c r="B197" s="154"/>
      <c r="C197" s="187" t="s">
        <v>659</v>
      </c>
      <c r="D197" s="159"/>
      <c r="E197" s="160">
        <v>9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6"/>
      <c r="AA197" s="146"/>
      <c r="AB197" s="146"/>
      <c r="AC197" s="146"/>
      <c r="AD197" s="146"/>
      <c r="AE197" s="146"/>
      <c r="AF197" s="146"/>
      <c r="AG197" s="146" t="s">
        <v>463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3" x14ac:dyDescent="0.2">
      <c r="A198" s="153"/>
      <c r="B198" s="154"/>
      <c r="C198" s="187" t="s">
        <v>660</v>
      </c>
      <c r="D198" s="159"/>
      <c r="E198" s="160">
        <v>6.6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6"/>
      <c r="AA198" s="146"/>
      <c r="AB198" s="146"/>
      <c r="AC198" s="146"/>
      <c r="AD198" s="146"/>
      <c r="AE198" s="146"/>
      <c r="AF198" s="146"/>
      <c r="AG198" s="146" t="s">
        <v>463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ht="22.5" outlineLevel="1" x14ac:dyDescent="0.2">
      <c r="A199" s="169">
        <v>34</v>
      </c>
      <c r="B199" s="170" t="s">
        <v>661</v>
      </c>
      <c r="C199" s="186" t="s">
        <v>662</v>
      </c>
      <c r="D199" s="171" t="s">
        <v>466</v>
      </c>
      <c r="E199" s="172">
        <v>73</v>
      </c>
      <c r="F199" s="173"/>
      <c r="G199" s="174">
        <f>ROUND(E199*F199,2)</f>
        <v>0</v>
      </c>
      <c r="H199" s="173"/>
      <c r="I199" s="174">
        <f>ROUND(E199*H199,2)</f>
        <v>0</v>
      </c>
      <c r="J199" s="173"/>
      <c r="K199" s="174">
        <f>ROUND(E199*J199,2)</f>
        <v>0</v>
      </c>
      <c r="L199" s="174">
        <v>21</v>
      </c>
      <c r="M199" s="174">
        <f>G199*(1+L199/100)</f>
        <v>0</v>
      </c>
      <c r="N199" s="172">
        <v>0</v>
      </c>
      <c r="O199" s="172">
        <f>ROUND(E199*N199,2)</f>
        <v>0</v>
      </c>
      <c r="P199" s="172">
        <v>0</v>
      </c>
      <c r="Q199" s="172">
        <f>ROUND(E199*P199,2)</f>
        <v>0</v>
      </c>
      <c r="R199" s="174"/>
      <c r="S199" s="174" t="s">
        <v>458</v>
      </c>
      <c r="T199" s="175" t="s">
        <v>458</v>
      </c>
      <c r="U199" s="157">
        <v>0.05</v>
      </c>
      <c r="V199" s="157">
        <f>ROUND(E199*U199,2)</f>
        <v>3.65</v>
      </c>
      <c r="W199" s="157"/>
      <c r="X199" s="157" t="s">
        <v>459</v>
      </c>
      <c r="Y199" s="157" t="s">
        <v>460</v>
      </c>
      <c r="Z199" s="146"/>
      <c r="AA199" s="146"/>
      <c r="AB199" s="146"/>
      <c r="AC199" s="146"/>
      <c r="AD199" s="146"/>
      <c r="AE199" s="146"/>
      <c r="AF199" s="146"/>
      <c r="AG199" s="146" t="s">
        <v>461</v>
      </c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2" x14ac:dyDescent="0.2">
      <c r="A200" s="153"/>
      <c r="B200" s="154"/>
      <c r="C200" s="187" t="s">
        <v>663</v>
      </c>
      <c r="D200" s="159"/>
      <c r="E200" s="160">
        <v>7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6"/>
      <c r="AA200" s="146"/>
      <c r="AB200" s="146"/>
      <c r="AC200" s="146"/>
      <c r="AD200" s="146"/>
      <c r="AE200" s="146"/>
      <c r="AF200" s="146"/>
      <c r="AG200" s="146" t="s">
        <v>463</v>
      </c>
      <c r="AH200" s="146">
        <v>0</v>
      </c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3" x14ac:dyDescent="0.2">
      <c r="A201" s="153"/>
      <c r="B201" s="154"/>
      <c r="C201" s="187" t="s">
        <v>664</v>
      </c>
      <c r="D201" s="159"/>
      <c r="E201" s="160">
        <v>2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6"/>
      <c r="AA201" s="146"/>
      <c r="AB201" s="146"/>
      <c r="AC201" s="146"/>
      <c r="AD201" s="146"/>
      <c r="AE201" s="146"/>
      <c r="AF201" s="146"/>
      <c r="AG201" s="146" t="s">
        <v>463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3" x14ac:dyDescent="0.2">
      <c r="A202" s="153"/>
      <c r="B202" s="154"/>
      <c r="C202" s="187" t="s">
        <v>665</v>
      </c>
      <c r="D202" s="159"/>
      <c r="E202" s="160">
        <v>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6"/>
      <c r="AA202" s="146"/>
      <c r="AB202" s="146"/>
      <c r="AC202" s="146"/>
      <c r="AD202" s="146"/>
      <c r="AE202" s="146"/>
      <c r="AF202" s="146"/>
      <c r="AG202" s="146" t="s">
        <v>463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3" x14ac:dyDescent="0.2">
      <c r="A203" s="153"/>
      <c r="B203" s="154"/>
      <c r="C203" s="187" t="s">
        <v>666</v>
      </c>
      <c r="D203" s="159"/>
      <c r="E203" s="160">
        <v>1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6"/>
      <c r="AA203" s="146"/>
      <c r="AB203" s="146"/>
      <c r="AC203" s="146"/>
      <c r="AD203" s="146"/>
      <c r="AE203" s="146"/>
      <c r="AF203" s="146"/>
      <c r="AG203" s="146" t="s">
        <v>463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3" x14ac:dyDescent="0.2">
      <c r="A204" s="153"/>
      <c r="B204" s="154"/>
      <c r="C204" s="187" t="s">
        <v>667</v>
      </c>
      <c r="D204" s="159"/>
      <c r="E204" s="160">
        <v>7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6"/>
      <c r="AA204" s="146"/>
      <c r="AB204" s="146"/>
      <c r="AC204" s="146"/>
      <c r="AD204" s="146"/>
      <c r="AE204" s="146"/>
      <c r="AF204" s="146"/>
      <c r="AG204" s="146" t="s">
        <v>463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3" x14ac:dyDescent="0.2">
      <c r="A205" s="153"/>
      <c r="B205" s="154"/>
      <c r="C205" s="187" t="s">
        <v>666</v>
      </c>
      <c r="D205" s="159"/>
      <c r="E205" s="160">
        <v>1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6"/>
      <c r="AA205" s="146"/>
      <c r="AB205" s="146"/>
      <c r="AC205" s="146"/>
      <c r="AD205" s="146"/>
      <c r="AE205" s="146"/>
      <c r="AF205" s="146"/>
      <c r="AG205" s="146" t="s">
        <v>463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3" x14ac:dyDescent="0.2">
      <c r="A206" s="153"/>
      <c r="B206" s="154"/>
      <c r="C206" s="187" t="s">
        <v>668</v>
      </c>
      <c r="D206" s="159"/>
      <c r="E206" s="160">
        <v>5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6"/>
      <c r="AA206" s="146"/>
      <c r="AB206" s="146"/>
      <c r="AC206" s="146"/>
      <c r="AD206" s="146"/>
      <c r="AE206" s="146"/>
      <c r="AF206" s="146"/>
      <c r="AG206" s="146" t="s">
        <v>463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3" x14ac:dyDescent="0.2">
      <c r="A207" s="153"/>
      <c r="B207" s="154"/>
      <c r="C207" s="187" t="s">
        <v>669</v>
      </c>
      <c r="D207" s="159"/>
      <c r="E207" s="160">
        <v>5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6"/>
      <c r="AA207" s="146"/>
      <c r="AB207" s="146"/>
      <c r="AC207" s="146"/>
      <c r="AD207" s="146"/>
      <c r="AE207" s="146"/>
      <c r="AF207" s="146"/>
      <c r="AG207" s="146" t="s">
        <v>463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3" x14ac:dyDescent="0.2">
      <c r="A208" s="153"/>
      <c r="B208" s="154"/>
      <c r="C208" s="187" t="s">
        <v>670</v>
      </c>
      <c r="D208" s="159"/>
      <c r="E208" s="160">
        <v>4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6"/>
      <c r="AA208" s="146"/>
      <c r="AB208" s="146"/>
      <c r="AC208" s="146"/>
      <c r="AD208" s="146"/>
      <c r="AE208" s="146"/>
      <c r="AF208" s="146"/>
      <c r="AG208" s="146" t="s">
        <v>463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3" x14ac:dyDescent="0.2">
      <c r="A209" s="153"/>
      <c r="B209" s="154"/>
      <c r="C209" s="187" t="s">
        <v>666</v>
      </c>
      <c r="D209" s="159"/>
      <c r="E209" s="160">
        <v>1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6"/>
      <c r="AA209" s="146"/>
      <c r="AB209" s="146"/>
      <c r="AC209" s="146"/>
      <c r="AD209" s="146"/>
      <c r="AE209" s="146"/>
      <c r="AF209" s="146"/>
      <c r="AG209" s="146" t="s">
        <v>463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3" x14ac:dyDescent="0.2">
      <c r="A210" s="153"/>
      <c r="B210" s="154"/>
      <c r="C210" s="187" t="s">
        <v>668</v>
      </c>
      <c r="D210" s="159"/>
      <c r="E210" s="160">
        <v>5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6"/>
      <c r="AA210" s="146"/>
      <c r="AB210" s="146"/>
      <c r="AC210" s="146"/>
      <c r="AD210" s="146"/>
      <c r="AE210" s="146"/>
      <c r="AF210" s="146"/>
      <c r="AG210" s="146" t="s">
        <v>463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3" x14ac:dyDescent="0.2">
      <c r="A211" s="153"/>
      <c r="B211" s="154"/>
      <c r="C211" s="187" t="s">
        <v>671</v>
      </c>
      <c r="D211" s="159"/>
      <c r="E211" s="160">
        <v>8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6"/>
      <c r="AA211" s="146"/>
      <c r="AB211" s="146"/>
      <c r="AC211" s="146"/>
      <c r="AD211" s="146"/>
      <c r="AE211" s="146"/>
      <c r="AF211" s="146"/>
      <c r="AG211" s="146" t="s">
        <v>463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3" x14ac:dyDescent="0.2">
      <c r="A212" s="153"/>
      <c r="B212" s="154"/>
      <c r="C212" s="187" t="s">
        <v>666</v>
      </c>
      <c r="D212" s="159"/>
      <c r="E212" s="160">
        <v>1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6"/>
      <c r="AA212" s="146"/>
      <c r="AB212" s="146"/>
      <c r="AC212" s="146"/>
      <c r="AD212" s="146"/>
      <c r="AE212" s="146"/>
      <c r="AF212" s="146"/>
      <c r="AG212" s="146" t="s">
        <v>463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3" x14ac:dyDescent="0.2">
      <c r="A213" s="153"/>
      <c r="B213" s="154"/>
      <c r="C213" s="187" t="s">
        <v>672</v>
      </c>
      <c r="D213" s="159"/>
      <c r="E213" s="160">
        <v>4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6"/>
      <c r="AA213" s="146"/>
      <c r="AB213" s="146"/>
      <c r="AC213" s="146"/>
      <c r="AD213" s="146"/>
      <c r="AE213" s="146"/>
      <c r="AF213" s="146"/>
      <c r="AG213" s="146" t="s">
        <v>463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3" x14ac:dyDescent="0.2">
      <c r="A214" s="153"/>
      <c r="B214" s="154"/>
      <c r="C214" s="187" t="s">
        <v>673</v>
      </c>
      <c r="D214" s="159"/>
      <c r="E214" s="160">
        <v>8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6"/>
      <c r="AA214" s="146"/>
      <c r="AB214" s="146"/>
      <c r="AC214" s="146"/>
      <c r="AD214" s="146"/>
      <c r="AE214" s="146"/>
      <c r="AF214" s="146"/>
      <c r="AG214" s="146" t="s">
        <v>463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3" x14ac:dyDescent="0.2">
      <c r="A215" s="153"/>
      <c r="B215" s="154"/>
      <c r="C215" s="187" t="s">
        <v>666</v>
      </c>
      <c r="D215" s="159"/>
      <c r="E215" s="160">
        <v>1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6"/>
      <c r="AA215" s="146"/>
      <c r="AB215" s="146"/>
      <c r="AC215" s="146"/>
      <c r="AD215" s="146"/>
      <c r="AE215" s="146"/>
      <c r="AF215" s="146"/>
      <c r="AG215" s="146" t="s">
        <v>463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3" x14ac:dyDescent="0.2">
      <c r="A216" s="153"/>
      <c r="B216" s="154"/>
      <c r="C216" s="187" t="s">
        <v>672</v>
      </c>
      <c r="D216" s="159"/>
      <c r="E216" s="160">
        <v>4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6"/>
      <c r="AA216" s="146"/>
      <c r="AB216" s="146"/>
      <c r="AC216" s="146"/>
      <c r="AD216" s="146"/>
      <c r="AE216" s="146"/>
      <c r="AF216" s="146"/>
      <c r="AG216" s="146" t="s">
        <v>463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3" x14ac:dyDescent="0.2">
      <c r="A217" s="153"/>
      <c r="B217" s="154"/>
      <c r="C217" s="187" t="s">
        <v>674</v>
      </c>
      <c r="D217" s="159"/>
      <c r="E217" s="160">
        <v>4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6"/>
      <c r="AA217" s="146"/>
      <c r="AB217" s="146"/>
      <c r="AC217" s="146"/>
      <c r="AD217" s="146"/>
      <c r="AE217" s="146"/>
      <c r="AF217" s="146"/>
      <c r="AG217" s="146" t="s">
        <v>463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3" x14ac:dyDescent="0.2">
      <c r="A218" s="153"/>
      <c r="B218" s="154"/>
      <c r="C218" s="187" t="s">
        <v>666</v>
      </c>
      <c r="D218" s="159"/>
      <c r="E218" s="160">
        <v>1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6"/>
      <c r="AA218" s="146"/>
      <c r="AB218" s="146"/>
      <c r="AC218" s="146"/>
      <c r="AD218" s="146"/>
      <c r="AE218" s="146"/>
      <c r="AF218" s="146"/>
      <c r="AG218" s="146" t="s">
        <v>463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3" x14ac:dyDescent="0.2">
      <c r="A219" s="153"/>
      <c r="B219" s="154"/>
      <c r="C219" s="187" t="s">
        <v>675</v>
      </c>
      <c r="D219" s="159"/>
      <c r="E219" s="160">
        <v>2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6"/>
      <c r="AA219" s="146"/>
      <c r="AB219" s="146"/>
      <c r="AC219" s="146"/>
      <c r="AD219" s="146"/>
      <c r="AE219" s="146"/>
      <c r="AF219" s="146"/>
      <c r="AG219" s="146" t="s">
        <v>463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69">
        <v>35</v>
      </c>
      <c r="B220" s="170" t="s">
        <v>676</v>
      </c>
      <c r="C220" s="186" t="s">
        <v>677</v>
      </c>
      <c r="D220" s="171" t="s">
        <v>470</v>
      </c>
      <c r="E220" s="172">
        <v>89.135000000000005</v>
      </c>
      <c r="F220" s="173"/>
      <c r="G220" s="174">
        <f>ROUND(E220*F220,2)</f>
        <v>0</v>
      </c>
      <c r="H220" s="173"/>
      <c r="I220" s="174">
        <f>ROUND(E220*H220,2)</f>
        <v>0</v>
      </c>
      <c r="J220" s="173"/>
      <c r="K220" s="174">
        <f>ROUND(E220*J220,2)</f>
        <v>0</v>
      </c>
      <c r="L220" s="174">
        <v>21</v>
      </c>
      <c r="M220" s="174">
        <f>G220*(1+L220/100)</f>
        <v>0</v>
      </c>
      <c r="N220" s="172">
        <v>1.17E-3</v>
      </c>
      <c r="O220" s="172">
        <f>ROUND(E220*N220,2)</f>
        <v>0.1</v>
      </c>
      <c r="P220" s="172">
        <v>8.7999999999999995E-2</v>
      </c>
      <c r="Q220" s="172">
        <f>ROUND(E220*P220,2)</f>
        <v>7.84</v>
      </c>
      <c r="R220" s="174"/>
      <c r="S220" s="174" t="s">
        <v>458</v>
      </c>
      <c r="T220" s="175" t="s">
        <v>458</v>
      </c>
      <c r="U220" s="157">
        <v>0.55600000000000005</v>
      </c>
      <c r="V220" s="157">
        <f>ROUND(E220*U220,2)</f>
        <v>49.56</v>
      </c>
      <c r="W220" s="157"/>
      <c r="X220" s="157" t="s">
        <v>459</v>
      </c>
      <c r="Y220" s="157" t="s">
        <v>460</v>
      </c>
      <c r="Z220" s="146"/>
      <c r="AA220" s="146"/>
      <c r="AB220" s="146"/>
      <c r="AC220" s="146"/>
      <c r="AD220" s="146"/>
      <c r="AE220" s="146"/>
      <c r="AF220" s="146"/>
      <c r="AG220" s="146" t="s">
        <v>461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2" x14ac:dyDescent="0.2">
      <c r="A221" s="153"/>
      <c r="B221" s="154"/>
      <c r="C221" s="187" t="s">
        <v>678</v>
      </c>
      <c r="D221" s="159"/>
      <c r="E221" s="160">
        <v>11.6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6"/>
      <c r="AA221" s="146"/>
      <c r="AB221" s="146"/>
      <c r="AC221" s="146"/>
      <c r="AD221" s="146"/>
      <c r="AE221" s="146"/>
      <c r="AF221" s="146"/>
      <c r="AG221" s="146" t="s">
        <v>463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3" x14ac:dyDescent="0.2">
      <c r="A222" s="153"/>
      <c r="B222" s="154"/>
      <c r="C222" s="187" t="s">
        <v>679</v>
      </c>
      <c r="D222" s="159"/>
      <c r="E222" s="160">
        <v>2.4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6"/>
      <c r="AA222" s="146"/>
      <c r="AB222" s="146"/>
      <c r="AC222" s="146"/>
      <c r="AD222" s="146"/>
      <c r="AE222" s="146"/>
      <c r="AF222" s="146"/>
      <c r="AG222" s="146" t="s">
        <v>463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3" x14ac:dyDescent="0.2">
      <c r="A223" s="153"/>
      <c r="B223" s="154"/>
      <c r="C223" s="187" t="s">
        <v>680</v>
      </c>
      <c r="D223" s="159"/>
      <c r="E223" s="160">
        <v>2.4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6"/>
      <c r="AA223" s="146"/>
      <c r="AB223" s="146"/>
      <c r="AC223" s="146"/>
      <c r="AD223" s="146"/>
      <c r="AE223" s="146"/>
      <c r="AF223" s="146"/>
      <c r="AG223" s="146" t="s">
        <v>463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3" x14ac:dyDescent="0.2">
      <c r="A224" s="153"/>
      <c r="B224" s="154"/>
      <c r="C224" s="187" t="s">
        <v>681</v>
      </c>
      <c r="D224" s="159"/>
      <c r="E224" s="160">
        <v>1.6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6"/>
      <c r="AA224" s="146"/>
      <c r="AB224" s="146"/>
      <c r="AC224" s="146"/>
      <c r="AD224" s="146"/>
      <c r="AE224" s="146"/>
      <c r="AF224" s="146"/>
      <c r="AG224" s="146" t="s">
        <v>463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3" x14ac:dyDescent="0.2">
      <c r="A225" s="153"/>
      <c r="B225" s="154"/>
      <c r="C225" s="187" t="s">
        <v>682</v>
      </c>
      <c r="D225" s="159"/>
      <c r="E225" s="160">
        <v>10.4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6"/>
      <c r="AA225" s="146"/>
      <c r="AB225" s="146"/>
      <c r="AC225" s="146"/>
      <c r="AD225" s="146"/>
      <c r="AE225" s="146"/>
      <c r="AF225" s="146"/>
      <c r="AG225" s="146" t="s">
        <v>463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3" x14ac:dyDescent="0.2">
      <c r="A226" s="153"/>
      <c r="B226" s="154"/>
      <c r="C226" s="187" t="s">
        <v>683</v>
      </c>
      <c r="D226" s="159"/>
      <c r="E226" s="160">
        <v>1.9350000000000001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6"/>
      <c r="AA226" s="146"/>
      <c r="AB226" s="146"/>
      <c r="AC226" s="146"/>
      <c r="AD226" s="146"/>
      <c r="AE226" s="146"/>
      <c r="AF226" s="146"/>
      <c r="AG226" s="146" t="s">
        <v>463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3" x14ac:dyDescent="0.2">
      <c r="A227" s="153"/>
      <c r="B227" s="154"/>
      <c r="C227" s="187" t="s">
        <v>684</v>
      </c>
      <c r="D227" s="159"/>
      <c r="E227" s="160">
        <v>7.2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6"/>
      <c r="AA227" s="146"/>
      <c r="AB227" s="146"/>
      <c r="AC227" s="146"/>
      <c r="AD227" s="146"/>
      <c r="AE227" s="146"/>
      <c r="AF227" s="146"/>
      <c r="AG227" s="146" t="s">
        <v>463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3" x14ac:dyDescent="0.2">
      <c r="A228" s="153"/>
      <c r="B228" s="154"/>
      <c r="C228" s="187" t="s">
        <v>685</v>
      </c>
      <c r="D228" s="159"/>
      <c r="E228" s="160">
        <v>6.8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6"/>
      <c r="AA228" s="146"/>
      <c r="AB228" s="146"/>
      <c r="AC228" s="146"/>
      <c r="AD228" s="146"/>
      <c r="AE228" s="146"/>
      <c r="AF228" s="146"/>
      <c r="AG228" s="146" t="s">
        <v>463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3" x14ac:dyDescent="0.2">
      <c r="A229" s="153"/>
      <c r="B229" s="154"/>
      <c r="C229" s="187" t="s">
        <v>686</v>
      </c>
      <c r="D229" s="159"/>
      <c r="E229" s="160">
        <v>6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6"/>
      <c r="AA229" s="146"/>
      <c r="AB229" s="146"/>
      <c r="AC229" s="146"/>
      <c r="AD229" s="146"/>
      <c r="AE229" s="146"/>
      <c r="AF229" s="146"/>
      <c r="AG229" s="146" t="s">
        <v>463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3" x14ac:dyDescent="0.2">
      <c r="A230" s="153"/>
      <c r="B230" s="154"/>
      <c r="C230" s="187" t="s">
        <v>684</v>
      </c>
      <c r="D230" s="159"/>
      <c r="E230" s="160">
        <v>7.2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6"/>
      <c r="AA230" s="146"/>
      <c r="AB230" s="146"/>
      <c r="AC230" s="146"/>
      <c r="AD230" s="146"/>
      <c r="AE230" s="146"/>
      <c r="AF230" s="146"/>
      <c r="AG230" s="146" t="s">
        <v>463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3" x14ac:dyDescent="0.2">
      <c r="A231" s="153"/>
      <c r="B231" s="154"/>
      <c r="C231" s="187" t="s">
        <v>687</v>
      </c>
      <c r="D231" s="159"/>
      <c r="E231" s="160">
        <v>7.2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6"/>
      <c r="AA231" s="146"/>
      <c r="AB231" s="146"/>
      <c r="AC231" s="146"/>
      <c r="AD231" s="146"/>
      <c r="AE231" s="146"/>
      <c r="AF231" s="146"/>
      <c r="AG231" s="146" t="s">
        <v>463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3" x14ac:dyDescent="0.2">
      <c r="A232" s="153"/>
      <c r="B232" s="154"/>
      <c r="C232" s="187" t="s">
        <v>688</v>
      </c>
      <c r="D232" s="159"/>
      <c r="E232" s="160">
        <v>6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6"/>
      <c r="AA232" s="146"/>
      <c r="AB232" s="146"/>
      <c r="AC232" s="146"/>
      <c r="AD232" s="146"/>
      <c r="AE232" s="146"/>
      <c r="AF232" s="146"/>
      <c r="AG232" s="146" t="s">
        <v>463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3" x14ac:dyDescent="0.2">
      <c r="A233" s="153"/>
      <c r="B233" s="154"/>
      <c r="C233" s="187" t="s">
        <v>689</v>
      </c>
      <c r="D233" s="159"/>
      <c r="E233" s="160">
        <v>6.4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6"/>
      <c r="AA233" s="146"/>
      <c r="AB233" s="146"/>
      <c r="AC233" s="146"/>
      <c r="AD233" s="146"/>
      <c r="AE233" s="146"/>
      <c r="AF233" s="146"/>
      <c r="AG233" s="146" t="s">
        <v>463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3" x14ac:dyDescent="0.2">
      <c r="A234" s="153"/>
      <c r="B234" s="154"/>
      <c r="C234" s="187" t="s">
        <v>688</v>
      </c>
      <c r="D234" s="159"/>
      <c r="E234" s="160">
        <v>6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6"/>
      <c r="AA234" s="146"/>
      <c r="AB234" s="146"/>
      <c r="AC234" s="146"/>
      <c r="AD234" s="146"/>
      <c r="AE234" s="146"/>
      <c r="AF234" s="146"/>
      <c r="AG234" s="146" t="s">
        <v>463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3" x14ac:dyDescent="0.2">
      <c r="A235" s="153"/>
      <c r="B235" s="154"/>
      <c r="C235" s="187" t="s">
        <v>690</v>
      </c>
      <c r="D235" s="159"/>
      <c r="E235" s="160">
        <v>3.2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6"/>
      <c r="AA235" s="146"/>
      <c r="AB235" s="146"/>
      <c r="AC235" s="146"/>
      <c r="AD235" s="146"/>
      <c r="AE235" s="146"/>
      <c r="AF235" s="146"/>
      <c r="AG235" s="146" t="s">
        <v>463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3" x14ac:dyDescent="0.2">
      <c r="A236" s="153"/>
      <c r="B236" s="154"/>
      <c r="C236" s="187" t="s">
        <v>691</v>
      </c>
      <c r="D236" s="159"/>
      <c r="E236" s="160">
        <v>2.8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6"/>
      <c r="AA236" s="146"/>
      <c r="AB236" s="146"/>
      <c r="AC236" s="146"/>
      <c r="AD236" s="146"/>
      <c r="AE236" s="146"/>
      <c r="AF236" s="146"/>
      <c r="AG236" s="146" t="s">
        <v>463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 x14ac:dyDescent="0.2">
      <c r="A237" s="169">
        <v>36</v>
      </c>
      <c r="B237" s="170" t="s">
        <v>692</v>
      </c>
      <c r="C237" s="186" t="s">
        <v>693</v>
      </c>
      <c r="D237" s="171" t="s">
        <v>470</v>
      </c>
      <c r="E237" s="172">
        <v>1.08</v>
      </c>
      <c r="F237" s="173"/>
      <c r="G237" s="174">
        <f>ROUND(E237*F237,2)</f>
        <v>0</v>
      </c>
      <c r="H237" s="173"/>
      <c r="I237" s="174">
        <f>ROUND(E237*H237,2)</f>
        <v>0</v>
      </c>
      <c r="J237" s="173"/>
      <c r="K237" s="174">
        <f>ROUND(E237*J237,2)</f>
        <v>0</v>
      </c>
      <c r="L237" s="174">
        <v>21</v>
      </c>
      <c r="M237" s="174">
        <f>G237*(1+L237/100)</f>
        <v>0</v>
      </c>
      <c r="N237" s="172">
        <v>1.65E-3</v>
      </c>
      <c r="O237" s="172">
        <f>ROUND(E237*N237,2)</f>
        <v>0</v>
      </c>
      <c r="P237" s="172">
        <v>0.27</v>
      </c>
      <c r="Q237" s="172">
        <f>ROUND(E237*P237,2)</f>
        <v>0.28999999999999998</v>
      </c>
      <c r="R237" s="174"/>
      <c r="S237" s="174" t="s">
        <v>458</v>
      </c>
      <c r="T237" s="175" t="s">
        <v>458</v>
      </c>
      <c r="U237" s="157">
        <v>0.70499999999999996</v>
      </c>
      <c r="V237" s="157">
        <f>ROUND(E237*U237,2)</f>
        <v>0.76</v>
      </c>
      <c r="W237" s="157"/>
      <c r="X237" s="157" t="s">
        <v>459</v>
      </c>
      <c r="Y237" s="157" t="s">
        <v>460</v>
      </c>
      <c r="Z237" s="146"/>
      <c r="AA237" s="146"/>
      <c r="AB237" s="146"/>
      <c r="AC237" s="146"/>
      <c r="AD237" s="146"/>
      <c r="AE237" s="146"/>
      <c r="AF237" s="146"/>
      <c r="AG237" s="146" t="s">
        <v>461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2" x14ac:dyDescent="0.2">
      <c r="A238" s="153"/>
      <c r="B238" s="154"/>
      <c r="C238" s="249" t="s">
        <v>694</v>
      </c>
      <c r="D238" s="250"/>
      <c r="E238" s="250"/>
      <c r="F238" s="250"/>
      <c r="G238" s="250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6"/>
      <c r="AA238" s="146"/>
      <c r="AB238" s="146"/>
      <c r="AC238" s="146"/>
      <c r="AD238" s="146"/>
      <c r="AE238" s="146"/>
      <c r="AF238" s="146"/>
      <c r="AG238" s="146" t="s">
        <v>500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2" x14ac:dyDescent="0.2">
      <c r="A239" s="153"/>
      <c r="B239" s="154"/>
      <c r="C239" s="187" t="s">
        <v>695</v>
      </c>
      <c r="D239" s="159"/>
      <c r="E239" s="160">
        <v>1.08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6"/>
      <c r="AA239" s="146"/>
      <c r="AB239" s="146"/>
      <c r="AC239" s="146"/>
      <c r="AD239" s="146"/>
      <c r="AE239" s="146"/>
      <c r="AF239" s="146"/>
      <c r="AG239" s="146" t="s">
        <v>463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 x14ac:dyDescent="0.2">
      <c r="A240" s="169">
        <v>37</v>
      </c>
      <c r="B240" s="170" t="s">
        <v>696</v>
      </c>
      <c r="C240" s="186" t="s">
        <v>697</v>
      </c>
      <c r="D240" s="171" t="s">
        <v>530</v>
      </c>
      <c r="E240" s="172">
        <v>1.2</v>
      </c>
      <c r="F240" s="173"/>
      <c r="G240" s="174">
        <f>ROUND(E240*F240,2)</f>
        <v>0</v>
      </c>
      <c r="H240" s="173"/>
      <c r="I240" s="174">
        <f>ROUND(E240*H240,2)</f>
        <v>0</v>
      </c>
      <c r="J240" s="173"/>
      <c r="K240" s="174">
        <f>ROUND(E240*J240,2)</f>
        <v>0</v>
      </c>
      <c r="L240" s="174">
        <v>21</v>
      </c>
      <c r="M240" s="174">
        <f>G240*(1+L240/100)</f>
        <v>0</v>
      </c>
      <c r="N240" s="172">
        <v>4.8999999999999998E-4</v>
      </c>
      <c r="O240" s="172">
        <f>ROUND(E240*N240,2)</f>
        <v>0</v>
      </c>
      <c r="P240" s="172">
        <v>0.04</v>
      </c>
      <c r="Q240" s="172">
        <f>ROUND(E240*P240,2)</f>
        <v>0.05</v>
      </c>
      <c r="R240" s="174"/>
      <c r="S240" s="174" t="s">
        <v>458</v>
      </c>
      <c r="T240" s="175" t="s">
        <v>458</v>
      </c>
      <c r="U240" s="157">
        <v>0.66800000000000004</v>
      </c>
      <c r="V240" s="157">
        <f>ROUND(E240*U240,2)</f>
        <v>0.8</v>
      </c>
      <c r="W240" s="157"/>
      <c r="X240" s="157" t="s">
        <v>459</v>
      </c>
      <c r="Y240" s="157" t="s">
        <v>460</v>
      </c>
      <c r="Z240" s="146"/>
      <c r="AA240" s="146"/>
      <c r="AB240" s="146"/>
      <c r="AC240" s="146"/>
      <c r="AD240" s="146"/>
      <c r="AE240" s="146"/>
      <c r="AF240" s="146"/>
      <c r="AG240" s="146" t="s">
        <v>461</v>
      </c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2" x14ac:dyDescent="0.2">
      <c r="A241" s="153"/>
      <c r="B241" s="154"/>
      <c r="C241" s="249" t="s">
        <v>694</v>
      </c>
      <c r="D241" s="250"/>
      <c r="E241" s="250"/>
      <c r="F241" s="250"/>
      <c r="G241" s="250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6"/>
      <c r="AA241" s="146"/>
      <c r="AB241" s="146"/>
      <c r="AC241" s="146"/>
      <c r="AD241" s="146"/>
      <c r="AE241" s="146"/>
      <c r="AF241" s="146"/>
      <c r="AG241" s="146" t="s">
        <v>500</v>
      </c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2" x14ac:dyDescent="0.2">
      <c r="A242" s="153"/>
      <c r="B242" s="154"/>
      <c r="C242" s="187" t="s">
        <v>698</v>
      </c>
      <c r="D242" s="159"/>
      <c r="E242" s="160">
        <v>1.2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6"/>
      <c r="AA242" s="146"/>
      <c r="AB242" s="146"/>
      <c r="AC242" s="146"/>
      <c r="AD242" s="146"/>
      <c r="AE242" s="146"/>
      <c r="AF242" s="146"/>
      <c r="AG242" s="146" t="s">
        <v>463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ht="22.5" outlineLevel="1" x14ac:dyDescent="0.2">
      <c r="A243" s="169">
        <v>38</v>
      </c>
      <c r="B243" s="170" t="s">
        <v>699</v>
      </c>
      <c r="C243" s="186" t="s">
        <v>700</v>
      </c>
      <c r="D243" s="171" t="s">
        <v>530</v>
      </c>
      <c r="E243" s="172">
        <v>2.4</v>
      </c>
      <c r="F243" s="173"/>
      <c r="G243" s="174">
        <f>ROUND(E243*F243,2)</f>
        <v>0</v>
      </c>
      <c r="H243" s="173"/>
      <c r="I243" s="174">
        <f>ROUND(E243*H243,2)</f>
        <v>0</v>
      </c>
      <c r="J243" s="173"/>
      <c r="K243" s="174">
        <f>ROUND(E243*J243,2)</f>
        <v>0</v>
      </c>
      <c r="L243" s="174">
        <v>21</v>
      </c>
      <c r="M243" s="174">
        <f>G243*(1+L243/100)</f>
        <v>0</v>
      </c>
      <c r="N243" s="172">
        <v>2.2859999999999998E-2</v>
      </c>
      <c r="O243" s="172">
        <f>ROUND(E243*N243,2)</f>
        <v>0.05</v>
      </c>
      <c r="P243" s="172">
        <v>0</v>
      </c>
      <c r="Q243" s="172">
        <f>ROUND(E243*P243,2)</f>
        <v>0</v>
      </c>
      <c r="R243" s="174"/>
      <c r="S243" s="174" t="s">
        <v>458</v>
      </c>
      <c r="T243" s="175" t="s">
        <v>458</v>
      </c>
      <c r="U243" s="157">
        <v>1.863</v>
      </c>
      <c r="V243" s="157">
        <f>ROUND(E243*U243,2)</f>
        <v>4.47</v>
      </c>
      <c r="W243" s="157"/>
      <c r="X243" s="157" t="s">
        <v>459</v>
      </c>
      <c r="Y243" s="157" t="s">
        <v>460</v>
      </c>
      <c r="Z243" s="146"/>
      <c r="AA243" s="146"/>
      <c r="AB243" s="146"/>
      <c r="AC243" s="146"/>
      <c r="AD243" s="146"/>
      <c r="AE243" s="146"/>
      <c r="AF243" s="146"/>
      <c r="AG243" s="146" t="s">
        <v>461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2" x14ac:dyDescent="0.2">
      <c r="A244" s="153"/>
      <c r="B244" s="154"/>
      <c r="C244" s="249" t="s">
        <v>701</v>
      </c>
      <c r="D244" s="250"/>
      <c r="E244" s="250"/>
      <c r="F244" s="250"/>
      <c r="G244" s="250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6"/>
      <c r="AA244" s="146"/>
      <c r="AB244" s="146"/>
      <c r="AC244" s="146"/>
      <c r="AD244" s="146"/>
      <c r="AE244" s="146"/>
      <c r="AF244" s="146"/>
      <c r="AG244" s="146" t="s">
        <v>500</v>
      </c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3" x14ac:dyDescent="0.2">
      <c r="A245" s="153"/>
      <c r="B245" s="154"/>
      <c r="C245" s="265" t="s">
        <v>702</v>
      </c>
      <c r="D245" s="266"/>
      <c r="E245" s="266"/>
      <c r="F245" s="266"/>
      <c r="G245" s="266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6"/>
      <c r="AA245" s="146"/>
      <c r="AB245" s="146"/>
      <c r="AC245" s="146"/>
      <c r="AD245" s="146"/>
      <c r="AE245" s="146"/>
      <c r="AF245" s="146"/>
      <c r="AG245" s="146" t="s">
        <v>500</v>
      </c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3" x14ac:dyDescent="0.2">
      <c r="A246" s="153"/>
      <c r="B246" s="154"/>
      <c r="C246" s="265" t="s">
        <v>703</v>
      </c>
      <c r="D246" s="266"/>
      <c r="E246" s="266"/>
      <c r="F246" s="266"/>
      <c r="G246" s="266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6"/>
      <c r="AA246" s="146"/>
      <c r="AB246" s="146"/>
      <c r="AC246" s="146"/>
      <c r="AD246" s="146"/>
      <c r="AE246" s="146"/>
      <c r="AF246" s="146"/>
      <c r="AG246" s="146" t="s">
        <v>500</v>
      </c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1" x14ac:dyDescent="0.2">
      <c r="A247" s="169">
        <v>39</v>
      </c>
      <c r="B247" s="170" t="s">
        <v>704</v>
      </c>
      <c r="C247" s="186" t="s">
        <v>705</v>
      </c>
      <c r="D247" s="171" t="s">
        <v>470</v>
      </c>
      <c r="E247" s="172">
        <v>11.7</v>
      </c>
      <c r="F247" s="173"/>
      <c r="G247" s="174">
        <f>ROUND(E247*F247,2)</f>
        <v>0</v>
      </c>
      <c r="H247" s="173"/>
      <c r="I247" s="174">
        <f>ROUND(E247*H247,2)</f>
        <v>0</v>
      </c>
      <c r="J247" s="173"/>
      <c r="K247" s="174">
        <f>ROUND(E247*J247,2)</f>
        <v>0</v>
      </c>
      <c r="L247" s="174">
        <v>21</v>
      </c>
      <c r="M247" s="174">
        <f>G247*(1+L247/100)</f>
        <v>0</v>
      </c>
      <c r="N247" s="172">
        <v>0</v>
      </c>
      <c r="O247" s="172">
        <f>ROUND(E247*N247,2)</f>
        <v>0</v>
      </c>
      <c r="P247" s="172">
        <v>4.0000000000000001E-3</v>
      </c>
      <c r="Q247" s="172">
        <f>ROUND(E247*P247,2)</f>
        <v>0.05</v>
      </c>
      <c r="R247" s="174"/>
      <c r="S247" s="174" t="s">
        <v>458</v>
      </c>
      <c r="T247" s="175" t="s">
        <v>458</v>
      </c>
      <c r="U247" s="157">
        <v>0.03</v>
      </c>
      <c r="V247" s="157">
        <f>ROUND(E247*U247,2)</f>
        <v>0.35</v>
      </c>
      <c r="W247" s="157"/>
      <c r="X247" s="157" t="s">
        <v>459</v>
      </c>
      <c r="Y247" s="157" t="s">
        <v>460</v>
      </c>
      <c r="Z247" s="146"/>
      <c r="AA247" s="146"/>
      <c r="AB247" s="146"/>
      <c r="AC247" s="146"/>
      <c r="AD247" s="146"/>
      <c r="AE247" s="146"/>
      <c r="AF247" s="146"/>
      <c r="AG247" s="146" t="s">
        <v>461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2" x14ac:dyDescent="0.2">
      <c r="A248" s="153"/>
      <c r="B248" s="154"/>
      <c r="C248" s="187" t="s">
        <v>527</v>
      </c>
      <c r="D248" s="159"/>
      <c r="E248" s="160">
        <v>11.7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6"/>
      <c r="AA248" s="146"/>
      <c r="AB248" s="146"/>
      <c r="AC248" s="146"/>
      <c r="AD248" s="146"/>
      <c r="AE248" s="146"/>
      <c r="AF248" s="146"/>
      <c r="AG248" s="146" t="s">
        <v>463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1" x14ac:dyDescent="0.2">
      <c r="A249" s="169">
        <v>40</v>
      </c>
      <c r="B249" s="170" t="s">
        <v>706</v>
      </c>
      <c r="C249" s="186" t="s">
        <v>707</v>
      </c>
      <c r="D249" s="171" t="s">
        <v>470</v>
      </c>
      <c r="E249" s="172">
        <v>45.14</v>
      </c>
      <c r="F249" s="173"/>
      <c r="G249" s="174">
        <f>ROUND(E249*F249,2)</f>
        <v>0</v>
      </c>
      <c r="H249" s="173"/>
      <c r="I249" s="174">
        <f>ROUND(E249*H249,2)</f>
        <v>0</v>
      </c>
      <c r="J249" s="173"/>
      <c r="K249" s="174">
        <f>ROUND(E249*J249,2)</f>
        <v>0</v>
      </c>
      <c r="L249" s="174">
        <v>21</v>
      </c>
      <c r="M249" s="174">
        <f>G249*(1+L249/100)</f>
        <v>0</v>
      </c>
      <c r="N249" s="172">
        <v>0</v>
      </c>
      <c r="O249" s="172">
        <f>ROUND(E249*N249,2)</f>
        <v>0</v>
      </c>
      <c r="P249" s="172">
        <v>4.0000000000000001E-3</v>
      </c>
      <c r="Q249" s="172">
        <f>ROUND(E249*P249,2)</f>
        <v>0.18</v>
      </c>
      <c r="R249" s="174"/>
      <c r="S249" s="174" t="s">
        <v>458</v>
      </c>
      <c r="T249" s="175" t="s">
        <v>458</v>
      </c>
      <c r="U249" s="157">
        <v>0.03</v>
      </c>
      <c r="V249" s="157">
        <f>ROUND(E249*U249,2)</f>
        <v>1.35</v>
      </c>
      <c r="W249" s="157"/>
      <c r="X249" s="157" t="s">
        <v>459</v>
      </c>
      <c r="Y249" s="157" t="s">
        <v>460</v>
      </c>
      <c r="Z249" s="146"/>
      <c r="AA249" s="146"/>
      <c r="AB249" s="146"/>
      <c r="AC249" s="146"/>
      <c r="AD249" s="146"/>
      <c r="AE249" s="146"/>
      <c r="AF249" s="146"/>
      <c r="AG249" s="146" t="s">
        <v>461</v>
      </c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2" x14ac:dyDescent="0.2">
      <c r="A250" s="153"/>
      <c r="B250" s="154"/>
      <c r="C250" s="187" t="s">
        <v>708</v>
      </c>
      <c r="D250" s="159"/>
      <c r="E250" s="160">
        <v>45.14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6"/>
      <c r="AA250" s="146"/>
      <c r="AB250" s="146"/>
      <c r="AC250" s="146"/>
      <c r="AD250" s="146"/>
      <c r="AE250" s="146"/>
      <c r="AF250" s="146"/>
      <c r="AG250" s="146" t="s">
        <v>463</v>
      </c>
      <c r="AH250" s="146">
        <v>0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1" x14ac:dyDescent="0.2">
      <c r="A251" s="169">
        <v>41</v>
      </c>
      <c r="B251" s="170" t="s">
        <v>709</v>
      </c>
      <c r="C251" s="186" t="s">
        <v>710</v>
      </c>
      <c r="D251" s="171" t="s">
        <v>470</v>
      </c>
      <c r="E251" s="172">
        <v>1277.23</v>
      </c>
      <c r="F251" s="173"/>
      <c r="G251" s="174">
        <f>ROUND(E251*F251,2)</f>
        <v>0</v>
      </c>
      <c r="H251" s="173"/>
      <c r="I251" s="174">
        <f>ROUND(E251*H251,2)</f>
        <v>0</v>
      </c>
      <c r="J251" s="173"/>
      <c r="K251" s="174">
        <f>ROUND(E251*J251,2)</f>
        <v>0</v>
      </c>
      <c r="L251" s="174">
        <v>21</v>
      </c>
      <c r="M251" s="174">
        <f>G251*(1+L251/100)</f>
        <v>0</v>
      </c>
      <c r="N251" s="172">
        <v>0</v>
      </c>
      <c r="O251" s="172">
        <f>ROUND(E251*N251,2)</f>
        <v>0</v>
      </c>
      <c r="P251" s="172">
        <v>6.8000000000000005E-2</v>
      </c>
      <c r="Q251" s="172">
        <f>ROUND(E251*P251,2)</f>
        <v>86.85</v>
      </c>
      <c r="R251" s="174"/>
      <c r="S251" s="174" t="s">
        <v>458</v>
      </c>
      <c r="T251" s="175" t="s">
        <v>458</v>
      </c>
      <c r="U251" s="157">
        <v>0.3</v>
      </c>
      <c r="V251" s="157">
        <f>ROUND(E251*U251,2)</f>
        <v>383.17</v>
      </c>
      <c r="W251" s="157"/>
      <c r="X251" s="157" t="s">
        <v>459</v>
      </c>
      <c r="Y251" s="157" t="s">
        <v>460</v>
      </c>
      <c r="Z251" s="146"/>
      <c r="AA251" s="146"/>
      <c r="AB251" s="146"/>
      <c r="AC251" s="146"/>
      <c r="AD251" s="146"/>
      <c r="AE251" s="146"/>
      <c r="AF251" s="146"/>
      <c r="AG251" s="146" t="s">
        <v>461</v>
      </c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ht="33.75" outlineLevel="2" x14ac:dyDescent="0.2">
      <c r="A252" s="153"/>
      <c r="B252" s="154"/>
      <c r="C252" s="187" t="s">
        <v>711</v>
      </c>
      <c r="D252" s="159"/>
      <c r="E252" s="160">
        <v>70.2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6"/>
      <c r="AA252" s="146"/>
      <c r="AB252" s="146"/>
      <c r="AC252" s="146"/>
      <c r="AD252" s="146"/>
      <c r="AE252" s="146"/>
      <c r="AF252" s="146"/>
      <c r="AG252" s="146" t="s">
        <v>463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ht="22.5" outlineLevel="3" x14ac:dyDescent="0.2">
      <c r="A253" s="153"/>
      <c r="B253" s="154"/>
      <c r="C253" s="187" t="s">
        <v>712</v>
      </c>
      <c r="D253" s="159"/>
      <c r="E253" s="160">
        <v>66.400000000000006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6"/>
      <c r="AA253" s="146"/>
      <c r="AB253" s="146"/>
      <c r="AC253" s="146"/>
      <c r="AD253" s="146"/>
      <c r="AE253" s="146"/>
      <c r="AF253" s="146"/>
      <c r="AG253" s="146" t="s">
        <v>463</v>
      </c>
      <c r="AH253" s="146">
        <v>0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3" x14ac:dyDescent="0.2">
      <c r="A254" s="153"/>
      <c r="B254" s="154"/>
      <c r="C254" s="187" t="s">
        <v>713</v>
      </c>
      <c r="D254" s="159"/>
      <c r="E254" s="160">
        <v>56.2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6"/>
      <c r="AA254" s="146"/>
      <c r="AB254" s="146"/>
      <c r="AC254" s="146"/>
      <c r="AD254" s="146"/>
      <c r="AE254" s="146"/>
      <c r="AF254" s="146"/>
      <c r="AG254" s="146" t="s">
        <v>463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3" x14ac:dyDescent="0.2">
      <c r="A255" s="153"/>
      <c r="B255" s="154"/>
      <c r="C255" s="187" t="s">
        <v>714</v>
      </c>
      <c r="D255" s="159"/>
      <c r="E255" s="160">
        <v>19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6"/>
      <c r="AA255" s="146"/>
      <c r="AB255" s="146"/>
      <c r="AC255" s="146"/>
      <c r="AD255" s="146"/>
      <c r="AE255" s="146"/>
      <c r="AF255" s="146"/>
      <c r="AG255" s="146" t="s">
        <v>463</v>
      </c>
      <c r="AH255" s="146">
        <v>0</v>
      </c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3" x14ac:dyDescent="0.2">
      <c r="A256" s="153"/>
      <c r="B256" s="154"/>
      <c r="C256" s="187" t="s">
        <v>715</v>
      </c>
      <c r="D256" s="159"/>
      <c r="E256" s="160">
        <v>2.4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6"/>
      <c r="AA256" s="146"/>
      <c r="AB256" s="146"/>
      <c r="AC256" s="146"/>
      <c r="AD256" s="146"/>
      <c r="AE256" s="146"/>
      <c r="AF256" s="146"/>
      <c r="AG256" s="146" t="s">
        <v>463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ht="33.75" outlineLevel="3" x14ac:dyDescent="0.2">
      <c r="A257" s="153"/>
      <c r="B257" s="154"/>
      <c r="C257" s="187" t="s">
        <v>716</v>
      </c>
      <c r="D257" s="159"/>
      <c r="E257" s="160">
        <v>67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6"/>
      <c r="AA257" s="146"/>
      <c r="AB257" s="146"/>
      <c r="AC257" s="146"/>
      <c r="AD257" s="146"/>
      <c r="AE257" s="146"/>
      <c r="AF257" s="146"/>
      <c r="AG257" s="146" t="s">
        <v>463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3" x14ac:dyDescent="0.2">
      <c r="A258" s="153"/>
      <c r="B258" s="154"/>
      <c r="C258" s="187" t="s">
        <v>717</v>
      </c>
      <c r="D258" s="159"/>
      <c r="E258" s="160">
        <v>1.44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6"/>
      <c r="AA258" s="146"/>
      <c r="AB258" s="146"/>
      <c r="AC258" s="146"/>
      <c r="AD258" s="146"/>
      <c r="AE258" s="146"/>
      <c r="AF258" s="146"/>
      <c r="AG258" s="146" t="s">
        <v>463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ht="33.75" outlineLevel="3" x14ac:dyDescent="0.2">
      <c r="A259" s="153"/>
      <c r="B259" s="154"/>
      <c r="C259" s="187" t="s">
        <v>718</v>
      </c>
      <c r="D259" s="159"/>
      <c r="E259" s="160">
        <v>73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6"/>
      <c r="AA259" s="146"/>
      <c r="AB259" s="146"/>
      <c r="AC259" s="146"/>
      <c r="AD259" s="146"/>
      <c r="AE259" s="146"/>
      <c r="AF259" s="146"/>
      <c r="AG259" s="146" t="s">
        <v>463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3" x14ac:dyDescent="0.2">
      <c r="A260" s="153"/>
      <c r="B260" s="154"/>
      <c r="C260" s="187" t="s">
        <v>719</v>
      </c>
      <c r="D260" s="159"/>
      <c r="E260" s="160">
        <v>2.88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6"/>
      <c r="AA260" s="146"/>
      <c r="AB260" s="146"/>
      <c r="AC260" s="146"/>
      <c r="AD260" s="146"/>
      <c r="AE260" s="146"/>
      <c r="AF260" s="146"/>
      <c r="AG260" s="146" t="s">
        <v>463</v>
      </c>
      <c r="AH260" s="146">
        <v>0</v>
      </c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ht="22.5" outlineLevel="3" x14ac:dyDescent="0.2">
      <c r="A261" s="153"/>
      <c r="B261" s="154"/>
      <c r="C261" s="187" t="s">
        <v>720</v>
      </c>
      <c r="D261" s="159"/>
      <c r="E261" s="160">
        <v>30.11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6"/>
      <c r="AA261" s="146"/>
      <c r="AB261" s="146"/>
      <c r="AC261" s="146"/>
      <c r="AD261" s="146"/>
      <c r="AE261" s="146"/>
      <c r="AF261" s="146"/>
      <c r="AG261" s="146" t="s">
        <v>463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ht="33.75" outlineLevel="3" x14ac:dyDescent="0.2">
      <c r="A262" s="153"/>
      <c r="B262" s="154"/>
      <c r="C262" s="187" t="s">
        <v>721</v>
      </c>
      <c r="D262" s="159"/>
      <c r="E262" s="160">
        <v>42.4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6"/>
      <c r="AA262" s="146"/>
      <c r="AB262" s="146"/>
      <c r="AC262" s="146"/>
      <c r="AD262" s="146"/>
      <c r="AE262" s="146"/>
      <c r="AF262" s="146"/>
      <c r="AG262" s="146" t="s">
        <v>463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ht="33.75" outlineLevel="3" x14ac:dyDescent="0.2">
      <c r="A263" s="153"/>
      <c r="B263" s="154"/>
      <c r="C263" s="187" t="s">
        <v>722</v>
      </c>
      <c r="D263" s="159"/>
      <c r="E263" s="160">
        <v>55.2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6"/>
      <c r="AA263" s="146"/>
      <c r="AB263" s="146"/>
      <c r="AC263" s="146"/>
      <c r="AD263" s="146"/>
      <c r="AE263" s="146"/>
      <c r="AF263" s="146"/>
      <c r="AG263" s="146" t="s">
        <v>463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ht="33.75" outlineLevel="3" x14ac:dyDescent="0.2">
      <c r="A264" s="153"/>
      <c r="B264" s="154"/>
      <c r="C264" s="187" t="s">
        <v>723</v>
      </c>
      <c r="D264" s="159"/>
      <c r="E264" s="160">
        <v>46.4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6"/>
      <c r="AA264" s="146"/>
      <c r="AB264" s="146"/>
      <c r="AC264" s="146"/>
      <c r="AD264" s="146"/>
      <c r="AE264" s="146"/>
      <c r="AF264" s="146"/>
      <c r="AG264" s="146" t="s">
        <v>463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ht="33.75" outlineLevel="3" x14ac:dyDescent="0.2">
      <c r="A265" s="153"/>
      <c r="B265" s="154"/>
      <c r="C265" s="187" t="s">
        <v>724</v>
      </c>
      <c r="D265" s="159"/>
      <c r="E265" s="160">
        <v>50.4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6"/>
      <c r="AA265" s="146"/>
      <c r="AB265" s="146"/>
      <c r="AC265" s="146"/>
      <c r="AD265" s="146"/>
      <c r="AE265" s="146"/>
      <c r="AF265" s="146"/>
      <c r="AG265" s="146" t="s">
        <v>463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3" x14ac:dyDescent="0.2">
      <c r="A266" s="153"/>
      <c r="B266" s="154"/>
      <c r="C266" s="187" t="s">
        <v>725</v>
      </c>
      <c r="D266" s="159"/>
      <c r="E266" s="160">
        <v>25.3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6"/>
      <c r="AA266" s="146"/>
      <c r="AB266" s="146"/>
      <c r="AC266" s="146"/>
      <c r="AD266" s="146"/>
      <c r="AE266" s="146"/>
      <c r="AF266" s="146"/>
      <c r="AG266" s="146" t="s">
        <v>463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ht="33.75" outlineLevel="3" x14ac:dyDescent="0.2">
      <c r="A267" s="153"/>
      <c r="B267" s="154"/>
      <c r="C267" s="187" t="s">
        <v>726</v>
      </c>
      <c r="D267" s="159"/>
      <c r="E267" s="160">
        <v>103.3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6"/>
      <c r="AA267" s="146"/>
      <c r="AB267" s="146"/>
      <c r="AC267" s="146"/>
      <c r="AD267" s="146"/>
      <c r="AE267" s="146"/>
      <c r="AF267" s="146"/>
      <c r="AG267" s="146" t="s">
        <v>463</v>
      </c>
      <c r="AH267" s="146">
        <v>0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3" x14ac:dyDescent="0.2">
      <c r="A268" s="153"/>
      <c r="B268" s="154"/>
      <c r="C268" s="187" t="s">
        <v>727</v>
      </c>
      <c r="D268" s="159"/>
      <c r="E268" s="160">
        <v>-11.2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6"/>
      <c r="AA268" s="146"/>
      <c r="AB268" s="146"/>
      <c r="AC268" s="146"/>
      <c r="AD268" s="146"/>
      <c r="AE268" s="146"/>
      <c r="AF268" s="146"/>
      <c r="AG268" s="146" t="s">
        <v>463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ht="33.75" outlineLevel="3" x14ac:dyDescent="0.2">
      <c r="A269" s="153"/>
      <c r="B269" s="154"/>
      <c r="C269" s="187" t="s">
        <v>728</v>
      </c>
      <c r="D269" s="159"/>
      <c r="E269" s="160">
        <v>114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6"/>
      <c r="AA269" s="146"/>
      <c r="AB269" s="146"/>
      <c r="AC269" s="146"/>
      <c r="AD269" s="146"/>
      <c r="AE269" s="146"/>
      <c r="AF269" s="146"/>
      <c r="AG269" s="146" t="s">
        <v>463</v>
      </c>
      <c r="AH269" s="146">
        <v>0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3" x14ac:dyDescent="0.2">
      <c r="A270" s="153"/>
      <c r="B270" s="154"/>
      <c r="C270" s="187" t="s">
        <v>729</v>
      </c>
      <c r="D270" s="159"/>
      <c r="E270" s="160">
        <v>26.6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6"/>
      <c r="AA270" s="146"/>
      <c r="AB270" s="146"/>
      <c r="AC270" s="146"/>
      <c r="AD270" s="146"/>
      <c r="AE270" s="146"/>
      <c r="AF270" s="146"/>
      <c r="AG270" s="146" t="s">
        <v>463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3" x14ac:dyDescent="0.2">
      <c r="A271" s="153"/>
      <c r="B271" s="154"/>
      <c r="C271" s="187" t="s">
        <v>730</v>
      </c>
      <c r="D271" s="159"/>
      <c r="E271" s="160">
        <v>26.4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6"/>
      <c r="AA271" s="146"/>
      <c r="AB271" s="146"/>
      <c r="AC271" s="146"/>
      <c r="AD271" s="146"/>
      <c r="AE271" s="146"/>
      <c r="AF271" s="146"/>
      <c r="AG271" s="146" t="s">
        <v>463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ht="22.5" outlineLevel="3" x14ac:dyDescent="0.2">
      <c r="A272" s="153"/>
      <c r="B272" s="154"/>
      <c r="C272" s="187" t="s">
        <v>731</v>
      </c>
      <c r="D272" s="159"/>
      <c r="E272" s="160">
        <v>61.6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6"/>
      <c r="AA272" s="146"/>
      <c r="AB272" s="146"/>
      <c r="AC272" s="146"/>
      <c r="AD272" s="146"/>
      <c r="AE272" s="146"/>
      <c r="AF272" s="146"/>
      <c r="AG272" s="146" t="s">
        <v>463</v>
      </c>
      <c r="AH272" s="146">
        <v>0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3" x14ac:dyDescent="0.2">
      <c r="A273" s="153"/>
      <c r="B273" s="154"/>
      <c r="C273" s="187" t="s">
        <v>732</v>
      </c>
      <c r="D273" s="159"/>
      <c r="E273" s="160">
        <v>6.8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6"/>
      <c r="AA273" s="146"/>
      <c r="AB273" s="146"/>
      <c r="AC273" s="146"/>
      <c r="AD273" s="146"/>
      <c r="AE273" s="146"/>
      <c r="AF273" s="146"/>
      <c r="AG273" s="146" t="s">
        <v>463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ht="33.75" outlineLevel="3" x14ac:dyDescent="0.2">
      <c r="A274" s="153"/>
      <c r="B274" s="154"/>
      <c r="C274" s="187" t="s">
        <v>733</v>
      </c>
      <c r="D274" s="159"/>
      <c r="E274" s="160">
        <v>133.1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6"/>
      <c r="AA274" s="146"/>
      <c r="AB274" s="146"/>
      <c r="AC274" s="146"/>
      <c r="AD274" s="146"/>
      <c r="AE274" s="146"/>
      <c r="AF274" s="146"/>
      <c r="AG274" s="146" t="s">
        <v>463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3" x14ac:dyDescent="0.2">
      <c r="A275" s="153"/>
      <c r="B275" s="154"/>
      <c r="C275" s="187" t="s">
        <v>734</v>
      </c>
      <c r="D275" s="159"/>
      <c r="E275" s="160">
        <v>-16.600000000000001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6"/>
      <c r="AA275" s="146"/>
      <c r="AB275" s="146"/>
      <c r="AC275" s="146"/>
      <c r="AD275" s="146"/>
      <c r="AE275" s="146"/>
      <c r="AF275" s="146"/>
      <c r="AG275" s="146" t="s">
        <v>463</v>
      </c>
      <c r="AH275" s="146">
        <v>0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3" x14ac:dyDescent="0.2">
      <c r="A276" s="153"/>
      <c r="B276" s="154"/>
      <c r="C276" s="187" t="s">
        <v>735</v>
      </c>
      <c r="D276" s="159"/>
      <c r="E276" s="160">
        <v>26.3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6"/>
      <c r="AA276" s="146"/>
      <c r="AB276" s="146"/>
      <c r="AC276" s="146"/>
      <c r="AD276" s="146"/>
      <c r="AE276" s="146"/>
      <c r="AF276" s="146"/>
      <c r="AG276" s="146" t="s">
        <v>463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ht="33.75" outlineLevel="3" x14ac:dyDescent="0.2">
      <c r="A277" s="153"/>
      <c r="B277" s="154"/>
      <c r="C277" s="187" t="s">
        <v>736</v>
      </c>
      <c r="D277" s="159"/>
      <c r="E277" s="160">
        <v>78.8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6"/>
      <c r="AA277" s="146"/>
      <c r="AB277" s="146"/>
      <c r="AC277" s="146"/>
      <c r="AD277" s="146"/>
      <c r="AE277" s="146"/>
      <c r="AF277" s="146"/>
      <c r="AG277" s="146" t="s">
        <v>463</v>
      </c>
      <c r="AH277" s="146">
        <v>0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3" x14ac:dyDescent="0.2">
      <c r="A278" s="153"/>
      <c r="B278" s="154"/>
      <c r="C278" s="187" t="s">
        <v>737</v>
      </c>
      <c r="D278" s="159"/>
      <c r="E278" s="160">
        <v>-8.8000000000000007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6"/>
      <c r="AA278" s="146"/>
      <c r="AB278" s="146"/>
      <c r="AC278" s="146"/>
      <c r="AD278" s="146"/>
      <c r="AE278" s="146"/>
      <c r="AF278" s="146"/>
      <c r="AG278" s="146" t="s">
        <v>463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ht="22.5" outlineLevel="3" x14ac:dyDescent="0.2">
      <c r="A279" s="153"/>
      <c r="B279" s="154"/>
      <c r="C279" s="187" t="s">
        <v>738</v>
      </c>
      <c r="D279" s="159"/>
      <c r="E279" s="160">
        <v>71.599999999999994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6"/>
      <c r="AA279" s="146"/>
      <c r="AB279" s="146"/>
      <c r="AC279" s="146"/>
      <c r="AD279" s="146"/>
      <c r="AE279" s="146"/>
      <c r="AF279" s="146"/>
      <c r="AG279" s="146" t="s">
        <v>463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3" x14ac:dyDescent="0.2">
      <c r="A280" s="153"/>
      <c r="B280" s="154"/>
      <c r="C280" s="187" t="s">
        <v>739</v>
      </c>
      <c r="D280" s="159"/>
      <c r="E280" s="160">
        <v>25.4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6"/>
      <c r="AA280" s="146"/>
      <c r="AB280" s="146"/>
      <c r="AC280" s="146"/>
      <c r="AD280" s="146"/>
      <c r="AE280" s="146"/>
      <c r="AF280" s="146"/>
      <c r="AG280" s="146" t="s">
        <v>463</v>
      </c>
      <c r="AH280" s="146">
        <v>0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3" x14ac:dyDescent="0.2">
      <c r="A281" s="153"/>
      <c r="B281" s="154"/>
      <c r="C281" s="187" t="s">
        <v>740</v>
      </c>
      <c r="D281" s="159"/>
      <c r="E281" s="160">
        <v>31.6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6"/>
      <c r="AA281" s="146"/>
      <c r="AB281" s="146"/>
      <c r="AC281" s="146"/>
      <c r="AD281" s="146"/>
      <c r="AE281" s="146"/>
      <c r="AF281" s="146"/>
      <c r="AG281" s="146" t="s">
        <v>463</v>
      </c>
      <c r="AH281" s="146">
        <v>0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x14ac:dyDescent="0.2">
      <c r="A282" s="162" t="s">
        <v>453</v>
      </c>
      <c r="B282" s="163" t="s">
        <v>393</v>
      </c>
      <c r="C282" s="185" t="s">
        <v>394</v>
      </c>
      <c r="D282" s="164"/>
      <c r="E282" s="165"/>
      <c r="F282" s="166"/>
      <c r="G282" s="166">
        <f>SUMIF(AG283:AG283,"&lt;&gt;NOR",G283:G283)</f>
        <v>0</v>
      </c>
      <c r="H282" s="166"/>
      <c r="I282" s="166">
        <f>SUM(I283:I283)</f>
        <v>0</v>
      </c>
      <c r="J282" s="166"/>
      <c r="K282" s="166">
        <f>SUM(K283:K283)</f>
        <v>0</v>
      </c>
      <c r="L282" s="166"/>
      <c r="M282" s="166">
        <f>SUM(M283:M283)</f>
        <v>0</v>
      </c>
      <c r="N282" s="165"/>
      <c r="O282" s="165">
        <f>SUM(O283:O283)</f>
        <v>0</v>
      </c>
      <c r="P282" s="165"/>
      <c r="Q282" s="165">
        <f>SUM(Q283:Q283)</f>
        <v>0</v>
      </c>
      <c r="R282" s="166"/>
      <c r="S282" s="166"/>
      <c r="T282" s="167"/>
      <c r="U282" s="161"/>
      <c r="V282" s="161">
        <f>SUM(V283:V283)</f>
        <v>57.76</v>
      </c>
      <c r="W282" s="161"/>
      <c r="X282" s="161"/>
      <c r="Y282" s="161"/>
      <c r="AG282" t="s">
        <v>454</v>
      </c>
    </row>
    <row r="283" spans="1:60" ht="22.5" outlineLevel="1" x14ac:dyDescent="0.2">
      <c r="A283" s="176">
        <v>42</v>
      </c>
      <c r="B283" s="177" t="s">
        <v>741</v>
      </c>
      <c r="C283" s="188" t="s">
        <v>742</v>
      </c>
      <c r="D283" s="178" t="s">
        <v>743</v>
      </c>
      <c r="E283" s="179">
        <v>10.502420000000001</v>
      </c>
      <c r="F283" s="180"/>
      <c r="G283" s="181">
        <f>ROUND(E283*F283,2)</f>
        <v>0</v>
      </c>
      <c r="H283" s="180"/>
      <c r="I283" s="181">
        <f>ROUND(E283*H283,2)</f>
        <v>0</v>
      </c>
      <c r="J283" s="180"/>
      <c r="K283" s="181">
        <f>ROUND(E283*J283,2)</f>
        <v>0</v>
      </c>
      <c r="L283" s="181">
        <v>21</v>
      </c>
      <c r="M283" s="181">
        <f>G283*(1+L283/100)</f>
        <v>0</v>
      </c>
      <c r="N283" s="179">
        <v>0</v>
      </c>
      <c r="O283" s="179">
        <f>ROUND(E283*N283,2)</f>
        <v>0</v>
      </c>
      <c r="P283" s="179">
        <v>0</v>
      </c>
      <c r="Q283" s="179">
        <f>ROUND(E283*P283,2)</f>
        <v>0</v>
      </c>
      <c r="R283" s="181"/>
      <c r="S283" s="181" t="s">
        <v>458</v>
      </c>
      <c r="T283" s="182" t="s">
        <v>458</v>
      </c>
      <c r="U283" s="157">
        <v>5.5</v>
      </c>
      <c r="V283" s="157">
        <f>ROUND(E283*U283,2)</f>
        <v>57.76</v>
      </c>
      <c r="W283" s="157"/>
      <c r="X283" s="157" t="s">
        <v>744</v>
      </c>
      <c r="Y283" s="157" t="s">
        <v>460</v>
      </c>
      <c r="Z283" s="146"/>
      <c r="AA283" s="146"/>
      <c r="AB283" s="146"/>
      <c r="AC283" s="146"/>
      <c r="AD283" s="146"/>
      <c r="AE283" s="146"/>
      <c r="AF283" s="146"/>
      <c r="AG283" s="146" t="s">
        <v>745</v>
      </c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x14ac:dyDescent="0.2">
      <c r="A284" s="162" t="s">
        <v>453</v>
      </c>
      <c r="B284" s="163" t="s">
        <v>397</v>
      </c>
      <c r="C284" s="185" t="s">
        <v>398</v>
      </c>
      <c r="D284" s="164"/>
      <c r="E284" s="165"/>
      <c r="F284" s="166"/>
      <c r="G284" s="166">
        <f>SUMIF(AG285:AG356,"&lt;&gt;NOR",G285:G356)</f>
        <v>0</v>
      </c>
      <c r="H284" s="166"/>
      <c r="I284" s="166">
        <f>SUM(I285:I356)</f>
        <v>0</v>
      </c>
      <c r="J284" s="166"/>
      <c r="K284" s="166">
        <f>SUM(K285:K356)</f>
        <v>0</v>
      </c>
      <c r="L284" s="166"/>
      <c r="M284" s="166">
        <f>SUM(M285:M356)</f>
        <v>0</v>
      </c>
      <c r="N284" s="165"/>
      <c r="O284" s="165">
        <f>SUM(O285:O356)</f>
        <v>1.23</v>
      </c>
      <c r="P284" s="165"/>
      <c r="Q284" s="165">
        <f>SUM(Q285:Q356)</f>
        <v>0</v>
      </c>
      <c r="R284" s="166"/>
      <c r="S284" s="166"/>
      <c r="T284" s="167"/>
      <c r="U284" s="161"/>
      <c r="V284" s="161">
        <f>SUM(V285:V356)</f>
        <v>228.81</v>
      </c>
      <c r="W284" s="161"/>
      <c r="X284" s="161"/>
      <c r="Y284" s="161"/>
      <c r="AG284" t="s">
        <v>454</v>
      </c>
    </row>
    <row r="285" spans="1:60" ht="22.5" outlineLevel="1" x14ac:dyDescent="0.2">
      <c r="A285" s="169">
        <v>43</v>
      </c>
      <c r="B285" s="170" t="s">
        <v>746</v>
      </c>
      <c r="C285" s="186" t="s">
        <v>747</v>
      </c>
      <c r="D285" s="171" t="s">
        <v>470</v>
      </c>
      <c r="E285" s="172">
        <v>643.83399999999995</v>
      </c>
      <c r="F285" s="173"/>
      <c r="G285" s="174">
        <f>ROUND(E285*F285,2)</f>
        <v>0</v>
      </c>
      <c r="H285" s="173"/>
      <c r="I285" s="174">
        <f>ROUND(E285*H285,2)</f>
        <v>0</v>
      </c>
      <c r="J285" s="173"/>
      <c r="K285" s="174">
        <f>ROUND(E285*J285,2)</f>
        <v>0</v>
      </c>
      <c r="L285" s="174">
        <v>21</v>
      </c>
      <c r="M285" s="174">
        <f>G285*(1+L285/100)</f>
        <v>0</v>
      </c>
      <c r="N285" s="172">
        <v>1.58E-3</v>
      </c>
      <c r="O285" s="172">
        <f>ROUND(E285*N285,2)</f>
        <v>1.02</v>
      </c>
      <c r="P285" s="172">
        <v>0</v>
      </c>
      <c r="Q285" s="172">
        <f>ROUND(E285*P285,2)</f>
        <v>0</v>
      </c>
      <c r="R285" s="174"/>
      <c r="S285" s="174" t="s">
        <v>458</v>
      </c>
      <c r="T285" s="175" t="s">
        <v>458</v>
      </c>
      <c r="U285" s="157">
        <v>0.24</v>
      </c>
      <c r="V285" s="157">
        <f>ROUND(E285*U285,2)</f>
        <v>154.52000000000001</v>
      </c>
      <c r="W285" s="157"/>
      <c r="X285" s="157" t="s">
        <v>459</v>
      </c>
      <c r="Y285" s="157" t="s">
        <v>460</v>
      </c>
      <c r="Z285" s="146"/>
      <c r="AA285" s="146"/>
      <c r="AB285" s="146"/>
      <c r="AC285" s="146"/>
      <c r="AD285" s="146"/>
      <c r="AE285" s="146"/>
      <c r="AF285" s="146"/>
      <c r="AG285" s="146" t="s">
        <v>461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2" x14ac:dyDescent="0.2">
      <c r="A286" s="153"/>
      <c r="B286" s="154"/>
      <c r="C286" s="187" t="s">
        <v>645</v>
      </c>
      <c r="D286" s="159"/>
      <c r="E286" s="160">
        <v>49.33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6"/>
      <c r="AA286" s="146"/>
      <c r="AB286" s="146"/>
      <c r="AC286" s="146"/>
      <c r="AD286" s="146"/>
      <c r="AE286" s="146"/>
      <c r="AF286" s="146"/>
      <c r="AG286" s="146" t="s">
        <v>463</v>
      </c>
      <c r="AH286" s="146">
        <v>0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ht="33.75" outlineLevel="3" x14ac:dyDescent="0.2">
      <c r="A287" s="153"/>
      <c r="B287" s="154"/>
      <c r="C287" s="187" t="s">
        <v>748</v>
      </c>
      <c r="D287" s="159"/>
      <c r="E287" s="160">
        <v>7.02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6"/>
      <c r="AA287" s="146"/>
      <c r="AB287" s="146"/>
      <c r="AC287" s="146"/>
      <c r="AD287" s="146"/>
      <c r="AE287" s="146"/>
      <c r="AF287" s="146"/>
      <c r="AG287" s="146" t="s">
        <v>463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ht="22.5" outlineLevel="3" x14ac:dyDescent="0.2">
      <c r="A288" s="153"/>
      <c r="B288" s="154"/>
      <c r="C288" s="187" t="s">
        <v>749</v>
      </c>
      <c r="D288" s="159"/>
      <c r="E288" s="160">
        <v>6.64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6"/>
      <c r="AA288" s="146"/>
      <c r="AB288" s="146"/>
      <c r="AC288" s="146"/>
      <c r="AD288" s="146"/>
      <c r="AE288" s="146"/>
      <c r="AF288" s="146"/>
      <c r="AG288" s="146" t="s">
        <v>463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ht="33.75" outlineLevel="3" x14ac:dyDescent="0.2">
      <c r="A289" s="153"/>
      <c r="B289" s="154"/>
      <c r="C289" s="187" t="s">
        <v>750</v>
      </c>
      <c r="D289" s="159"/>
      <c r="E289" s="160">
        <v>26.213999999999999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6"/>
      <c r="AA289" s="146"/>
      <c r="AB289" s="146"/>
      <c r="AC289" s="146"/>
      <c r="AD289" s="146"/>
      <c r="AE289" s="146"/>
      <c r="AF289" s="146"/>
      <c r="AG289" s="146" t="s">
        <v>463</v>
      </c>
      <c r="AH289" s="146">
        <v>0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ht="22.5" outlineLevel="3" x14ac:dyDescent="0.2">
      <c r="A290" s="153"/>
      <c r="B290" s="154"/>
      <c r="C290" s="187" t="s">
        <v>751</v>
      </c>
      <c r="D290" s="159"/>
      <c r="E290" s="160">
        <v>14.31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6"/>
      <c r="AA290" s="146"/>
      <c r="AB290" s="146"/>
      <c r="AC290" s="146"/>
      <c r="AD290" s="146"/>
      <c r="AE290" s="146"/>
      <c r="AF290" s="146"/>
      <c r="AG290" s="146" t="s">
        <v>463</v>
      </c>
      <c r="AH290" s="146">
        <v>0</v>
      </c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3" x14ac:dyDescent="0.2">
      <c r="A291" s="153"/>
      <c r="B291" s="154"/>
      <c r="C291" s="187" t="s">
        <v>752</v>
      </c>
      <c r="D291" s="159"/>
      <c r="E291" s="160">
        <v>8.5299999999999994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6"/>
      <c r="AA291" s="146"/>
      <c r="AB291" s="146"/>
      <c r="AC291" s="146"/>
      <c r="AD291" s="146"/>
      <c r="AE291" s="146"/>
      <c r="AF291" s="146"/>
      <c r="AG291" s="146" t="s">
        <v>463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3" x14ac:dyDescent="0.2">
      <c r="A292" s="153"/>
      <c r="B292" s="154"/>
      <c r="C292" s="187" t="s">
        <v>649</v>
      </c>
      <c r="D292" s="159"/>
      <c r="E292" s="160">
        <v>43.8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6"/>
      <c r="AA292" s="146"/>
      <c r="AB292" s="146"/>
      <c r="AC292" s="146"/>
      <c r="AD292" s="146"/>
      <c r="AE292" s="146"/>
      <c r="AF292" s="146"/>
      <c r="AG292" s="146" t="s">
        <v>463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ht="33.75" outlineLevel="3" x14ac:dyDescent="0.2">
      <c r="A293" s="153"/>
      <c r="B293" s="154"/>
      <c r="C293" s="187" t="s">
        <v>753</v>
      </c>
      <c r="D293" s="159"/>
      <c r="E293" s="160">
        <v>6.7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6"/>
      <c r="AA293" s="146"/>
      <c r="AB293" s="146"/>
      <c r="AC293" s="146"/>
      <c r="AD293" s="146"/>
      <c r="AE293" s="146"/>
      <c r="AF293" s="146"/>
      <c r="AG293" s="146" t="s">
        <v>463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3" x14ac:dyDescent="0.2">
      <c r="A294" s="153"/>
      <c r="B294" s="154"/>
      <c r="C294" s="187" t="s">
        <v>754</v>
      </c>
      <c r="D294" s="159"/>
      <c r="E294" s="160">
        <v>0.12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6"/>
      <c r="AA294" s="146"/>
      <c r="AB294" s="146"/>
      <c r="AC294" s="146"/>
      <c r="AD294" s="146"/>
      <c r="AE294" s="146"/>
      <c r="AF294" s="146"/>
      <c r="AG294" s="146" t="s">
        <v>463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ht="33.75" outlineLevel="3" x14ac:dyDescent="0.2">
      <c r="A295" s="153"/>
      <c r="B295" s="154"/>
      <c r="C295" s="187" t="s">
        <v>755</v>
      </c>
      <c r="D295" s="159"/>
      <c r="E295" s="160">
        <v>7.3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6"/>
      <c r="AA295" s="146"/>
      <c r="AB295" s="146"/>
      <c r="AC295" s="146"/>
      <c r="AD295" s="146"/>
      <c r="AE295" s="146"/>
      <c r="AF295" s="146"/>
      <c r="AG295" s="146" t="s">
        <v>463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3" x14ac:dyDescent="0.2">
      <c r="A296" s="153"/>
      <c r="B296" s="154"/>
      <c r="C296" s="187" t="s">
        <v>756</v>
      </c>
      <c r="D296" s="159"/>
      <c r="E296" s="160">
        <v>0.24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6"/>
      <c r="AA296" s="146"/>
      <c r="AB296" s="146"/>
      <c r="AC296" s="146"/>
      <c r="AD296" s="146"/>
      <c r="AE296" s="146"/>
      <c r="AF296" s="146"/>
      <c r="AG296" s="146" t="s">
        <v>463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ht="22.5" outlineLevel="3" x14ac:dyDescent="0.2">
      <c r="A297" s="153"/>
      <c r="B297" s="154"/>
      <c r="C297" s="187" t="s">
        <v>757</v>
      </c>
      <c r="D297" s="159"/>
      <c r="E297" s="160">
        <v>10.32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6"/>
      <c r="AA297" s="146"/>
      <c r="AB297" s="146"/>
      <c r="AC297" s="146"/>
      <c r="AD297" s="146"/>
      <c r="AE297" s="146"/>
      <c r="AF297" s="146"/>
      <c r="AG297" s="146" t="s">
        <v>463</v>
      </c>
      <c r="AH297" s="146">
        <v>0</v>
      </c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3" x14ac:dyDescent="0.2">
      <c r="A298" s="153"/>
      <c r="B298" s="154"/>
      <c r="C298" s="187" t="s">
        <v>758</v>
      </c>
      <c r="D298" s="159"/>
      <c r="E298" s="160">
        <v>6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6"/>
      <c r="AA298" s="146"/>
      <c r="AB298" s="146"/>
      <c r="AC298" s="146"/>
      <c r="AD298" s="146"/>
      <c r="AE298" s="146"/>
      <c r="AF298" s="146"/>
      <c r="AG298" s="146" t="s">
        <v>463</v>
      </c>
      <c r="AH298" s="146">
        <v>0</v>
      </c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3" x14ac:dyDescent="0.2">
      <c r="A299" s="153"/>
      <c r="B299" s="154"/>
      <c r="C299" s="187" t="s">
        <v>650</v>
      </c>
      <c r="D299" s="159"/>
      <c r="E299" s="160">
        <v>33.9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6"/>
      <c r="AA299" s="146"/>
      <c r="AB299" s="146"/>
      <c r="AC299" s="146"/>
      <c r="AD299" s="146"/>
      <c r="AE299" s="146"/>
      <c r="AF299" s="146"/>
      <c r="AG299" s="146" t="s">
        <v>463</v>
      </c>
      <c r="AH299" s="146">
        <v>0</v>
      </c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ht="33.75" outlineLevel="3" x14ac:dyDescent="0.2">
      <c r="A300" s="153"/>
      <c r="B300" s="154"/>
      <c r="C300" s="187" t="s">
        <v>759</v>
      </c>
      <c r="D300" s="159"/>
      <c r="E300" s="160">
        <v>4.24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6"/>
      <c r="AA300" s="146"/>
      <c r="AB300" s="146"/>
      <c r="AC300" s="146"/>
      <c r="AD300" s="146"/>
      <c r="AE300" s="146"/>
      <c r="AF300" s="146"/>
      <c r="AG300" s="146" t="s">
        <v>463</v>
      </c>
      <c r="AH300" s="146">
        <v>0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ht="33.75" outlineLevel="3" x14ac:dyDescent="0.2">
      <c r="A301" s="153"/>
      <c r="B301" s="154"/>
      <c r="C301" s="187" t="s">
        <v>760</v>
      </c>
      <c r="D301" s="159"/>
      <c r="E301" s="160">
        <v>5.52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6"/>
      <c r="AA301" s="146"/>
      <c r="AB301" s="146"/>
      <c r="AC301" s="146"/>
      <c r="AD301" s="146"/>
      <c r="AE301" s="146"/>
      <c r="AF301" s="146"/>
      <c r="AG301" s="146" t="s">
        <v>463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ht="33.75" outlineLevel="3" x14ac:dyDescent="0.2">
      <c r="A302" s="153"/>
      <c r="B302" s="154"/>
      <c r="C302" s="187" t="s">
        <v>761</v>
      </c>
      <c r="D302" s="159"/>
      <c r="E302" s="160">
        <v>14.34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6"/>
      <c r="AA302" s="146"/>
      <c r="AB302" s="146"/>
      <c r="AC302" s="146"/>
      <c r="AD302" s="146"/>
      <c r="AE302" s="146"/>
      <c r="AF302" s="146"/>
      <c r="AG302" s="146" t="s">
        <v>463</v>
      </c>
      <c r="AH302" s="146">
        <v>0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3" x14ac:dyDescent="0.2">
      <c r="A303" s="153"/>
      <c r="B303" s="154"/>
      <c r="C303" s="187" t="s">
        <v>762</v>
      </c>
      <c r="D303" s="159"/>
      <c r="E303" s="160">
        <v>19.2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6"/>
      <c r="AA303" s="146"/>
      <c r="AB303" s="146"/>
      <c r="AC303" s="146"/>
      <c r="AD303" s="146"/>
      <c r="AE303" s="146"/>
      <c r="AF303" s="146"/>
      <c r="AG303" s="146" t="s">
        <v>463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ht="33.75" outlineLevel="3" x14ac:dyDescent="0.2">
      <c r="A304" s="153"/>
      <c r="B304" s="154"/>
      <c r="C304" s="187" t="s">
        <v>724</v>
      </c>
      <c r="D304" s="159"/>
      <c r="E304" s="160">
        <v>50.4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6"/>
      <c r="AA304" s="146"/>
      <c r="AB304" s="146"/>
      <c r="AC304" s="146"/>
      <c r="AD304" s="146"/>
      <c r="AE304" s="146"/>
      <c r="AF304" s="146"/>
      <c r="AG304" s="146" t="s">
        <v>463</v>
      </c>
      <c r="AH304" s="146">
        <v>0</v>
      </c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3" x14ac:dyDescent="0.2">
      <c r="A305" s="153"/>
      <c r="B305" s="154"/>
      <c r="C305" s="187" t="s">
        <v>763</v>
      </c>
      <c r="D305" s="159"/>
      <c r="E305" s="160">
        <v>9.93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6"/>
      <c r="AA305" s="146"/>
      <c r="AB305" s="146"/>
      <c r="AC305" s="146"/>
      <c r="AD305" s="146"/>
      <c r="AE305" s="146"/>
      <c r="AF305" s="146"/>
      <c r="AG305" s="146" t="s">
        <v>463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3" x14ac:dyDescent="0.2">
      <c r="A306" s="153"/>
      <c r="B306" s="154"/>
      <c r="C306" s="187" t="s">
        <v>653</v>
      </c>
      <c r="D306" s="159"/>
      <c r="E306" s="160">
        <v>30.2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6"/>
      <c r="AA306" s="146"/>
      <c r="AB306" s="146"/>
      <c r="AC306" s="146"/>
      <c r="AD306" s="146"/>
      <c r="AE306" s="146"/>
      <c r="AF306" s="146"/>
      <c r="AG306" s="146" t="s">
        <v>463</v>
      </c>
      <c r="AH306" s="146">
        <v>0</v>
      </c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ht="22.5" outlineLevel="3" x14ac:dyDescent="0.2">
      <c r="A307" s="153"/>
      <c r="B307" s="154"/>
      <c r="C307" s="187" t="s">
        <v>764</v>
      </c>
      <c r="D307" s="159"/>
      <c r="E307" s="160">
        <v>10.33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6"/>
      <c r="AA307" s="146"/>
      <c r="AB307" s="146"/>
      <c r="AC307" s="146"/>
      <c r="AD307" s="146"/>
      <c r="AE307" s="146"/>
      <c r="AF307" s="146"/>
      <c r="AG307" s="146" t="s">
        <v>463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3" x14ac:dyDescent="0.2">
      <c r="A308" s="153"/>
      <c r="B308" s="154"/>
      <c r="C308" s="187" t="s">
        <v>765</v>
      </c>
      <c r="D308" s="159"/>
      <c r="E308" s="160">
        <v>-1.1200000000000001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6"/>
      <c r="AA308" s="146"/>
      <c r="AB308" s="146"/>
      <c r="AC308" s="146"/>
      <c r="AD308" s="146"/>
      <c r="AE308" s="146"/>
      <c r="AF308" s="146"/>
      <c r="AG308" s="146" t="s">
        <v>463</v>
      </c>
      <c r="AH308" s="146">
        <v>0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3" x14ac:dyDescent="0.2">
      <c r="A309" s="153"/>
      <c r="B309" s="154"/>
      <c r="C309" s="187" t="s">
        <v>654</v>
      </c>
      <c r="D309" s="159"/>
      <c r="E309" s="160">
        <v>57.3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6"/>
      <c r="AA309" s="146"/>
      <c r="AB309" s="146"/>
      <c r="AC309" s="146"/>
      <c r="AD309" s="146"/>
      <c r="AE309" s="146"/>
      <c r="AF309" s="146"/>
      <c r="AG309" s="146" t="s">
        <v>463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ht="22.5" outlineLevel="3" x14ac:dyDescent="0.2">
      <c r="A310" s="153"/>
      <c r="B310" s="154"/>
      <c r="C310" s="187" t="s">
        <v>766</v>
      </c>
      <c r="D310" s="159"/>
      <c r="E310" s="160">
        <v>10.32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6"/>
      <c r="AA310" s="146"/>
      <c r="AB310" s="146"/>
      <c r="AC310" s="146"/>
      <c r="AD310" s="146"/>
      <c r="AE310" s="146"/>
      <c r="AF310" s="146"/>
      <c r="AG310" s="146" t="s">
        <v>463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3" x14ac:dyDescent="0.2">
      <c r="A311" s="153"/>
      <c r="B311" s="154"/>
      <c r="C311" s="187" t="s">
        <v>767</v>
      </c>
      <c r="D311" s="159"/>
      <c r="E311" s="160">
        <v>13.46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6"/>
      <c r="AA311" s="146"/>
      <c r="AB311" s="146"/>
      <c r="AC311" s="146"/>
      <c r="AD311" s="146"/>
      <c r="AE311" s="146"/>
      <c r="AF311" s="146"/>
      <c r="AG311" s="146" t="s">
        <v>463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ht="22.5" outlineLevel="3" x14ac:dyDescent="0.2">
      <c r="A312" s="153"/>
      <c r="B312" s="154"/>
      <c r="C312" s="187" t="s">
        <v>768</v>
      </c>
      <c r="D312" s="159"/>
      <c r="E312" s="160">
        <v>11.24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6"/>
      <c r="AA312" s="146"/>
      <c r="AB312" s="146"/>
      <c r="AC312" s="146"/>
      <c r="AD312" s="146"/>
      <c r="AE312" s="146"/>
      <c r="AF312" s="146"/>
      <c r="AG312" s="146" t="s">
        <v>463</v>
      </c>
      <c r="AH312" s="146">
        <v>0</v>
      </c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ht="22.5" outlineLevel="3" x14ac:dyDescent="0.2">
      <c r="A313" s="153"/>
      <c r="B313" s="154"/>
      <c r="C313" s="187" t="s">
        <v>769</v>
      </c>
      <c r="D313" s="159"/>
      <c r="E313" s="160">
        <v>6.16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6"/>
      <c r="AA313" s="146"/>
      <c r="AB313" s="146"/>
      <c r="AC313" s="146"/>
      <c r="AD313" s="146"/>
      <c r="AE313" s="146"/>
      <c r="AF313" s="146"/>
      <c r="AG313" s="146" t="s">
        <v>463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3" x14ac:dyDescent="0.2">
      <c r="A314" s="153"/>
      <c r="B314" s="154"/>
      <c r="C314" s="187" t="s">
        <v>770</v>
      </c>
      <c r="D314" s="159"/>
      <c r="E314" s="160">
        <v>24.68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6"/>
      <c r="AA314" s="146"/>
      <c r="AB314" s="146"/>
      <c r="AC314" s="146"/>
      <c r="AD314" s="146"/>
      <c r="AE314" s="146"/>
      <c r="AF314" s="146"/>
      <c r="AG314" s="146" t="s">
        <v>463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3" x14ac:dyDescent="0.2">
      <c r="A315" s="153"/>
      <c r="B315" s="154"/>
      <c r="C315" s="187" t="s">
        <v>656</v>
      </c>
      <c r="D315" s="159"/>
      <c r="E315" s="160">
        <v>52.4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6"/>
      <c r="AA315" s="146"/>
      <c r="AB315" s="146"/>
      <c r="AC315" s="146"/>
      <c r="AD315" s="146"/>
      <c r="AE315" s="146"/>
      <c r="AF315" s="146"/>
      <c r="AG315" s="146" t="s">
        <v>463</v>
      </c>
      <c r="AH315" s="146">
        <v>0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ht="22.5" outlineLevel="3" x14ac:dyDescent="0.2">
      <c r="A316" s="153"/>
      <c r="B316" s="154"/>
      <c r="C316" s="187" t="s">
        <v>771</v>
      </c>
      <c r="D316" s="159"/>
      <c r="E316" s="160">
        <v>13.31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6"/>
      <c r="AA316" s="146"/>
      <c r="AB316" s="146"/>
      <c r="AC316" s="146"/>
      <c r="AD316" s="146"/>
      <c r="AE316" s="146"/>
      <c r="AF316" s="146"/>
      <c r="AG316" s="146" t="s">
        <v>463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3" x14ac:dyDescent="0.2">
      <c r="A317" s="153"/>
      <c r="B317" s="154"/>
      <c r="C317" s="187" t="s">
        <v>772</v>
      </c>
      <c r="D317" s="159"/>
      <c r="E317" s="160">
        <v>-1.66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6"/>
      <c r="AA317" s="146"/>
      <c r="AB317" s="146"/>
      <c r="AC317" s="146"/>
      <c r="AD317" s="146"/>
      <c r="AE317" s="146"/>
      <c r="AF317" s="146"/>
      <c r="AG317" s="146" t="s">
        <v>463</v>
      </c>
      <c r="AH317" s="146">
        <v>0</v>
      </c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3" x14ac:dyDescent="0.2">
      <c r="A318" s="153"/>
      <c r="B318" s="154"/>
      <c r="C318" s="187" t="s">
        <v>773</v>
      </c>
      <c r="D318" s="159"/>
      <c r="E318" s="160">
        <v>10.73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6"/>
      <c r="AA318" s="146"/>
      <c r="AB318" s="146"/>
      <c r="AC318" s="146"/>
      <c r="AD318" s="146"/>
      <c r="AE318" s="146"/>
      <c r="AF318" s="146"/>
      <c r="AG318" s="146" t="s">
        <v>463</v>
      </c>
      <c r="AH318" s="146">
        <v>0</v>
      </c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ht="33.75" outlineLevel="3" x14ac:dyDescent="0.2">
      <c r="A319" s="153"/>
      <c r="B319" s="154"/>
      <c r="C319" s="187" t="s">
        <v>774</v>
      </c>
      <c r="D319" s="159"/>
      <c r="E319" s="160">
        <v>7.88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6"/>
      <c r="AA319" s="146"/>
      <c r="AB319" s="146"/>
      <c r="AC319" s="146"/>
      <c r="AD319" s="146"/>
      <c r="AE319" s="146"/>
      <c r="AF319" s="146"/>
      <c r="AG319" s="146" t="s">
        <v>463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3" x14ac:dyDescent="0.2">
      <c r="A320" s="153"/>
      <c r="B320" s="154"/>
      <c r="C320" s="187" t="s">
        <v>775</v>
      </c>
      <c r="D320" s="159"/>
      <c r="E320" s="160">
        <v>14.9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6"/>
      <c r="AA320" s="146"/>
      <c r="AB320" s="146"/>
      <c r="AC320" s="146"/>
      <c r="AD320" s="146"/>
      <c r="AE320" s="146"/>
      <c r="AF320" s="146"/>
      <c r="AG320" s="146" t="s">
        <v>463</v>
      </c>
      <c r="AH320" s="146">
        <v>0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3" x14ac:dyDescent="0.2">
      <c r="A321" s="153"/>
      <c r="B321" s="154"/>
      <c r="C321" s="187" t="s">
        <v>776</v>
      </c>
      <c r="D321" s="159"/>
      <c r="E321" s="160">
        <v>31.9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6"/>
      <c r="AA321" s="146"/>
      <c r="AB321" s="146"/>
      <c r="AC321" s="146"/>
      <c r="AD321" s="146"/>
      <c r="AE321" s="146"/>
      <c r="AF321" s="146"/>
      <c r="AG321" s="146" t="s">
        <v>463</v>
      </c>
      <c r="AH321" s="146">
        <v>0</v>
      </c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ht="22.5" outlineLevel="3" x14ac:dyDescent="0.2">
      <c r="A322" s="153"/>
      <c r="B322" s="154"/>
      <c r="C322" s="187" t="s">
        <v>777</v>
      </c>
      <c r="D322" s="159"/>
      <c r="E322" s="160">
        <v>6.75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6"/>
      <c r="AA322" s="146"/>
      <c r="AB322" s="146"/>
      <c r="AC322" s="146"/>
      <c r="AD322" s="146"/>
      <c r="AE322" s="146"/>
      <c r="AF322" s="146"/>
      <c r="AG322" s="146" t="s">
        <v>463</v>
      </c>
      <c r="AH322" s="146">
        <v>0</v>
      </c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3" x14ac:dyDescent="0.2">
      <c r="A323" s="153"/>
      <c r="B323" s="154"/>
      <c r="C323" s="187" t="s">
        <v>778</v>
      </c>
      <c r="D323" s="159"/>
      <c r="E323" s="160">
        <v>11.54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6"/>
      <c r="AA323" s="146"/>
      <c r="AB323" s="146"/>
      <c r="AC323" s="146"/>
      <c r="AD323" s="146"/>
      <c r="AE323" s="146"/>
      <c r="AF323" s="146"/>
      <c r="AG323" s="146" t="s">
        <v>463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3" x14ac:dyDescent="0.2">
      <c r="A324" s="153"/>
      <c r="B324" s="154"/>
      <c r="C324" s="187" t="s">
        <v>779</v>
      </c>
      <c r="D324" s="159"/>
      <c r="E324" s="160">
        <v>9.4600000000000009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6"/>
      <c r="AA324" s="146"/>
      <c r="AB324" s="146"/>
      <c r="AC324" s="146"/>
      <c r="AD324" s="146"/>
      <c r="AE324" s="146"/>
      <c r="AF324" s="146"/>
      <c r="AG324" s="146" t="s">
        <v>463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1" x14ac:dyDescent="0.2">
      <c r="A325" s="169">
        <v>44</v>
      </c>
      <c r="B325" s="170" t="s">
        <v>780</v>
      </c>
      <c r="C325" s="186" t="s">
        <v>781</v>
      </c>
      <c r="D325" s="171" t="s">
        <v>530</v>
      </c>
      <c r="E325" s="172">
        <v>657.05</v>
      </c>
      <c r="F325" s="173"/>
      <c r="G325" s="174">
        <f>ROUND(E325*F325,2)</f>
        <v>0</v>
      </c>
      <c r="H325" s="173"/>
      <c r="I325" s="174">
        <f>ROUND(E325*H325,2)</f>
        <v>0</v>
      </c>
      <c r="J325" s="173"/>
      <c r="K325" s="174">
        <f>ROUND(E325*J325,2)</f>
        <v>0</v>
      </c>
      <c r="L325" s="174">
        <v>21</v>
      </c>
      <c r="M325" s="174">
        <f>G325*(1+L325/100)</f>
        <v>0</v>
      </c>
      <c r="N325" s="172">
        <v>3.2000000000000003E-4</v>
      </c>
      <c r="O325" s="172">
        <f>ROUND(E325*N325,2)</f>
        <v>0.21</v>
      </c>
      <c r="P325" s="172">
        <v>0</v>
      </c>
      <c r="Q325" s="172">
        <f>ROUND(E325*P325,2)</f>
        <v>0</v>
      </c>
      <c r="R325" s="174"/>
      <c r="S325" s="174" t="s">
        <v>458</v>
      </c>
      <c r="T325" s="175" t="s">
        <v>458</v>
      </c>
      <c r="U325" s="157">
        <v>0.11</v>
      </c>
      <c r="V325" s="157">
        <f>ROUND(E325*U325,2)</f>
        <v>72.28</v>
      </c>
      <c r="W325" s="157"/>
      <c r="X325" s="157" t="s">
        <v>459</v>
      </c>
      <c r="Y325" s="157" t="s">
        <v>460</v>
      </c>
      <c r="Z325" s="146"/>
      <c r="AA325" s="146"/>
      <c r="AB325" s="146"/>
      <c r="AC325" s="146"/>
      <c r="AD325" s="146"/>
      <c r="AE325" s="146"/>
      <c r="AF325" s="146"/>
      <c r="AG325" s="146" t="s">
        <v>461</v>
      </c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ht="22.5" outlineLevel="2" x14ac:dyDescent="0.2">
      <c r="A326" s="153"/>
      <c r="B326" s="154"/>
      <c r="C326" s="187" t="s">
        <v>782</v>
      </c>
      <c r="D326" s="159"/>
      <c r="E326" s="160">
        <v>35.1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6"/>
      <c r="AA326" s="146"/>
      <c r="AB326" s="146"/>
      <c r="AC326" s="146"/>
      <c r="AD326" s="146"/>
      <c r="AE326" s="146"/>
      <c r="AF326" s="146"/>
      <c r="AG326" s="146" t="s">
        <v>463</v>
      </c>
      <c r="AH326" s="146">
        <v>0</v>
      </c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ht="22.5" outlineLevel="3" x14ac:dyDescent="0.2">
      <c r="A327" s="153"/>
      <c r="B327" s="154"/>
      <c r="C327" s="187" t="s">
        <v>783</v>
      </c>
      <c r="D327" s="159"/>
      <c r="E327" s="160">
        <v>33.200000000000003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6"/>
      <c r="AA327" s="146"/>
      <c r="AB327" s="146"/>
      <c r="AC327" s="146"/>
      <c r="AD327" s="146"/>
      <c r="AE327" s="146"/>
      <c r="AF327" s="146"/>
      <c r="AG327" s="146" t="s">
        <v>463</v>
      </c>
      <c r="AH327" s="146">
        <v>0</v>
      </c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3" x14ac:dyDescent="0.2">
      <c r="A328" s="153"/>
      <c r="B328" s="154"/>
      <c r="C328" s="187" t="s">
        <v>784</v>
      </c>
      <c r="D328" s="159"/>
      <c r="E328" s="160">
        <v>28.1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6"/>
      <c r="AA328" s="146"/>
      <c r="AB328" s="146"/>
      <c r="AC328" s="146"/>
      <c r="AD328" s="146"/>
      <c r="AE328" s="146"/>
      <c r="AF328" s="146"/>
      <c r="AG328" s="146" t="s">
        <v>463</v>
      </c>
      <c r="AH328" s="146">
        <v>0</v>
      </c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3" x14ac:dyDescent="0.2">
      <c r="A329" s="153"/>
      <c r="B329" s="154"/>
      <c r="C329" s="187" t="s">
        <v>785</v>
      </c>
      <c r="D329" s="159"/>
      <c r="E329" s="160">
        <v>9.5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6"/>
      <c r="AA329" s="146"/>
      <c r="AB329" s="146"/>
      <c r="AC329" s="146"/>
      <c r="AD329" s="146"/>
      <c r="AE329" s="146"/>
      <c r="AF329" s="146"/>
      <c r="AG329" s="146" t="s">
        <v>463</v>
      </c>
      <c r="AH329" s="146">
        <v>0</v>
      </c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3" x14ac:dyDescent="0.2">
      <c r="A330" s="153"/>
      <c r="B330" s="154"/>
      <c r="C330" s="187" t="s">
        <v>786</v>
      </c>
      <c r="D330" s="159"/>
      <c r="E330" s="160">
        <v>10.75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6"/>
      <c r="AA330" s="146"/>
      <c r="AB330" s="146"/>
      <c r="AC330" s="146"/>
      <c r="AD330" s="146"/>
      <c r="AE330" s="146"/>
      <c r="AF330" s="146"/>
      <c r="AG330" s="146" t="s">
        <v>463</v>
      </c>
      <c r="AH330" s="146">
        <v>0</v>
      </c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ht="33.75" outlineLevel="3" x14ac:dyDescent="0.2">
      <c r="A331" s="153"/>
      <c r="B331" s="154"/>
      <c r="C331" s="187" t="s">
        <v>787</v>
      </c>
      <c r="D331" s="159"/>
      <c r="E331" s="160">
        <v>33.5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6"/>
      <c r="AA331" s="146"/>
      <c r="AB331" s="146"/>
      <c r="AC331" s="146"/>
      <c r="AD331" s="146"/>
      <c r="AE331" s="146"/>
      <c r="AF331" s="146"/>
      <c r="AG331" s="146" t="s">
        <v>463</v>
      </c>
      <c r="AH331" s="146">
        <v>0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3" x14ac:dyDescent="0.2">
      <c r="A332" s="153"/>
      <c r="B332" s="154"/>
      <c r="C332" s="187" t="s">
        <v>788</v>
      </c>
      <c r="D332" s="159"/>
      <c r="E332" s="160">
        <v>0.6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6"/>
      <c r="AA332" s="146"/>
      <c r="AB332" s="146"/>
      <c r="AC332" s="146"/>
      <c r="AD332" s="146"/>
      <c r="AE332" s="146"/>
      <c r="AF332" s="146"/>
      <c r="AG332" s="146" t="s">
        <v>463</v>
      </c>
      <c r="AH332" s="146">
        <v>0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ht="22.5" outlineLevel="3" x14ac:dyDescent="0.2">
      <c r="A333" s="153"/>
      <c r="B333" s="154"/>
      <c r="C333" s="187" t="s">
        <v>789</v>
      </c>
      <c r="D333" s="159"/>
      <c r="E333" s="160">
        <v>36.5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6"/>
      <c r="AA333" s="146"/>
      <c r="AB333" s="146"/>
      <c r="AC333" s="146"/>
      <c r="AD333" s="146"/>
      <c r="AE333" s="146"/>
      <c r="AF333" s="146"/>
      <c r="AG333" s="146" t="s">
        <v>463</v>
      </c>
      <c r="AH333" s="146">
        <v>0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3" x14ac:dyDescent="0.2">
      <c r="A334" s="153"/>
      <c r="B334" s="154"/>
      <c r="C334" s="187" t="s">
        <v>790</v>
      </c>
      <c r="D334" s="159"/>
      <c r="E334" s="160">
        <v>1.2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6"/>
      <c r="AA334" s="146"/>
      <c r="AB334" s="146"/>
      <c r="AC334" s="146"/>
      <c r="AD334" s="146"/>
      <c r="AE334" s="146"/>
      <c r="AF334" s="146"/>
      <c r="AG334" s="146" t="s">
        <v>463</v>
      </c>
      <c r="AH334" s="146">
        <v>0</v>
      </c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3" x14ac:dyDescent="0.2">
      <c r="A335" s="153"/>
      <c r="B335" s="154"/>
      <c r="C335" s="187" t="s">
        <v>791</v>
      </c>
      <c r="D335" s="159"/>
      <c r="E335" s="160">
        <v>14.6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6"/>
      <c r="AA335" s="146"/>
      <c r="AB335" s="146"/>
      <c r="AC335" s="146"/>
      <c r="AD335" s="146"/>
      <c r="AE335" s="146"/>
      <c r="AF335" s="146"/>
      <c r="AG335" s="146" t="s">
        <v>463</v>
      </c>
      <c r="AH335" s="146">
        <v>0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ht="33.75" outlineLevel="3" x14ac:dyDescent="0.2">
      <c r="A336" s="153"/>
      <c r="B336" s="154"/>
      <c r="C336" s="187" t="s">
        <v>792</v>
      </c>
      <c r="D336" s="159"/>
      <c r="E336" s="160">
        <v>21.2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6"/>
      <c r="AA336" s="146"/>
      <c r="AB336" s="146"/>
      <c r="AC336" s="146"/>
      <c r="AD336" s="146"/>
      <c r="AE336" s="146"/>
      <c r="AF336" s="146"/>
      <c r="AG336" s="146" t="s">
        <v>463</v>
      </c>
      <c r="AH336" s="146">
        <v>0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ht="33.75" outlineLevel="3" x14ac:dyDescent="0.2">
      <c r="A337" s="153"/>
      <c r="B337" s="154"/>
      <c r="C337" s="187" t="s">
        <v>793</v>
      </c>
      <c r="D337" s="159"/>
      <c r="E337" s="160">
        <v>27.6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6"/>
      <c r="AA337" s="146"/>
      <c r="AB337" s="146"/>
      <c r="AC337" s="146"/>
      <c r="AD337" s="146"/>
      <c r="AE337" s="146"/>
      <c r="AF337" s="146"/>
      <c r="AG337" s="146" t="s">
        <v>463</v>
      </c>
      <c r="AH337" s="146">
        <v>0</v>
      </c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ht="22.5" outlineLevel="3" x14ac:dyDescent="0.2">
      <c r="A338" s="153"/>
      <c r="B338" s="154"/>
      <c r="C338" s="187" t="s">
        <v>794</v>
      </c>
      <c r="D338" s="159"/>
      <c r="E338" s="160">
        <v>23.2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6"/>
      <c r="AA338" s="146"/>
      <c r="AB338" s="146"/>
      <c r="AC338" s="146"/>
      <c r="AD338" s="146"/>
      <c r="AE338" s="146"/>
      <c r="AF338" s="146"/>
      <c r="AG338" s="146" t="s">
        <v>463</v>
      </c>
      <c r="AH338" s="146">
        <v>0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ht="22.5" outlineLevel="3" x14ac:dyDescent="0.2">
      <c r="A339" s="153"/>
      <c r="B339" s="154"/>
      <c r="C339" s="187" t="s">
        <v>795</v>
      </c>
      <c r="D339" s="159"/>
      <c r="E339" s="160">
        <v>25.2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6"/>
      <c r="AA339" s="146"/>
      <c r="AB339" s="146"/>
      <c r="AC339" s="146"/>
      <c r="AD339" s="146"/>
      <c r="AE339" s="146"/>
      <c r="AF339" s="146"/>
      <c r="AG339" s="146" t="s">
        <v>463</v>
      </c>
      <c r="AH339" s="146">
        <v>0</v>
      </c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3" x14ac:dyDescent="0.2">
      <c r="A340" s="153"/>
      <c r="B340" s="154"/>
      <c r="C340" s="187" t="s">
        <v>796</v>
      </c>
      <c r="D340" s="159"/>
      <c r="E340" s="160">
        <v>12.65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6"/>
      <c r="AA340" s="146"/>
      <c r="AB340" s="146"/>
      <c r="AC340" s="146"/>
      <c r="AD340" s="146"/>
      <c r="AE340" s="146"/>
      <c r="AF340" s="146"/>
      <c r="AG340" s="146" t="s">
        <v>463</v>
      </c>
      <c r="AH340" s="146">
        <v>0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ht="33.75" outlineLevel="3" x14ac:dyDescent="0.2">
      <c r="A341" s="153"/>
      <c r="B341" s="154"/>
      <c r="C341" s="187" t="s">
        <v>797</v>
      </c>
      <c r="D341" s="159"/>
      <c r="E341" s="160">
        <v>51.65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6"/>
      <c r="AA341" s="146"/>
      <c r="AB341" s="146"/>
      <c r="AC341" s="146"/>
      <c r="AD341" s="146"/>
      <c r="AE341" s="146"/>
      <c r="AF341" s="146"/>
      <c r="AG341" s="146" t="s">
        <v>463</v>
      </c>
      <c r="AH341" s="146">
        <v>0</v>
      </c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3" x14ac:dyDescent="0.2">
      <c r="A342" s="153"/>
      <c r="B342" s="154"/>
      <c r="C342" s="187" t="s">
        <v>798</v>
      </c>
      <c r="D342" s="159"/>
      <c r="E342" s="160">
        <v>5.6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6"/>
      <c r="AA342" s="146"/>
      <c r="AB342" s="146"/>
      <c r="AC342" s="146"/>
      <c r="AD342" s="146"/>
      <c r="AE342" s="146"/>
      <c r="AF342" s="146"/>
      <c r="AG342" s="146" t="s">
        <v>463</v>
      </c>
      <c r="AH342" s="146">
        <v>0</v>
      </c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ht="33.75" outlineLevel="3" x14ac:dyDescent="0.2">
      <c r="A343" s="153"/>
      <c r="B343" s="154"/>
      <c r="C343" s="187" t="s">
        <v>799</v>
      </c>
      <c r="D343" s="159"/>
      <c r="E343" s="160">
        <v>57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6"/>
      <c r="AA343" s="146"/>
      <c r="AB343" s="146"/>
      <c r="AC343" s="146"/>
      <c r="AD343" s="146"/>
      <c r="AE343" s="146"/>
      <c r="AF343" s="146"/>
      <c r="AG343" s="146" t="s">
        <v>463</v>
      </c>
      <c r="AH343" s="146">
        <v>0</v>
      </c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3" x14ac:dyDescent="0.2">
      <c r="A344" s="153"/>
      <c r="B344" s="154"/>
      <c r="C344" s="187" t="s">
        <v>800</v>
      </c>
      <c r="D344" s="159"/>
      <c r="E344" s="160">
        <v>13.3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6"/>
      <c r="AA344" s="146"/>
      <c r="AB344" s="146"/>
      <c r="AC344" s="146"/>
      <c r="AD344" s="146"/>
      <c r="AE344" s="146"/>
      <c r="AF344" s="146"/>
      <c r="AG344" s="146" t="s">
        <v>463</v>
      </c>
      <c r="AH344" s="146">
        <v>0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3" x14ac:dyDescent="0.2">
      <c r="A345" s="153"/>
      <c r="B345" s="154"/>
      <c r="C345" s="187" t="s">
        <v>801</v>
      </c>
      <c r="D345" s="159"/>
      <c r="E345" s="160">
        <v>13.2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6"/>
      <c r="AA345" s="146"/>
      <c r="AB345" s="146"/>
      <c r="AC345" s="146"/>
      <c r="AD345" s="146"/>
      <c r="AE345" s="146"/>
      <c r="AF345" s="146"/>
      <c r="AG345" s="146" t="s">
        <v>463</v>
      </c>
      <c r="AH345" s="146">
        <v>0</v>
      </c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3" x14ac:dyDescent="0.2">
      <c r="A346" s="153"/>
      <c r="B346" s="154"/>
      <c r="C346" s="187" t="s">
        <v>802</v>
      </c>
      <c r="D346" s="159"/>
      <c r="E346" s="160">
        <v>30.8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6"/>
      <c r="AA346" s="146"/>
      <c r="AB346" s="146"/>
      <c r="AC346" s="146"/>
      <c r="AD346" s="146"/>
      <c r="AE346" s="146"/>
      <c r="AF346" s="146"/>
      <c r="AG346" s="146" t="s">
        <v>463</v>
      </c>
      <c r="AH346" s="146">
        <v>0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3" x14ac:dyDescent="0.2">
      <c r="A347" s="153"/>
      <c r="B347" s="154"/>
      <c r="C347" s="187" t="s">
        <v>803</v>
      </c>
      <c r="D347" s="159"/>
      <c r="E347" s="160">
        <v>3.4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6"/>
      <c r="AA347" s="146"/>
      <c r="AB347" s="146"/>
      <c r="AC347" s="146"/>
      <c r="AD347" s="146"/>
      <c r="AE347" s="146"/>
      <c r="AF347" s="146"/>
      <c r="AG347" s="146" t="s">
        <v>463</v>
      </c>
      <c r="AH347" s="146">
        <v>0</v>
      </c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ht="33.75" outlineLevel="3" x14ac:dyDescent="0.2">
      <c r="A348" s="153"/>
      <c r="B348" s="154"/>
      <c r="C348" s="187" t="s">
        <v>804</v>
      </c>
      <c r="D348" s="159"/>
      <c r="E348" s="160">
        <v>66.55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6"/>
      <c r="AA348" s="146"/>
      <c r="AB348" s="146"/>
      <c r="AC348" s="146"/>
      <c r="AD348" s="146"/>
      <c r="AE348" s="146"/>
      <c r="AF348" s="146"/>
      <c r="AG348" s="146" t="s">
        <v>463</v>
      </c>
      <c r="AH348" s="146">
        <v>0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3" x14ac:dyDescent="0.2">
      <c r="A349" s="153"/>
      <c r="B349" s="154"/>
      <c r="C349" s="187" t="s">
        <v>805</v>
      </c>
      <c r="D349" s="159"/>
      <c r="E349" s="160">
        <v>-8.3000000000000007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6"/>
      <c r="AA349" s="146"/>
      <c r="AB349" s="146"/>
      <c r="AC349" s="146"/>
      <c r="AD349" s="146"/>
      <c r="AE349" s="146"/>
      <c r="AF349" s="146"/>
      <c r="AG349" s="146" t="s">
        <v>463</v>
      </c>
      <c r="AH349" s="146">
        <v>0</v>
      </c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3" x14ac:dyDescent="0.2">
      <c r="A350" s="153"/>
      <c r="B350" s="154"/>
      <c r="C350" s="187" t="s">
        <v>806</v>
      </c>
      <c r="D350" s="159"/>
      <c r="E350" s="160">
        <v>13.15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6"/>
      <c r="AA350" s="146"/>
      <c r="AB350" s="146"/>
      <c r="AC350" s="146"/>
      <c r="AD350" s="146"/>
      <c r="AE350" s="146"/>
      <c r="AF350" s="146"/>
      <c r="AG350" s="146" t="s">
        <v>463</v>
      </c>
      <c r="AH350" s="146">
        <v>0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ht="33.75" outlineLevel="3" x14ac:dyDescent="0.2">
      <c r="A351" s="153"/>
      <c r="B351" s="154"/>
      <c r="C351" s="187" t="s">
        <v>807</v>
      </c>
      <c r="D351" s="159"/>
      <c r="E351" s="160">
        <v>39.4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6"/>
      <c r="AA351" s="146"/>
      <c r="AB351" s="146"/>
      <c r="AC351" s="146"/>
      <c r="AD351" s="146"/>
      <c r="AE351" s="146"/>
      <c r="AF351" s="146"/>
      <c r="AG351" s="146" t="s">
        <v>463</v>
      </c>
      <c r="AH351" s="146">
        <v>0</v>
      </c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3" x14ac:dyDescent="0.2">
      <c r="A352" s="153"/>
      <c r="B352" s="154"/>
      <c r="C352" s="187" t="s">
        <v>808</v>
      </c>
      <c r="D352" s="159"/>
      <c r="E352" s="160">
        <v>-4.4000000000000004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6"/>
      <c r="AA352" s="146"/>
      <c r="AB352" s="146"/>
      <c r="AC352" s="146"/>
      <c r="AD352" s="146"/>
      <c r="AE352" s="146"/>
      <c r="AF352" s="146"/>
      <c r="AG352" s="146" t="s">
        <v>463</v>
      </c>
      <c r="AH352" s="146">
        <v>0</v>
      </c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ht="22.5" outlineLevel="3" x14ac:dyDescent="0.2">
      <c r="A353" s="153"/>
      <c r="B353" s="154"/>
      <c r="C353" s="187" t="s">
        <v>809</v>
      </c>
      <c r="D353" s="159"/>
      <c r="E353" s="160">
        <v>35.799999999999997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6"/>
      <c r="AA353" s="146"/>
      <c r="AB353" s="146"/>
      <c r="AC353" s="146"/>
      <c r="AD353" s="146"/>
      <c r="AE353" s="146"/>
      <c r="AF353" s="146"/>
      <c r="AG353" s="146" t="s">
        <v>463</v>
      </c>
      <c r="AH353" s="146">
        <v>0</v>
      </c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3" x14ac:dyDescent="0.2">
      <c r="A354" s="153"/>
      <c r="B354" s="154"/>
      <c r="C354" s="187" t="s">
        <v>810</v>
      </c>
      <c r="D354" s="159"/>
      <c r="E354" s="160">
        <v>12.7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6"/>
      <c r="AA354" s="146"/>
      <c r="AB354" s="146"/>
      <c r="AC354" s="146"/>
      <c r="AD354" s="146"/>
      <c r="AE354" s="146"/>
      <c r="AF354" s="146"/>
      <c r="AG354" s="146" t="s">
        <v>463</v>
      </c>
      <c r="AH354" s="146">
        <v>0</v>
      </c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3" x14ac:dyDescent="0.2">
      <c r="A355" s="153"/>
      <c r="B355" s="154"/>
      <c r="C355" s="187" t="s">
        <v>811</v>
      </c>
      <c r="D355" s="159"/>
      <c r="E355" s="160">
        <v>14.3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6"/>
      <c r="AA355" s="146"/>
      <c r="AB355" s="146"/>
      <c r="AC355" s="146"/>
      <c r="AD355" s="146"/>
      <c r="AE355" s="146"/>
      <c r="AF355" s="146"/>
      <c r="AG355" s="146" t="s">
        <v>463</v>
      </c>
      <c r="AH355" s="146">
        <v>0</v>
      </c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1" x14ac:dyDescent="0.2">
      <c r="A356" s="176">
        <v>45</v>
      </c>
      <c r="B356" s="177" t="s">
        <v>812</v>
      </c>
      <c r="C356" s="188" t="s">
        <v>813</v>
      </c>
      <c r="D356" s="178" t="s">
        <v>743</v>
      </c>
      <c r="E356" s="179">
        <v>1.2275100000000001</v>
      </c>
      <c r="F356" s="180"/>
      <c r="G356" s="181">
        <f>ROUND(E356*F356,2)</f>
        <v>0</v>
      </c>
      <c r="H356" s="180"/>
      <c r="I356" s="181">
        <f>ROUND(E356*H356,2)</f>
        <v>0</v>
      </c>
      <c r="J356" s="180"/>
      <c r="K356" s="181">
        <f>ROUND(E356*J356,2)</f>
        <v>0</v>
      </c>
      <c r="L356" s="181">
        <v>21</v>
      </c>
      <c r="M356" s="181">
        <f>G356*(1+L356/100)</f>
        <v>0</v>
      </c>
      <c r="N356" s="179">
        <v>0</v>
      </c>
      <c r="O356" s="179">
        <f>ROUND(E356*N356,2)</f>
        <v>0</v>
      </c>
      <c r="P356" s="179">
        <v>0</v>
      </c>
      <c r="Q356" s="179">
        <f>ROUND(E356*P356,2)</f>
        <v>0</v>
      </c>
      <c r="R356" s="181"/>
      <c r="S356" s="181" t="s">
        <v>458</v>
      </c>
      <c r="T356" s="182" t="s">
        <v>458</v>
      </c>
      <c r="U356" s="157">
        <v>1.637</v>
      </c>
      <c r="V356" s="157">
        <f>ROUND(E356*U356,2)</f>
        <v>2.0099999999999998</v>
      </c>
      <c r="W356" s="157"/>
      <c r="X356" s="157" t="s">
        <v>744</v>
      </c>
      <c r="Y356" s="157" t="s">
        <v>460</v>
      </c>
      <c r="Z356" s="146"/>
      <c r="AA356" s="146"/>
      <c r="AB356" s="146"/>
      <c r="AC356" s="146"/>
      <c r="AD356" s="146"/>
      <c r="AE356" s="146"/>
      <c r="AF356" s="146"/>
      <c r="AG356" s="146" t="s">
        <v>745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x14ac:dyDescent="0.2">
      <c r="A357" s="162" t="s">
        <v>453</v>
      </c>
      <c r="B357" s="163" t="s">
        <v>405</v>
      </c>
      <c r="C357" s="185" t="s">
        <v>406</v>
      </c>
      <c r="D357" s="164"/>
      <c r="E357" s="165"/>
      <c r="F357" s="166"/>
      <c r="G357" s="166">
        <f>SUMIF(AG358:AG377,"&lt;&gt;NOR",G358:G377)</f>
        <v>0</v>
      </c>
      <c r="H357" s="166"/>
      <c r="I357" s="166">
        <f>SUM(I358:I377)</f>
        <v>0</v>
      </c>
      <c r="J357" s="166"/>
      <c r="K357" s="166">
        <f>SUM(K358:K377)</f>
        <v>0</v>
      </c>
      <c r="L357" s="166"/>
      <c r="M357" s="166">
        <f>SUM(M358:M377)</f>
        <v>0</v>
      </c>
      <c r="N357" s="165"/>
      <c r="O357" s="165">
        <f>SUM(O358:O377)</f>
        <v>0.39</v>
      </c>
      <c r="P357" s="165"/>
      <c r="Q357" s="165">
        <f>SUM(Q358:Q377)</f>
        <v>0.25</v>
      </c>
      <c r="R357" s="166"/>
      <c r="S357" s="166"/>
      <c r="T357" s="167"/>
      <c r="U357" s="161"/>
      <c r="V357" s="161">
        <f>SUM(V358:V377)</f>
        <v>10.569999999999999</v>
      </c>
      <c r="W357" s="161"/>
      <c r="X357" s="161"/>
      <c r="Y357" s="161"/>
      <c r="AG357" t="s">
        <v>454</v>
      </c>
    </row>
    <row r="358" spans="1:60" outlineLevel="1" x14ac:dyDescent="0.2">
      <c r="A358" s="169">
        <v>46</v>
      </c>
      <c r="B358" s="170" t="s">
        <v>814</v>
      </c>
      <c r="C358" s="186" t="s">
        <v>815</v>
      </c>
      <c r="D358" s="171" t="s">
        <v>470</v>
      </c>
      <c r="E358" s="172">
        <v>23.82</v>
      </c>
      <c r="F358" s="173"/>
      <c r="G358" s="174">
        <f>ROUND(E358*F358,2)</f>
        <v>0</v>
      </c>
      <c r="H358" s="173"/>
      <c r="I358" s="174">
        <f>ROUND(E358*H358,2)</f>
        <v>0</v>
      </c>
      <c r="J358" s="173"/>
      <c r="K358" s="174">
        <f>ROUND(E358*J358,2)</f>
        <v>0</v>
      </c>
      <c r="L358" s="174">
        <v>21</v>
      </c>
      <c r="M358" s="174">
        <f>G358*(1+L358/100)</f>
        <v>0</v>
      </c>
      <c r="N358" s="172">
        <v>0</v>
      </c>
      <c r="O358" s="172">
        <f>ROUND(E358*N358,2)</f>
        <v>0</v>
      </c>
      <c r="P358" s="172">
        <v>1.057E-2</v>
      </c>
      <c r="Q358" s="172">
        <f>ROUND(E358*P358,2)</f>
        <v>0.25</v>
      </c>
      <c r="R358" s="174"/>
      <c r="S358" s="174" t="s">
        <v>458</v>
      </c>
      <c r="T358" s="175" t="s">
        <v>458</v>
      </c>
      <c r="U358" s="157">
        <v>8.2000000000000003E-2</v>
      </c>
      <c r="V358" s="157">
        <f>ROUND(E358*U358,2)</f>
        <v>1.95</v>
      </c>
      <c r="W358" s="157"/>
      <c r="X358" s="157" t="s">
        <v>459</v>
      </c>
      <c r="Y358" s="157" t="s">
        <v>460</v>
      </c>
      <c r="Z358" s="146"/>
      <c r="AA358" s="146"/>
      <c r="AB358" s="146"/>
      <c r="AC358" s="146"/>
      <c r="AD358" s="146"/>
      <c r="AE358" s="146"/>
      <c r="AF358" s="146"/>
      <c r="AG358" s="146" t="s">
        <v>461</v>
      </c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2" x14ac:dyDescent="0.2">
      <c r="A359" s="153"/>
      <c r="B359" s="154"/>
      <c r="C359" s="187" t="s">
        <v>816</v>
      </c>
      <c r="D359" s="159"/>
      <c r="E359" s="160">
        <v>1.08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6"/>
      <c r="AA359" s="146"/>
      <c r="AB359" s="146"/>
      <c r="AC359" s="146"/>
      <c r="AD359" s="146"/>
      <c r="AE359" s="146"/>
      <c r="AF359" s="146"/>
      <c r="AG359" s="146" t="s">
        <v>463</v>
      </c>
      <c r="AH359" s="146">
        <v>0</v>
      </c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3" x14ac:dyDescent="0.2">
      <c r="A360" s="153"/>
      <c r="B360" s="154"/>
      <c r="C360" s="187" t="s">
        <v>817</v>
      </c>
      <c r="D360" s="159"/>
      <c r="E360" s="160">
        <v>1.44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6"/>
      <c r="AA360" s="146"/>
      <c r="AB360" s="146"/>
      <c r="AC360" s="146"/>
      <c r="AD360" s="146"/>
      <c r="AE360" s="146"/>
      <c r="AF360" s="146"/>
      <c r="AG360" s="146" t="s">
        <v>463</v>
      </c>
      <c r="AH360" s="146">
        <v>0</v>
      </c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3" x14ac:dyDescent="0.2">
      <c r="A361" s="153"/>
      <c r="B361" s="154"/>
      <c r="C361" s="187" t="s">
        <v>818</v>
      </c>
      <c r="D361" s="159"/>
      <c r="E361" s="160">
        <v>0.54</v>
      </c>
      <c r="F361" s="157"/>
      <c r="G361" s="1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6"/>
      <c r="AA361" s="146"/>
      <c r="AB361" s="146"/>
      <c r="AC361" s="146"/>
      <c r="AD361" s="146"/>
      <c r="AE361" s="146"/>
      <c r="AF361" s="146"/>
      <c r="AG361" s="146" t="s">
        <v>463</v>
      </c>
      <c r="AH361" s="146">
        <v>0</v>
      </c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3" x14ac:dyDescent="0.2">
      <c r="A362" s="153"/>
      <c r="B362" s="154"/>
      <c r="C362" s="187" t="s">
        <v>819</v>
      </c>
      <c r="D362" s="159"/>
      <c r="E362" s="160">
        <v>2.88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6"/>
      <c r="AA362" s="146"/>
      <c r="AB362" s="146"/>
      <c r="AC362" s="146"/>
      <c r="AD362" s="146"/>
      <c r="AE362" s="146"/>
      <c r="AF362" s="146"/>
      <c r="AG362" s="146" t="s">
        <v>463</v>
      </c>
      <c r="AH362" s="146">
        <v>0</v>
      </c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3" x14ac:dyDescent="0.2">
      <c r="A363" s="153"/>
      <c r="B363" s="154"/>
      <c r="C363" s="187" t="s">
        <v>820</v>
      </c>
      <c r="D363" s="159"/>
      <c r="E363" s="160">
        <v>0.48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6"/>
      <c r="AA363" s="146"/>
      <c r="AB363" s="146"/>
      <c r="AC363" s="146"/>
      <c r="AD363" s="146"/>
      <c r="AE363" s="146"/>
      <c r="AF363" s="146"/>
      <c r="AG363" s="146" t="s">
        <v>463</v>
      </c>
      <c r="AH363" s="146">
        <v>0</v>
      </c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3" x14ac:dyDescent="0.2">
      <c r="A364" s="153"/>
      <c r="B364" s="154"/>
      <c r="C364" s="187" t="s">
        <v>821</v>
      </c>
      <c r="D364" s="159"/>
      <c r="E364" s="160">
        <v>2.52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6"/>
      <c r="AA364" s="146"/>
      <c r="AB364" s="146"/>
      <c r="AC364" s="146"/>
      <c r="AD364" s="146"/>
      <c r="AE364" s="146"/>
      <c r="AF364" s="146"/>
      <c r="AG364" s="146" t="s">
        <v>463</v>
      </c>
      <c r="AH364" s="146">
        <v>0</v>
      </c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3" x14ac:dyDescent="0.2">
      <c r="A365" s="153"/>
      <c r="B365" s="154"/>
      <c r="C365" s="187" t="s">
        <v>822</v>
      </c>
      <c r="D365" s="159"/>
      <c r="E365" s="160">
        <v>0.84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6"/>
      <c r="AA365" s="146"/>
      <c r="AB365" s="146"/>
      <c r="AC365" s="146"/>
      <c r="AD365" s="146"/>
      <c r="AE365" s="146"/>
      <c r="AF365" s="146"/>
      <c r="AG365" s="146" t="s">
        <v>463</v>
      </c>
      <c r="AH365" s="146">
        <v>0</v>
      </c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3" x14ac:dyDescent="0.2">
      <c r="A366" s="153"/>
      <c r="B366" s="154"/>
      <c r="C366" s="187" t="s">
        <v>823</v>
      </c>
      <c r="D366" s="159"/>
      <c r="E366" s="160">
        <v>0.6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6"/>
      <c r="AA366" s="146"/>
      <c r="AB366" s="146"/>
      <c r="AC366" s="146"/>
      <c r="AD366" s="146"/>
      <c r="AE366" s="146"/>
      <c r="AF366" s="146"/>
      <c r="AG366" s="146" t="s">
        <v>463</v>
      </c>
      <c r="AH366" s="146">
        <v>0</v>
      </c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3" x14ac:dyDescent="0.2">
      <c r="A367" s="153"/>
      <c r="B367" s="154"/>
      <c r="C367" s="187" t="s">
        <v>824</v>
      </c>
      <c r="D367" s="159"/>
      <c r="E367" s="160">
        <v>2.52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6"/>
      <c r="AA367" s="146"/>
      <c r="AB367" s="146"/>
      <c r="AC367" s="146"/>
      <c r="AD367" s="146"/>
      <c r="AE367" s="146"/>
      <c r="AF367" s="146"/>
      <c r="AG367" s="146" t="s">
        <v>463</v>
      </c>
      <c r="AH367" s="146">
        <v>0</v>
      </c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3" x14ac:dyDescent="0.2">
      <c r="A368" s="153"/>
      <c r="B368" s="154"/>
      <c r="C368" s="187" t="s">
        <v>825</v>
      </c>
      <c r="D368" s="159"/>
      <c r="E368" s="160">
        <v>2.52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6"/>
      <c r="AA368" s="146"/>
      <c r="AB368" s="146"/>
      <c r="AC368" s="146"/>
      <c r="AD368" s="146"/>
      <c r="AE368" s="146"/>
      <c r="AF368" s="146"/>
      <c r="AG368" s="146" t="s">
        <v>463</v>
      </c>
      <c r="AH368" s="146">
        <v>0</v>
      </c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3" x14ac:dyDescent="0.2">
      <c r="A369" s="153"/>
      <c r="B369" s="154"/>
      <c r="C369" s="187" t="s">
        <v>826</v>
      </c>
      <c r="D369" s="159"/>
      <c r="E369" s="160">
        <v>1.2</v>
      </c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6"/>
      <c r="AA369" s="146"/>
      <c r="AB369" s="146"/>
      <c r="AC369" s="146"/>
      <c r="AD369" s="146"/>
      <c r="AE369" s="146"/>
      <c r="AF369" s="146"/>
      <c r="AG369" s="146" t="s">
        <v>463</v>
      </c>
      <c r="AH369" s="146">
        <v>0</v>
      </c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3" x14ac:dyDescent="0.2">
      <c r="A370" s="153"/>
      <c r="B370" s="154"/>
      <c r="C370" s="187" t="s">
        <v>827</v>
      </c>
      <c r="D370" s="159"/>
      <c r="E370" s="160">
        <v>0.84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6"/>
      <c r="AA370" s="146"/>
      <c r="AB370" s="146"/>
      <c r="AC370" s="146"/>
      <c r="AD370" s="146"/>
      <c r="AE370" s="146"/>
      <c r="AF370" s="146"/>
      <c r="AG370" s="146" t="s">
        <v>463</v>
      </c>
      <c r="AH370" s="146">
        <v>0</v>
      </c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3" x14ac:dyDescent="0.2">
      <c r="A371" s="153"/>
      <c r="B371" s="154"/>
      <c r="C371" s="187" t="s">
        <v>828</v>
      </c>
      <c r="D371" s="159"/>
      <c r="E371" s="160">
        <v>1.68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6"/>
      <c r="AA371" s="146"/>
      <c r="AB371" s="146"/>
      <c r="AC371" s="146"/>
      <c r="AD371" s="146"/>
      <c r="AE371" s="146"/>
      <c r="AF371" s="146"/>
      <c r="AG371" s="146" t="s">
        <v>463</v>
      </c>
      <c r="AH371" s="146">
        <v>0</v>
      </c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3" x14ac:dyDescent="0.2">
      <c r="A372" s="153"/>
      <c r="B372" s="154"/>
      <c r="C372" s="187" t="s">
        <v>829</v>
      </c>
      <c r="D372" s="159"/>
      <c r="E372" s="160">
        <v>1.44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6"/>
      <c r="AA372" s="146"/>
      <c r="AB372" s="146"/>
      <c r="AC372" s="146"/>
      <c r="AD372" s="146"/>
      <c r="AE372" s="146"/>
      <c r="AF372" s="146"/>
      <c r="AG372" s="146" t="s">
        <v>463</v>
      </c>
      <c r="AH372" s="146">
        <v>0</v>
      </c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3" x14ac:dyDescent="0.2">
      <c r="A373" s="153"/>
      <c r="B373" s="154"/>
      <c r="C373" s="187" t="s">
        <v>827</v>
      </c>
      <c r="D373" s="159"/>
      <c r="E373" s="160">
        <v>0.84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6"/>
      <c r="AA373" s="146"/>
      <c r="AB373" s="146"/>
      <c r="AC373" s="146"/>
      <c r="AD373" s="146"/>
      <c r="AE373" s="146"/>
      <c r="AF373" s="146"/>
      <c r="AG373" s="146" t="s">
        <v>463</v>
      </c>
      <c r="AH373" s="146">
        <v>0</v>
      </c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3" x14ac:dyDescent="0.2">
      <c r="A374" s="153"/>
      <c r="B374" s="154"/>
      <c r="C374" s="187" t="s">
        <v>830</v>
      </c>
      <c r="D374" s="159"/>
      <c r="E374" s="160">
        <v>0.96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6"/>
      <c r="AA374" s="146"/>
      <c r="AB374" s="146"/>
      <c r="AC374" s="146"/>
      <c r="AD374" s="146"/>
      <c r="AE374" s="146"/>
      <c r="AF374" s="146"/>
      <c r="AG374" s="146" t="s">
        <v>463</v>
      </c>
      <c r="AH374" s="146">
        <v>0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outlineLevel="3" x14ac:dyDescent="0.2">
      <c r="A375" s="153"/>
      <c r="B375" s="154"/>
      <c r="C375" s="187" t="s">
        <v>829</v>
      </c>
      <c r="D375" s="159"/>
      <c r="E375" s="160">
        <v>1.44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6"/>
      <c r="AA375" s="146"/>
      <c r="AB375" s="146"/>
      <c r="AC375" s="146"/>
      <c r="AD375" s="146"/>
      <c r="AE375" s="146"/>
      <c r="AF375" s="146"/>
      <c r="AG375" s="146" t="s">
        <v>463</v>
      </c>
      <c r="AH375" s="146">
        <v>0</v>
      </c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ht="22.5" outlineLevel="1" x14ac:dyDescent="0.2">
      <c r="A376" s="169">
        <v>47</v>
      </c>
      <c r="B376" s="170" t="s">
        <v>831</v>
      </c>
      <c r="C376" s="186" t="s">
        <v>832</v>
      </c>
      <c r="D376" s="171" t="s">
        <v>470</v>
      </c>
      <c r="E376" s="172">
        <v>23.82</v>
      </c>
      <c r="F376" s="173"/>
      <c r="G376" s="174">
        <f>ROUND(E376*F376,2)</f>
        <v>0</v>
      </c>
      <c r="H376" s="173"/>
      <c r="I376" s="174">
        <f>ROUND(E376*H376,2)</f>
        <v>0</v>
      </c>
      <c r="J376" s="173"/>
      <c r="K376" s="174">
        <f>ROUND(E376*J376,2)</f>
        <v>0</v>
      </c>
      <c r="L376" s="174">
        <v>21</v>
      </c>
      <c r="M376" s="174">
        <f>G376*(1+L376/100)</f>
        <v>0</v>
      </c>
      <c r="N376" s="172">
        <v>1.6320000000000001E-2</v>
      </c>
      <c r="O376" s="172">
        <f>ROUND(E376*N376,2)</f>
        <v>0.39</v>
      </c>
      <c r="P376" s="172">
        <v>0</v>
      </c>
      <c r="Q376" s="172">
        <f>ROUND(E376*P376,2)</f>
        <v>0</v>
      </c>
      <c r="R376" s="174"/>
      <c r="S376" s="174" t="s">
        <v>521</v>
      </c>
      <c r="T376" s="175" t="s">
        <v>522</v>
      </c>
      <c r="U376" s="157">
        <v>0.36199999999999999</v>
      </c>
      <c r="V376" s="157">
        <f>ROUND(E376*U376,2)</f>
        <v>8.6199999999999992</v>
      </c>
      <c r="W376" s="157"/>
      <c r="X376" s="157" t="s">
        <v>459</v>
      </c>
      <c r="Y376" s="157" t="s">
        <v>460</v>
      </c>
      <c r="Z376" s="146"/>
      <c r="AA376" s="146"/>
      <c r="AB376" s="146"/>
      <c r="AC376" s="146"/>
      <c r="AD376" s="146"/>
      <c r="AE376" s="146"/>
      <c r="AF376" s="146"/>
      <c r="AG376" s="146" t="s">
        <v>461</v>
      </c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2" x14ac:dyDescent="0.2">
      <c r="A377" s="153"/>
      <c r="B377" s="154"/>
      <c r="C377" s="187" t="s">
        <v>833</v>
      </c>
      <c r="D377" s="159"/>
      <c r="E377" s="160">
        <v>23.82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6"/>
      <c r="AA377" s="146"/>
      <c r="AB377" s="146"/>
      <c r="AC377" s="146"/>
      <c r="AD377" s="146"/>
      <c r="AE377" s="146"/>
      <c r="AF377" s="146"/>
      <c r="AG377" s="146" t="s">
        <v>463</v>
      </c>
      <c r="AH377" s="146">
        <v>5</v>
      </c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x14ac:dyDescent="0.2">
      <c r="A378" s="162" t="s">
        <v>453</v>
      </c>
      <c r="B378" s="163" t="s">
        <v>407</v>
      </c>
      <c r="C378" s="185" t="s">
        <v>408</v>
      </c>
      <c r="D378" s="164"/>
      <c r="E378" s="165"/>
      <c r="F378" s="166"/>
      <c r="G378" s="166">
        <f>SUMIF(AG379:AG408,"&lt;&gt;NOR",G379:G408)</f>
        <v>0</v>
      </c>
      <c r="H378" s="166"/>
      <c r="I378" s="166">
        <f>SUM(I379:I408)</f>
        <v>0</v>
      </c>
      <c r="J378" s="166"/>
      <c r="K378" s="166">
        <f>SUM(K379:K408)</f>
        <v>0</v>
      </c>
      <c r="L378" s="166"/>
      <c r="M378" s="166">
        <f>SUM(M379:M408)</f>
        <v>0</v>
      </c>
      <c r="N378" s="165"/>
      <c r="O378" s="165">
        <f>SUM(O379:O408)</f>
        <v>0.04</v>
      </c>
      <c r="P378" s="165"/>
      <c r="Q378" s="165">
        <f>SUM(Q379:Q408)</f>
        <v>3.57</v>
      </c>
      <c r="R378" s="166"/>
      <c r="S378" s="166"/>
      <c r="T378" s="167"/>
      <c r="U378" s="161"/>
      <c r="V378" s="161">
        <f>SUM(V379:V408)</f>
        <v>128.4</v>
      </c>
      <c r="W378" s="161"/>
      <c r="X378" s="161"/>
      <c r="Y378" s="161"/>
      <c r="AG378" t="s">
        <v>454</v>
      </c>
    </row>
    <row r="379" spans="1:60" outlineLevel="1" x14ac:dyDescent="0.2">
      <c r="A379" s="169">
        <v>48</v>
      </c>
      <c r="B379" s="170" t="s">
        <v>834</v>
      </c>
      <c r="C379" s="186" t="s">
        <v>835</v>
      </c>
      <c r="D379" s="171" t="s">
        <v>470</v>
      </c>
      <c r="E379" s="172">
        <v>210.5</v>
      </c>
      <c r="F379" s="173"/>
      <c r="G379" s="174">
        <f>ROUND(E379*F379,2)</f>
        <v>0</v>
      </c>
      <c r="H379" s="173"/>
      <c r="I379" s="174">
        <f>ROUND(E379*H379,2)</f>
        <v>0</v>
      </c>
      <c r="J379" s="173"/>
      <c r="K379" s="174">
        <f>ROUND(E379*J379,2)</f>
        <v>0</v>
      </c>
      <c r="L379" s="174">
        <v>21</v>
      </c>
      <c r="M379" s="174">
        <f>G379*(1+L379/100)</f>
        <v>0</v>
      </c>
      <c r="N379" s="172">
        <v>0</v>
      </c>
      <c r="O379" s="172">
        <f>ROUND(E379*N379,2)</f>
        <v>0</v>
      </c>
      <c r="P379" s="172">
        <v>1.695E-2</v>
      </c>
      <c r="Q379" s="172">
        <f>ROUND(E379*P379,2)</f>
        <v>3.57</v>
      </c>
      <c r="R379" s="174"/>
      <c r="S379" s="174" t="s">
        <v>458</v>
      </c>
      <c r="T379" s="175" t="s">
        <v>458</v>
      </c>
      <c r="U379" s="157">
        <v>0.16400000000000001</v>
      </c>
      <c r="V379" s="157">
        <f>ROUND(E379*U379,2)</f>
        <v>34.520000000000003</v>
      </c>
      <c r="W379" s="157"/>
      <c r="X379" s="157" t="s">
        <v>459</v>
      </c>
      <c r="Y379" s="157" t="s">
        <v>460</v>
      </c>
      <c r="Z379" s="146"/>
      <c r="AA379" s="146"/>
      <c r="AB379" s="146"/>
      <c r="AC379" s="146"/>
      <c r="AD379" s="146"/>
      <c r="AE379" s="146"/>
      <c r="AF379" s="146"/>
      <c r="AG379" s="146" t="s">
        <v>461</v>
      </c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ht="22.5" outlineLevel="2" x14ac:dyDescent="0.2">
      <c r="A380" s="153"/>
      <c r="B380" s="154"/>
      <c r="C380" s="187" t="s">
        <v>836</v>
      </c>
      <c r="D380" s="159"/>
      <c r="E380" s="160"/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6"/>
      <c r="AA380" s="146"/>
      <c r="AB380" s="146"/>
      <c r="AC380" s="146"/>
      <c r="AD380" s="146"/>
      <c r="AE380" s="146"/>
      <c r="AF380" s="146"/>
      <c r="AG380" s="146" t="s">
        <v>463</v>
      </c>
      <c r="AH380" s="146">
        <v>0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3" x14ac:dyDescent="0.2">
      <c r="A381" s="153"/>
      <c r="B381" s="154"/>
      <c r="C381" s="187" t="s">
        <v>837</v>
      </c>
      <c r="D381" s="159"/>
      <c r="E381" s="160">
        <v>16.100000000000001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6"/>
      <c r="AA381" s="146"/>
      <c r="AB381" s="146"/>
      <c r="AC381" s="146"/>
      <c r="AD381" s="146"/>
      <c r="AE381" s="146"/>
      <c r="AF381" s="146"/>
      <c r="AG381" s="146" t="s">
        <v>463</v>
      </c>
      <c r="AH381" s="146">
        <v>0</v>
      </c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3" x14ac:dyDescent="0.2">
      <c r="A382" s="153"/>
      <c r="B382" s="154"/>
      <c r="C382" s="187" t="s">
        <v>838</v>
      </c>
      <c r="D382" s="159"/>
      <c r="E382" s="160">
        <v>5.6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6"/>
      <c r="AA382" s="146"/>
      <c r="AB382" s="146"/>
      <c r="AC382" s="146"/>
      <c r="AD382" s="146"/>
      <c r="AE382" s="146"/>
      <c r="AF382" s="146"/>
      <c r="AG382" s="146" t="s">
        <v>463</v>
      </c>
      <c r="AH382" s="146">
        <v>0</v>
      </c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3" x14ac:dyDescent="0.2">
      <c r="A383" s="153"/>
      <c r="B383" s="154"/>
      <c r="C383" s="187" t="s">
        <v>839</v>
      </c>
      <c r="D383" s="159"/>
      <c r="E383" s="160">
        <v>19.399999999999999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6"/>
      <c r="AA383" s="146"/>
      <c r="AB383" s="146"/>
      <c r="AC383" s="146"/>
      <c r="AD383" s="146"/>
      <c r="AE383" s="146"/>
      <c r="AF383" s="146"/>
      <c r="AG383" s="146" t="s">
        <v>463</v>
      </c>
      <c r="AH383" s="146">
        <v>0</v>
      </c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outlineLevel="3" x14ac:dyDescent="0.2">
      <c r="A384" s="153"/>
      <c r="B384" s="154"/>
      <c r="C384" s="187" t="s">
        <v>840</v>
      </c>
      <c r="D384" s="159"/>
      <c r="E384" s="160">
        <v>15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6"/>
      <c r="AA384" s="146"/>
      <c r="AB384" s="146"/>
      <c r="AC384" s="146"/>
      <c r="AD384" s="146"/>
      <c r="AE384" s="146"/>
      <c r="AF384" s="146"/>
      <c r="AG384" s="146" t="s">
        <v>463</v>
      </c>
      <c r="AH384" s="146">
        <v>0</v>
      </c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3" x14ac:dyDescent="0.2">
      <c r="A385" s="153"/>
      <c r="B385" s="154"/>
      <c r="C385" s="187" t="s">
        <v>841</v>
      </c>
      <c r="D385" s="159"/>
      <c r="E385" s="160">
        <v>9.3000000000000007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6"/>
      <c r="AA385" s="146"/>
      <c r="AB385" s="146"/>
      <c r="AC385" s="146"/>
      <c r="AD385" s="146"/>
      <c r="AE385" s="146"/>
      <c r="AF385" s="146"/>
      <c r="AG385" s="146" t="s">
        <v>463</v>
      </c>
      <c r="AH385" s="146">
        <v>0</v>
      </c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3" x14ac:dyDescent="0.2">
      <c r="A386" s="153"/>
      <c r="B386" s="154"/>
      <c r="C386" s="187" t="s">
        <v>842</v>
      </c>
      <c r="D386" s="159"/>
      <c r="E386" s="160">
        <v>23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6"/>
      <c r="AA386" s="146"/>
      <c r="AB386" s="146"/>
      <c r="AC386" s="146"/>
      <c r="AD386" s="146"/>
      <c r="AE386" s="146"/>
      <c r="AF386" s="146"/>
      <c r="AG386" s="146" t="s">
        <v>463</v>
      </c>
      <c r="AH386" s="146">
        <v>0</v>
      </c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3" x14ac:dyDescent="0.2">
      <c r="A387" s="153"/>
      <c r="B387" s="154"/>
      <c r="C387" s="187" t="s">
        <v>843</v>
      </c>
      <c r="D387" s="159"/>
      <c r="E387" s="160">
        <v>42.3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6"/>
      <c r="AA387" s="146"/>
      <c r="AB387" s="146"/>
      <c r="AC387" s="146"/>
      <c r="AD387" s="146"/>
      <c r="AE387" s="146"/>
      <c r="AF387" s="146"/>
      <c r="AG387" s="146" t="s">
        <v>463</v>
      </c>
      <c r="AH387" s="146">
        <v>0</v>
      </c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outlineLevel="3" x14ac:dyDescent="0.2">
      <c r="A388" s="153"/>
      <c r="B388" s="154"/>
      <c r="C388" s="187" t="s">
        <v>844</v>
      </c>
      <c r="D388" s="159"/>
      <c r="E388" s="160">
        <v>18.2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6"/>
      <c r="AA388" s="146"/>
      <c r="AB388" s="146"/>
      <c r="AC388" s="146"/>
      <c r="AD388" s="146"/>
      <c r="AE388" s="146"/>
      <c r="AF388" s="146"/>
      <c r="AG388" s="146" t="s">
        <v>463</v>
      </c>
      <c r="AH388" s="146">
        <v>0</v>
      </c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3" x14ac:dyDescent="0.2">
      <c r="A389" s="153"/>
      <c r="B389" s="154"/>
      <c r="C389" s="187" t="s">
        <v>845</v>
      </c>
      <c r="D389" s="159"/>
      <c r="E389" s="160">
        <v>21.2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6"/>
      <c r="AA389" s="146"/>
      <c r="AB389" s="146"/>
      <c r="AC389" s="146"/>
      <c r="AD389" s="146"/>
      <c r="AE389" s="146"/>
      <c r="AF389" s="146"/>
      <c r="AG389" s="146" t="s">
        <v>463</v>
      </c>
      <c r="AH389" s="146">
        <v>0</v>
      </c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3" x14ac:dyDescent="0.2">
      <c r="A390" s="153"/>
      <c r="B390" s="154"/>
      <c r="C390" s="187" t="s">
        <v>846</v>
      </c>
      <c r="D390" s="159"/>
      <c r="E390" s="160">
        <v>16.8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6"/>
      <c r="AA390" s="146"/>
      <c r="AB390" s="146"/>
      <c r="AC390" s="146"/>
      <c r="AD390" s="146"/>
      <c r="AE390" s="146"/>
      <c r="AF390" s="146"/>
      <c r="AG390" s="146" t="s">
        <v>463</v>
      </c>
      <c r="AH390" s="146">
        <v>0</v>
      </c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3" x14ac:dyDescent="0.2">
      <c r="A391" s="153"/>
      <c r="B391" s="154"/>
      <c r="C391" s="187" t="s">
        <v>847</v>
      </c>
      <c r="D391" s="159"/>
      <c r="E391" s="160">
        <v>18.3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6"/>
      <c r="AA391" s="146"/>
      <c r="AB391" s="146"/>
      <c r="AC391" s="146"/>
      <c r="AD391" s="146"/>
      <c r="AE391" s="146"/>
      <c r="AF391" s="146"/>
      <c r="AG391" s="146" t="s">
        <v>463</v>
      </c>
      <c r="AH391" s="146">
        <v>0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3" x14ac:dyDescent="0.2">
      <c r="A392" s="153"/>
      <c r="B392" s="154"/>
      <c r="C392" s="187" t="s">
        <v>848</v>
      </c>
      <c r="D392" s="159"/>
      <c r="E392" s="160">
        <v>5.3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6"/>
      <c r="AA392" s="146"/>
      <c r="AB392" s="146"/>
      <c r="AC392" s="146"/>
      <c r="AD392" s="146"/>
      <c r="AE392" s="146"/>
      <c r="AF392" s="146"/>
      <c r="AG392" s="146" t="s">
        <v>463</v>
      </c>
      <c r="AH392" s="146">
        <v>0</v>
      </c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ht="22.5" outlineLevel="1" x14ac:dyDescent="0.2">
      <c r="A393" s="169">
        <v>49</v>
      </c>
      <c r="B393" s="170" t="s">
        <v>849</v>
      </c>
      <c r="C393" s="186" t="s">
        <v>850</v>
      </c>
      <c r="D393" s="171" t="s">
        <v>581</v>
      </c>
      <c r="E393" s="172">
        <v>11</v>
      </c>
      <c r="F393" s="173"/>
      <c r="G393" s="174">
        <f>ROUND(E393*F393,2)</f>
        <v>0</v>
      </c>
      <c r="H393" s="173"/>
      <c r="I393" s="174">
        <f>ROUND(E393*H393,2)</f>
        <v>0</v>
      </c>
      <c r="J393" s="173"/>
      <c r="K393" s="174">
        <f>ROUND(E393*J393,2)</f>
        <v>0</v>
      </c>
      <c r="L393" s="174">
        <v>21</v>
      </c>
      <c r="M393" s="174">
        <f>G393*(1+L393/100)</f>
        <v>0</v>
      </c>
      <c r="N393" s="172">
        <v>0</v>
      </c>
      <c r="O393" s="172">
        <f>ROUND(E393*N393,2)</f>
        <v>0</v>
      </c>
      <c r="P393" s="172">
        <v>0</v>
      </c>
      <c r="Q393" s="172">
        <f>ROUND(E393*P393,2)</f>
        <v>0</v>
      </c>
      <c r="R393" s="174"/>
      <c r="S393" s="174" t="s">
        <v>521</v>
      </c>
      <c r="T393" s="175" t="s">
        <v>582</v>
      </c>
      <c r="U393" s="157">
        <v>0</v>
      </c>
      <c r="V393" s="157">
        <f>ROUND(E393*U393,2)</f>
        <v>0</v>
      </c>
      <c r="W393" s="157"/>
      <c r="X393" s="157" t="s">
        <v>459</v>
      </c>
      <c r="Y393" s="157" t="s">
        <v>460</v>
      </c>
      <c r="Z393" s="146"/>
      <c r="AA393" s="146"/>
      <c r="AB393" s="146"/>
      <c r="AC393" s="146"/>
      <c r="AD393" s="146"/>
      <c r="AE393" s="146"/>
      <c r="AF393" s="146"/>
      <c r="AG393" s="146" t="s">
        <v>461</v>
      </c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2" x14ac:dyDescent="0.2">
      <c r="A394" s="153"/>
      <c r="B394" s="154"/>
      <c r="C394" s="187" t="s">
        <v>851</v>
      </c>
      <c r="D394" s="159"/>
      <c r="E394" s="160">
        <v>11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6"/>
      <c r="AA394" s="146"/>
      <c r="AB394" s="146"/>
      <c r="AC394" s="146"/>
      <c r="AD394" s="146"/>
      <c r="AE394" s="146"/>
      <c r="AF394" s="146"/>
      <c r="AG394" s="146" t="s">
        <v>463</v>
      </c>
      <c r="AH394" s="146">
        <v>0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ht="22.5" outlineLevel="1" x14ac:dyDescent="0.2">
      <c r="A395" s="169">
        <v>50</v>
      </c>
      <c r="B395" s="170" t="s">
        <v>852</v>
      </c>
      <c r="C395" s="186" t="s">
        <v>853</v>
      </c>
      <c r="D395" s="171" t="s">
        <v>470</v>
      </c>
      <c r="E395" s="172">
        <v>210.5</v>
      </c>
      <c r="F395" s="173"/>
      <c r="G395" s="174">
        <f>ROUND(E395*F395,2)</f>
        <v>0</v>
      </c>
      <c r="H395" s="173"/>
      <c r="I395" s="174">
        <f>ROUND(E395*H395,2)</f>
        <v>0</v>
      </c>
      <c r="J395" s="173"/>
      <c r="K395" s="174">
        <f>ROUND(E395*J395,2)</f>
        <v>0</v>
      </c>
      <c r="L395" s="174">
        <v>21</v>
      </c>
      <c r="M395" s="174">
        <f>G395*(1+L395/100)</f>
        <v>0</v>
      </c>
      <c r="N395" s="172">
        <v>2.0000000000000001E-4</v>
      </c>
      <c r="O395" s="172">
        <f>ROUND(E395*N395,2)</f>
        <v>0.04</v>
      </c>
      <c r="P395" s="172">
        <v>0</v>
      </c>
      <c r="Q395" s="172">
        <f>ROUND(E395*P395,2)</f>
        <v>0</v>
      </c>
      <c r="R395" s="174"/>
      <c r="S395" s="174" t="s">
        <v>521</v>
      </c>
      <c r="T395" s="175" t="s">
        <v>522</v>
      </c>
      <c r="U395" s="157">
        <v>0.44600000000000001</v>
      </c>
      <c r="V395" s="157">
        <f>ROUND(E395*U395,2)</f>
        <v>93.88</v>
      </c>
      <c r="W395" s="157"/>
      <c r="X395" s="157" t="s">
        <v>459</v>
      </c>
      <c r="Y395" s="157" t="s">
        <v>460</v>
      </c>
      <c r="Z395" s="146"/>
      <c r="AA395" s="146"/>
      <c r="AB395" s="146"/>
      <c r="AC395" s="146"/>
      <c r="AD395" s="146"/>
      <c r="AE395" s="146"/>
      <c r="AF395" s="146"/>
      <c r="AG395" s="146" t="s">
        <v>461</v>
      </c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2" x14ac:dyDescent="0.2">
      <c r="A396" s="153"/>
      <c r="B396" s="154"/>
      <c r="C396" s="187" t="s">
        <v>854</v>
      </c>
      <c r="D396" s="159"/>
      <c r="E396" s="160">
        <v>210.5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6"/>
      <c r="AA396" s="146"/>
      <c r="AB396" s="146"/>
      <c r="AC396" s="146"/>
      <c r="AD396" s="146"/>
      <c r="AE396" s="146"/>
      <c r="AF396" s="146"/>
      <c r="AG396" s="146" t="s">
        <v>463</v>
      </c>
      <c r="AH396" s="146">
        <v>5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ht="22.5" outlineLevel="1" x14ac:dyDescent="0.2">
      <c r="A397" s="169">
        <v>51</v>
      </c>
      <c r="B397" s="170" t="s">
        <v>855</v>
      </c>
      <c r="C397" s="186" t="s">
        <v>856</v>
      </c>
      <c r="D397" s="171" t="s">
        <v>581</v>
      </c>
      <c r="E397" s="172">
        <v>7</v>
      </c>
      <c r="F397" s="173"/>
      <c r="G397" s="174">
        <f>ROUND(E397*F397,2)</f>
        <v>0</v>
      </c>
      <c r="H397" s="173"/>
      <c r="I397" s="174">
        <f>ROUND(E397*H397,2)</f>
        <v>0</v>
      </c>
      <c r="J397" s="173"/>
      <c r="K397" s="174">
        <f>ROUND(E397*J397,2)</f>
        <v>0</v>
      </c>
      <c r="L397" s="174">
        <v>21</v>
      </c>
      <c r="M397" s="174">
        <f>G397*(1+L397/100)</f>
        <v>0</v>
      </c>
      <c r="N397" s="172">
        <v>0</v>
      </c>
      <c r="O397" s="172">
        <f>ROUND(E397*N397,2)</f>
        <v>0</v>
      </c>
      <c r="P397" s="172">
        <v>0</v>
      </c>
      <c r="Q397" s="172">
        <f>ROUND(E397*P397,2)</f>
        <v>0</v>
      </c>
      <c r="R397" s="174"/>
      <c r="S397" s="174" t="s">
        <v>521</v>
      </c>
      <c r="T397" s="175" t="s">
        <v>582</v>
      </c>
      <c r="U397" s="157">
        <v>0</v>
      </c>
      <c r="V397" s="157">
        <f>ROUND(E397*U397,2)</f>
        <v>0</v>
      </c>
      <c r="W397" s="157"/>
      <c r="X397" s="157" t="s">
        <v>459</v>
      </c>
      <c r="Y397" s="157" t="s">
        <v>460</v>
      </c>
      <c r="Z397" s="146"/>
      <c r="AA397" s="146"/>
      <c r="AB397" s="146"/>
      <c r="AC397" s="146"/>
      <c r="AD397" s="146"/>
      <c r="AE397" s="146"/>
      <c r="AF397" s="146"/>
      <c r="AG397" s="146" t="s">
        <v>461</v>
      </c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2" x14ac:dyDescent="0.2">
      <c r="A398" s="153"/>
      <c r="B398" s="154"/>
      <c r="C398" s="187" t="s">
        <v>857</v>
      </c>
      <c r="D398" s="159"/>
      <c r="E398" s="160">
        <v>7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6"/>
      <c r="AA398" s="146"/>
      <c r="AB398" s="146"/>
      <c r="AC398" s="146"/>
      <c r="AD398" s="146"/>
      <c r="AE398" s="146"/>
      <c r="AF398" s="146"/>
      <c r="AG398" s="146" t="s">
        <v>463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ht="22.5" outlineLevel="1" x14ac:dyDescent="0.2">
      <c r="A399" s="169">
        <v>52</v>
      </c>
      <c r="B399" s="170" t="s">
        <v>858</v>
      </c>
      <c r="C399" s="186" t="s">
        <v>859</v>
      </c>
      <c r="D399" s="171" t="s">
        <v>581</v>
      </c>
      <c r="E399" s="172">
        <v>1</v>
      </c>
      <c r="F399" s="173"/>
      <c r="G399" s="174">
        <f>ROUND(E399*F399,2)</f>
        <v>0</v>
      </c>
      <c r="H399" s="173"/>
      <c r="I399" s="174">
        <f>ROUND(E399*H399,2)</f>
        <v>0</v>
      </c>
      <c r="J399" s="173"/>
      <c r="K399" s="174">
        <f>ROUND(E399*J399,2)</f>
        <v>0</v>
      </c>
      <c r="L399" s="174">
        <v>21</v>
      </c>
      <c r="M399" s="174">
        <f>G399*(1+L399/100)</f>
        <v>0</v>
      </c>
      <c r="N399" s="172">
        <v>0</v>
      </c>
      <c r="O399" s="172">
        <f>ROUND(E399*N399,2)</f>
        <v>0</v>
      </c>
      <c r="P399" s="172">
        <v>0</v>
      </c>
      <c r="Q399" s="172">
        <f>ROUND(E399*P399,2)</f>
        <v>0</v>
      </c>
      <c r="R399" s="174"/>
      <c r="S399" s="174" t="s">
        <v>521</v>
      </c>
      <c r="T399" s="175" t="s">
        <v>582</v>
      </c>
      <c r="U399" s="157">
        <v>0</v>
      </c>
      <c r="V399" s="157">
        <f>ROUND(E399*U399,2)</f>
        <v>0</v>
      </c>
      <c r="W399" s="157"/>
      <c r="X399" s="157" t="s">
        <v>459</v>
      </c>
      <c r="Y399" s="157" t="s">
        <v>460</v>
      </c>
      <c r="Z399" s="146"/>
      <c r="AA399" s="146"/>
      <c r="AB399" s="146"/>
      <c r="AC399" s="146"/>
      <c r="AD399" s="146"/>
      <c r="AE399" s="146"/>
      <c r="AF399" s="146"/>
      <c r="AG399" s="146" t="s">
        <v>461</v>
      </c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2" x14ac:dyDescent="0.2">
      <c r="A400" s="153"/>
      <c r="B400" s="154"/>
      <c r="C400" s="187" t="s">
        <v>860</v>
      </c>
      <c r="D400" s="159"/>
      <c r="E400" s="160">
        <v>1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6"/>
      <c r="AA400" s="146"/>
      <c r="AB400" s="146"/>
      <c r="AC400" s="146"/>
      <c r="AD400" s="146"/>
      <c r="AE400" s="146"/>
      <c r="AF400" s="146"/>
      <c r="AG400" s="146" t="s">
        <v>463</v>
      </c>
      <c r="AH400" s="146">
        <v>0</v>
      </c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ht="22.5" outlineLevel="1" x14ac:dyDescent="0.2">
      <c r="A401" s="169">
        <v>53</v>
      </c>
      <c r="B401" s="170" t="s">
        <v>861</v>
      </c>
      <c r="C401" s="186" t="s">
        <v>862</v>
      </c>
      <c r="D401" s="171" t="s">
        <v>581</v>
      </c>
      <c r="E401" s="172">
        <v>1</v>
      </c>
      <c r="F401" s="173"/>
      <c r="G401" s="174">
        <f>ROUND(E401*F401,2)</f>
        <v>0</v>
      </c>
      <c r="H401" s="173"/>
      <c r="I401" s="174">
        <f>ROUND(E401*H401,2)</f>
        <v>0</v>
      </c>
      <c r="J401" s="173"/>
      <c r="K401" s="174">
        <f>ROUND(E401*J401,2)</f>
        <v>0</v>
      </c>
      <c r="L401" s="174">
        <v>21</v>
      </c>
      <c r="M401" s="174">
        <f>G401*(1+L401/100)</f>
        <v>0</v>
      </c>
      <c r="N401" s="172">
        <v>0</v>
      </c>
      <c r="O401" s="172">
        <f>ROUND(E401*N401,2)</f>
        <v>0</v>
      </c>
      <c r="P401" s="172">
        <v>0</v>
      </c>
      <c r="Q401" s="172">
        <f>ROUND(E401*P401,2)</f>
        <v>0</v>
      </c>
      <c r="R401" s="174"/>
      <c r="S401" s="174" t="s">
        <v>521</v>
      </c>
      <c r="T401" s="175" t="s">
        <v>582</v>
      </c>
      <c r="U401" s="157">
        <v>0</v>
      </c>
      <c r="V401" s="157">
        <f>ROUND(E401*U401,2)</f>
        <v>0</v>
      </c>
      <c r="W401" s="157"/>
      <c r="X401" s="157" t="s">
        <v>459</v>
      </c>
      <c r="Y401" s="157" t="s">
        <v>460</v>
      </c>
      <c r="Z401" s="146"/>
      <c r="AA401" s="146"/>
      <c r="AB401" s="146"/>
      <c r="AC401" s="146"/>
      <c r="AD401" s="146"/>
      <c r="AE401" s="146"/>
      <c r="AF401" s="146"/>
      <c r="AG401" s="146" t="s">
        <v>461</v>
      </c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2" x14ac:dyDescent="0.2">
      <c r="A402" s="153"/>
      <c r="B402" s="154"/>
      <c r="C402" s="187" t="s">
        <v>863</v>
      </c>
      <c r="D402" s="159"/>
      <c r="E402" s="160">
        <v>1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6"/>
      <c r="AA402" s="146"/>
      <c r="AB402" s="146"/>
      <c r="AC402" s="146"/>
      <c r="AD402" s="146"/>
      <c r="AE402" s="146"/>
      <c r="AF402" s="146"/>
      <c r="AG402" s="146" t="s">
        <v>463</v>
      </c>
      <c r="AH402" s="146">
        <v>0</v>
      </c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ht="22.5" outlineLevel="1" x14ac:dyDescent="0.2">
      <c r="A403" s="169">
        <v>54</v>
      </c>
      <c r="B403" s="170" t="s">
        <v>864</v>
      </c>
      <c r="C403" s="186" t="s">
        <v>865</v>
      </c>
      <c r="D403" s="171" t="s">
        <v>581</v>
      </c>
      <c r="E403" s="172">
        <v>1</v>
      </c>
      <c r="F403" s="173"/>
      <c r="G403" s="174">
        <f>ROUND(E403*F403,2)</f>
        <v>0</v>
      </c>
      <c r="H403" s="173"/>
      <c r="I403" s="174">
        <f>ROUND(E403*H403,2)</f>
        <v>0</v>
      </c>
      <c r="J403" s="173"/>
      <c r="K403" s="174">
        <f>ROUND(E403*J403,2)</f>
        <v>0</v>
      </c>
      <c r="L403" s="174">
        <v>21</v>
      </c>
      <c r="M403" s="174">
        <f>G403*(1+L403/100)</f>
        <v>0</v>
      </c>
      <c r="N403" s="172">
        <v>0</v>
      </c>
      <c r="O403" s="172">
        <f>ROUND(E403*N403,2)</f>
        <v>0</v>
      </c>
      <c r="P403" s="172">
        <v>0</v>
      </c>
      <c r="Q403" s="172">
        <f>ROUND(E403*P403,2)</f>
        <v>0</v>
      </c>
      <c r="R403" s="174"/>
      <c r="S403" s="174" t="s">
        <v>521</v>
      </c>
      <c r="T403" s="175" t="s">
        <v>522</v>
      </c>
      <c r="U403" s="157">
        <v>0</v>
      </c>
      <c r="V403" s="157">
        <f>ROUND(E403*U403,2)</f>
        <v>0</v>
      </c>
      <c r="W403" s="157"/>
      <c r="X403" s="157" t="s">
        <v>459</v>
      </c>
      <c r="Y403" s="157" t="s">
        <v>460</v>
      </c>
      <c r="Z403" s="146"/>
      <c r="AA403" s="146"/>
      <c r="AB403" s="146"/>
      <c r="AC403" s="146"/>
      <c r="AD403" s="146"/>
      <c r="AE403" s="146"/>
      <c r="AF403" s="146"/>
      <c r="AG403" s="146" t="s">
        <v>461</v>
      </c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2" x14ac:dyDescent="0.2">
      <c r="A404" s="153"/>
      <c r="B404" s="154"/>
      <c r="C404" s="187" t="s">
        <v>866</v>
      </c>
      <c r="D404" s="159"/>
      <c r="E404" s="160">
        <v>1</v>
      </c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6"/>
      <c r="AA404" s="146"/>
      <c r="AB404" s="146"/>
      <c r="AC404" s="146"/>
      <c r="AD404" s="146"/>
      <c r="AE404" s="146"/>
      <c r="AF404" s="146"/>
      <c r="AG404" s="146" t="s">
        <v>463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ht="22.5" outlineLevel="1" x14ac:dyDescent="0.2">
      <c r="A405" s="169">
        <v>55</v>
      </c>
      <c r="B405" s="170" t="s">
        <v>867</v>
      </c>
      <c r="C405" s="186" t="s">
        <v>868</v>
      </c>
      <c r="D405" s="171" t="s">
        <v>581</v>
      </c>
      <c r="E405" s="172">
        <v>24</v>
      </c>
      <c r="F405" s="173"/>
      <c r="G405" s="174">
        <f>ROUND(E405*F405,2)</f>
        <v>0</v>
      </c>
      <c r="H405" s="173"/>
      <c r="I405" s="174">
        <f>ROUND(E405*H405,2)</f>
        <v>0</v>
      </c>
      <c r="J405" s="173"/>
      <c r="K405" s="174">
        <f>ROUND(E405*J405,2)</f>
        <v>0</v>
      </c>
      <c r="L405" s="174">
        <v>21</v>
      </c>
      <c r="M405" s="174">
        <f>G405*(1+L405/100)</f>
        <v>0</v>
      </c>
      <c r="N405" s="172">
        <v>0</v>
      </c>
      <c r="O405" s="172">
        <f>ROUND(E405*N405,2)</f>
        <v>0</v>
      </c>
      <c r="P405" s="172">
        <v>0</v>
      </c>
      <c r="Q405" s="172">
        <f>ROUND(E405*P405,2)</f>
        <v>0</v>
      </c>
      <c r="R405" s="174"/>
      <c r="S405" s="174" t="s">
        <v>521</v>
      </c>
      <c r="T405" s="175" t="s">
        <v>582</v>
      </c>
      <c r="U405" s="157">
        <v>0</v>
      </c>
      <c r="V405" s="157">
        <f>ROUND(E405*U405,2)</f>
        <v>0</v>
      </c>
      <c r="W405" s="157"/>
      <c r="X405" s="157" t="s">
        <v>459</v>
      </c>
      <c r="Y405" s="157" t="s">
        <v>460</v>
      </c>
      <c r="Z405" s="146"/>
      <c r="AA405" s="146"/>
      <c r="AB405" s="146"/>
      <c r="AC405" s="146"/>
      <c r="AD405" s="146"/>
      <c r="AE405" s="146"/>
      <c r="AF405" s="146"/>
      <c r="AG405" s="146" t="s">
        <v>461</v>
      </c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2" x14ac:dyDescent="0.2">
      <c r="A406" s="153"/>
      <c r="B406" s="154"/>
      <c r="C406" s="187" t="s">
        <v>869</v>
      </c>
      <c r="D406" s="159"/>
      <c r="E406" s="160">
        <v>24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6"/>
      <c r="AA406" s="146"/>
      <c r="AB406" s="146"/>
      <c r="AC406" s="146"/>
      <c r="AD406" s="146"/>
      <c r="AE406" s="146"/>
      <c r="AF406" s="146"/>
      <c r="AG406" s="146" t="s">
        <v>463</v>
      </c>
      <c r="AH406" s="146">
        <v>0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ht="22.5" outlineLevel="1" x14ac:dyDescent="0.2">
      <c r="A407" s="169">
        <v>56</v>
      </c>
      <c r="B407" s="170" t="s">
        <v>870</v>
      </c>
      <c r="C407" s="186" t="s">
        <v>871</v>
      </c>
      <c r="D407" s="171" t="s">
        <v>581</v>
      </c>
      <c r="E407" s="172">
        <v>31</v>
      </c>
      <c r="F407" s="173"/>
      <c r="G407" s="174">
        <f>ROUND(E407*F407,2)</f>
        <v>0</v>
      </c>
      <c r="H407" s="173"/>
      <c r="I407" s="174">
        <f>ROUND(E407*H407,2)</f>
        <v>0</v>
      </c>
      <c r="J407" s="173"/>
      <c r="K407" s="174">
        <f>ROUND(E407*J407,2)</f>
        <v>0</v>
      </c>
      <c r="L407" s="174">
        <v>21</v>
      </c>
      <c r="M407" s="174">
        <f>G407*(1+L407/100)</f>
        <v>0</v>
      </c>
      <c r="N407" s="172">
        <v>0</v>
      </c>
      <c r="O407" s="172">
        <f>ROUND(E407*N407,2)</f>
        <v>0</v>
      </c>
      <c r="P407" s="172">
        <v>0</v>
      </c>
      <c r="Q407" s="172">
        <f>ROUND(E407*P407,2)</f>
        <v>0</v>
      </c>
      <c r="R407" s="174"/>
      <c r="S407" s="174" t="s">
        <v>521</v>
      </c>
      <c r="T407" s="175" t="s">
        <v>582</v>
      </c>
      <c r="U407" s="157">
        <v>0</v>
      </c>
      <c r="V407" s="157">
        <f>ROUND(E407*U407,2)</f>
        <v>0</v>
      </c>
      <c r="W407" s="157"/>
      <c r="X407" s="157" t="s">
        <v>459</v>
      </c>
      <c r="Y407" s="157" t="s">
        <v>460</v>
      </c>
      <c r="Z407" s="146"/>
      <c r="AA407" s="146"/>
      <c r="AB407" s="146"/>
      <c r="AC407" s="146"/>
      <c r="AD407" s="146"/>
      <c r="AE407" s="146"/>
      <c r="AF407" s="146"/>
      <c r="AG407" s="146" t="s">
        <v>461</v>
      </c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2" x14ac:dyDescent="0.2">
      <c r="A408" s="153"/>
      <c r="B408" s="154"/>
      <c r="C408" s="187" t="s">
        <v>872</v>
      </c>
      <c r="D408" s="159"/>
      <c r="E408" s="160">
        <v>31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6"/>
      <c r="AA408" s="146"/>
      <c r="AB408" s="146"/>
      <c r="AC408" s="146"/>
      <c r="AD408" s="146"/>
      <c r="AE408" s="146"/>
      <c r="AF408" s="146"/>
      <c r="AG408" s="146" t="s">
        <v>463</v>
      </c>
      <c r="AH408" s="146">
        <v>0</v>
      </c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x14ac:dyDescent="0.2">
      <c r="A409" s="162" t="s">
        <v>453</v>
      </c>
      <c r="B409" s="163" t="s">
        <v>409</v>
      </c>
      <c r="C409" s="185" t="s">
        <v>410</v>
      </c>
      <c r="D409" s="164"/>
      <c r="E409" s="165"/>
      <c r="F409" s="166"/>
      <c r="G409" s="166">
        <f>SUMIF(AG410:AG427,"&lt;&gt;NOR",G410:G427)</f>
        <v>0</v>
      </c>
      <c r="H409" s="166"/>
      <c r="I409" s="166">
        <f>SUM(I410:I427)</f>
        <v>0</v>
      </c>
      <c r="J409" s="166"/>
      <c r="K409" s="166">
        <f>SUM(K410:K427)</f>
        <v>0</v>
      </c>
      <c r="L409" s="166"/>
      <c r="M409" s="166">
        <f>SUM(M410:M427)</f>
        <v>0</v>
      </c>
      <c r="N409" s="165"/>
      <c r="O409" s="165">
        <f>SUM(O410:O427)</f>
        <v>1.01</v>
      </c>
      <c r="P409" s="165"/>
      <c r="Q409" s="165">
        <f>SUM(Q410:Q427)</f>
        <v>1.23</v>
      </c>
      <c r="R409" s="166"/>
      <c r="S409" s="166"/>
      <c r="T409" s="167"/>
      <c r="U409" s="161"/>
      <c r="V409" s="161">
        <f>SUM(V410:V427)</f>
        <v>232.68</v>
      </c>
      <c r="W409" s="161"/>
      <c r="X409" s="161"/>
      <c r="Y409" s="161"/>
      <c r="AG409" t="s">
        <v>454</v>
      </c>
    </row>
    <row r="410" spans="1:60" outlineLevel="1" x14ac:dyDescent="0.2">
      <c r="A410" s="169">
        <v>57</v>
      </c>
      <c r="B410" s="170" t="s">
        <v>873</v>
      </c>
      <c r="C410" s="186" t="s">
        <v>874</v>
      </c>
      <c r="D410" s="171" t="s">
        <v>470</v>
      </c>
      <c r="E410" s="172">
        <v>246.89250000000001</v>
      </c>
      <c r="F410" s="173"/>
      <c r="G410" s="174">
        <f>ROUND(E410*F410,2)</f>
        <v>0</v>
      </c>
      <c r="H410" s="173"/>
      <c r="I410" s="174">
        <f>ROUND(E410*H410,2)</f>
        <v>0</v>
      </c>
      <c r="J410" s="173"/>
      <c r="K410" s="174">
        <f>ROUND(E410*J410,2)</f>
        <v>0</v>
      </c>
      <c r="L410" s="174">
        <v>21</v>
      </c>
      <c r="M410" s="174">
        <f>G410*(1+L410/100)</f>
        <v>0</v>
      </c>
      <c r="N410" s="172">
        <v>0</v>
      </c>
      <c r="O410" s="172">
        <f>ROUND(E410*N410,2)</f>
        <v>0</v>
      </c>
      <c r="P410" s="172">
        <v>5.0000000000000001E-3</v>
      </c>
      <c r="Q410" s="172">
        <f>ROUND(E410*P410,2)</f>
        <v>1.23</v>
      </c>
      <c r="R410" s="174"/>
      <c r="S410" s="174" t="s">
        <v>458</v>
      </c>
      <c r="T410" s="175" t="s">
        <v>458</v>
      </c>
      <c r="U410" s="157">
        <v>0.51</v>
      </c>
      <c r="V410" s="157">
        <f>ROUND(E410*U410,2)</f>
        <v>125.92</v>
      </c>
      <c r="W410" s="157"/>
      <c r="X410" s="157" t="s">
        <v>459</v>
      </c>
      <c r="Y410" s="157" t="s">
        <v>460</v>
      </c>
      <c r="Z410" s="146"/>
      <c r="AA410" s="146"/>
      <c r="AB410" s="146"/>
      <c r="AC410" s="146"/>
      <c r="AD410" s="146"/>
      <c r="AE410" s="146"/>
      <c r="AF410" s="146"/>
      <c r="AG410" s="146" t="s">
        <v>461</v>
      </c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2" x14ac:dyDescent="0.2">
      <c r="A411" s="153"/>
      <c r="B411" s="154"/>
      <c r="C411" s="187" t="s">
        <v>875</v>
      </c>
      <c r="D411" s="159"/>
      <c r="E411" s="160">
        <v>246.89250000000001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6"/>
      <c r="AA411" s="146"/>
      <c r="AB411" s="146"/>
      <c r="AC411" s="146"/>
      <c r="AD411" s="146"/>
      <c r="AE411" s="146"/>
      <c r="AF411" s="146"/>
      <c r="AG411" s="146" t="s">
        <v>463</v>
      </c>
      <c r="AH411" s="146">
        <v>5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1" x14ac:dyDescent="0.2">
      <c r="A412" s="169">
        <v>58</v>
      </c>
      <c r="B412" s="170" t="s">
        <v>876</v>
      </c>
      <c r="C412" s="186" t="s">
        <v>877</v>
      </c>
      <c r="D412" s="171" t="s">
        <v>470</v>
      </c>
      <c r="E412" s="172">
        <v>246.89250000000001</v>
      </c>
      <c r="F412" s="173"/>
      <c r="G412" s="174">
        <f>ROUND(E412*F412,2)</f>
        <v>0</v>
      </c>
      <c r="H412" s="173"/>
      <c r="I412" s="174">
        <f>ROUND(E412*H412,2)</f>
        <v>0</v>
      </c>
      <c r="J412" s="173"/>
      <c r="K412" s="174">
        <f>ROUND(E412*J412,2)</f>
        <v>0</v>
      </c>
      <c r="L412" s="174">
        <v>21</v>
      </c>
      <c r="M412" s="174">
        <f>G412*(1+L412/100)</f>
        <v>0</v>
      </c>
      <c r="N412" s="172">
        <v>4.1000000000000003E-3</v>
      </c>
      <c r="O412" s="172">
        <f>ROUND(E412*N412,2)</f>
        <v>1.01</v>
      </c>
      <c r="P412" s="172">
        <v>0</v>
      </c>
      <c r="Q412" s="172">
        <f>ROUND(E412*P412,2)</f>
        <v>0</v>
      </c>
      <c r="R412" s="174"/>
      <c r="S412" s="174" t="s">
        <v>521</v>
      </c>
      <c r="T412" s="175" t="s">
        <v>458</v>
      </c>
      <c r="U412" s="157">
        <v>0.42</v>
      </c>
      <c r="V412" s="157">
        <f>ROUND(E412*U412,2)</f>
        <v>103.69</v>
      </c>
      <c r="W412" s="157"/>
      <c r="X412" s="157" t="s">
        <v>459</v>
      </c>
      <c r="Y412" s="157" t="s">
        <v>460</v>
      </c>
      <c r="Z412" s="146"/>
      <c r="AA412" s="146"/>
      <c r="AB412" s="146"/>
      <c r="AC412" s="146"/>
      <c r="AD412" s="146"/>
      <c r="AE412" s="146"/>
      <c r="AF412" s="146"/>
      <c r="AG412" s="146" t="s">
        <v>461</v>
      </c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2" x14ac:dyDescent="0.2">
      <c r="A413" s="153"/>
      <c r="B413" s="154"/>
      <c r="C413" s="187" t="s">
        <v>645</v>
      </c>
      <c r="D413" s="159"/>
      <c r="E413" s="160">
        <v>49.33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6"/>
      <c r="AA413" s="146"/>
      <c r="AB413" s="146"/>
      <c r="AC413" s="146"/>
      <c r="AD413" s="146"/>
      <c r="AE413" s="146"/>
      <c r="AF413" s="146"/>
      <c r="AG413" s="146" t="s">
        <v>463</v>
      </c>
      <c r="AH413" s="146">
        <v>0</v>
      </c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3" x14ac:dyDescent="0.2">
      <c r="A414" s="153"/>
      <c r="B414" s="154"/>
      <c r="C414" s="187" t="s">
        <v>646</v>
      </c>
      <c r="D414" s="159"/>
      <c r="E414" s="160">
        <v>12.7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6"/>
      <c r="AA414" s="146"/>
      <c r="AB414" s="146"/>
      <c r="AC414" s="146"/>
      <c r="AD414" s="146"/>
      <c r="AE414" s="146"/>
      <c r="AF414" s="146"/>
      <c r="AG414" s="146" t="s">
        <v>463</v>
      </c>
      <c r="AH414" s="146">
        <v>0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3" x14ac:dyDescent="0.2">
      <c r="A415" s="153"/>
      <c r="B415" s="154"/>
      <c r="C415" s="187" t="s">
        <v>647</v>
      </c>
      <c r="D415" s="159"/>
      <c r="E415" s="160">
        <v>8.8000000000000007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6"/>
      <c r="AA415" s="146"/>
      <c r="AB415" s="146"/>
      <c r="AC415" s="146"/>
      <c r="AD415" s="146"/>
      <c r="AE415" s="146"/>
      <c r="AF415" s="146"/>
      <c r="AG415" s="146" t="s">
        <v>463</v>
      </c>
      <c r="AH415" s="146">
        <v>0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3" x14ac:dyDescent="0.2">
      <c r="A416" s="153"/>
      <c r="B416" s="154"/>
      <c r="C416" s="187" t="s">
        <v>878</v>
      </c>
      <c r="D416" s="159"/>
      <c r="E416" s="160">
        <v>16.399999999999999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6"/>
      <c r="AA416" s="146"/>
      <c r="AB416" s="146"/>
      <c r="AC416" s="146"/>
      <c r="AD416" s="146"/>
      <c r="AE416" s="146"/>
      <c r="AF416" s="146"/>
      <c r="AG416" s="146" t="s">
        <v>463</v>
      </c>
      <c r="AH416" s="146">
        <v>0</v>
      </c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3" x14ac:dyDescent="0.2">
      <c r="A417" s="153"/>
      <c r="B417" s="154"/>
      <c r="C417" s="187" t="s">
        <v>879</v>
      </c>
      <c r="D417" s="159"/>
      <c r="E417" s="160">
        <v>15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6"/>
      <c r="AA417" s="146"/>
      <c r="AB417" s="146"/>
      <c r="AC417" s="146"/>
      <c r="AD417" s="146"/>
      <c r="AE417" s="146"/>
      <c r="AF417" s="146"/>
      <c r="AG417" s="146" t="s">
        <v>463</v>
      </c>
      <c r="AH417" s="146">
        <v>0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3" x14ac:dyDescent="0.2">
      <c r="A418" s="153"/>
      <c r="B418" s="154"/>
      <c r="C418" s="187" t="s">
        <v>651</v>
      </c>
      <c r="D418" s="159"/>
      <c r="E418" s="160">
        <v>9.6999999999999993</v>
      </c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6"/>
      <c r="AA418" s="146"/>
      <c r="AB418" s="146"/>
      <c r="AC418" s="146"/>
      <c r="AD418" s="146"/>
      <c r="AE418" s="146"/>
      <c r="AF418" s="146"/>
      <c r="AG418" s="146" t="s">
        <v>463</v>
      </c>
      <c r="AH418" s="146">
        <v>0</v>
      </c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3" x14ac:dyDescent="0.2">
      <c r="A419" s="153"/>
      <c r="B419" s="154"/>
      <c r="C419" s="187" t="s">
        <v>880</v>
      </c>
      <c r="D419" s="159"/>
      <c r="E419" s="160">
        <v>12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6"/>
      <c r="AA419" s="146"/>
      <c r="AB419" s="146"/>
      <c r="AC419" s="146"/>
      <c r="AD419" s="146"/>
      <c r="AE419" s="146"/>
      <c r="AF419" s="146"/>
      <c r="AG419" s="146" t="s">
        <v>463</v>
      </c>
      <c r="AH419" s="146">
        <v>0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3" x14ac:dyDescent="0.2">
      <c r="A420" s="153"/>
      <c r="B420" s="154"/>
      <c r="C420" s="187" t="s">
        <v>881</v>
      </c>
      <c r="D420" s="159"/>
      <c r="E420" s="160">
        <v>16.2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6"/>
      <c r="AA420" s="146"/>
      <c r="AB420" s="146"/>
      <c r="AC420" s="146"/>
      <c r="AD420" s="146"/>
      <c r="AE420" s="146"/>
      <c r="AF420" s="146"/>
      <c r="AG420" s="146" t="s">
        <v>463</v>
      </c>
      <c r="AH420" s="146">
        <v>0</v>
      </c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3" x14ac:dyDescent="0.2">
      <c r="A421" s="153"/>
      <c r="B421" s="154"/>
      <c r="C421" s="187" t="s">
        <v>882</v>
      </c>
      <c r="D421" s="159"/>
      <c r="E421" s="160">
        <v>28.5625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6"/>
      <c r="AA421" s="146"/>
      <c r="AB421" s="146"/>
      <c r="AC421" s="146"/>
      <c r="AD421" s="146"/>
      <c r="AE421" s="146"/>
      <c r="AF421" s="146"/>
      <c r="AG421" s="146" t="s">
        <v>463</v>
      </c>
      <c r="AH421" s="146">
        <v>0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3" x14ac:dyDescent="0.2">
      <c r="A422" s="153"/>
      <c r="B422" s="154"/>
      <c r="C422" s="187" t="s">
        <v>883</v>
      </c>
      <c r="D422" s="159"/>
      <c r="E422" s="160">
        <v>11.4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6"/>
      <c r="AA422" s="146"/>
      <c r="AB422" s="146"/>
      <c r="AC422" s="146"/>
      <c r="AD422" s="146"/>
      <c r="AE422" s="146"/>
      <c r="AF422" s="146"/>
      <c r="AG422" s="146" t="s">
        <v>463</v>
      </c>
      <c r="AH422" s="146">
        <v>0</v>
      </c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3" x14ac:dyDescent="0.2">
      <c r="A423" s="153"/>
      <c r="B423" s="154"/>
      <c r="C423" s="187" t="s">
        <v>884</v>
      </c>
      <c r="D423" s="159"/>
      <c r="E423" s="160">
        <v>29.2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6"/>
      <c r="AA423" s="146"/>
      <c r="AB423" s="146"/>
      <c r="AC423" s="146"/>
      <c r="AD423" s="146"/>
      <c r="AE423" s="146"/>
      <c r="AF423" s="146"/>
      <c r="AG423" s="146" t="s">
        <v>463</v>
      </c>
      <c r="AH423" s="146">
        <v>0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3" x14ac:dyDescent="0.2">
      <c r="A424" s="153"/>
      <c r="B424" s="154"/>
      <c r="C424" s="187" t="s">
        <v>885</v>
      </c>
      <c r="D424" s="159"/>
      <c r="E424" s="160">
        <v>11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6"/>
      <c r="AA424" s="146"/>
      <c r="AB424" s="146"/>
      <c r="AC424" s="146"/>
      <c r="AD424" s="146"/>
      <c r="AE424" s="146"/>
      <c r="AF424" s="146"/>
      <c r="AG424" s="146" t="s">
        <v>463</v>
      </c>
      <c r="AH424" s="146">
        <v>0</v>
      </c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3" x14ac:dyDescent="0.2">
      <c r="A425" s="153"/>
      <c r="B425" s="154"/>
      <c r="C425" s="187" t="s">
        <v>886</v>
      </c>
      <c r="D425" s="159"/>
      <c r="E425" s="160">
        <v>20</v>
      </c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6"/>
      <c r="AA425" s="146"/>
      <c r="AB425" s="146"/>
      <c r="AC425" s="146"/>
      <c r="AD425" s="146"/>
      <c r="AE425" s="146"/>
      <c r="AF425" s="146"/>
      <c r="AG425" s="146" t="s">
        <v>463</v>
      </c>
      <c r="AH425" s="146">
        <v>0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3" x14ac:dyDescent="0.2">
      <c r="A426" s="153"/>
      <c r="B426" s="154"/>
      <c r="C426" s="187" t="s">
        <v>660</v>
      </c>
      <c r="D426" s="159"/>
      <c r="E426" s="160">
        <v>6.6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6"/>
      <c r="AA426" s="146"/>
      <c r="AB426" s="146"/>
      <c r="AC426" s="146"/>
      <c r="AD426" s="146"/>
      <c r="AE426" s="146"/>
      <c r="AF426" s="146"/>
      <c r="AG426" s="146" t="s">
        <v>463</v>
      </c>
      <c r="AH426" s="146">
        <v>0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1" x14ac:dyDescent="0.2">
      <c r="A427" s="176">
        <v>59</v>
      </c>
      <c r="B427" s="177" t="s">
        <v>887</v>
      </c>
      <c r="C427" s="188" t="s">
        <v>888</v>
      </c>
      <c r="D427" s="178" t="s">
        <v>743</v>
      </c>
      <c r="E427" s="179">
        <v>1.0122599999999999</v>
      </c>
      <c r="F427" s="180"/>
      <c r="G427" s="181">
        <f>ROUND(E427*F427,2)</f>
        <v>0</v>
      </c>
      <c r="H427" s="180"/>
      <c r="I427" s="181">
        <f>ROUND(E427*H427,2)</f>
        <v>0</v>
      </c>
      <c r="J427" s="180"/>
      <c r="K427" s="181">
        <f>ROUND(E427*J427,2)</f>
        <v>0</v>
      </c>
      <c r="L427" s="181">
        <v>21</v>
      </c>
      <c r="M427" s="181">
        <f>G427*(1+L427/100)</f>
        <v>0</v>
      </c>
      <c r="N427" s="179">
        <v>0</v>
      </c>
      <c r="O427" s="179">
        <f>ROUND(E427*N427,2)</f>
        <v>0</v>
      </c>
      <c r="P427" s="179">
        <v>0</v>
      </c>
      <c r="Q427" s="179">
        <f>ROUND(E427*P427,2)</f>
        <v>0</v>
      </c>
      <c r="R427" s="181"/>
      <c r="S427" s="181" t="s">
        <v>458</v>
      </c>
      <c r="T427" s="182" t="s">
        <v>458</v>
      </c>
      <c r="U427" s="157">
        <v>3.036</v>
      </c>
      <c r="V427" s="157">
        <f>ROUND(E427*U427,2)</f>
        <v>3.07</v>
      </c>
      <c r="W427" s="157"/>
      <c r="X427" s="157" t="s">
        <v>744</v>
      </c>
      <c r="Y427" s="157" t="s">
        <v>460</v>
      </c>
      <c r="Z427" s="146"/>
      <c r="AA427" s="146"/>
      <c r="AB427" s="146"/>
      <c r="AC427" s="146"/>
      <c r="AD427" s="146"/>
      <c r="AE427" s="146"/>
      <c r="AF427" s="146"/>
      <c r="AG427" s="146" t="s">
        <v>745</v>
      </c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x14ac:dyDescent="0.2">
      <c r="A428" s="162" t="s">
        <v>453</v>
      </c>
      <c r="B428" s="163" t="s">
        <v>411</v>
      </c>
      <c r="C428" s="185" t="s">
        <v>412</v>
      </c>
      <c r="D428" s="164"/>
      <c r="E428" s="165"/>
      <c r="F428" s="166"/>
      <c r="G428" s="166">
        <f>SUMIF(AG429:AG458,"&lt;&gt;NOR",G429:G458)</f>
        <v>0</v>
      </c>
      <c r="H428" s="166"/>
      <c r="I428" s="166">
        <f>SUM(I429:I458)</f>
        <v>0</v>
      </c>
      <c r="J428" s="166"/>
      <c r="K428" s="166">
        <f>SUM(K429:K458)</f>
        <v>0</v>
      </c>
      <c r="L428" s="166"/>
      <c r="M428" s="166">
        <f>SUM(M429:M458)</f>
        <v>0</v>
      </c>
      <c r="N428" s="165"/>
      <c r="O428" s="165">
        <f>SUM(O429:O458)</f>
        <v>12.33</v>
      </c>
      <c r="P428" s="165"/>
      <c r="Q428" s="165">
        <f>SUM(Q429:Q458)</f>
        <v>0</v>
      </c>
      <c r="R428" s="166"/>
      <c r="S428" s="166"/>
      <c r="T428" s="167"/>
      <c r="U428" s="161"/>
      <c r="V428" s="161">
        <f>SUM(V429:V458)</f>
        <v>622.62</v>
      </c>
      <c r="W428" s="161"/>
      <c r="X428" s="161"/>
      <c r="Y428" s="161"/>
      <c r="AG428" t="s">
        <v>454</v>
      </c>
    </row>
    <row r="429" spans="1:60" ht="22.5" outlineLevel="1" x14ac:dyDescent="0.2">
      <c r="A429" s="169">
        <v>60</v>
      </c>
      <c r="B429" s="170" t="s">
        <v>889</v>
      </c>
      <c r="C429" s="186" t="s">
        <v>890</v>
      </c>
      <c r="D429" s="171" t="s">
        <v>470</v>
      </c>
      <c r="E429" s="172">
        <v>452.91</v>
      </c>
      <c r="F429" s="173"/>
      <c r="G429" s="174">
        <f>ROUND(E429*F429,2)</f>
        <v>0</v>
      </c>
      <c r="H429" s="173"/>
      <c r="I429" s="174">
        <f>ROUND(E429*H429,2)</f>
        <v>0</v>
      </c>
      <c r="J429" s="173"/>
      <c r="K429" s="174">
        <f>ROUND(E429*J429,2)</f>
        <v>0</v>
      </c>
      <c r="L429" s="174">
        <v>21</v>
      </c>
      <c r="M429" s="174">
        <f>G429*(1+L429/100)</f>
        <v>0</v>
      </c>
      <c r="N429" s="172">
        <v>0</v>
      </c>
      <c r="O429" s="172">
        <f>ROUND(E429*N429,2)</f>
        <v>0</v>
      </c>
      <c r="P429" s="172">
        <v>0</v>
      </c>
      <c r="Q429" s="172">
        <f>ROUND(E429*P429,2)</f>
        <v>0</v>
      </c>
      <c r="R429" s="174"/>
      <c r="S429" s="174" t="s">
        <v>458</v>
      </c>
      <c r="T429" s="175" t="s">
        <v>458</v>
      </c>
      <c r="U429" s="157">
        <v>1.6E-2</v>
      </c>
      <c r="V429" s="157">
        <f>ROUND(E429*U429,2)</f>
        <v>7.25</v>
      </c>
      <c r="W429" s="157"/>
      <c r="X429" s="157" t="s">
        <v>459</v>
      </c>
      <c r="Y429" s="157" t="s">
        <v>460</v>
      </c>
      <c r="Z429" s="146"/>
      <c r="AA429" s="146"/>
      <c r="AB429" s="146"/>
      <c r="AC429" s="146"/>
      <c r="AD429" s="146"/>
      <c r="AE429" s="146"/>
      <c r="AF429" s="146"/>
      <c r="AG429" s="146" t="s">
        <v>461</v>
      </c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2" x14ac:dyDescent="0.2">
      <c r="A430" s="153"/>
      <c r="B430" s="154"/>
      <c r="C430" s="187" t="s">
        <v>645</v>
      </c>
      <c r="D430" s="159"/>
      <c r="E430" s="160">
        <v>49.33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6"/>
      <c r="AA430" s="146"/>
      <c r="AB430" s="146"/>
      <c r="AC430" s="146"/>
      <c r="AD430" s="146"/>
      <c r="AE430" s="146"/>
      <c r="AF430" s="146"/>
      <c r="AG430" s="146" t="s">
        <v>463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3" x14ac:dyDescent="0.2">
      <c r="A431" s="153"/>
      <c r="B431" s="154"/>
      <c r="C431" s="187" t="s">
        <v>646</v>
      </c>
      <c r="D431" s="159"/>
      <c r="E431" s="160">
        <v>12.7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6"/>
      <c r="AA431" s="146"/>
      <c r="AB431" s="146"/>
      <c r="AC431" s="146"/>
      <c r="AD431" s="146"/>
      <c r="AE431" s="146"/>
      <c r="AF431" s="146"/>
      <c r="AG431" s="146" t="s">
        <v>463</v>
      </c>
      <c r="AH431" s="146">
        <v>0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3" x14ac:dyDescent="0.2">
      <c r="A432" s="153"/>
      <c r="B432" s="154"/>
      <c r="C432" s="187" t="s">
        <v>647</v>
      </c>
      <c r="D432" s="159"/>
      <c r="E432" s="160">
        <v>8.8000000000000007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6"/>
      <c r="AA432" s="146"/>
      <c r="AB432" s="146"/>
      <c r="AC432" s="146"/>
      <c r="AD432" s="146"/>
      <c r="AE432" s="146"/>
      <c r="AF432" s="146"/>
      <c r="AG432" s="146" t="s">
        <v>463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3" x14ac:dyDescent="0.2">
      <c r="A433" s="153"/>
      <c r="B433" s="154"/>
      <c r="C433" s="187" t="s">
        <v>648</v>
      </c>
      <c r="D433" s="159"/>
      <c r="E433" s="160">
        <v>6.38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6"/>
      <c r="AA433" s="146"/>
      <c r="AB433" s="146"/>
      <c r="AC433" s="146"/>
      <c r="AD433" s="146"/>
      <c r="AE433" s="146"/>
      <c r="AF433" s="146"/>
      <c r="AG433" s="146" t="s">
        <v>463</v>
      </c>
      <c r="AH433" s="146">
        <v>0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3" x14ac:dyDescent="0.2">
      <c r="A434" s="153"/>
      <c r="B434" s="154"/>
      <c r="C434" s="187" t="s">
        <v>649</v>
      </c>
      <c r="D434" s="159"/>
      <c r="E434" s="160">
        <v>43.8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6"/>
      <c r="AA434" s="146"/>
      <c r="AB434" s="146"/>
      <c r="AC434" s="146"/>
      <c r="AD434" s="146"/>
      <c r="AE434" s="146"/>
      <c r="AF434" s="146"/>
      <c r="AG434" s="146" t="s">
        <v>463</v>
      </c>
      <c r="AH434" s="146">
        <v>0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3" x14ac:dyDescent="0.2">
      <c r="A435" s="153"/>
      <c r="B435" s="154"/>
      <c r="C435" s="187" t="s">
        <v>565</v>
      </c>
      <c r="D435" s="159"/>
      <c r="E435" s="160">
        <v>7.6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6"/>
      <c r="AA435" s="146"/>
      <c r="AB435" s="146"/>
      <c r="AC435" s="146"/>
      <c r="AD435" s="146"/>
      <c r="AE435" s="146"/>
      <c r="AF435" s="146"/>
      <c r="AG435" s="146" t="s">
        <v>463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3" x14ac:dyDescent="0.2">
      <c r="A436" s="153"/>
      <c r="B436" s="154"/>
      <c r="C436" s="187" t="s">
        <v>650</v>
      </c>
      <c r="D436" s="159"/>
      <c r="E436" s="160">
        <v>33.9</v>
      </c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6"/>
      <c r="AA436" s="146"/>
      <c r="AB436" s="146"/>
      <c r="AC436" s="146"/>
      <c r="AD436" s="146"/>
      <c r="AE436" s="146"/>
      <c r="AF436" s="146"/>
      <c r="AG436" s="146" t="s">
        <v>463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3" x14ac:dyDescent="0.2">
      <c r="A437" s="153"/>
      <c r="B437" s="154"/>
      <c r="C437" s="187" t="s">
        <v>651</v>
      </c>
      <c r="D437" s="159"/>
      <c r="E437" s="160">
        <v>9.6999999999999993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6"/>
      <c r="AA437" s="146"/>
      <c r="AB437" s="146"/>
      <c r="AC437" s="146"/>
      <c r="AD437" s="146"/>
      <c r="AE437" s="146"/>
      <c r="AF437" s="146"/>
      <c r="AG437" s="146" t="s">
        <v>463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3" x14ac:dyDescent="0.2">
      <c r="A438" s="153"/>
      <c r="B438" s="154"/>
      <c r="C438" s="187" t="s">
        <v>652</v>
      </c>
      <c r="D438" s="159"/>
      <c r="E438" s="160">
        <v>25.5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6"/>
      <c r="AA438" s="146"/>
      <c r="AB438" s="146"/>
      <c r="AC438" s="146"/>
      <c r="AD438" s="146"/>
      <c r="AE438" s="146"/>
      <c r="AF438" s="146"/>
      <c r="AG438" s="146" t="s">
        <v>463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3" x14ac:dyDescent="0.2">
      <c r="A439" s="153"/>
      <c r="B439" s="154"/>
      <c r="C439" s="187" t="s">
        <v>568</v>
      </c>
      <c r="D439" s="159"/>
      <c r="E439" s="160">
        <v>7.4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6"/>
      <c r="AA439" s="146"/>
      <c r="AB439" s="146"/>
      <c r="AC439" s="146"/>
      <c r="AD439" s="146"/>
      <c r="AE439" s="146"/>
      <c r="AF439" s="146"/>
      <c r="AG439" s="146" t="s">
        <v>463</v>
      </c>
      <c r="AH439" s="146">
        <v>0</v>
      </c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3" x14ac:dyDescent="0.2">
      <c r="A440" s="153"/>
      <c r="B440" s="154"/>
      <c r="C440" s="187" t="s">
        <v>653</v>
      </c>
      <c r="D440" s="159"/>
      <c r="E440" s="160">
        <v>30.2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6"/>
      <c r="AA440" s="146"/>
      <c r="AB440" s="146"/>
      <c r="AC440" s="146"/>
      <c r="AD440" s="146"/>
      <c r="AE440" s="146"/>
      <c r="AF440" s="146"/>
      <c r="AG440" s="146" t="s">
        <v>463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3" x14ac:dyDescent="0.2">
      <c r="A441" s="153"/>
      <c r="B441" s="154"/>
      <c r="C441" s="187" t="s">
        <v>654</v>
      </c>
      <c r="D441" s="159"/>
      <c r="E441" s="160">
        <v>57.3</v>
      </c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6"/>
      <c r="AA441" s="146"/>
      <c r="AB441" s="146"/>
      <c r="AC441" s="146"/>
      <c r="AD441" s="146"/>
      <c r="AE441" s="146"/>
      <c r="AF441" s="146"/>
      <c r="AG441" s="146" t="s">
        <v>463</v>
      </c>
      <c r="AH441" s="146">
        <v>0</v>
      </c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3" x14ac:dyDescent="0.2">
      <c r="A442" s="153"/>
      <c r="B442" s="154"/>
      <c r="C442" s="187" t="s">
        <v>571</v>
      </c>
      <c r="D442" s="159"/>
      <c r="E442" s="160">
        <v>8.6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6"/>
      <c r="AA442" s="146"/>
      <c r="AB442" s="146"/>
      <c r="AC442" s="146"/>
      <c r="AD442" s="146"/>
      <c r="AE442" s="146"/>
      <c r="AF442" s="146"/>
      <c r="AG442" s="146" t="s">
        <v>463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3" x14ac:dyDescent="0.2">
      <c r="A443" s="153"/>
      <c r="B443" s="154"/>
      <c r="C443" s="187" t="s">
        <v>655</v>
      </c>
      <c r="D443" s="159"/>
      <c r="E443" s="160">
        <v>24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6"/>
      <c r="AA443" s="146"/>
      <c r="AB443" s="146"/>
      <c r="AC443" s="146"/>
      <c r="AD443" s="146"/>
      <c r="AE443" s="146"/>
      <c r="AF443" s="146"/>
      <c r="AG443" s="146" t="s">
        <v>463</v>
      </c>
      <c r="AH443" s="146">
        <v>0</v>
      </c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3" x14ac:dyDescent="0.2">
      <c r="A444" s="153"/>
      <c r="B444" s="154"/>
      <c r="C444" s="187" t="s">
        <v>656</v>
      </c>
      <c r="D444" s="159"/>
      <c r="E444" s="160">
        <v>52.4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6"/>
      <c r="AA444" s="146"/>
      <c r="AB444" s="146"/>
      <c r="AC444" s="146"/>
      <c r="AD444" s="146"/>
      <c r="AE444" s="146"/>
      <c r="AF444" s="146"/>
      <c r="AG444" s="146" t="s">
        <v>463</v>
      </c>
      <c r="AH444" s="146">
        <v>0</v>
      </c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3" x14ac:dyDescent="0.2">
      <c r="A445" s="153"/>
      <c r="B445" s="154"/>
      <c r="C445" s="187" t="s">
        <v>574</v>
      </c>
      <c r="D445" s="159"/>
      <c r="E445" s="160">
        <v>8.1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6"/>
      <c r="AA445" s="146"/>
      <c r="AB445" s="146"/>
      <c r="AC445" s="146"/>
      <c r="AD445" s="146"/>
      <c r="AE445" s="146"/>
      <c r="AF445" s="146"/>
      <c r="AG445" s="146" t="s">
        <v>463</v>
      </c>
      <c r="AH445" s="146">
        <v>0</v>
      </c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3" x14ac:dyDescent="0.2">
      <c r="A446" s="153"/>
      <c r="B446" s="154"/>
      <c r="C446" s="187" t="s">
        <v>657</v>
      </c>
      <c r="D446" s="159"/>
      <c r="E446" s="160">
        <v>23.7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6"/>
      <c r="AA446" s="146"/>
      <c r="AB446" s="146"/>
      <c r="AC446" s="146"/>
      <c r="AD446" s="146"/>
      <c r="AE446" s="146"/>
      <c r="AF446" s="146"/>
      <c r="AG446" s="146" t="s">
        <v>463</v>
      </c>
      <c r="AH446" s="146">
        <v>0</v>
      </c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3" x14ac:dyDescent="0.2">
      <c r="A447" s="153"/>
      <c r="B447" s="154"/>
      <c r="C447" s="187" t="s">
        <v>658</v>
      </c>
      <c r="D447" s="159"/>
      <c r="E447" s="160">
        <v>27.9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6"/>
      <c r="AA447" s="146"/>
      <c r="AB447" s="146"/>
      <c r="AC447" s="146"/>
      <c r="AD447" s="146"/>
      <c r="AE447" s="146"/>
      <c r="AF447" s="146"/>
      <c r="AG447" s="146" t="s">
        <v>463</v>
      </c>
      <c r="AH447" s="146">
        <v>0</v>
      </c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3" x14ac:dyDescent="0.2">
      <c r="A448" s="153"/>
      <c r="B448" s="154"/>
      <c r="C448" s="187" t="s">
        <v>659</v>
      </c>
      <c r="D448" s="159"/>
      <c r="E448" s="160">
        <v>9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6"/>
      <c r="AA448" s="146"/>
      <c r="AB448" s="146"/>
      <c r="AC448" s="146"/>
      <c r="AD448" s="146"/>
      <c r="AE448" s="146"/>
      <c r="AF448" s="146"/>
      <c r="AG448" s="146" t="s">
        <v>463</v>
      </c>
      <c r="AH448" s="146">
        <v>0</v>
      </c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3" x14ac:dyDescent="0.2">
      <c r="A449" s="153"/>
      <c r="B449" s="154"/>
      <c r="C449" s="187" t="s">
        <v>660</v>
      </c>
      <c r="D449" s="159"/>
      <c r="E449" s="160">
        <v>6.6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6"/>
      <c r="AA449" s="146"/>
      <c r="AB449" s="146"/>
      <c r="AC449" s="146"/>
      <c r="AD449" s="146"/>
      <c r="AE449" s="146"/>
      <c r="AF449" s="146"/>
      <c r="AG449" s="146" t="s">
        <v>463</v>
      </c>
      <c r="AH449" s="146">
        <v>0</v>
      </c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outlineLevel="1" x14ac:dyDescent="0.2">
      <c r="A450" s="169">
        <v>61</v>
      </c>
      <c r="B450" s="170" t="s">
        <v>891</v>
      </c>
      <c r="C450" s="186" t="s">
        <v>892</v>
      </c>
      <c r="D450" s="171" t="s">
        <v>530</v>
      </c>
      <c r="E450" s="172">
        <v>23.2</v>
      </c>
      <c r="F450" s="173"/>
      <c r="G450" s="174">
        <f>ROUND(E450*F450,2)</f>
        <v>0</v>
      </c>
      <c r="H450" s="173"/>
      <c r="I450" s="174">
        <f>ROUND(E450*H450,2)</f>
        <v>0</v>
      </c>
      <c r="J450" s="173"/>
      <c r="K450" s="174">
        <f>ROUND(E450*J450,2)</f>
        <v>0</v>
      </c>
      <c r="L450" s="174">
        <v>21</v>
      </c>
      <c r="M450" s="174">
        <f>G450*(1+L450/100)</f>
        <v>0</v>
      </c>
      <c r="N450" s="172">
        <v>3.2000000000000003E-4</v>
      </c>
      <c r="O450" s="172">
        <f>ROUND(E450*N450,2)</f>
        <v>0.01</v>
      </c>
      <c r="P450" s="172">
        <v>0</v>
      </c>
      <c r="Q450" s="172">
        <f>ROUND(E450*P450,2)</f>
        <v>0</v>
      </c>
      <c r="R450" s="174"/>
      <c r="S450" s="174" t="s">
        <v>458</v>
      </c>
      <c r="T450" s="175" t="s">
        <v>458</v>
      </c>
      <c r="U450" s="157">
        <v>0.23599999999999999</v>
      </c>
      <c r="V450" s="157">
        <f>ROUND(E450*U450,2)</f>
        <v>5.48</v>
      </c>
      <c r="W450" s="157"/>
      <c r="X450" s="157" t="s">
        <v>459</v>
      </c>
      <c r="Y450" s="157" t="s">
        <v>460</v>
      </c>
      <c r="Z450" s="146"/>
      <c r="AA450" s="146"/>
      <c r="AB450" s="146"/>
      <c r="AC450" s="146"/>
      <c r="AD450" s="146"/>
      <c r="AE450" s="146"/>
      <c r="AF450" s="146"/>
      <c r="AG450" s="146" t="s">
        <v>461</v>
      </c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2" x14ac:dyDescent="0.2">
      <c r="A451" s="153"/>
      <c r="B451" s="154"/>
      <c r="C451" s="187" t="s">
        <v>893</v>
      </c>
      <c r="D451" s="159"/>
      <c r="E451" s="160">
        <v>7.1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6"/>
      <c r="AA451" s="146"/>
      <c r="AB451" s="146"/>
      <c r="AC451" s="146"/>
      <c r="AD451" s="146"/>
      <c r="AE451" s="146"/>
      <c r="AF451" s="146"/>
      <c r="AG451" s="146" t="s">
        <v>463</v>
      </c>
      <c r="AH451" s="146">
        <v>0</v>
      </c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outlineLevel="3" x14ac:dyDescent="0.2">
      <c r="A452" s="153"/>
      <c r="B452" s="154"/>
      <c r="C452" s="187" t="s">
        <v>894</v>
      </c>
      <c r="D452" s="159"/>
      <c r="E452" s="160">
        <v>9.4499999999999993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6"/>
      <c r="AA452" s="146"/>
      <c r="AB452" s="146"/>
      <c r="AC452" s="146"/>
      <c r="AD452" s="146"/>
      <c r="AE452" s="146"/>
      <c r="AF452" s="146"/>
      <c r="AG452" s="146" t="s">
        <v>463</v>
      </c>
      <c r="AH452" s="146">
        <v>0</v>
      </c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outlineLevel="3" x14ac:dyDescent="0.2">
      <c r="A453" s="153"/>
      <c r="B453" s="154"/>
      <c r="C453" s="187" t="s">
        <v>895</v>
      </c>
      <c r="D453" s="159"/>
      <c r="E453" s="160">
        <v>6.65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6"/>
      <c r="AA453" s="146"/>
      <c r="AB453" s="146"/>
      <c r="AC453" s="146"/>
      <c r="AD453" s="146"/>
      <c r="AE453" s="146"/>
      <c r="AF453" s="146"/>
      <c r="AG453" s="146" t="s">
        <v>463</v>
      </c>
      <c r="AH453" s="146">
        <v>0</v>
      </c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1" x14ac:dyDescent="0.2">
      <c r="A454" s="169">
        <v>62</v>
      </c>
      <c r="B454" s="170" t="s">
        <v>896</v>
      </c>
      <c r="C454" s="186" t="s">
        <v>897</v>
      </c>
      <c r="D454" s="171" t="s">
        <v>470</v>
      </c>
      <c r="E454" s="172">
        <v>452.91</v>
      </c>
      <c r="F454" s="173"/>
      <c r="G454" s="174">
        <f>ROUND(E454*F454,2)</f>
        <v>0</v>
      </c>
      <c r="H454" s="173"/>
      <c r="I454" s="174">
        <f>ROUND(E454*H454,2)</f>
        <v>0</v>
      </c>
      <c r="J454" s="173"/>
      <c r="K454" s="174">
        <f>ROUND(E454*J454,2)</f>
        <v>0</v>
      </c>
      <c r="L454" s="174">
        <v>21</v>
      </c>
      <c r="M454" s="174">
        <f>G454*(1+L454/100)</f>
        <v>0</v>
      </c>
      <c r="N454" s="172">
        <v>6.9300000000000004E-3</v>
      </c>
      <c r="O454" s="172">
        <f>ROUND(E454*N454,2)</f>
        <v>3.14</v>
      </c>
      <c r="P454" s="172">
        <v>0</v>
      </c>
      <c r="Q454" s="172">
        <f>ROUND(E454*P454,2)</f>
        <v>0</v>
      </c>
      <c r="R454" s="174"/>
      <c r="S454" s="174" t="s">
        <v>458</v>
      </c>
      <c r="T454" s="175" t="s">
        <v>458</v>
      </c>
      <c r="U454" s="157">
        <v>1.3466</v>
      </c>
      <c r="V454" s="157">
        <f>ROUND(E454*U454,2)</f>
        <v>609.89</v>
      </c>
      <c r="W454" s="157"/>
      <c r="X454" s="157" t="s">
        <v>459</v>
      </c>
      <c r="Y454" s="157" t="s">
        <v>460</v>
      </c>
      <c r="Z454" s="146"/>
      <c r="AA454" s="146"/>
      <c r="AB454" s="146"/>
      <c r="AC454" s="146"/>
      <c r="AD454" s="146"/>
      <c r="AE454" s="146"/>
      <c r="AF454" s="146"/>
      <c r="AG454" s="146" t="s">
        <v>898</v>
      </c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2" x14ac:dyDescent="0.2">
      <c r="A455" s="153"/>
      <c r="B455" s="154"/>
      <c r="C455" s="187" t="s">
        <v>899</v>
      </c>
      <c r="D455" s="159"/>
      <c r="E455" s="160">
        <v>452.91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6"/>
      <c r="AA455" s="146"/>
      <c r="AB455" s="146"/>
      <c r="AC455" s="146"/>
      <c r="AD455" s="146"/>
      <c r="AE455" s="146"/>
      <c r="AF455" s="146"/>
      <c r="AG455" s="146" t="s">
        <v>463</v>
      </c>
      <c r="AH455" s="146">
        <v>5</v>
      </c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1" x14ac:dyDescent="0.2">
      <c r="A456" s="169">
        <v>63</v>
      </c>
      <c r="B456" s="170" t="s">
        <v>900</v>
      </c>
      <c r="C456" s="186" t="s">
        <v>901</v>
      </c>
      <c r="D456" s="171" t="s">
        <v>470</v>
      </c>
      <c r="E456" s="172">
        <v>477.99149999999997</v>
      </c>
      <c r="F456" s="173"/>
      <c r="G456" s="174">
        <f>ROUND(E456*F456,2)</f>
        <v>0</v>
      </c>
      <c r="H456" s="173"/>
      <c r="I456" s="174">
        <f>ROUND(E456*H456,2)</f>
        <v>0</v>
      </c>
      <c r="J456" s="173"/>
      <c r="K456" s="174">
        <f>ROUND(E456*J456,2)</f>
        <v>0</v>
      </c>
      <c r="L456" s="174">
        <v>21</v>
      </c>
      <c r="M456" s="174">
        <f>G456*(1+L456/100)</f>
        <v>0</v>
      </c>
      <c r="N456" s="172">
        <v>1.9199999999999998E-2</v>
      </c>
      <c r="O456" s="172">
        <f>ROUND(E456*N456,2)</f>
        <v>9.18</v>
      </c>
      <c r="P456" s="172">
        <v>0</v>
      </c>
      <c r="Q456" s="172">
        <f>ROUND(E456*P456,2)</f>
        <v>0</v>
      </c>
      <c r="R456" s="174" t="s">
        <v>902</v>
      </c>
      <c r="S456" s="174" t="s">
        <v>458</v>
      </c>
      <c r="T456" s="175" t="s">
        <v>522</v>
      </c>
      <c r="U456" s="157">
        <v>0</v>
      </c>
      <c r="V456" s="157">
        <f>ROUND(E456*U456,2)</f>
        <v>0</v>
      </c>
      <c r="W456" s="157"/>
      <c r="X456" s="157" t="s">
        <v>903</v>
      </c>
      <c r="Y456" s="157" t="s">
        <v>460</v>
      </c>
      <c r="Z456" s="146"/>
      <c r="AA456" s="146"/>
      <c r="AB456" s="146"/>
      <c r="AC456" s="146"/>
      <c r="AD456" s="146"/>
      <c r="AE456" s="146"/>
      <c r="AF456" s="146"/>
      <c r="AG456" s="146" t="s">
        <v>904</v>
      </c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2" x14ac:dyDescent="0.2">
      <c r="A457" s="153"/>
      <c r="B457" s="154"/>
      <c r="C457" s="187" t="s">
        <v>905</v>
      </c>
      <c r="D457" s="159"/>
      <c r="E457" s="160">
        <v>477.99149999999997</v>
      </c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6"/>
      <c r="AA457" s="146"/>
      <c r="AB457" s="146"/>
      <c r="AC457" s="146"/>
      <c r="AD457" s="146"/>
      <c r="AE457" s="146"/>
      <c r="AF457" s="146"/>
      <c r="AG457" s="146" t="s">
        <v>463</v>
      </c>
      <c r="AH457" s="146">
        <v>0</v>
      </c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1" x14ac:dyDescent="0.2">
      <c r="A458" s="153">
        <v>64</v>
      </c>
      <c r="B458" s="154" t="s">
        <v>906</v>
      </c>
      <c r="C458" s="189" t="s">
        <v>907</v>
      </c>
      <c r="D458" s="155" t="s">
        <v>292</v>
      </c>
      <c r="E458" s="183"/>
      <c r="F458" s="158"/>
      <c r="G458" s="157">
        <f>ROUND(E458*F458,2)</f>
        <v>0</v>
      </c>
      <c r="H458" s="158"/>
      <c r="I458" s="157">
        <f>ROUND(E458*H458,2)</f>
        <v>0</v>
      </c>
      <c r="J458" s="158"/>
      <c r="K458" s="157">
        <f>ROUND(E458*J458,2)</f>
        <v>0</v>
      </c>
      <c r="L458" s="157">
        <v>21</v>
      </c>
      <c r="M458" s="157">
        <f>G458*(1+L458/100)</f>
        <v>0</v>
      </c>
      <c r="N458" s="156">
        <v>0</v>
      </c>
      <c r="O458" s="156">
        <f>ROUND(E458*N458,2)</f>
        <v>0</v>
      </c>
      <c r="P458" s="156">
        <v>0</v>
      </c>
      <c r="Q458" s="156">
        <f>ROUND(E458*P458,2)</f>
        <v>0</v>
      </c>
      <c r="R458" s="157"/>
      <c r="S458" s="157" t="s">
        <v>458</v>
      </c>
      <c r="T458" s="157" t="s">
        <v>458</v>
      </c>
      <c r="U458" s="157">
        <v>0</v>
      </c>
      <c r="V458" s="157">
        <f>ROUND(E458*U458,2)</f>
        <v>0</v>
      </c>
      <c r="W458" s="157"/>
      <c r="X458" s="157" t="s">
        <v>744</v>
      </c>
      <c r="Y458" s="157" t="s">
        <v>460</v>
      </c>
      <c r="Z458" s="146"/>
      <c r="AA458" s="146"/>
      <c r="AB458" s="146"/>
      <c r="AC458" s="146"/>
      <c r="AD458" s="146"/>
      <c r="AE458" s="146"/>
      <c r="AF458" s="146"/>
      <c r="AG458" s="146" t="s">
        <v>745</v>
      </c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x14ac:dyDescent="0.2">
      <c r="A459" s="162" t="s">
        <v>453</v>
      </c>
      <c r="B459" s="163" t="s">
        <v>413</v>
      </c>
      <c r="C459" s="185" t="s">
        <v>414</v>
      </c>
      <c r="D459" s="164"/>
      <c r="E459" s="165"/>
      <c r="F459" s="166"/>
      <c r="G459" s="166">
        <f>SUMIF(AG460:AG464,"&lt;&gt;NOR",G460:G464)</f>
        <v>0</v>
      </c>
      <c r="H459" s="166"/>
      <c r="I459" s="166">
        <f>SUM(I460:I464)</f>
        <v>0</v>
      </c>
      <c r="J459" s="166"/>
      <c r="K459" s="166">
        <f>SUM(K460:K464)</f>
        <v>0</v>
      </c>
      <c r="L459" s="166"/>
      <c r="M459" s="166">
        <f>SUM(M460:M464)</f>
        <v>0</v>
      </c>
      <c r="N459" s="165"/>
      <c r="O459" s="165">
        <f>SUM(O460:O464)</f>
        <v>4.4000000000000004</v>
      </c>
      <c r="P459" s="165"/>
      <c r="Q459" s="165">
        <f>SUM(Q460:Q464)</f>
        <v>0</v>
      </c>
      <c r="R459" s="166"/>
      <c r="S459" s="166"/>
      <c r="T459" s="167"/>
      <c r="U459" s="161"/>
      <c r="V459" s="161">
        <f>SUM(V460:V464)</f>
        <v>205.8</v>
      </c>
      <c r="W459" s="161"/>
      <c r="X459" s="161"/>
      <c r="Y459" s="161"/>
      <c r="AG459" t="s">
        <v>454</v>
      </c>
    </row>
    <row r="460" spans="1:60" outlineLevel="1" x14ac:dyDescent="0.2">
      <c r="A460" s="169">
        <v>65</v>
      </c>
      <c r="B460" s="170" t="s">
        <v>908</v>
      </c>
      <c r="C460" s="186" t="s">
        <v>909</v>
      </c>
      <c r="D460" s="171" t="s">
        <v>470</v>
      </c>
      <c r="E460" s="172">
        <v>452.91</v>
      </c>
      <c r="F460" s="173"/>
      <c r="G460" s="174">
        <f>ROUND(E460*F460,2)</f>
        <v>0</v>
      </c>
      <c r="H460" s="173"/>
      <c r="I460" s="174">
        <f>ROUND(E460*H460,2)</f>
        <v>0</v>
      </c>
      <c r="J460" s="173"/>
      <c r="K460" s="174">
        <f>ROUND(E460*J460,2)</f>
        <v>0</v>
      </c>
      <c r="L460" s="174">
        <v>21</v>
      </c>
      <c r="M460" s="174">
        <f>G460*(1+L460/100)</f>
        <v>0</v>
      </c>
      <c r="N460" s="172">
        <v>9.7099999999999999E-3</v>
      </c>
      <c r="O460" s="172">
        <f>ROUND(E460*N460,2)</f>
        <v>4.4000000000000004</v>
      </c>
      <c r="P460" s="172">
        <v>0</v>
      </c>
      <c r="Q460" s="172">
        <f>ROUND(E460*P460,2)</f>
        <v>0</v>
      </c>
      <c r="R460" s="174"/>
      <c r="S460" s="174" t="s">
        <v>458</v>
      </c>
      <c r="T460" s="175" t="s">
        <v>458</v>
      </c>
      <c r="U460" s="157">
        <v>0.44</v>
      </c>
      <c r="V460" s="157">
        <f>ROUND(E460*U460,2)</f>
        <v>199.28</v>
      </c>
      <c r="W460" s="157"/>
      <c r="X460" s="157" t="s">
        <v>459</v>
      </c>
      <c r="Y460" s="157" t="s">
        <v>460</v>
      </c>
      <c r="Z460" s="146"/>
      <c r="AA460" s="146"/>
      <c r="AB460" s="146"/>
      <c r="AC460" s="146"/>
      <c r="AD460" s="146"/>
      <c r="AE460" s="146"/>
      <c r="AF460" s="146"/>
      <c r="AG460" s="146" t="s">
        <v>461</v>
      </c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2" x14ac:dyDescent="0.2">
      <c r="A461" s="153"/>
      <c r="B461" s="154"/>
      <c r="C461" s="187" t="s">
        <v>899</v>
      </c>
      <c r="D461" s="159"/>
      <c r="E461" s="160">
        <v>452.91</v>
      </c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6"/>
      <c r="AA461" s="146"/>
      <c r="AB461" s="146"/>
      <c r="AC461" s="146"/>
      <c r="AD461" s="146"/>
      <c r="AE461" s="146"/>
      <c r="AF461" s="146"/>
      <c r="AG461" s="146" t="s">
        <v>463</v>
      </c>
      <c r="AH461" s="146">
        <v>5</v>
      </c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1" x14ac:dyDescent="0.2">
      <c r="A462" s="169">
        <v>66</v>
      </c>
      <c r="B462" s="170" t="s">
        <v>910</v>
      </c>
      <c r="C462" s="186" t="s">
        <v>911</v>
      </c>
      <c r="D462" s="171" t="s">
        <v>470</v>
      </c>
      <c r="E462" s="172">
        <v>45.290999999999997</v>
      </c>
      <c r="F462" s="173"/>
      <c r="G462" s="174">
        <f>ROUND(E462*F462,2)</f>
        <v>0</v>
      </c>
      <c r="H462" s="173"/>
      <c r="I462" s="174">
        <f>ROUND(E462*H462,2)</f>
        <v>0</v>
      </c>
      <c r="J462" s="173"/>
      <c r="K462" s="174">
        <f>ROUND(E462*J462,2)</f>
        <v>0</v>
      </c>
      <c r="L462" s="174">
        <v>21</v>
      </c>
      <c r="M462" s="174">
        <f>G462*(1+L462/100)</f>
        <v>0</v>
      </c>
      <c r="N462" s="172">
        <v>0</v>
      </c>
      <c r="O462" s="172">
        <f>ROUND(E462*N462,2)</f>
        <v>0</v>
      </c>
      <c r="P462" s="172">
        <v>0</v>
      </c>
      <c r="Q462" s="172">
        <f>ROUND(E462*P462,2)</f>
        <v>0</v>
      </c>
      <c r="R462" s="174"/>
      <c r="S462" s="174" t="s">
        <v>521</v>
      </c>
      <c r="T462" s="175" t="s">
        <v>582</v>
      </c>
      <c r="U462" s="157">
        <v>0</v>
      </c>
      <c r="V462" s="157">
        <f>ROUND(E462*U462,2)</f>
        <v>0</v>
      </c>
      <c r="W462" s="157"/>
      <c r="X462" s="157" t="s">
        <v>459</v>
      </c>
      <c r="Y462" s="157" t="s">
        <v>460</v>
      </c>
      <c r="Z462" s="146"/>
      <c r="AA462" s="146"/>
      <c r="AB462" s="146"/>
      <c r="AC462" s="146"/>
      <c r="AD462" s="146"/>
      <c r="AE462" s="146"/>
      <c r="AF462" s="146"/>
      <c r="AG462" s="146" t="s">
        <v>461</v>
      </c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2" x14ac:dyDescent="0.2">
      <c r="A463" s="153"/>
      <c r="B463" s="154"/>
      <c r="C463" s="187" t="s">
        <v>912</v>
      </c>
      <c r="D463" s="159"/>
      <c r="E463" s="160">
        <v>45.290999999999997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6"/>
      <c r="AA463" s="146"/>
      <c r="AB463" s="146"/>
      <c r="AC463" s="146"/>
      <c r="AD463" s="146"/>
      <c r="AE463" s="146"/>
      <c r="AF463" s="146"/>
      <c r="AG463" s="146" t="s">
        <v>463</v>
      </c>
      <c r="AH463" s="146">
        <v>0</v>
      </c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1" x14ac:dyDescent="0.2">
      <c r="A464" s="176">
        <v>67</v>
      </c>
      <c r="B464" s="177" t="s">
        <v>913</v>
      </c>
      <c r="C464" s="188" t="s">
        <v>914</v>
      </c>
      <c r="D464" s="178" t="s">
        <v>743</v>
      </c>
      <c r="E464" s="179">
        <v>4.3977599999999999</v>
      </c>
      <c r="F464" s="180"/>
      <c r="G464" s="181">
        <f>ROUND(E464*F464,2)</f>
        <v>0</v>
      </c>
      <c r="H464" s="180"/>
      <c r="I464" s="181">
        <f>ROUND(E464*H464,2)</f>
        <v>0</v>
      </c>
      <c r="J464" s="180"/>
      <c r="K464" s="181">
        <f>ROUND(E464*J464,2)</f>
        <v>0</v>
      </c>
      <c r="L464" s="181">
        <v>21</v>
      </c>
      <c r="M464" s="181">
        <f>G464*(1+L464/100)</f>
        <v>0</v>
      </c>
      <c r="N464" s="179">
        <v>0</v>
      </c>
      <c r="O464" s="179">
        <f>ROUND(E464*N464,2)</f>
        <v>0</v>
      </c>
      <c r="P464" s="179">
        <v>0</v>
      </c>
      <c r="Q464" s="179">
        <f>ROUND(E464*P464,2)</f>
        <v>0</v>
      </c>
      <c r="R464" s="181"/>
      <c r="S464" s="181" t="s">
        <v>458</v>
      </c>
      <c r="T464" s="182" t="s">
        <v>458</v>
      </c>
      <c r="U464" s="157">
        <v>1.482</v>
      </c>
      <c r="V464" s="157">
        <f>ROUND(E464*U464,2)</f>
        <v>6.52</v>
      </c>
      <c r="W464" s="157"/>
      <c r="X464" s="157" t="s">
        <v>744</v>
      </c>
      <c r="Y464" s="157" t="s">
        <v>460</v>
      </c>
      <c r="Z464" s="146"/>
      <c r="AA464" s="146"/>
      <c r="AB464" s="146"/>
      <c r="AC464" s="146"/>
      <c r="AD464" s="146"/>
      <c r="AE464" s="146"/>
      <c r="AF464" s="146"/>
      <c r="AG464" s="146" t="s">
        <v>745</v>
      </c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x14ac:dyDescent="0.2">
      <c r="A465" s="162" t="s">
        <v>453</v>
      </c>
      <c r="B465" s="163" t="s">
        <v>415</v>
      </c>
      <c r="C465" s="185" t="s">
        <v>416</v>
      </c>
      <c r="D465" s="164"/>
      <c r="E465" s="165"/>
      <c r="F465" s="166"/>
      <c r="G465" s="166">
        <f>SUMIF(AG466:AG520,"&lt;&gt;NOR",G466:G520)</f>
        <v>0</v>
      </c>
      <c r="H465" s="166"/>
      <c r="I465" s="166">
        <f>SUM(I466:I520)</f>
        <v>0</v>
      </c>
      <c r="J465" s="166"/>
      <c r="K465" s="166">
        <f>SUM(K466:K520)</f>
        <v>0</v>
      </c>
      <c r="L465" s="166"/>
      <c r="M465" s="166">
        <f>SUM(M466:M520)</f>
        <v>0</v>
      </c>
      <c r="N465" s="165"/>
      <c r="O465" s="165">
        <f>SUM(O466:O520)</f>
        <v>21.7</v>
      </c>
      <c r="P465" s="165"/>
      <c r="Q465" s="165">
        <f>SUM(Q466:Q520)</f>
        <v>0</v>
      </c>
      <c r="R465" s="166"/>
      <c r="S465" s="166"/>
      <c r="T465" s="167"/>
      <c r="U465" s="161"/>
      <c r="V465" s="161">
        <f>SUM(V466:V520)</f>
        <v>1703.7</v>
      </c>
      <c r="W465" s="161"/>
      <c r="X465" s="161"/>
      <c r="Y465" s="161"/>
      <c r="AG465" t="s">
        <v>454</v>
      </c>
    </row>
    <row r="466" spans="1:60" outlineLevel="1" x14ac:dyDescent="0.2">
      <c r="A466" s="169">
        <v>68</v>
      </c>
      <c r="B466" s="170" t="s">
        <v>915</v>
      </c>
      <c r="C466" s="186" t="s">
        <v>916</v>
      </c>
      <c r="D466" s="171" t="s">
        <v>470</v>
      </c>
      <c r="E466" s="172">
        <v>1278.6475</v>
      </c>
      <c r="F466" s="173"/>
      <c r="G466" s="174">
        <f>ROUND(E466*F466,2)</f>
        <v>0</v>
      </c>
      <c r="H466" s="173"/>
      <c r="I466" s="174">
        <f>ROUND(E466*H466,2)</f>
        <v>0</v>
      </c>
      <c r="J466" s="173"/>
      <c r="K466" s="174">
        <f>ROUND(E466*J466,2)</f>
        <v>0</v>
      </c>
      <c r="L466" s="174">
        <v>21</v>
      </c>
      <c r="M466" s="174">
        <f>G466*(1+L466/100)</f>
        <v>0</v>
      </c>
      <c r="N466" s="172">
        <v>5.3499999999999997E-3</v>
      </c>
      <c r="O466" s="172">
        <f>ROUND(E466*N466,2)</f>
        <v>6.84</v>
      </c>
      <c r="P466" s="172">
        <v>0</v>
      </c>
      <c r="Q466" s="172">
        <f>ROUND(E466*P466,2)</f>
        <v>0</v>
      </c>
      <c r="R466" s="174"/>
      <c r="S466" s="174" t="s">
        <v>458</v>
      </c>
      <c r="T466" s="175" t="s">
        <v>458</v>
      </c>
      <c r="U466" s="157">
        <v>1.288</v>
      </c>
      <c r="V466" s="157">
        <f>ROUND(E466*U466,2)</f>
        <v>1646.9</v>
      </c>
      <c r="W466" s="157"/>
      <c r="X466" s="157" t="s">
        <v>459</v>
      </c>
      <c r="Y466" s="157" t="s">
        <v>460</v>
      </c>
      <c r="Z466" s="146"/>
      <c r="AA466" s="146"/>
      <c r="AB466" s="146"/>
      <c r="AC466" s="146"/>
      <c r="AD466" s="146"/>
      <c r="AE466" s="146"/>
      <c r="AF466" s="146"/>
      <c r="AG466" s="146" t="s">
        <v>898</v>
      </c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ht="33.75" outlineLevel="2" x14ac:dyDescent="0.2">
      <c r="A467" s="153"/>
      <c r="B467" s="154"/>
      <c r="C467" s="187" t="s">
        <v>711</v>
      </c>
      <c r="D467" s="159"/>
      <c r="E467" s="160">
        <v>70.2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6"/>
      <c r="AA467" s="146"/>
      <c r="AB467" s="146"/>
      <c r="AC467" s="146"/>
      <c r="AD467" s="146"/>
      <c r="AE467" s="146"/>
      <c r="AF467" s="146"/>
      <c r="AG467" s="146" t="s">
        <v>463</v>
      </c>
      <c r="AH467" s="146">
        <v>0</v>
      </c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ht="22.5" outlineLevel="3" x14ac:dyDescent="0.2">
      <c r="A468" s="153"/>
      <c r="B468" s="154"/>
      <c r="C468" s="187" t="s">
        <v>712</v>
      </c>
      <c r="D468" s="159"/>
      <c r="E468" s="160">
        <v>66.400000000000006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6"/>
      <c r="AA468" s="146"/>
      <c r="AB468" s="146"/>
      <c r="AC468" s="146"/>
      <c r="AD468" s="146"/>
      <c r="AE468" s="146"/>
      <c r="AF468" s="146"/>
      <c r="AG468" s="146" t="s">
        <v>463</v>
      </c>
      <c r="AH468" s="146">
        <v>0</v>
      </c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3" x14ac:dyDescent="0.2">
      <c r="A469" s="153"/>
      <c r="B469" s="154"/>
      <c r="C469" s="187" t="s">
        <v>917</v>
      </c>
      <c r="D469" s="159"/>
      <c r="E469" s="160">
        <v>1.4175</v>
      </c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6"/>
      <c r="AA469" s="146"/>
      <c r="AB469" s="146"/>
      <c r="AC469" s="146"/>
      <c r="AD469" s="146"/>
      <c r="AE469" s="146"/>
      <c r="AF469" s="146"/>
      <c r="AG469" s="146" t="s">
        <v>463</v>
      </c>
      <c r="AH469" s="146">
        <v>0</v>
      </c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 outlineLevel="3" x14ac:dyDescent="0.2">
      <c r="A470" s="153"/>
      <c r="B470" s="154"/>
      <c r="C470" s="187" t="s">
        <v>713</v>
      </c>
      <c r="D470" s="159"/>
      <c r="E470" s="160">
        <v>56.2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6"/>
      <c r="AA470" s="146"/>
      <c r="AB470" s="146"/>
      <c r="AC470" s="146"/>
      <c r="AD470" s="146"/>
      <c r="AE470" s="146"/>
      <c r="AF470" s="146"/>
      <c r="AG470" s="146" t="s">
        <v>463</v>
      </c>
      <c r="AH470" s="146">
        <v>0</v>
      </c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3" x14ac:dyDescent="0.2">
      <c r="A471" s="153"/>
      <c r="B471" s="154"/>
      <c r="C471" s="187" t="s">
        <v>714</v>
      </c>
      <c r="D471" s="159"/>
      <c r="E471" s="160">
        <v>19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6"/>
      <c r="AA471" s="146"/>
      <c r="AB471" s="146"/>
      <c r="AC471" s="146"/>
      <c r="AD471" s="146"/>
      <c r="AE471" s="146"/>
      <c r="AF471" s="146"/>
      <c r="AG471" s="146" t="s">
        <v>463</v>
      </c>
      <c r="AH471" s="146">
        <v>0</v>
      </c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3" x14ac:dyDescent="0.2">
      <c r="A472" s="153"/>
      <c r="B472" s="154"/>
      <c r="C472" s="187" t="s">
        <v>715</v>
      </c>
      <c r="D472" s="159"/>
      <c r="E472" s="160">
        <v>2.4</v>
      </c>
      <c r="F472" s="157"/>
      <c r="G472" s="157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6"/>
      <c r="AA472" s="146"/>
      <c r="AB472" s="146"/>
      <c r="AC472" s="146"/>
      <c r="AD472" s="146"/>
      <c r="AE472" s="146"/>
      <c r="AF472" s="146"/>
      <c r="AG472" s="146" t="s">
        <v>463</v>
      </c>
      <c r="AH472" s="146">
        <v>0</v>
      </c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ht="33.75" outlineLevel="3" x14ac:dyDescent="0.2">
      <c r="A473" s="153"/>
      <c r="B473" s="154"/>
      <c r="C473" s="187" t="s">
        <v>716</v>
      </c>
      <c r="D473" s="159"/>
      <c r="E473" s="160">
        <v>67</v>
      </c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6"/>
      <c r="AA473" s="146"/>
      <c r="AB473" s="146"/>
      <c r="AC473" s="146"/>
      <c r="AD473" s="146"/>
      <c r="AE473" s="146"/>
      <c r="AF473" s="146"/>
      <c r="AG473" s="146" t="s">
        <v>463</v>
      </c>
      <c r="AH473" s="146">
        <v>0</v>
      </c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3" x14ac:dyDescent="0.2">
      <c r="A474" s="153"/>
      <c r="B474" s="154"/>
      <c r="C474" s="187" t="s">
        <v>717</v>
      </c>
      <c r="D474" s="159"/>
      <c r="E474" s="160">
        <v>1.44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6"/>
      <c r="AA474" s="146"/>
      <c r="AB474" s="146"/>
      <c r="AC474" s="146"/>
      <c r="AD474" s="146"/>
      <c r="AE474" s="146"/>
      <c r="AF474" s="146"/>
      <c r="AG474" s="146" t="s">
        <v>463</v>
      </c>
      <c r="AH474" s="146">
        <v>0</v>
      </c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ht="33.75" outlineLevel="3" x14ac:dyDescent="0.2">
      <c r="A475" s="153"/>
      <c r="B475" s="154"/>
      <c r="C475" s="187" t="s">
        <v>718</v>
      </c>
      <c r="D475" s="159"/>
      <c r="E475" s="160">
        <v>73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6"/>
      <c r="AA475" s="146"/>
      <c r="AB475" s="146"/>
      <c r="AC475" s="146"/>
      <c r="AD475" s="146"/>
      <c r="AE475" s="146"/>
      <c r="AF475" s="146"/>
      <c r="AG475" s="146" t="s">
        <v>463</v>
      </c>
      <c r="AH475" s="146">
        <v>0</v>
      </c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3" x14ac:dyDescent="0.2">
      <c r="A476" s="153"/>
      <c r="B476" s="154"/>
      <c r="C476" s="187" t="s">
        <v>719</v>
      </c>
      <c r="D476" s="159"/>
      <c r="E476" s="160">
        <v>2.88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6"/>
      <c r="AA476" s="146"/>
      <c r="AB476" s="146"/>
      <c r="AC476" s="146"/>
      <c r="AD476" s="146"/>
      <c r="AE476" s="146"/>
      <c r="AF476" s="146"/>
      <c r="AG476" s="146" t="s">
        <v>463</v>
      </c>
      <c r="AH476" s="146">
        <v>0</v>
      </c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ht="22.5" outlineLevel="3" x14ac:dyDescent="0.2">
      <c r="A477" s="153"/>
      <c r="B477" s="154"/>
      <c r="C477" s="187" t="s">
        <v>720</v>
      </c>
      <c r="D477" s="159"/>
      <c r="E477" s="160">
        <v>30.11</v>
      </c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6"/>
      <c r="AA477" s="146"/>
      <c r="AB477" s="146"/>
      <c r="AC477" s="146"/>
      <c r="AD477" s="146"/>
      <c r="AE477" s="146"/>
      <c r="AF477" s="146"/>
      <c r="AG477" s="146" t="s">
        <v>463</v>
      </c>
      <c r="AH477" s="146">
        <v>0</v>
      </c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ht="33.75" outlineLevel="3" x14ac:dyDescent="0.2">
      <c r="A478" s="153"/>
      <c r="B478" s="154"/>
      <c r="C478" s="187" t="s">
        <v>721</v>
      </c>
      <c r="D478" s="159"/>
      <c r="E478" s="160">
        <v>42.4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6"/>
      <c r="AA478" s="146"/>
      <c r="AB478" s="146"/>
      <c r="AC478" s="146"/>
      <c r="AD478" s="146"/>
      <c r="AE478" s="146"/>
      <c r="AF478" s="146"/>
      <c r="AG478" s="146" t="s">
        <v>463</v>
      </c>
      <c r="AH478" s="146">
        <v>0</v>
      </c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ht="33.75" outlineLevel="3" x14ac:dyDescent="0.2">
      <c r="A479" s="153"/>
      <c r="B479" s="154"/>
      <c r="C479" s="187" t="s">
        <v>722</v>
      </c>
      <c r="D479" s="159"/>
      <c r="E479" s="160">
        <v>55.2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6"/>
      <c r="AA479" s="146"/>
      <c r="AB479" s="146"/>
      <c r="AC479" s="146"/>
      <c r="AD479" s="146"/>
      <c r="AE479" s="146"/>
      <c r="AF479" s="146"/>
      <c r="AG479" s="146" t="s">
        <v>463</v>
      </c>
      <c r="AH479" s="146">
        <v>0</v>
      </c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ht="33.75" outlineLevel="3" x14ac:dyDescent="0.2">
      <c r="A480" s="153"/>
      <c r="B480" s="154"/>
      <c r="C480" s="187" t="s">
        <v>723</v>
      </c>
      <c r="D480" s="159"/>
      <c r="E480" s="160">
        <v>46.4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6"/>
      <c r="AA480" s="146"/>
      <c r="AB480" s="146"/>
      <c r="AC480" s="146"/>
      <c r="AD480" s="146"/>
      <c r="AE480" s="146"/>
      <c r="AF480" s="146"/>
      <c r="AG480" s="146" t="s">
        <v>463</v>
      </c>
      <c r="AH480" s="146">
        <v>0</v>
      </c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ht="33.75" outlineLevel="3" x14ac:dyDescent="0.2">
      <c r="A481" s="153"/>
      <c r="B481" s="154"/>
      <c r="C481" s="187" t="s">
        <v>724</v>
      </c>
      <c r="D481" s="159"/>
      <c r="E481" s="160">
        <v>50.4</v>
      </c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6"/>
      <c r="AA481" s="146"/>
      <c r="AB481" s="146"/>
      <c r="AC481" s="146"/>
      <c r="AD481" s="146"/>
      <c r="AE481" s="146"/>
      <c r="AF481" s="146"/>
      <c r="AG481" s="146" t="s">
        <v>463</v>
      </c>
      <c r="AH481" s="146">
        <v>0</v>
      </c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3" x14ac:dyDescent="0.2">
      <c r="A482" s="153"/>
      <c r="B482" s="154"/>
      <c r="C482" s="187" t="s">
        <v>725</v>
      </c>
      <c r="D482" s="159"/>
      <c r="E482" s="160">
        <v>25.3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6"/>
      <c r="AA482" s="146"/>
      <c r="AB482" s="146"/>
      <c r="AC482" s="146"/>
      <c r="AD482" s="146"/>
      <c r="AE482" s="146"/>
      <c r="AF482" s="146"/>
      <c r="AG482" s="146" t="s">
        <v>463</v>
      </c>
      <c r="AH482" s="146">
        <v>0</v>
      </c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ht="33.75" outlineLevel="3" x14ac:dyDescent="0.2">
      <c r="A483" s="153"/>
      <c r="B483" s="154"/>
      <c r="C483" s="187" t="s">
        <v>726</v>
      </c>
      <c r="D483" s="159"/>
      <c r="E483" s="160">
        <v>103.3</v>
      </c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6"/>
      <c r="AA483" s="146"/>
      <c r="AB483" s="146"/>
      <c r="AC483" s="146"/>
      <c r="AD483" s="146"/>
      <c r="AE483" s="146"/>
      <c r="AF483" s="146"/>
      <c r="AG483" s="146" t="s">
        <v>463</v>
      </c>
      <c r="AH483" s="146">
        <v>0</v>
      </c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outlineLevel="3" x14ac:dyDescent="0.2">
      <c r="A484" s="153"/>
      <c r="B484" s="154"/>
      <c r="C484" s="187" t="s">
        <v>727</v>
      </c>
      <c r="D484" s="159"/>
      <c r="E484" s="160">
        <v>-11.2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6"/>
      <c r="AA484" s="146"/>
      <c r="AB484" s="146"/>
      <c r="AC484" s="146"/>
      <c r="AD484" s="146"/>
      <c r="AE484" s="146"/>
      <c r="AF484" s="146"/>
      <c r="AG484" s="146" t="s">
        <v>463</v>
      </c>
      <c r="AH484" s="146">
        <v>0</v>
      </c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ht="33.75" outlineLevel="3" x14ac:dyDescent="0.2">
      <c r="A485" s="153"/>
      <c r="B485" s="154"/>
      <c r="C485" s="187" t="s">
        <v>728</v>
      </c>
      <c r="D485" s="159"/>
      <c r="E485" s="160">
        <v>114</v>
      </c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6"/>
      <c r="AA485" s="146"/>
      <c r="AB485" s="146"/>
      <c r="AC485" s="146"/>
      <c r="AD485" s="146"/>
      <c r="AE485" s="146"/>
      <c r="AF485" s="146"/>
      <c r="AG485" s="146" t="s">
        <v>463</v>
      </c>
      <c r="AH485" s="146">
        <v>0</v>
      </c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3" x14ac:dyDescent="0.2">
      <c r="A486" s="153"/>
      <c r="B486" s="154"/>
      <c r="C486" s="187" t="s">
        <v>729</v>
      </c>
      <c r="D486" s="159"/>
      <c r="E486" s="160">
        <v>26.6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6"/>
      <c r="AA486" s="146"/>
      <c r="AB486" s="146"/>
      <c r="AC486" s="146"/>
      <c r="AD486" s="146"/>
      <c r="AE486" s="146"/>
      <c r="AF486" s="146"/>
      <c r="AG486" s="146" t="s">
        <v>463</v>
      </c>
      <c r="AH486" s="146">
        <v>0</v>
      </c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outlineLevel="3" x14ac:dyDescent="0.2">
      <c r="A487" s="153"/>
      <c r="B487" s="154"/>
      <c r="C487" s="187" t="s">
        <v>730</v>
      </c>
      <c r="D487" s="159"/>
      <c r="E487" s="160">
        <v>26.4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6"/>
      <c r="AA487" s="146"/>
      <c r="AB487" s="146"/>
      <c r="AC487" s="146"/>
      <c r="AD487" s="146"/>
      <c r="AE487" s="146"/>
      <c r="AF487" s="146"/>
      <c r="AG487" s="146" t="s">
        <v>463</v>
      </c>
      <c r="AH487" s="146">
        <v>0</v>
      </c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</row>
    <row r="488" spans="1:60" ht="22.5" outlineLevel="3" x14ac:dyDescent="0.2">
      <c r="A488" s="153"/>
      <c r="B488" s="154"/>
      <c r="C488" s="187" t="s">
        <v>731</v>
      </c>
      <c r="D488" s="159"/>
      <c r="E488" s="160">
        <v>61.6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6"/>
      <c r="AA488" s="146"/>
      <c r="AB488" s="146"/>
      <c r="AC488" s="146"/>
      <c r="AD488" s="146"/>
      <c r="AE488" s="146"/>
      <c r="AF488" s="146"/>
      <c r="AG488" s="146" t="s">
        <v>463</v>
      </c>
      <c r="AH488" s="146">
        <v>0</v>
      </c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3" x14ac:dyDescent="0.2">
      <c r="A489" s="153"/>
      <c r="B489" s="154"/>
      <c r="C489" s="187" t="s">
        <v>732</v>
      </c>
      <c r="D489" s="159"/>
      <c r="E489" s="160">
        <v>6.8</v>
      </c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6"/>
      <c r="AA489" s="146"/>
      <c r="AB489" s="146"/>
      <c r="AC489" s="146"/>
      <c r="AD489" s="146"/>
      <c r="AE489" s="146"/>
      <c r="AF489" s="146"/>
      <c r="AG489" s="146" t="s">
        <v>463</v>
      </c>
      <c r="AH489" s="146">
        <v>0</v>
      </c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ht="33.75" outlineLevel="3" x14ac:dyDescent="0.2">
      <c r="A490" s="153"/>
      <c r="B490" s="154"/>
      <c r="C490" s="187" t="s">
        <v>733</v>
      </c>
      <c r="D490" s="159"/>
      <c r="E490" s="160">
        <v>133.1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6"/>
      <c r="AA490" s="146"/>
      <c r="AB490" s="146"/>
      <c r="AC490" s="146"/>
      <c r="AD490" s="146"/>
      <c r="AE490" s="146"/>
      <c r="AF490" s="146"/>
      <c r="AG490" s="146" t="s">
        <v>463</v>
      </c>
      <c r="AH490" s="146">
        <v>0</v>
      </c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outlineLevel="3" x14ac:dyDescent="0.2">
      <c r="A491" s="153"/>
      <c r="B491" s="154"/>
      <c r="C491" s="187" t="s">
        <v>734</v>
      </c>
      <c r="D491" s="159"/>
      <c r="E491" s="160">
        <v>-16.600000000000001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6"/>
      <c r="AA491" s="146"/>
      <c r="AB491" s="146"/>
      <c r="AC491" s="146"/>
      <c r="AD491" s="146"/>
      <c r="AE491" s="146"/>
      <c r="AF491" s="146"/>
      <c r="AG491" s="146" t="s">
        <v>463</v>
      </c>
      <c r="AH491" s="146">
        <v>0</v>
      </c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outlineLevel="3" x14ac:dyDescent="0.2">
      <c r="A492" s="153"/>
      <c r="B492" s="154"/>
      <c r="C492" s="187" t="s">
        <v>735</v>
      </c>
      <c r="D492" s="159"/>
      <c r="E492" s="160">
        <v>26.3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6"/>
      <c r="AA492" s="146"/>
      <c r="AB492" s="146"/>
      <c r="AC492" s="146"/>
      <c r="AD492" s="146"/>
      <c r="AE492" s="146"/>
      <c r="AF492" s="146"/>
      <c r="AG492" s="146" t="s">
        <v>463</v>
      </c>
      <c r="AH492" s="146">
        <v>0</v>
      </c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ht="33.75" outlineLevel="3" x14ac:dyDescent="0.2">
      <c r="A493" s="153"/>
      <c r="B493" s="154"/>
      <c r="C493" s="187" t="s">
        <v>736</v>
      </c>
      <c r="D493" s="159"/>
      <c r="E493" s="160">
        <v>78.8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6"/>
      <c r="AA493" s="146"/>
      <c r="AB493" s="146"/>
      <c r="AC493" s="146"/>
      <c r="AD493" s="146"/>
      <c r="AE493" s="146"/>
      <c r="AF493" s="146"/>
      <c r="AG493" s="146" t="s">
        <v>463</v>
      </c>
      <c r="AH493" s="146">
        <v>0</v>
      </c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outlineLevel="3" x14ac:dyDescent="0.2">
      <c r="A494" s="153"/>
      <c r="B494" s="154"/>
      <c r="C494" s="187" t="s">
        <v>737</v>
      </c>
      <c r="D494" s="159"/>
      <c r="E494" s="160">
        <v>-8.8000000000000007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6"/>
      <c r="AA494" s="146"/>
      <c r="AB494" s="146"/>
      <c r="AC494" s="146"/>
      <c r="AD494" s="146"/>
      <c r="AE494" s="146"/>
      <c r="AF494" s="146"/>
      <c r="AG494" s="146" t="s">
        <v>463</v>
      </c>
      <c r="AH494" s="146">
        <v>0</v>
      </c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ht="22.5" outlineLevel="3" x14ac:dyDescent="0.2">
      <c r="A495" s="153"/>
      <c r="B495" s="154"/>
      <c r="C495" s="187" t="s">
        <v>738</v>
      </c>
      <c r="D495" s="159"/>
      <c r="E495" s="160">
        <v>71.599999999999994</v>
      </c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6"/>
      <c r="AA495" s="146"/>
      <c r="AB495" s="146"/>
      <c r="AC495" s="146"/>
      <c r="AD495" s="146"/>
      <c r="AE495" s="146"/>
      <c r="AF495" s="146"/>
      <c r="AG495" s="146" t="s">
        <v>463</v>
      </c>
      <c r="AH495" s="146">
        <v>0</v>
      </c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outlineLevel="3" x14ac:dyDescent="0.2">
      <c r="A496" s="153"/>
      <c r="B496" s="154"/>
      <c r="C496" s="187" t="s">
        <v>739</v>
      </c>
      <c r="D496" s="159"/>
      <c r="E496" s="160">
        <v>25.4</v>
      </c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6"/>
      <c r="AA496" s="146"/>
      <c r="AB496" s="146"/>
      <c r="AC496" s="146"/>
      <c r="AD496" s="146"/>
      <c r="AE496" s="146"/>
      <c r="AF496" s="146"/>
      <c r="AG496" s="146" t="s">
        <v>463</v>
      </c>
      <c r="AH496" s="146">
        <v>0</v>
      </c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outlineLevel="3" x14ac:dyDescent="0.2">
      <c r="A497" s="153"/>
      <c r="B497" s="154"/>
      <c r="C497" s="187" t="s">
        <v>740</v>
      </c>
      <c r="D497" s="159"/>
      <c r="E497" s="160">
        <v>31.6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6"/>
      <c r="AA497" s="146"/>
      <c r="AB497" s="146"/>
      <c r="AC497" s="146"/>
      <c r="AD497" s="146"/>
      <c r="AE497" s="146"/>
      <c r="AF497" s="146"/>
      <c r="AG497" s="146" t="s">
        <v>463</v>
      </c>
      <c r="AH497" s="146">
        <v>0</v>
      </c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1" x14ac:dyDescent="0.2">
      <c r="A498" s="169">
        <v>69</v>
      </c>
      <c r="B498" s="170" t="s">
        <v>918</v>
      </c>
      <c r="C498" s="186" t="s">
        <v>919</v>
      </c>
      <c r="D498" s="171" t="s">
        <v>530</v>
      </c>
      <c r="E498" s="172">
        <v>222.65</v>
      </c>
      <c r="F498" s="173"/>
      <c r="G498" s="174">
        <f>ROUND(E498*F498,2)</f>
        <v>0</v>
      </c>
      <c r="H498" s="173"/>
      <c r="I498" s="174">
        <f>ROUND(E498*H498,2)</f>
        <v>0</v>
      </c>
      <c r="J498" s="173"/>
      <c r="K498" s="174">
        <f>ROUND(E498*J498,2)</f>
        <v>0</v>
      </c>
      <c r="L498" s="174">
        <v>21</v>
      </c>
      <c r="M498" s="174">
        <f>G498*(1+L498/100)</f>
        <v>0</v>
      </c>
      <c r="N498" s="172">
        <v>4.2000000000000002E-4</v>
      </c>
      <c r="O498" s="172">
        <f>ROUND(E498*N498,2)</f>
        <v>0.09</v>
      </c>
      <c r="P498" s="172">
        <v>0</v>
      </c>
      <c r="Q498" s="172">
        <f>ROUND(E498*P498,2)</f>
        <v>0</v>
      </c>
      <c r="R498" s="174"/>
      <c r="S498" s="174" t="s">
        <v>458</v>
      </c>
      <c r="T498" s="175" t="s">
        <v>458</v>
      </c>
      <c r="U498" s="157">
        <v>0.12</v>
      </c>
      <c r="V498" s="157">
        <f>ROUND(E498*U498,2)</f>
        <v>26.72</v>
      </c>
      <c r="W498" s="157"/>
      <c r="X498" s="157" t="s">
        <v>459</v>
      </c>
      <c r="Y498" s="157" t="s">
        <v>460</v>
      </c>
      <c r="Z498" s="146"/>
      <c r="AA498" s="146"/>
      <c r="AB498" s="146"/>
      <c r="AC498" s="146"/>
      <c r="AD498" s="146"/>
      <c r="AE498" s="146"/>
      <c r="AF498" s="146"/>
      <c r="AG498" s="146" t="s">
        <v>461</v>
      </c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outlineLevel="2" x14ac:dyDescent="0.2">
      <c r="A499" s="153"/>
      <c r="B499" s="154"/>
      <c r="C499" s="187" t="s">
        <v>920</v>
      </c>
      <c r="D499" s="159"/>
      <c r="E499" s="160">
        <v>13.45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6"/>
      <c r="AA499" s="146"/>
      <c r="AB499" s="146"/>
      <c r="AC499" s="146"/>
      <c r="AD499" s="146"/>
      <c r="AE499" s="146"/>
      <c r="AF499" s="146"/>
      <c r="AG499" s="146" t="s">
        <v>463</v>
      </c>
      <c r="AH499" s="146">
        <v>0</v>
      </c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outlineLevel="3" x14ac:dyDescent="0.2">
      <c r="A500" s="153"/>
      <c r="B500" s="154"/>
      <c r="C500" s="187" t="s">
        <v>921</v>
      </c>
      <c r="D500" s="159"/>
      <c r="E500" s="160">
        <v>6.3</v>
      </c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6"/>
      <c r="AA500" s="146"/>
      <c r="AB500" s="146"/>
      <c r="AC500" s="146"/>
      <c r="AD500" s="146"/>
      <c r="AE500" s="146"/>
      <c r="AF500" s="146"/>
      <c r="AG500" s="146" t="s">
        <v>463</v>
      </c>
      <c r="AH500" s="146">
        <v>0</v>
      </c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outlineLevel="3" x14ac:dyDescent="0.2">
      <c r="A501" s="153"/>
      <c r="B501" s="154"/>
      <c r="C501" s="187" t="s">
        <v>922</v>
      </c>
      <c r="D501" s="159"/>
      <c r="E501" s="160">
        <v>1.25</v>
      </c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6"/>
      <c r="AA501" s="146"/>
      <c r="AB501" s="146"/>
      <c r="AC501" s="146"/>
      <c r="AD501" s="146"/>
      <c r="AE501" s="146"/>
      <c r="AF501" s="146"/>
      <c r="AG501" s="146" t="s">
        <v>463</v>
      </c>
      <c r="AH501" s="146">
        <v>0</v>
      </c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3" x14ac:dyDescent="0.2">
      <c r="A502" s="153"/>
      <c r="B502" s="154"/>
      <c r="C502" s="187" t="s">
        <v>923</v>
      </c>
      <c r="D502" s="159"/>
      <c r="E502" s="160">
        <v>34.65</v>
      </c>
      <c r="F502" s="157"/>
      <c r="G502" s="157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6"/>
      <c r="AA502" s="146"/>
      <c r="AB502" s="146"/>
      <c r="AC502" s="146"/>
      <c r="AD502" s="146"/>
      <c r="AE502" s="146"/>
      <c r="AF502" s="146"/>
      <c r="AG502" s="146" t="s">
        <v>463</v>
      </c>
      <c r="AH502" s="146">
        <v>0</v>
      </c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outlineLevel="3" x14ac:dyDescent="0.2">
      <c r="A503" s="153"/>
      <c r="B503" s="154"/>
      <c r="C503" s="187" t="s">
        <v>924</v>
      </c>
      <c r="D503" s="159"/>
      <c r="E503" s="160">
        <v>20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6"/>
      <c r="AA503" s="146"/>
      <c r="AB503" s="146"/>
      <c r="AC503" s="146"/>
      <c r="AD503" s="146"/>
      <c r="AE503" s="146"/>
      <c r="AF503" s="146"/>
      <c r="AG503" s="146" t="s">
        <v>463</v>
      </c>
      <c r="AH503" s="146">
        <v>0</v>
      </c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outlineLevel="3" x14ac:dyDescent="0.2">
      <c r="A504" s="153"/>
      <c r="B504" s="154"/>
      <c r="C504" s="187" t="s">
        <v>925</v>
      </c>
      <c r="D504" s="159"/>
      <c r="E504" s="160">
        <v>15.85</v>
      </c>
      <c r="F504" s="157"/>
      <c r="G504" s="157"/>
      <c r="H504" s="157"/>
      <c r="I504" s="157"/>
      <c r="J504" s="157"/>
      <c r="K504" s="157"/>
      <c r="L504" s="157"/>
      <c r="M504" s="157"/>
      <c r="N504" s="156"/>
      <c r="O504" s="156"/>
      <c r="P504" s="156"/>
      <c r="Q504" s="156"/>
      <c r="R504" s="157"/>
      <c r="S504" s="157"/>
      <c r="T504" s="157"/>
      <c r="U504" s="157"/>
      <c r="V504" s="157"/>
      <c r="W504" s="157"/>
      <c r="X504" s="157"/>
      <c r="Y504" s="157"/>
      <c r="Z504" s="146"/>
      <c r="AA504" s="146"/>
      <c r="AB504" s="146"/>
      <c r="AC504" s="146"/>
      <c r="AD504" s="146"/>
      <c r="AE504" s="146"/>
      <c r="AF504" s="146"/>
      <c r="AG504" s="146" t="s">
        <v>463</v>
      </c>
      <c r="AH504" s="146">
        <v>0</v>
      </c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outlineLevel="3" x14ac:dyDescent="0.2">
      <c r="A505" s="153"/>
      <c r="B505" s="154"/>
      <c r="C505" s="187" t="s">
        <v>926</v>
      </c>
      <c r="D505" s="159"/>
      <c r="E505" s="160">
        <v>1.8</v>
      </c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6"/>
      <c r="AA505" s="146"/>
      <c r="AB505" s="146"/>
      <c r="AC505" s="146"/>
      <c r="AD505" s="146"/>
      <c r="AE505" s="146"/>
      <c r="AF505" s="146"/>
      <c r="AG505" s="146" t="s">
        <v>463</v>
      </c>
      <c r="AH505" s="146">
        <v>0</v>
      </c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outlineLevel="3" x14ac:dyDescent="0.2">
      <c r="A506" s="153"/>
      <c r="B506" s="154"/>
      <c r="C506" s="187" t="s">
        <v>927</v>
      </c>
      <c r="D506" s="159"/>
      <c r="E506" s="160">
        <v>4</v>
      </c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6"/>
      <c r="AA506" s="146"/>
      <c r="AB506" s="146"/>
      <c r="AC506" s="146"/>
      <c r="AD506" s="146"/>
      <c r="AE506" s="146"/>
      <c r="AF506" s="146"/>
      <c r="AG506" s="146" t="s">
        <v>463</v>
      </c>
      <c r="AH506" s="146">
        <v>0</v>
      </c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3" x14ac:dyDescent="0.2">
      <c r="A507" s="153"/>
      <c r="B507" s="154"/>
      <c r="C507" s="187" t="s">
        <v>928</v>
      </c>
      <c r="D507" s="159"/>
      <c r="E507" s="160">
        <v>2.1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6"/>
      <c r="AA507" s="146"/>
      <c r="AB507" s="146"/>
      <c r="AC507" s="146"/>
      <c r="AD507" s="146"/>
      <c r="AE507" s="146"/>
      <c r="AF507" s="146"/>
      <c r="AG507" s="146" t="s">
        <v>463</v>
      </c>
      <c r="AH507" s="146">
        <v>0</v>
      </c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3" x14ac:dyDescent="0.2">
      <c r="A508" s="153"/>
      <c r="B508" s="154"/>
      <c r="C508" s="187" t="s">
        <v>929</v>
      </c>
      <c r="D508" s="159"/>
      <c r="E508" s="160">
        <v>11.55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6"/>
      <c r="AA508" s="146"/>
      <c r="AB508" s="146"/>
      <c r="AC508" s="146"/>
      <c r="AD508" s="146"/>
      <c r="AE508" s="146"/>
      <c r="AF508" s="146"/>
      <c r="AG508" s="146" t="s">
        <v>463</v>
      </c>
      <c r="AH508" s="146">
        <v>0</v>
      </c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outlineLevel="3" x14ac:dyDescent="0.2">
      <c r="A509" s="153"/>
      <c r="B509" s="154"/>
      <c r="C509" s="187" t="s">
        <v>930</v>
      </c>
      <c r="D509" s="159"/>
      <c r="E509" s="160">
        <v>23.3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6"/>
      <c r="AA509" s="146"/>
      <c r="AB509" s="146"/>
      <c r="AC509" s="146"/>
      <c r="AD509" s="146"/>
      <c r="AE509" s="146"/>
      <c r="AF509" s="146"/>
      <c r="AG509" s="146" t="s">
        <v>463</v>
      </c>
      <c r="AH509" s="146">
        <v>0</v>
      </c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3" x14ac:dyDescent="0.2">
      <c r="A510" s="153"/>
      <c r="B510" s="154"/>
      <c r="C510" s="187" t="s">
        <v>931</v>
      </c>
      <c r="D510" s="159"/>
      <c r="E510" s="160">
        <v>14</v>
      </c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6"/>
      <c r="AA510" s="146"/>
      <c r="AB510" s="146"/>
      <c r="AC510" s="146"/>
      <c r="AD510" s="146"/>
      <c r="AE510" s="146"/>
      <c r="AF510" s="146"/>
      <c r="AG510" s="146" t="s">
        <v>463</v>
      </c>
      <c r="AH510" s="146">
        <v>0</v>
      </c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outlineLevel="3" x14ac:dyDescent="0.2">
      <c r="A511" s="153"/>
      <c r="B511" s="154"/>
      <c r="C511" s="187" t="s">
        <v>932</v>
      </c>
      <c r="D511" s="159"/>
      <c r="E511" s="160">
        <v>10.4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6"/>
      <c r="AA511" s="146"/>
      <c r="AB511" s="146"/>
      <c r="AC511" s="146"/>
      <c r="AD511" s="146"/>
      <c r="AE511" s="146"/>
      <c r="AF511" s="146"/>
      <c r="AG511" s="146" t="s">
        <v>463</v>
      </c>
      <c r="AH511" s="146">
        <v>0</v>
      </c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outlineLevel="3" x14ac:dyDescent="0.2">
      <c r="A512" s="153"/>
      <c r="B512" s="154"/>
      <c r="C512" s="187" t="s">
        <v>933</v>
      </c>
      <c r="D512" s="159"/>
      <c r="E512" s="160">
        <v>19.899999999999999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6"/>
      <c r="AA512" s="146"/>
      <c r="AB512" s="146"/>
      <c r="AC512" s="146"/>
      <c r="AD512" s="146"/>
      <c r="AE512" s="146"/>
      <c r="AF512" s="146"/>
      <c r="AG512" s="146" t="s">
        <v>463</v>
      </c>
      <c r="AH512" s="146">
        <v>0</v>
      </c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outlineLevel="3" x14ac:dyDescent="0.2">
      <c r="A513" s="153"/>
      <c r="B513" s="154"/>
      <c r="C513" s="187" t="s">
        <v>934</v>
      </c>
      <c r="D513" s="159"/>
      <c r="E513" s="160">
        <v>6</v>
      </c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6"/>
      <c r="AA513" s="146"/>
      <c r="AB513" s="146"/>
      <c r="AC513" s="146"/>
      <c r="AD513" s="146"/>
      <c r="AE513" s="146"/>
      <c r="AF513" s="146"/>
      <c r="AG513" s="146" t="s">
        <v>463</v>
      </c>
      <c r="AH513" s="146">
        <v>0</v>
      </c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3" x14ac:dyDescent="0.2">
      <c r="A514" s="153"/>
      <c r="B514" s="154"/>
      <c r="C514" s="187" t="s">
        <v>935</v>
      </c>
      <c r="D514" s="159"/>
      <c r="E514" s="160">
        <v>15.8</v>
      </c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6"/>
      <c r="AA514" s="146"/>
      <c r="AB514" s="146"/>
      <c r="AC514" s="146"/>
      <c r="AD514" s="146"/>
      <c r="AE514" s="146"/>
      <c r="AF514" s="146"/>
      <c r="AG514" s="146" t="s">
        <v>463</v>
      </c>
      <c r="AH514" s="146">
        <v>0</v>
      </c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3" x14ac:dyDescent="0.2">
      <c r="A515" s="153"/>
      <c r="B515" s="154"/>
      <c r="C515" s="187" t="s">
        <v>936</v>
      </c>
      <c r="D515" s="159"/>
      <c r="E515" s="160">
        <v>11.85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6"/>
      <c r="AA515" s="146"/>
      <c r="AB515" s="146"/>
      <c r="AC515" s="146"/>
      <c r="AD515" s="146"/>
      <c r="AE515" s="146"/>
      <c r="AF515" s="146"/>
      <c r="AG515" s="146" t="s">
        <v>463</v>
      </c>
      <c r="AH515" s="146">
        <v>0</v>
      </c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outlineLevel="3" x14ac:dyDescent="0.2">
      <c r="A516" s="153"/>
      <c r="B516" s="154"/>
      <c r="C516" s="187" t="s">
        <v>937</v>
      </c>
      <c r="D516" s="159"/>
      <c r="E516" s="160">
        <v>8.25</v>
      </c>
      <c r="F516" s="157"/>
      <c r="G516" s="157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6"/>
      <c r="AA516" s="146"/>
      <c r="AB516" s="146"/>
      <c r="AC516" s="146"/>
      <c r="AD516" s="146"/>
      <c r="AE516" s="146"/>
      <c r="AF516" s="146"/>
      <c r="AG516" s="146" t="s">
        <v>463</v>
      </c>
      <c r="AH516" s="146">
        <v>0</v>
      </c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outlineLevel="3" x14ac:dyDescent="0.2">
      <c r="A517" s="153"/>
      <c r="B517" s="154"/>
      <c r="C517" s="187" t="s">
        <v>938</v>
      </c>
      <c r="D517" s="159"/>
      <c r="E517" s="160">
        <v>2.2000000000000002</v>
      </c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6"/>
      <c r="AA517" s="146"/>
      <c r="AB517" s="146"/>
      <c r="AC517" s="146"/>
      <c r="AD517" s="146"/>
      <c r="AE517" s="146"/>
      <c r="AF517" s="146"/>
      <c r="AG517" s="146" t="s">
        <v>463</v>
      </c>
      <c r="AH517" s="146">
        <v>0</v>
      </c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outlineLevel="1" x14ac:dyDescent="0.2">
      <c r="A518" s="169">
        <v>70</v>
      </c>
      <c r="B518" s="170" t="s">
        <v>939</v>
      </c>
      <c r="C518" s="186" t="s">
        <v>940</v>
      </c>
      <c r="D518" s="171" t="s">
        <v>470</v>
      </c>
      <c r="E518" s="172">
        <v>1342.57988</v>
      </c>
      <c r="F518" s="173"/>
      <c r="G518" s="174">
        <f>ROUND(E518*F518,2)</f>
        <v>0</v>
      </c>
      <c r="H518" s="173"/>
      <c r="I518" s="174">
        <f>ROUND(E518*H518,2)</f>
        <v>0</v>
      </c>
      <c r="J518" s="173"/>
      <c r="K518" s="174">
        <f>ROUND(E518*J518,2)</f>
        <v>0</v>
      </c>
      <c r="L518" s="174">
        <v>21</v>
      </c>
      <c r="M518" s="174">
        <f>G518*(1+L518/100)</f>
        <v>0</v>
      </c>
      <c r="N518" s="172">
        <v>1.0999999999999999E-2</v>
      </c>
      <c r="O518" s="172">
        <f>ROUND(E518*N518,2)</f>
        <v>14.77</v>
      </c>
      <c r="P518" s="172">
        <v>0</v>
      </c>
      <c r="Q518" s="172">
        <f>ROUND(E518*P518,2)</f>
        <v>0</v>
      </c>
      <c r="R518" s="174" t="s">
        <v>902</v>
      </c>
      <c r="S518" s="174" t="s">
        <v>458</v>
      </c>
      <c r="T518" s="175" t="s">
        <v>458</v>
      </c>
      <c r="U518" s="157">
        <v>0</v>
      </c>
      <c r="V518" s="157">
        <f>ROUND(E518*U518,2)</f>
        <v>0</v>
      </c>
      <c r="W518" s="157"/>
      <c r="X518" s="157" t="s">
        <v>903</v>
      </c>
      <c r="Y518" s="157" t="s">
        <v>460</v>
      </c>
      <c r="Z518" s="146"/>
      <c r="AA518" s="146"/>
      <c r="AB518" s="146"/>
      <c r="AC518" s="146"/>
      <c r="AD518" s="146"/>
      <c r="AE518" s="146"/>
      <c r="AF518" s="146"/>
      <c r="AG518" s="146" t="s">
        <v>941</v>
      </c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outlineLevel="2" x14ac:dyDescent="0.2">
      <c r="A519" s="153"/>
      <c r="B519" s="154"/>
      <c r="C519" s="187" t="s">
        <v>942</v>
      </c>
      <c r="D519" s="159"/>
      <c r="E519" s="160">
        <v>1342.57988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6"/>
      <c r="AA519" s="146"/>
      <c r="AB519" s="146"/>
      <c r="AC519" s="146"/>
      <c r="AD519" s="146"/>
      <c r="AE519" s="146"/>
      <c r="AF519" s="146"/>
      <c r="AG519" s="146" t="s">
        <v>463</v>
      </c>
      <c r="AH519" s="146">
        <v>0</v>
      </c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outlineLevel="1" x14ac:dyDescent="0.2">
      <c r="A520" s="176">
        <v>71</v>
      </c>
      <c r="B520" s="177" t="s">
        <v>943</v>
      </c>
      <c r="C520" s="188" t="s">
        <v>944</v>
      </c>
      <c r="D520" s="178" t="s">
        <v>743</v>
      </c>
      <c r="E520" s="179">
        <v>21.702660000000002</v>
      </c>
      <c r="F520" s="180"/>
      <c r="G520" s="181">
        <f>ROUND(E520*F520,2)</f>
        <v>0</v>
      </c>
      <c r="H520" s="180"/>
      <c r="I520" s="181">
        <f>ROUND(E520*H520,2)</f>
        <v>0</v>
      </c>
      <c r="J520" s="180"/>
      <c r="K520" s="181">
        <f>ROUND(E520*J520,2)</f>
        <v>0</v>
      </c>
      <c r="L520" s="181">
        <v>21</v>
      </c>
      <c r="M520" s="181">
        <f>G520*(1+L520/100)</f>
        <v>0</v>
      </c>
      <c r="N520" s="179">
        <v>0</v>
      </c>
      <c r="O520" s="179">
        <f>ROUND(E520*N520,2)</f>
        <v>0</v>
      </c>
      <c r="P520" s="179">
        <v>0</v>
      </c>
      <c r="Q520" s="179">
        <f>ROUND(E520*P520,2)</f>
        <v>0</v>
      </c>
      <c r="R520" s="181"/>
      <c r="S520" s="181" t="s">
        <v>458</v>
      </c>
      <c r="T520" s="182" t="s">
        <v>458</v>
      </c>
      <c r="U520" s="157">
        <v>1.3859999999999999</v>
      </c>
      <c r="V520" s="157">
        <f>ROUND(E520*U520,2)</f>
        <v>30.08</v>
      </c>
      <c r="W520" s="157"/>
      <c r="X520" s="157" t="s">
        <v>744</v>
      </c>
      <c r="Y520" s="157" t="s">
        <v>460</v>
      </c>
      <c r="Z520" s="146"/>
      <c r="AA520" s="146"/>
      <c r="AB520" s="146"/>
      <c r="AC520" s="146"/>
      <c r="AD520" s="146"/>
      <c r="AE520" s="146"/>
      <c r="AF520" s="146"/>
      <c r="AG520" s="146" t="s">
        <v>745</v>
      </c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x14ac:dyDescent="0.2">
      <c r="A521" s="162" t="s">
        <v>453</v>
      </c>
      <c r="B521" s="163" t="s">
        <v>417</v>
      </c>
      <c r="C521" s="185" t="s">
        <v>418</v>
      </c>
      <c r="D521" s="164"/>
      <c r="E521" s="165"/>
      <c r="F521" s="166"/>
      <c r="G521" s="166">
        <f>SUMIF(AG522:AG523,"&lt;&gt;NOR",G522:G523)</f>
        <v>0</v>
      </c>
      <c r="H521" s="166"/>
      <c r="I521" s="166">
        <f>SUM(I522:I523)</f>
        <v>0</v>
      </c>
      <c r="J521" s="166"/>
      <c r="K521" s="166">
        <f>SUM(K522:K523)</f>
        <v>0</v>
      </c>
      <c r="L521" s="166"/>
      <c r="M521" s="166">
        <f>SUM(M522:M523)</f>
        <v>0</v>
      </c>
      <c r="N521" s="165"/>
      <c r="O521" s="165">
        <f>SUM(O522:O523)</f>
        <v>0.03</v>
      </c>
      <c r="P521" s="165"/>
      <c r="Q521" s="165">
        <f>SUM(Q522:Q523)</f>
        <v>0</v>
      </c>
      <c r="R521" s="166"/>
      <c r="S521" s="166"/>
      <c r="T521" s="167"/>
      <c r="U521" s="161"/>
      <c r="V521" s="161">
        <f>SUM(V522:V523)</f>
        <v>21.87</v>
      </c>
      <c r="W521" s="161"/>
      <c r="X521" s="161"/>
      <c r="Y521" s="161"/>
      <c r="AG521" t="s">
        <v>454</v>
      </c>
    </row>
    <row r="522" spans="1:60" outlineLevel="1" x14ac:dyDescent="0.2">
      <c r="A522" s="169">
        <v>72</v>
      </c>
      <c r="B522" s="170" t="s">
        <v>945</v>
      </c>
      <c r="C522" s="186" t="s">
        <v>946</v>
      </c>
      <c r="D522" s="171" t="s">
        <v>470</v>
      </c>
      <c r="E522" s="172">
        <v>71.459999999999994</v>
      </c>
      <c r="F522" s="173"/>
      <c r="G522" s="174">
        <f>ROUND(E522*F522,2)</f>
        <v>0</v>
      </c>
      <c r="H522" s="173"/>
      <c r="I522" s="174">
        <f>ROUND(E522*H522,2)</f>
        <v>0</v>
      </c>
      <c r="J522" s="173"/>
      <c r="K522" s="174">
        <f>ROUND(E522*J522,2)</f>
        <v>0</v>
      </c>
      <c r="L522" s="174">
        <v>21</v>
      </c>
      <c r="M522" s="174">
        <f>G522*(1+L522/100)</f>
        <v>0</v>
      </c>
      <c r="N522" s="172">
        <v>4.0999999999999999E-4</v>
      </c>
      <c r="O522" s="172">
        <f>ROUND(E522*N522,2)</f>
        <v>0.03</v>
      </c>
      <c r="P522" s="172">
        <v>0</v>
      </c>
      <c r="Q522" s="172">
        <f>ROUND(E522*P522,2)</f>
        <v>0</v>
      </c>
      <c r="R522" s="174"/>
      <c r="S522" s="174" t="s">
        <v>458</v>
      </c>
      <c r="T522" s="175" t="s">
        <v>458</v>
      </c>
      <c r="U522" s="157">
        <v>0.30599999999999999</v>
      </c>
      <c r="V522" s="157">
        <f>ROUND(E522*U522,2)</f>
        <v>21.87</v>
      </c>
      <c r="W522" s="157"/>
      <c r="X522" s="157" t="s">
        <v>459</v>
      </c>
      <c r="Y522" s="157" t="s">
        <v>460</v>
      </c>
      <c r="Z522" s="146"/>
      <c r="AA522" s="146"/>
      <c r="AB522" s="146"/>
      <c r="AC522" s="146"/>
      <c r="AD522" s="146"/>
      <c r="AE522" s="146"/>
      <c r="AF522" s="146"/>
      <c r="AG522" s="146" t="s">
        <v>461</v>
      </c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outlineLevel="2" x14ac:dyDescent="0.2">
      <c r="A523" s="153"/>
      <c r="B523" s="154"/>
      <c r="C523" s="187" t="s">
        <v>947</v>
      </c>
      <c r="D523" s="159"/>
      <c r="E523" s="160">
        <v>71.459999999999994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6"/>
      <c r="AA523" s="146"/>
      <c r="AB523" s="146"/>
      <c r="AC523" s="146"/>
      <c r="AD523" s="146"/>
      <c r="AE523" s="146"/>
      <c r="AF523" s="146"/>
      <c r="AG523" s="146" t="s">
        <v>463</v>
      </c>
      <c r="AH523" s="146">
        <v>0</v>
      </c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x14ac:dyDescent="0.2">
      <c r="A524" s="162" t="s">
        <v>453</v>
      </c>
      <c r="B524" s="163" t="s">
        <v>419</v>
      </c>
      <c r="C524" s="185" t="s">
        <v>420</v>
      </c>
      <c r="D524" s="164"/>
      <c r="E524" s="165"/>
      <c r="F524" s="166"/>
      <c r="G524" s="166">
        <f>SUMIF(AG525:AG561,"&lt;&gt;NOR",G525:G561)</f>
        <v>0</v>
      </c>
      <c r="H524" s="166"/>
      <c r="I524" s="166">
        <f>SUM(I525:I561)</f>
        <v>0</v>
      </c>
      <c r="J524" s="166"/>
      <c r="K524" s="166">
        <f>SUM(K525:K561)</f>
        <v>0</v>
      </c>
      <c r="L524" s="166"/>
      <c r="M524" s="166">
        <f>SUM(M525:M561)</f>
        <v>0</v>
      </c>
      <c r="N524" s="165"/>
      <c r="O524" s="165">
        <f>SUM(O525:O561)</f>
        <v>0.24</v>
      </c>
      <c r="P524" s="165"/>
      <c r="Q524" s="165">
        <f>SUM(Q525:Q561)</f>
        <v>0</v>
      </c>
      <c r="R524" s="166"/>
      <c r="S524" s="166"/>
      <c r="T524" s="167"/>
      <c r="U524" s="161"/>
      <c r="V524" s="161">
        <f>SUM(V525:V561)</f>
        <v>147.91999999999999</v>
      </c>
      <c r="W524" s="161"/>
      <c r="X524" s="161"/>
      <c r="Y524" s="161"/>
      <c r="AG524" t="s">
        <v>454</v>
      </c>
    </row>
    <row r="525" spans="1:60" outlineLevel="1" x14ac:dyDescent="0.2">
      <c r="A525" s="169">
        <v>73</v>
      </c>
      <c r="B525" s="170" t="s">
        <v>948</v>
      </c>
      <c r="C525" s="186" t="s">
        <v>949</v>
      </c>
      <c r="D525" s="171" t="s">
        <v>470</v>
      </c>
      <c r="E525" s="172">
        <v>1099.47</v>
      </c>
      <c r="F525" s="173"/>
      <c r="G525" s="174">
        <f>ROUND(E525*F525,2)</f>
        <v>0</v>
      </c>
      <c r="H525" s="173"/>
      <c r="I525" s="174">
        <f>ROUND(E525*H525,2)</f>
        <v>0</v>
      </c>
      <c r="J525" s="173"/>
      <c r="K525" s="174">
        <f>ROUND(E525*J525,2)</f>
        <v>0</v>
      </c>
      <c r="L525" s="174">
        <v>21</v>
      </c>
      <c r="M525" s="174">
        <f>G525*(1+L525/100)</f>
        <v>0</v>
      </c>
      <c r="N525" s="172">
        <v>0</v>
      </c>
      <c r="O525" s="172">
        <f>ROUND(E525*N525,2)</f>
        <v>0</v>
      </c>
      <c r="P525" s="172">
        <v>0</v>
      </c>
      <c r="Q525" s="172">
        <f>ROUND(E525*P525,2)</f>
        <v>0</v>
      </c>
      <c r="R525" s="174"/>
      <c r="S525" s="174" t="s">
        <v>458</v>
      </c>
      <c r="T525" s="175" t="s">
        <v>458</v>
      </c>
      <c r="U525" s="157">
        <v>3.2480000000000002E-2</v>
      </c>
      <c r="V525" s="157">
        <f>ROUND(E525*U525,2)</f>
        <v>35.71</v>
      </c>
      <c r="W525" s="157"/>
      <c r="X525" s="157" t="s">
        <v>459</v>
      </c>
      <c r="Y525" s="157" t="s">
        <v>460</v>
      </c>
      <c r="Z525" s="146"/>
      <c r="AA525" s="146"/>
      <c r="AB525" s="146"/>
      <c r="AC525" s="146"/>
      <c r="AD525" s="146"/>
      <c r="AE525" s="146"/>
      <c r="AF525" s="146"/>
      <c r="AG525" s="146" t="s">
        <v>898</v>
      </c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outlineLevel="2" x14ac:dyDescent="0.2">
      <c r="A526" s="153"/>
      <c r="B526" s="154"/>
      <c r="C526" s="187" t="s">
        <v>950</v>
      </c>
      <c r="D526" s="159"/>
      <c r="E526" s="160">
        <v>19.899999999999999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6"/>
      <c r="AA526" s="146"/>
      <c r="AB526" s="146"/>
      <c r="AC526" s="146"/>
      <c r="AD526" s="146"/>
      <c r="AE526" s="146"/>
      <c r="AF526" s="146"/>
      <c r="AG526" s="146" t="s">
        <v>463</v>
      </c>
      <c r="AH526" s="146">
        <v>0</v>
      </c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ht="22.5" outlineLevel="3" x14ac:dyDescent="0.2">
      <c r="A527" s="153"/>
      <c r="B527" s="154"/>
      <c r="C527" s="187" t="s">
        <v>951</v>
      </c>
      <c r="D527" s="159"/>
      <c r="E527" s="160">
        <v>20.149999999999999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6"/>
      <c r="AA527" s="146"/>
      <c r="AB527" s="146"/>
      <c r="AC527" s="146"/>
      <c r="AD527" s="146"/>
      <c r="AE527" s="146"/>
      <c r="AF527" s="146"/>
      <c r="AG527" s="146" t="s">
        <v>463</v>
      </c>
      <c r="AH527" s="146">
        <v>0</v>
      </c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outlineLevel="3" x14ac:dyDescent="0.2">
      <c r="A528" s="153"/>
      <c r="B528" s="154"/>
      <c r="C528" s="187" t="s">
        <v>952</v>
      </c>
      <c r="D528" s="159"/>
      <c r="E528" s="160">
        <v>18.399999999999999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6"/>
      <c r="AA528" s="146"/>
      <c r="AB528" s="146"/>
      <c r="AC528" s="146"/>
      <c r="AD528" s="146"/>
      <c r="AE528" s="146"/>
      <c r="AF528" s="146"/>
      <c r="AG528" s="146" t="s">
        <v>463</v>
      </c>
      <c r="AH528" s="146">
        <v>0</v>
      </c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outlineLevel="3" x14ac:dyDescent="0.2">
      <c r="A529" s="153"/>
      <c r="B529" s="154"/>
      <c r="C529" s="187" t="s">
        <v>953</v>
      </c>
      <c r="D529" s="159"/>
      <c r="E529" s="160">
        <v>15.85</v>
      </c>
      <c r="F529" s="157"/>
      <c r="G529" s="157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6"/>
      <c r="AA529" s="146"/>
      <c r="AB529" s="146"/>
      <c r="AC529" s="146"/>
      <c r="AD529" s="146"/>
      <c r="AE529" s="146"/>
      <c r="AF529" s="146"/>
      <c r="AG529" s="146" t="s">
        <v>463</v>
      </c>
      <c r="AH529" s="146">
        <v>0</v>
      </c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ht="22.5" outlineLevel="3" x14ac:dyDescent="0.2">
      <c r="A530" s="153"/>
      <c r="B530" s="154"/>
      <c r="C530" s="187" t="s">
        <v>954</v>
      </c>
      <c r="D530" s="159"/>
      <c r="E530" s="160">
        <v>24.7</v>
      </c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6"/>
      <c r="AA530" s="146"/>
      <c r="AB530" s="146"/>
      <c r="AC530" s="146"/>
      <c r="AD530" s="146"/>
      <c r="AE530" s="146"/>
      <c r="AF530" s="146"/>
      <c r="AG530" s="146" t="s">
        <v>463</v>
      </c>
      <c r="AH530" s="146">
        <v>0</v>
      </c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ht="22.5" outlineLevel="3" x14ac:dyDescent="0.2">
      <c r="A531" s="153"/>
      <c r="B531" s="154"/>
      <c r="C531" s="187" t="s">
        <v>955</v>
      </c>
      <c r="D531" s="159"/>
      <c r="E531" s="160">
        <v>33.564999999999998</v>
      </c>
      <c r="F531" s="157"/>
      <c r="G531" s="157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6"/>
      <c r="AA531" s="146"/>
      <c r="AB531" s="146"/>
      <c r="AC531" s="146"/>
      <c r="AD531" s="146"/>
      <c r="AE531" s="146"/>
      <c r="AF531" s="146"/>
      <c r="AG531" s="146" t="s">
        <v>463</v>
      </c>
      <c r="AH531" s="146">
        <v>0</v>
      </c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ht="33.75" outlineLevel="3" x14ac:dyDescent="0.2">
      <c r="A532" s="153"/>
      <c r="B532" s="154"/>
      <c r="C532" s="187" t="s">
        <v>956</v>
      </c>
      <c r="D532" s="159"/>
      <c r="E532" s="160">
        <v>53.015000000000001</v>
      </c>
      <c r="F532" s="157"/>
      <c r="G532" s="157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6"/>
      <c r="AA532" s="146"/>
      <c r="AB532" s="146"/>
      <c r="AC532" s="146"/>
      <c r="AD532" s="146"/>
      <c r="AE532" s="146"/>
      <c r="AF532" s="146"/>
      <c r="AG532" s="146" t="s">
        <v>463</v>
      </c>
      <c r="AH532" s="146">
        <v>0</v>
      </c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</row>
    <row r="533" spans="1:60" ht="33.75" outlineLevel="3" x14ac:dyDescent="0.2">
      <c r="A533" s="153"/>
      <c r="B533" s="154"/>
      <c r="C533" s="187" t="s">
        <v>957</v>
      </c>
      <c r="D533" s="159"/>
      <c r="E533" s="160">
        <v>56.284999999999997</v>
      </c>
      <c r="F533" s="157"/>
      <c r="G533" s="157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6"/>
      <c r="AA533" s="146"/>
      <c r="AB533" s="146"/>
      <c r="AC533" s="146"/>
      <c r="AD533" s="146"/>
      <c r="AE533" s="146"/>
      <c r="AF533" s="146"/>
      <c r="AG533" s="146" t="s">
        <v>463</v>
      </c>
      <c r="AH533" s="146">
        <v>0</v>
      </c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</row>
    <row r="534" spans="1:60" outlineLevel="3" x14ac:dyDescent="0.2">
      <c r="A534" s="153"/>
      <c r="B534" s="154"/>
      <c r="C534" s="187" t="s">
        <v>958</v>
      </c>
      <c r="D534" s="159"/>
      <c r="E534" s="160">
        <v>28.75</v>
      </c>
      <c r="F534" s="157"/>
      <c r="G534" s="157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6"/>
      <c r="AA534" s="146"/>
      <c r="AB534" s="146"/>
      <c r="AC534" s="146"/>
      <c r="AD534" s="146"/>
      <c r="AE534" s="146"/>
      <c r="AF534" s="146"/>
      <c r="AG534" s="146" t="s">
        <v>463</v>
      </c>
      <c r="AH534" s="146">
        <v>0</v>
      </c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ht="33.75" outlineLevel="3" x14ac:dyDescent="0.2">
      <c r="A535" s="153"/>
      <c r="B535" s="154"/>
      <c r="C535" s="187" t="s">
        <v>959</v>
      </c>
      <c r="D535" s="159"/>
      <c r="E535" s="160">
        <v>23.73</v>
      </c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6"/>
      <c r="AA535" s="146"/>
      <c r="AB535" s="146"/>
      <c r="AC535" s="146"/>
      <c r="AD535" s="146"/>
      <c r="AE535" s="146"/>
      <c r="AF535" s="146"/>
      <c r="AG535" s="146" t="s">
        <v>463</v>
      </c>
      <c r="AH535" s="146">
        <v>0</v>
      </c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</row>
    <row r="536" spans="1:60" ht="22.5" outlineLevel="3" x14ac:dyDescent="0.2">
      <c r="A536" s="153"/>
      <c r="B536" s="154"/>
      <c r="C536" s="187" t="s">
        <v>960</v>
      </c>
      <c r="D536" s="159"/>
      <c r="E536" s="160">
        <v>33.39</v>
      </c>
      <c r="F536" s="157"/>
      <c r="G536" s="157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6"/>
      <c r="AA536" s="146"/>
      <c r="AB536" s="146"/>
      <c r="AC536" s="146"/>
      <c r="AD536" s="146"/>
      <c r="AE536" s="146"/>
      <c r="AF536" s="146"/>
      <c r="AG536" s="146" t="s">
        <v>463</v>
      </c>
      <c r="AH536" s="146">
        <v>0</v>
      </c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outlineLevel="3" x14ac:dyDescent="0.2">
      <c r="A537" s="153"/>
      <c r="B537" s="154"/>
      <c r="C537" s="187" t="s">
        <v>961</v>
      </c>
      <c r="D537" s="159"/>
      <c r="E537" s="160">
        <v>30.6</v>
      </c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6"/>
      <c r="AA537" s="146"/>
      <c r="AB537" s="146"/>
      <c r="AC537" s="146"/>
      <c r="AD537" s="146"/>
      <c r="AE537" s="146"/>
      <c r="AF537" s="146"/>
      <c r="AG537" s="146" t="s">
        <v>463</v>
      </c>
      <c r="AH537" s="146">
        <v>0</v>
      </c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outlineLevel="3" x14ac:dyDescent="0.2">
      <c r="A538" s="153"/>
      <c r="B538" s="154"/>
      <c r="C538" s="187" t="s">
        <v>962</v>
      </c>
      <c r="D538" s="159"/>
      <c r="E538" s="160">
        <v>45.14</v>
      </c>
      <c r="F538" s="157"/>
      <c r="G538" s="15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6"/>
      <c r="AA538" s="146"/>
      <c r="AB538" s="146"/>
      <c r="AC538" s="146"/>
      <c r="AD538" s="146"/>
      <c r="AE538" s="146"/>
      <c r="AF538" s="146"/>
      <c r="AG538" s="146" t="s">
        <v>463</v>
      </c>
      <c r="AH538" s="146">
        <v>0</v>
      </c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</row>
    <row r="539" spans="1:60" ht="22.5" outlineLevel="3" x14ac:dyDescent="0.2">
      <c r="A539" s="153"/>
      <c r="B539" s="154"/>
      <c r="C539" s="187" t="s">
        <v>963</v>
      </c>
      <c r="D539" s="159"/>
      <c r="E539" s="160">
        <v>29.82</v>
      </c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6"/>
      <c r="AA539" s="146"/>
      <c r="AB539" s="146"/>
      <c r="AC539" s="146"/>
      <c r="AD539" s="146"/>
      <c r="AE539" s="146"/>
      <c r="AF539" s="146"/>
      <c r="AG539" s="146" t="s">
        <v>463</v>
      </c>
      <c r="AH539" s="146">
        <v>0</v>
      </c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ht="33.75" outlineLevel="3" x14ac:dyDescent="0.2">
      <c r="A540" s="153"/>
      <c r="B540" s="154"/>
      <c r="C540" s="187" t="s">
        <v>964</v>
      </c>
      <c r="D540" s="159"/>
      <c r="E540" s="160">
        <v>43.11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6"/>
      <c r="AA540" s="146"/>
      <c r="AB540" s="146"/>
      <c r="AC540" s="146"/>
      <c r="AD540" s="146"/>
      <c r="AE540" s="146"/>
      <c r="AF540" s="146"/>
      <c r="AG540" s="146" t="s">
        <v>463</v>
      </c>
      <c r="AH540" s="146">
        <v>0</v>
      </c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</row>
    <row r="541" spans="1:60" outlineLevel="3" x14ac:dyDescent="0.2">
      <c r="A541" s="153"/>
      <c r="B541" s="154"/>
      <c r="C541" s="187" t="s">
        <v>965</v>
      </c>
      <c r="D541" s="159"/>
      <c r="E541" s="160">
        <v>26.71</v>
      </c>
      <c r="F541" s="157"/>
      <c r="G541" s="157"/>
      <c r="H541" s="157"/>
      <c r="I541" s="157"/>
      <c r="J541" s="157"/>
      <c r="K541" s="157"/>
      <c r="L541" s="157"/>
      <c r="M541" s="157"/>
      <c r="N541" s="156"/>
      <c r="O541" s="156"/>
      <c r="P541" s="156"/>
      <c r="Q541" s="156"/>
      <c r="R541" s="157"/>
      <c r="S541" s="157"/>
      <c r="T541" s="157"/>
      <c r="U541" s="157"/>
      <c r="V541" s="157"/>
      <c r="W541" s="157"/>
      <c r="X541" s="157"/>
      <c r="Y541" s="157"/>
      <c r="Z541" s="146"/>
      <c r="AA541" s="146"/>
      <c r="AB541" s="146"/>
      <c r="AC541" s="146"/>
      <c r="AD541" s="146"/>
      <c r="AE541" s="146"/>
      <c r="AF541" s="146"/>
      <c r="AG541" s="146" t="s">
        <v>463</v>
      </c>
      <c r="AH541" s="146">
        <v>0</v>
      </c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  <c r="BC541" s="146"/>
      <c r="BD541" s="146"/>
      <c r="BE541" s="146"/>
      <c r="BF541" s="146"/>
      <c r="BG541" s="146"/>
      <c r="BH541" s="146"/>
    </row>
    <row r="542" spans="1:60" outlineLevel="3" x14ac:dyDescent="0.2">
      <c r="A542" s="153"/>
      <c r="B542" s="154"/>
      <c r="C542" s="187" t="s">
        <v>966</v>
      </c>
      <c r="D542" s="159"/>
      <c r="E542" s="160">
        <v>25.324999999999999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6"/>
      <c r="AA542" s="146"/>
      <c r="AB542" s="146"/>
      <c r="AC542" s="146"/>
      <c r="AD542" s="146"/>
      <c r="AE542" s="146"/>
      <c r="AF542" s="146"/>
      <c r="AG542" s="146" t="s">
        <v>463</v>
      </c>
      <c r="AH542" s="146">
        <v>0</v>
      </c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</row>
    <row r="543" spans="1:60" outlineLevel="3" x14ac:dyDescent="0.2">
      <c r="A543" s="153"/>
      <c r="B543" s="154"/>
      <c r="C543" s="187" t="s">
        <v>967</v>
      </c>
      <c r="D543" s="159"/>
      <c r="E543" s="160">
        <v>40.604999999999997</v>
      </c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6"/>
      <c r="AA543" s="146"/>
      <c r="AB543" s="146"/>
      <c r="AC543" s="146"/>
      <c r="AD543" s="146"/>
      <c r="AE543" s="146"/>
      <c r="AF543" s="146"/>
      <c r="AG543" s="146" t="s">
        <v>463</v>
      </c>
      <c r="AH543" s="146">
        <v>0</v>
      </c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</row>
    <row r="544" spans="1:60" outlineLevel="3" x14ac:dyDescent="0.2">
      <c r="A544" s="153"/>
      <c r="B544" s="154"/>
      <c r="C544" s="187" t="s">
        <v>968</v>
      </c>
      <c r="D544" s="159"/>
      <c r="E544" s="160">
        <v>37.799999999999997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6"/>
      <c r="AA544" s="146"/>
      <c r="AB544" s="146"/>
      <c r="AC544" s="146"/>
      <c r="AD544" s="146"/>
      <c r="AE544" s="146"/>
      <c r="AF544" s="146"/>
      <c r="AG544" s="146" t="s">
        <v>463</v>
      </c>
      <c r="AH544" s="146">
        <v>0</v>
      </c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  <c r="BA544" s="146"/>
      <c r="BB544" s="146"/>
      <c r="BC544" s="146"/>
      <c r="BD544" s="146"/>
      <c r="BE544" s="146"/>
      <c r="BF544" s="146"/>
      <c r="BG544" s="146"/>
      <c r="BH544" s="146"/>
    </row>
    <row r="545" spans="1:60" ht="33.75" outlineLevel="3" x14ac:dyDescent="0.2">
      <c r="A545" s="153"/>
      <c r="B545" s="154"/>
      <c r="C545" s="187" t="s">
        <v>969</v>
      </c>
      <c r="D545" s="159"/>
      <c r="E545" s="160">
        <v>45.6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6"/>
      <c r="AA545" s="146"/>
      <c r="AB545" s="146"/>
      <c r="AC545" s="146"/>
      <c r="AD545" s="146"/>
      <c r="AE545" s="146"/>
      <c r="AF545" s="146"/>
      <c r="AG545" s="146" t="s">
        <v>463</v>
      </c>
      <c r="AH545" s="146">
        <v>0</v>
      </c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  <c r="BA545" s="146"/>
      <c r="BB545" s="146"/>
      <c r="BC545" s="146"/>
      <c r="BD545" s="146"/>
      <c r="BE545" s="146"/>
      <c r="BF545" s="146"/>
      <c r="BG545" s="146"/>
      <c r="BH545" s="146"/>
    </row>
    <row r="546" spans="1:60" ht="22.5" outlineLevel="3" x14ac:dyDescent="0.2">
      <c r="A546" s="153"/>
      <c r="B546" s="154"/>
      <c r="C546" s="187" t="s">
        <v>970</v>
      </c>
      <c r="D546" s="159"/>
      <c r="E546" s="160">
        <v>55.58</v>
      </c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6"/>
      <c r="AA546" s="146"/>
      <c r="AB546" s="146"/>
      <c r="AC546" s="146"/>
      <c r="AD546" s="146"/>
      <c r="AE546" s="146"/>
      <c r="AF546" s="146"/>
      <c r="AG546" s="146" t="s">
        <v>463</v>
      </c>
      <c r="AH546" s="146">
        <v>0</v>
      </c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</row>
    <row r="547" spans="1:60" outlineLevel="3" x14ac:dyDescent="0.2">
      <c r="A547" s="153"/>
      <c r="B547" s="154"/>
      <c r="C547" s="187" t="s">
        <v>971</v>
      </c>
      <c r="D547" s="159"/>
      <c r="E547" s="160">
        <v>27.35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6"/>
      <c r="AA547" s="146"/>
      <c r="AB547" s="146"/>
      <c r="AC547" s="146"/>
      <c r="AD547" s="146"/>
      <c r="AE547" s="146"/>
      <c r="AF547" s="146"/>
      <c r="AG547" s="146" t="s">
        <v>463</v>
      </c>
      <c r="AH547" s="146">
        <v>0</v>
      </c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</row>
    <row r="548" spans="1:60" ht="33.75" outlineLevel="3" x14ac:dyDescent="0.2">
      <c r="A548" s="153"/>
      <c r="B548" s="154"/>
      <c r="C548" s="187" t="s">
        <v>972</v>
      </c>
      <c r="D548" s="159"/>
      <c r="E548" s="160">
        <v>41.18</v>
      </c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6"/>
      <c r="AA548" s="146"/>
      <c r="AB548" s="146"/>
      <c r="AC548" s="146"/>
      <c r="AD548" s="146"/>
      <c r="AE548" s="146"/>
      <c r="AF548" s="146"/>
      <c r="AG548" s="146" t="s">
        <v>463</v>
      </c>
      <c r="AH548" s="146">
        <v>0</v>
      </c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</row>
    <row r="549" spans="1:60" outlineLevel="3" x14ac:dyDescent="0.2">
      <c r="A549" s="153"/>
      <c r="B549" s="154"/>
      <c r="C549" s="187" t="s">
        <v>973</v>
      </c>
      <c r="D549" s="159"/>
      <c r="E549" s="160">
        <v>20.79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6"/>
      <c r="AA549" s="146"/>
      <c r="AB549" s="146"/>
      <c r="AC549" s="146"/>
      <c r="AD549" s="146"/>
      <c r="AE549" s="146"/>
      <c r="AF549" s="146"/>
      <c r="AG549" s="146" t="s">
        <v>463</v>
      </c>
      <c r="AH549" s="146">
        <v>0</v>
      </c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</row>
    <row r="550" spans="1:60" ht="33.75" outlineLevel="3" x14ac:dyDescent="0.2">
      <c r="A550" s="153"/>
      <c r="B550" s="154"/>
      <c r="C550" s="187" t="s">
        <v>974</v>
      </c>
      <c r="D550" s="159"/>
      <c r="E550" s="160">
        <v>37.145000000000003</v>
      </c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6"/>
      <c r="AA550" s="146"/>
      <c r="AB550" s="146"/>
      <c r="AC550" s="146"/>
      <c r="AD550" s="146"/>
      <c r="AE550" s="146"/>
      <c r="AF550" s="146"/>
      <c r="AG550" s="146" t="s">
        <v>463</v>
      </c>
      <c r="AH550" s="146">
        <v>0</v>
      </c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</row>
    <row r="551" spans="1:60" ht="22.5" outlineLevel="3" x14ac:dyDescent="0.2">
      <c r="A551" s="153"/>
      <c r="B551" s="154"/>
      <c r="C551" s="187" t="s">
        <v>975</v>
      </c>
      <c r="D551" s="159"/>
      <c r="E551" s="160">
        <v>62.575000000000003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6"/>
      <c r="AA551" s="146"/>
      <c r="AB551" s="146"/>
      <c r="AC551" s="146"/>
      <c r="AD551" s="146"/>
      <c r="AE551" s="146"/>
      <c r="AF551" s="146"/>
      <c r="AG551" s="146" t="s">
        <v>463</v>
      </c>
      <c r="AH551" s="146">
        <v>0</v>
      </c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</row>
    <row r="552" spans="1:60" outlineLevel="3" x14ac:dyDescent="0.2">
      <c r="A552" s="153"/>
      <c r="B552" s="154"/>
      <c r="C552" s="187" t="s">
        <v>976</v>
      </c>
      <c r="D552" s="159"/>
      <c r="E552" s="160">
        <v>26.774999999999999</v>
      </c>
      <c r="F552" s="157"/>
      <c r="G552" s="15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6"/>
      <c r="AA552" s="146"/>
      <c r="AB552" s="146"/>
      <c r="AC552" s="146"/>
      <c r="AD552" s="146"/>
      <c r="AE552" s="146"/>
      <c r="AF552" s="146"/>
      <c r="AG552" s="146" t="s">
        <v>463</v>
      </c>
      <c r="AH552" s="146">
        <v>0</v>
      </c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</row>
    <row r="553" spans="1:60" ht="33.75" outlineLevel="3" x14ac:dyDescent="0.2">
      <c r="A553" s="153"/>
      <c r="B553" s="154"/>
      <c r="C553" s="187" t="s">
        <v>977</v>
      </c>
      <c r="D553" s="159"/>
      <c r="E553" s="160">
        <v>67.275000000000006</v>
      </c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6"/>
      <c r="AA553" s="146"/>
      <c r="AB553" s="146"/>
      <c r="AC553" s="146"/>
      <c r="AD553" s="146"/>
      <c r="AE553" s="146"/>
      <c r="AF553" s="146"/>
      <c r="AG553" s="146" t="s">
        <v>463</v>
      </c>
      <c r="AH553" s="146">
        <v>0</v>
      </c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</row>
    <row r="554" spans="1:60" outlineLevel="3" x14ac:dyDescent="0.2">
      <c r="A554" s="153"/>
      <c r="B554" s="154"/>
      <c r="C554" s="187" t="s">
        <v>978</v>
      </c>
      <c r="D554" s="159"/>
      <c r="E554" s="160">
        <v>25.74</v>
      </c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6"/>
      <c r="AA554" s="146"/>
      <c r="AB554" s="146"/>
      <c r="AC554" s="146"/>
      <c r="AD554" s="146"/>
      <c r="AE554" s="146"/>
      <c r="AF554" s="146"/>
      <c r="AG554" s="146" t="s">
        <v>463</v>
      </c>
      <c r="AH554" s="146">
        <v>0</v>
      </c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</row>
    <row r="555" spans="1:60" outlineLevel="3" x14ac:dyDescent="0.2">
      <c r="A555" s="153"/>
      <c r="B555" s="154"/>
      <c r="C555" s="187" t="s">
        <v>979</v>
      </c>
      <c r="D555" s="159"/>
      <c r="E555" s="160">
        <v>27.9</v>
      </c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6"/>
      <c r="AA555" s="146"/>
      <c r="AB555" s="146"/>
      <c r="AC555" s="146"/>
      <c r="AD555" s="146"/>
      <c r="AE555" s="146"/>
      <c r="AF555" s="146"/>
      <c r="AG555" s="146" t="s">
        <v>463</v>
      </c>
      <c r="AH555" s="146">
        <v>0</v>
      </c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</row>
    <row r="556" spans="1:60" outlineLevel="3" x14ac:dyDescent="0.2">
      <c r="A556" s="153"/>
      <c r="B556" s="154"/>
      <c r="C556" s="187" t="s">
        <v>980</v>
      </c>
      <c r="D556" s="159"/>
      <c r="E556" s="160">
        <v>27.6</v>
      </c>
      <c r="F556" s="157"/>
      <c r="G556" s="157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6"/>
      <c r="AA556" s="146"/>
      <c r="AB556" s="146"/>
      <c r="AC556" s="146"/>
      <c r="AD556" s="146"/>
      <c r="AE556" s="146"/>
      <c r="AF556" s="146"/>
      <c r="AG556" s="146" t="s">
        <v>463</v>
      </c>
      <c r="AH556" s="146">
        <v>0</v>
      </c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  <c r="BA556" s="146"/>
      <c r="BB556" s="146"/>
      <c r="BC556" s="146"/>
      <c r="BD556" s="146"/>
      <c r="BE556" s="146"/>
      <c r="BF556" s="146"/>
      <c r="BG556" s="146"/>
      <c r="BH556" s="146"/>
    </row>
    <row r="557" spans="1:60" outlineLevel="3" x14ac:dyDescent="0.2">
      <c r="A557" s="153"/>
      <c r="B557" s="154"/>
      <c r="C557" s="187" t="s">
        <v>981</v>
      </c>
      <c r="D557" s="159"/>
      <c r="E557" s="160">
        <v>27.114999999999998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6"/>
      <c r="AA557" s="146"/>
      <c r="AB557" s="146"/>
      <c r="AC557" s="146"/>
      <c r="AD557" s="146"/>
      <c r="AE557" s="146"/>
      <c r="AF557" s="146"/>
      <c r="AG557" s="146" t="s">
        <v>463</v>
      </c>
      <c r="AH557" s="146">
        <v>0</v>
      </c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  <c r="BA557" s="146"/>
      <c r="BB557" s="146"/>
      <c r="BC557" s="146"/>
      <c r="BD557" s="146"/>
      <c r="BE557" s="146"/>
      <c r="BF557" s="146"/>
      <c r="BG557" s="146"/>
      <c r="BH557" s="146"/>
    </row>
    <row r="558" spans="1:60" outlineLevel="1" x14ac:dyDescent="0.2">
      <c r="A558" s="169">
        <v>74</v>
      </c>
      <c r="B558" s="170" t="s">
        <v>982</v>
      </c>
      <c r="C558" s="186" t="s">
        <v>983</v>
      </c>
      <c r="D558" s="171" t="s">
        <v>470</v>
      </c>
      <c r="E558" s="172">
        <v>1099.47</v>
      </c>
      <c r="F558" s="173"/>
      <c r="G558" s="174">
        <f>ROUND(E558*F558,2)</f>
        <v>0</v>
      </c>
      <c r="H558" s="173"/>
      <c r="I558" s="174">
        <f>ROUND(E558*H558,2)</f>
        <v>0</v>
      </c>
      <c r="J558" s="173"/>
      <c r="K558" s="174">
        <f>ROUND(E558*J558,2)</f>
        <v>0</v>
      </c>
      <c r="L558" s="174">
        <v>21</v>
      </c>
      <c r="M558" s="174">
        <f>G558*(1+L558/100)</f>
        <v>0</v>
      </c>
      <c r="N558" s="172">
        <v>2.2000000000000001E-4</v>
      </c>
      <c r="O558" s="172">
        <f>ROUND(E558*N558,2)</f>
        <v>0.24</v>
      </c>
      <c r="P558" s="172">
        <v>0</v>
      </c>
      <c r="Q558" s="172">
        <f>ROUND(E558*P558,2)</f>
        <v>0</v>
      </c>
      <c r="R558" s="174"/>
      <c r="S558" s="174" t="s">
        <v>458</v>
      </c>
      <c r="T558" s="175" t="s">
        <v>458</v>
      </c>
      <c r="U558" s="157">
        <v>0.10191</v>
      </c>
      <c r="V558" s="157">
        <f>ROUND(E558*U558,2)</f>
        <v>112.05</v>
      </c>
      <c r="W558" s="157"/>
      <c r="X558" s="157" t="s">
        <v>459</v>
      </c>
      <c r="Y558" s="157" t="s">
        <v>460</v>
      </c>
      <c r="Z558" s="146"/>
      <c r="AA558" s="146"/>
      <c r="AB558" s="146"/>
      <c r="AC558" s="146"/>
      <c r="AD558" s="146"/>
      <c r="AE558" s="146"/>
      <c r="AF558" s="146"/>
      <c r="AG558" s="146" t="s">
        <v>898</v>
      </c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</row>
    <row r="559" spans="1:60" outlineLevel="2" x14ac:dyDescent="0.2">
      <c r="A559" s="153"/>
      <c r="B559" s="154"/>
      <c r="C559" s="187" t="s">
        <v>984</v>
      </c>
      <c r="D559" s="159"/>
      <c r="E559" s="160">
        <v>1099.47</v>
      </c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6"/>
      <c r="AA559" s="146"/>
      <c r="AB559" s="146"/>
      <c r="AC559" s="146"/>
      <c r="AD559" s="146"/>
      <c r="AE559" s="146"/>
      <c r="AF559" s="146"/>
      <c r="AG559" s="146" t="s">
        <v>463</v>
      </c>
      <c r="AH559" s="146">
        <v>5</v>
      </c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</row>
    <row r="560" spans="1:60" ht="22.5" outlineLevel="1" x14ac:dyDescent="0.2">
      <c r="A560" s="169">
        <v>75</v>
      </c>
      <c r="B560" s="170" t="s">
        <v>985</v>
      </c>
      <c r="C560" s="186" t="s">
        <v>986</v>
      </c>
      <c r="D560" s="171" t="s">
        <v>470</v>
      </c>
      <c r="E560" s="172">
        <v>11.7</v>
      </c>
      <c r="F560" s="173"/>
      <c r="G560" s="174">
        <f>ROUND(E560*F560,2)</f>
        <v>0</v>
      </c>
      <c r="H560" s="173"/>
      <c r="I560" s="174">
        <f>ROUND(E560*H560,2)</f>
        <v>0</v>
      </c>
      <c r="J560" s="173"/>
      <c r="K560" s="174">
        <f>ROUND(E560*J560,2)</f>
        <v>0</v>
      </c>
      <c r="L560" s="174">
        <v>21</v>
      </c>
      <c r="M560" s="174">
        <f>G560*(1+L560/100)</f>
        <v>0</v>
      </c>
      <c r="N560" s="172">
        <v>3.5E-4</v>
      </c>
      <c r="O560" s="172">
        <f>ROUND(E560*N560,2)</f>
        <v>0</v>
      </c>
      <c r="P560" s="172">
        <v>0</v>
      </c>
      <c r="Q560" s="172">
        <f>ROUND(E560*P560,2)</f>
        <v>0</v>
      </c>
      <c r="R560" s="174"/>
      <c r="S560" s="174" t="s">
        <v>458</v>
      </c>
      <c r="T560" s="175" t="s">
        <v>458</v>
      </c>
      <c r="U560" s="157">
        <v>1.35E-2</v>
      </c>
      <c r="V560" s="157">
        <f>ROUND(E560*U560,2)</f>
        <v>0.16</v>
      </c>
      <c r="W560" s="157"/>
      <c r="X560" s="157" t="s">
        <v>459</v>
      </c>
      <c r="Y560" s="157" t="s">
        <v>460</v>
      </c>
      <c r="Z560" s="146"/>
      <c r="AA560" s="146"/>
      <c r="AB560" s="146"/>
      <c r="AC560" s="146"/>
      <c r="AD560" s="146"/>
      <c r="AE560" s="146"/>
      <c r="AF560" s="146"/>
      <c r="AG560" s="146" t="s">
        <v>461</v>
      </c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</row>
    <row r="561" spans="1:60" outlineLevel="2" x14ac:dyDescent="0.2">
      <c r="A561" s="153"/>
      <c r="B561" s="154"/>
      <c r="C561" s="187" t="s">
        <v>987</v>
      </c>
      <c r="D561" s="159"/>
      <c r="E561" s="160">
        <v>11.7</v>
      </c>
      <c r="F561" s="157"/>
      <c r="G561" s="157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6"/>
      <c r="AA561" s="146"/>
      <c r="AB561" s="146"/>
      <c r="AC561" s="146"/>
      <c r="AD561" s="146"/>
      <c r="AE561" s="146"/>
      <c r="AF561" s="146"/>
      <c r="AG561" s="146" t="s">
        <v>463</v>
      </c>
      <c r="AH561" s="146">
        <v>0</v>
      </c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  <c r="BA561" s="146"/>
      <c r="BB561" s="146"/>
      <c r="BC561" s="146"/>
      <c r="BD561" s="146"/>
      <c r="BE561" s="146"/>
      <c r="BF561" s="146"/>
      <c r="BG561" s="146"/>
      <c r="BH561" s="146"/>
    </row>
    <row r="562" spans="1:60" x14ac:dyDescent="0.2">
      <c r="A562" s="162" t="s">
        <v>453</v>
      </c>
      <c r="B562" s="163" t="s">
        <v>422</v>
      </c>
      <c r="C562" s="185" t="s">
        <v>423</v>
      </c>
      <c r="D562" s="164"/>
      <c r="E562" s="165"/>
      <c r="F562" s="166"/>
      <c r="G562" s="166">
        <f>SUMIF(AG563:AG569,"&lt;&gt;NOR",G563:G569)</f>
        <v>0</v>
      </c>
      <c r="H562" s="166"/>
      <c r="I562" s="166">
        <f>SUM(I563:I569)</f>
        <v>0</v>
      </c>
      <c r="J562" s="166"/>
      <c r="K562" s="166">
        <f>SUM(K563:K569)</f>
        <v>0</v>
      </c>
      <c r="L562" s="166"/>
      <c r="M562" s="166">
        <f>SUM(M563:M569)</f>
        <v>0</v>
      </c>
      <c r="N562" s="165"/>
      <c r="O562" s="165">
        <f>SUM(O563:O569)</f>
        <v>0</v>
      </c>
      <c r="P562" s="165"/>
      <c r="Q562" s="165">
        <f>SUM(Q563:Q569)</f>
        <v>0</v>
      </c>
      <c r="R562" s="166"/>
      <c r="S562" s="166"/>
      <c r="T562" s="167"/>
      <c r="U562" s="161"/>
      <c r="V562" s="161">
        <f>SUM(V563:V569)</f>
        <v>804.46999999999991</v>
      </c>
      <c r="W562" s="161"/>
      <c r="X562" s="161"/>
      <c r="Y562" s="161"/>
      <c r="AG562" t="s">
        <v>454</v>
      </c>
    </row>
    <row r="563" spans="1:60" outlineLevel="1" x14ac:dyDescent="0.2">
      <c r="A563" s="176">
        <v>76</v>
      </c>
      <c r="B563" s="177" t="s">
        <v>988</v>
      </c>
      <c r="C563" s="188" t="s">
        <v>989</v>
      </c>
      <c r="D563" s="178" t="s">
        <v>743</v>
      </c>
      <c r="E563" s="179">
        <v>110.93245</v>
      </c>
      <c r="F563" s="180"/>
      <c r="G563" s="181">
        <f>ROUND(E563*F563,2)</f>
        <v>0</v>
      </c>
      <c r="H563" s="180"/>
      <c r="I563" s="181">
        <f>ROUND(E563*H563,2)</f>
        <v>0</v>
      </c>
      <c r="J563" s="180"/>
      <c r="K563" s="181">
        <f>ROUND(E563*J563,2)</f>
        <v>0</v>
      </c>
      <c r="L563" s="181">
        <v>21</v>
      </c>
      <c r="M563" s="181">
        <f>G563*(1+L563/100)</f>
        <v>0</v>
      </c>
      <c r="N563" s="179">
        <v>0</v>
      </c>
      <c r="O563" s="179">
        <f>ROUND(E563*N563,2)</f>
        <v>0</v>
      </c>
      <c r="P563" s="179">
        <v>0</v>
      </c>
      <c r="Q563" s="179">
        <f>ROUND(E563*P563,2)</f>
        <v>0</v>
      </c>
      <c r="R563" s="181"/>
      <c r="S563" s="181" t="s">
        <v>458</v>
      </c>
      <c r="T563" s="182" t="s">
        <v>458</v>
      </c>
      <c r="U563" s="157">
        <v>2.0089999999999999</v>
      </c>
      <c r="V563" s="157">
        <f>ROUND(E563*U563,2)</f>
        <v>222.86</v>
      </c>
      <c r="W563" s="157"/>
      <c r="X563" s="157" t="s">
        <v>990</v>
      </c>
      <c r="Y563" s="157" t="s">
        <v>460</v>
      </c>
      <c r="Z563" s="146"/>
      <c r="AA563" s="146"/>
      <c r="AB563" s="146"/>
      <c r="AC563" s="146"/>
      <c r="AD563" s="146"/>
      <c r="AE563" s="146"/>
      <c r="AF563" s="146"/>
      <c r="AG563" s="146" t="s">
        <v>991</v>
      </c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</row>
    <row r="564" spans="1:60" outlineLevel="1" x14ac:dyDescent="0.2">
      <c r="A564" s="176">
        <v>77</v>
      </c>
      <c r="B564" s="177" t="s">
        <v>992</v>
      </c>
      <c r="C564" s="188" t="s">
        <v>993</v>
      </c>
      <c r="D564" s="178" t="s">
        <v>743</v>
      </c>
      <c r="E564" s="179">
        <v>332.79736000000003</v>
      </c>
      <c r="F564" s="180"/>
      <c r="G564" s="181">
        <f>ROUND(E564*F564,2)</f>
        <v>0</v>
      </c>
      <c r="H564" s="180"/>
      <c r="I564" s="181">
        <f>ROUND(E564*H564,2)</f>
        <v>0</v>
      </c>
      <c r="J564" s="180"/>
      <c r="K564" s="181">
        <f>ROUND(E564*J564,2)</f>
        <v>0</v>
      </c>
      <c r="L564" s="181">
        <v>21</v>
      </c>
      <c r="M564" s="181">
        <f>G564*(1+L564/100)</f>
        <v>0</v>
      </c>
      <c r="N564" s="179">
        <v>0</v>
      </c>
      <c r="O564" s="179">
        <f>ROUND(E564*N564,2)</f>
        <v>0</v>
      </c>
      <c r="P564" s="179">
        <v>0</v>
      </c>
      <c r="Q564" s="179">
        <f>ROUND(E564*P564,2)</f>
        <v>0</v>
      </c>
      <c r="R564" s="181"/>
      <c r="S564" s="181" t="s">
        <v>458</v>
      </c>
      <c r="T564" s="182" t="s">
        <v>458</v>
      </c>
      <c r="U564" s="157">
        <v>1.0169999999999999</v>
      </c>
      <c r="V564" s="157">
        <f>ROUND(E564*U564,2)</f>
        <v>338.45</v>
      </c>
      <c r="W564" s="157"/>
      <c r="X564" s="157" t="s">
        <v>990</v>
      </c>
      <c r="Y564" s="157" t="s">
        <v>460</v>
      </c>
      <c r="Z564" s="146"/>
      <c r="AA564" s="146"/>
      <c r="AB564" s="146"/>
      <c r="AC564" s="146"/>
      <c r="AD564" s="146"/>
      <c r="AE564" s="146"/>
      <c r="AF564" s="146"/>
      <c r="AG564" s="146" t="s">
        <v>991</v>
      </c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</row>
    <row r="565" spans="1:60" outlineLevel="1" x14ac:dyDescent="0.2">
      <c r="A565" s="176">
        <v>78</v>
      </c>
      <c r="B565" s="177" t="s">
        <v>994</v>
      </c>
      <c r="C565" s="188" t="s">
        <v>995</v>
      </c>
      <c r="D565" s="178" t="s">
        <v>743</v>
      </c>
      <c r="E565" s="179">
        <v>1553.0543500000001</v>
      </c>
      <c r="F565" s="180"/>
      <c r="G565" s="181">
        <f>ROUND(E565*F565,2)</f>
        <v>0</v>
      </c>
      <c r="H565" s="180"/>
      <c r="I565" s="181">
        <f>ROUND(E565*H565,2)</f>
        <v>0</v>
      </c>
      <c r="J565" s="180"/>
      <c r="K565" s="181">
        <f>ROUND(E565*J565,2)</f>
        <v>0</v>
      </c>
      <c r="L565" s="181">
        <v>21</v>
      </c>
      <c r="M565" s="181">
        <f>G565*(1+L565/100)</f>
        <v>0</v>
      </c>
      <c r="N565" s="179">
        <v>0</v>
      </c>
      <c r="O565" s="179">
        <f>ROUND(E565*N565,2)</f>
        <v>0</v>
      </c>
      <c r="P565" s="179">
        <v>0</v>
      </c>
      <c r="Q565" s="179">
        <f>ROUND(E565*P565,2)</f>
        <v>0</v>
      </c>
      <c r="R565" s="181"/>
      <c r="S565" s="181" t="s">
        <v>458</v>
      </c>
      <c r="T565" s="182" t="s">
        <v>458</v>
      </c>
      <c r="U565" s="157">
        <v>0</v>
      </c>
      <c r="V565" s="157">
        <f>ROUND(E565*U565,2)</f>
        <v>0</v>
      </c>
      <c r="W565" s="157"/>
      <c r="X565" s="157" t="s">
        <v>990</v>
      </c>
      <c r="Y565" s="157" t="s">
        <v>460</v>
      </c>
      <c r="Z565" s="146"/>
      <c r="AA565" s="146"/>
      <c r="AB565" s="146"/>
      <c r="AC565" s="146"/>
      <c r="AD565" s="146"/>
      <c r="AE565" s="146"/>
      <c r="AF565" s="146"/>
      <c r="AG565" s="146" t="s">
        <v>991</v>
      </c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</row>
    <row r="566" spans="1:60" ht="22.5" outlineLevel="1" x14ac:dyDescent="0.2">
      <c r="A566" s="176">
        <v>79</v>
      </c>
      <c r="B566" s="177" t="s">
        <v>996</v>
      </c>
      <c r="C566" s="188" t="s">
        <v>997</v>
      </c>
      <c r="D566" s="178" t="s">
        <v>743</v>
      </c>
      <c r="E566" s="179">
        <v>110.93245</v>
      </c>
      <c r="F566" s="180"/>
      <c r="G566" s="181">
        <f>ROUND(E566*F566,2)</f>
        <v>0</v>
      </c>
      <c r="H566" s="180"/>
      <c r="I566" s="181">
        <f>ROUND(E566*H566,2)</f>
        <v>0</v>
      </c>
      <c r="J566" s="180"/>
      <c r="K566" s="181">
        <f>ROUND(E566*J566,2)</f>
        <v>0</v>
      </c>
      <c r="L566" s="181">
        <v>21</v>
      </c>
      <c r="M566" s="181">
        <f>G566*(1+L566/100)</f>
        <v>0</v>
      </c>
      <c r="N566" s="179">
        <v>0</v>
      </c>
      <c r="O566" s="179">
        <f>ROUND(E566*N566,2)</f>
        <v>0</v>
      </c>
      <c r="P566" s="179">
        <v>0</v>
      </c>
      <c r="Q566" s="179">
        <f>ROUND(E566*P566,2)</f>
        <v>0</v>
      </c>
      <c r="R566" s="181"/>
      <c r="S566" s="181" t="s">
        <v>458</v>
      </c>
      <c r="T566" s="182" t="s">
        <v>458</v>
      </c>
      <c r="U566" s="157">
        <v>0</v>
      </c>
      <c r="V566" s="157">
        <f>ROUND(E566*U566,2)</f>
        <v>0</v>
      </c>
      <c r="W566" s="157"/>
      <c r="X566" s="157" t="s">
        <v>990</v>
      </c>
      <c r="Y566" s="157" t="s">
        <v>460</v>
      </c>
      <c r="Z566" s="146"/>
      <c r="AA566" s="146"/>
      <c r="AB566" s="146"/>
      <c r="AC566" s="146"/>
      <c r="AD566" s="146"/>
      <c r="AE566" s="146"/>
      <c r="AF566" s="146"/>
      <c r="AG566" s="146" t="s">
        <v>991</v>
      </c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</row>
    <row r="567" spans="1:60" outlineLevel="1" x14ac:dyDescent="0.2">
      <c r="A567" s="169">
        <v>80</v>
      </c>
      <c r="B567" s="170" t="s">
        <v>998</v>
      </c>
      <c r="C567" s="186" t="s">
        <v>999</v>
      </c>
      <c r="D567" s="171" t="s">
        <v>743</v>
      </c>
      <c r="E567" s="172">
        <v>110.93245</v>
      </c>
      <c r="F567" s="173"/>
      <c r="G567" s="174">
        <f>ROUND(E567*F567,2)</f>
        <v>0</v>
      </c>
      <c r="H567" s="173"/>
      <c r="I567" s="174">
        <f>ROUND(E567*H567,2)</f>
        <v>0</v>
      </c>
      <c r="J567" s="173"/>
      <c r="K567" s="174">
        <f>ROUND(E567*J567,2)</f>
        <v>0</v>
      </c>
      <c r="L567" s="174">
        <v>21</v>
      </c>
      <c r="M567" s="174">
        <f>G567*(1+L567/100)</f>
        <v>0</v>
      </c>
      <c r="N567" s="172">
        <v>0</v>
      </c>
      <c r="O567" s="172">
        <f>ROUND(E567*N567,2)</f>
        <v>0</v>
      </c>
      <c r="P567" s="172">
        <v>0</v>
      </c>
      <c r="Q567" s="172">
        <f>ROUND(E567*P567,2)</f>
        <v>0</v>
      </c>
      <c r="R567" s="174"/>
      <c r="S567" s="174" t="s">
        <v>458</v>
      </c>
      <c r="T567" s="175" t="s">
        <v>458</v>
      </c>
      <c r="U567" s="157">
        <v>0.752</v>
      </c>
      <c r="V567" s="157">
        <f>ROUND(E567*U567,2)</f>
        <v>83.42</v>
      </c>
      <c r="W567" s="157"/>
      <c r="X567" s="157" t="s">
        <v>990</v>
      </c>
      <c r="Y567" s="157" t="s">
        <v>460</v>
      </c>
      <c r="Z567" s="146"/>
      <c r="AA567" s="146"/>
      <c r="AB567" s="146"/>
      <c r="AC567" s="146"/>
      <c r="AD567" s="146"/>
      <c r="AE567" s="146"/>
      <c r="AF567" s="146"/>
      <c r="AG567" s="146" t="s">
        <v>991</v>
      </c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</row>
    <row r="568" spans="1:60" ht="22.5" outlineLevel="2" x14ac:dyDescent="0.2">
      <c r="A568" s="153"/>
      <c r="B568" s="154"/>
      <c r="C568" s="249" t="s">
        <v>1000</v>
      </c>
      <c r="D568" s="250"/>
      <c r="E568" s="250"/>
      <c r="F568" s="250"/>
      <c r="G568" s="250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6"/>
      <c r="AA568" s="146"/>
      <c r="AB568" s="146"/>
      <c r="AC568" s="146"/>
      <c r="AD568" s="146"/>
      <c r="AE568" s="146"/>
      <c r="AF568" s="146"/>
      <c r="AG568" s="146" t="s">
        <v>500</v>
      </c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84" t="str">
        <f>C568</f>
        <v>S naložením suti nebo vybouraných hmot do dopravního prostředku a na jejich vyložením, popřípadě přeložením na normální dopravní prostředek.</v>
      </c>
      <c r="BB568" s="146"/>
      <c r="BC568" s="146"/>
      <c r="BD568" s="146"/>
      <c r="BE568" s="146"/>
      <c r="BF568" s="146"/>
      <c r="BG568" s="146"/>
      <c r="BH568" s="146"/>
    </row>
    <row r="569" spans="1:60" outlineLevel="1" x14ac:dyDescent="0.2">
      <c r="A569" s="176">
        <v>81</v>
      </c>
      <c r="B569" s="177" t="s">
        <v>1001</v>
      </c>
      <c r="C569" s="188" t="s">
        <v>1002</v>
      </c>
      <c r="D569" s="178" t="s">
        <v>743</v>
      </c>
      <c r="E569" s="179">
        <v>443.72980999999999</v>
      </c>
      <c r="F569" s="180"/>
      <c r="G569" s="181">
        <f>ROUND(E569*F569,2)</f>
        <v>0</v>
      </c>
      <c r="H569" s="180"/>
      <c r="I569" s="181">
        <f>ROUND(E569*H569,2)</f>
        <v>0</v>
      </c>
      <c r="J569" s="180"/>
      <c r="K569" s="181">
        <f>ROUND(E569*J569,2)</f>
        <v>0</v>
      </c>
      <c r="L569" s="181">
        <v>21</v>
      </c>
      <c r="M569" s="181">
        <f>G569*(1+L569/100)</f>
        <v>0</v>
      </c>
      <c r="N569" s="179">
        <v>0</v>
      </c>
      <c r="O569" s="179">
        <f>ROUND(E569*N569,2)</f>
        <v>0</v>
      </c>
      <c r="P569" s="179">
        <v>0</v>
      </c>
      <c r="Q569" s="179">
        <f>ROUND(E569*P569,2)</f>
        <v>0</v>
      </c>
      <c r="R569" s="181"/>
      <c r="S569" s="181" t="s">
        <v>458</v>
      </c>
      <c r="T569" s="182" t="s">
        <v>458</v>
      </c>
      <c r="U569" s="157">
        <v>0.36</v>
      </c>
      <c r="V569" s="157">
        <f>ROUND(E569*U569,2)</f>
        <v>159.74</v>
      </c>
      <c r="W569" s="157"/>
      <c r="X569" s="157" t="s">
        <v>990</v>
      </c>
      <c r="Y569" s="157" t="s">
        <v>460</v>
      </c>
      <c r="Z569" s="146"/>
      <c r="AA569" s="146"/>
      <c r="AB569" s="146"/>
      <c r="AC569" s="146"/>
      <c r="AD569" s="146"/>
      <c r="AE569" s="146"/>
      <c r="AF569" s="146"/>
      <c r="AG569" s="146" t="s">
        <v>991</v>
      </c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</row>
    <row r="570" spans="1:60" x14ac:dyDescent="0.2">
      <c r="A570" s="162" t="s">
        <v>453</v>
      </c>
      <c r="B570" s="163" t="s">
        <v>425</v>
      </c>
      <c r="C570" s="185" t="s">
        <v>321</v>
      </c>
      <c r="D570" s="164"/>
      <c r="E570" s="165"/>
      <c r="F570" s="166"/>
      <c r="G570" s="166">
        <f>SUMIF(AG571:AG576,"&lt;&gt;NOR",G571:G576)</f>
        <v>0</v>
      </c>
      <c r="H570" s="166"/>
      <c r="I570" s="166">
        <f>SUM(I571:I576)</f>
        <v>0</v>
      </c>
      <c r="J570" s="166"/>
      <c r="K570" s="166">
        <f>SUM(K571:K576)</f>
        <v>0</v>
      </c>
      <c r="L570" s="166"/>
      <c r="M570" s="166">
        <f>SUM(M571:M576)</f>
        <v>0</v>
      </c>
      <c r="N570" s="165"/>
      <c r="O570" s="165">
        <f>SUM(O571:O576)</f>
        <v>0</v>
      </c>
      <c r="P570" s="165"/>
      <c r="Q570" s="165">
        <f>SUM(Q571:Q576)</f>
        <v>0</v>
      </c>
      <c r="R570" s="166"/>
      <c r="S570" s="166"/>
      <c r="T570" s="167"/>
      <c r="U570" s="161"/>
      <c r="V570" s="161">
        <f>SUM(V571:V576)</f>
        <v>0</v>
      </c>
      <c r="W570" s="161"/>
      <c r="X570" s="161"/>
      <c r="Y570" s="161"/>
      <c r="AG570" t="s">
        <v>454</v>
      </c>
    </row>
    <row r="571" spans="1:60" outlineLevel="1" x14ac:dyDescent="0.2">
      <c r="A571" s="169">
        <v>82</v>
      </c>
      <c r="B571" s="170" t="s">
        <v>1003</v>
      </c>
      <c r="C571" s="186" t="s">
        <v>1004</v>
      </c>
      <c r="D571" s="171" t="s">
        <v>1005</v>
      </c>
      <c r="E571" s="172">
        <v>1</v>
      </c>
      <c r="F571" s="173"/>
      <c r="G571" s="174">
        <f>ROUND(E571*F571,2)</f>
        <v>0</v>
      </c>
      <c r="H571" s="173"/>
      <c r="I571" s="174">
        <f>ROUND(E571*H571,2)</f>
        <v>0</v>
      </c>
      <c r="J571" s="173"/>
      <c r="K571" s="174">
        <f>ROUND(E571*J571,2)</f>
        <v>0</v>
      </c>
      <c r="L571" s="174">
        <v>21</v>
      </c>
      <c r="M571" s="174">
        <f>G571*(1+L571/100)</f>
        <v>0</v>
      </c>
      <c r="N571" s="172">
        <v>0</v>
      </c>
      <c r="O571" s="172">
        <f>ROUND(E571*N571,2)</f>
        <v>0</v>
      </c>
      <c r="P571" s="172">
        <v>0</v>
      </c>
      <c r="Q571" s="172">
        <f>ROUND(E571*P571,2)</f>
        <v>0</v>
      </c>
      <c r="R571" s="174"/>
      <c r="S571" s="174" t="s">
        <v>458</v>
      </c>
      <c r="T571" s="175" t="s">
        <v>522</v>
      </c>
      <c r="U571" s="157">
        <v>0</v>
      </c>
      <c r="V571" s="157">
        <f>ROUND(E571*U571,2)</f>
        <v>0</v>
      </c>
      <c r="W571" s="157"/>
      <c r="X571" s="157" t="s">
        <v>1006</v>
      </c>
      <c r="Y571" s="157" t="s">
        <v>460</v>
      </c>
      <c r="Z571" s="146"/>
      <c r="AA571" s="146"/>
      <c r="AB571" s="146"/>
      <c r="AC571" s="146"/>
      <c r="AD571" s="146"/>
      <c r="AE571" s="146"/>
      <c r="AF571" s="146"/>
      <c r="AG571" s="146" t="s">
        <v>1007</v>
      </c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</row>
    <row r="572" spans="1:60" outlineLevel="2" x14ac:dyDescent="0.2">
      <c r="A572" s="153"/>
      <c r="B572" s="154"/>
      <c r="C572" s="249" t="s">
        <v>1008</v>
      </c>
      <c r="D572" s="250"/>
      <c r="E572" s="250"/>
      <c r="F572" s="250"/>
      <c r="G572" s="250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6"/>
      <c r="AA572" s="146"/>
      <c r="AB572" s="146"/>
      <c r="AC572" s="146"/>
      <c r="AD572" s="146"/>
      <c r="AE572" s="146"/>
      <c r="AF572" s="146"/>
      <c r="AG572" s="146" t="s">
        <v>500</v>
      </c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</row>
    <row r="573" spans="1:60" outlineLevel="1" x14ac:dyDescent="0.2">
      <c r="A573" s="169">
        <v>83</v>
      </c>
      <c r="B573" s="170" t="s">
        <v>1009</v>
      </c>
      <c r="C573" s="186" t="s">
        <v>1010</v>
      </c>
      <c r="D573" s="171" t="s">
        <v>1005</v>
      </c>
      <c r="E573" s="172">
        <v>1</v>
      </c>
      <c r="F573" s="173"/>
      <c r="G573" s="174">
        <f>ROUND(E573*F573,2)</f>
        <v>0</v>
      </c>
      <c r="H573" s="173"/>
      <c r="I573" s="174">
        <f>ROUND(E573*H573,2)</f>
        <v>0</v>
      </c>
      <c r="J573" s="173"/>
      <c r="K573" s="174">
        <f>ROUND(E573*J573,2)</f>
        <v>0</v>
      </c>
      <c r="L573" s="174">
        <v>21</v>
      </c>
      <c r="M573" s="174">
        <f>G573*(1+L573/100)</f>
        <v>0</v>
      </c>
      <c r="N573" s="172">
        <v>0</v>
      </c>
      <c r="O573" s="172">
        <f>ROUND(E573*N573,2)</f>
        <v>0</v>
      </c>
      <c r="P573" s="172">
        <v>0</v>
      </c>
      <c r="Q573" s="172">
        <f>ROUND(E573*P573,2)</f>
        <v>0</v>
      </c>
      <c r="R573" s="174"/>
      <c r="S573" s="174" t="s">
        <v>458</v>
      </c>
      <c r="T573" s="175" t="s">
        <v>522</v>
      </c>
      <c r="U573" s="157">
        <v>0</v>
      </c>
      <c r="V573" s="157">
        <f>ROUND(E573*U573,2)</f>
        <v>0</v>
      </c>
      <c r="W573" s="157"/>
      <c r="X573" s="157" t="s">
        <v>1006</v>
      </c>
      <c r="Y573" s="157" t="s">
        <v>460</v>
      </c>
      <c r="Z573" s="146"/>
      <c r="AA573" s="146"/>
      <c r="AB573" s="146"/>
      <c r="AC573" s="146"/>
      <c r="AD573" s="146"/>
      <c r="AE573" s="146"/>
      <c r="AF573" s="146"/>
      <c r="AG573" s="146" t="s">
        <v>1011</v>
      </c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</row>
    <row r="574" spans="1:60" ht="45" outlineLevel="2" x14ac:dyDescent="0.2">
      <c r="A574" s="153"/>
      <c r="B574" s="154"/>
      <c r="C574" s="249" t="s">
        <v>1012</v>
      </c>
      <c r="D574" s="250"/>
      <c r="E574" s="250"/>
      <c r="F574" s="250"/>
      <c r="G574" s="250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6"/>
      <c r="AA574" s="146"/>
      <c r="AB574" s="146"/>
      <c r="AC574" s="146"/>
      <c r="AD574" s="146"/>
      <c r="AE574" s="146"/>
      <c r="AF574" s="146"/>
      <c r="AG574" s="146" t="s">
        <v>500</v>
      </c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84" t="str">
        <f>C574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574" s="146"/>
      <c r="BC574" s="146"/>
      <c r="BD574" s="146"/>
      <c r="BE574" s="146"/>
      <c r="BF574" s="146"/>
      <c r="BG574" s="146"/>
      <c r="BH574" s="146"/>
    </row>
    <row r="575" spans="1:60" outlineLevel="1" x14ac:dyDescent="0.2">
      <c r="A575" s="169">
        <v>84</v>
      </c>
      <c r="B575" s="170" t="s">
        <v>1013</v>
      </c>
      <c r="C575" s="186" t="s">
        <v>1014</v>
      </c>
      <c r="D575" s="171" t="s">
        <v>1005</v>
      </c>
      <c r="E575" s="172">
        <v>1</v>
      </c>
      <c r="F575" s="173"/>
      <c r="G575" s="174">
        <f>ROUND(E575*F575,2)</f>
        <v>0</v>
      </c>
      <c r="H575" s="173"/>
      <c r="I575" s="174">
        <f>ROUND(E575*H575,2)</f>
        <v>0</v>
      </c>
      <c r="J575" s="173"/>
      <c r="K575" s="174">
        <f>ROUND(E575*J575,2)</f>
        <v>0</v>
      </c>
      <c r="L575" s="174">
        <v>21</v>
      </c>
      <c r="M575" s="174">
        <f>G575*(1+L575/100)</f>
        <v>0</v>
      </c>
      <c r="N575" s="172">
        <v>0</v>
      </c>
      <c r="O575" s="172">
        <f>ROUND(E575*N575,2)</f>
        <v>0</v>
      </c>
      <c r="P575" s="172">
        <v>0</v>
      </c>
      <c r="Q575" s="172">
        <f>ROUND(E575*P575,2)</f>
        <v>0</v>
      </c>
      <c r="R575" s="174"/>
      <c r="S575" s="174" t="s">
        <v>458</v>
      </c>
      <c r="T575" s="175" t="s">
        <v>522</v>
      </c>
      <c r="U575" s="157">
        <v>0</v>
      </c>
      <c r="V575" s="157">
        <f>ROUND(E575*U575,2)</f>
        <v>0</v>
      </c>
      <c r="W575" s="157"/>
      <c r="X575" s="157" t="s">
        <v>1006</v>
      </c>
      <c r="Y575" s="157" t="s">
        <v>460</v>
      </c>
      <c r="Z575" s="146"/>
      <c r="AA575" s="146"/>
      <c r="AB575" s="146"/>
      <c r="AC575" s="146"/>
      <c r="AD575" s="146"/>
      <c r="AE575" s="146"/>
      <c r="AF575" s="146"/>
      <c r="AG575" s="146" t="s">
        <v>1011</v>
      </c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  <c r="BA575" s="146"/>
      <c r="BB575" s="146"/>
      <c r="BC575" s="146"/>
      <c r="BD575" s="146"/>
      <c r="BE575" s="146"/>
      <c r="BF575" s="146"/>
      <c r="BG575" s="146"/>
      <c r="BH575" s="146"/>
    </row>
    <row r="576" spans="1:60" ht="22.5" outlineLevel="2" x14ac:dyDescent="0.2">
      <c r="A576" s="153"/>
      <c r="B576" s="154"/>
      <c r="C576" s="249" t="s">
        <v>1015</v>
      </c>
      <c r="D576" s="250"/>
      <c r="E576" s="250"/>
      <c r="F576" s="250"/>
      <c r="G576" s="250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6"/>
      <c r="AA576" s="146"/>
      <c r="AB576" s="146"/>
      <c r="AC576" s="146"/>
      <c r="AD576" s="146"/>
      <c r="AE576" s="146"/>
      <c r="AF576" s="146"/>
      <c r="AG576" s="146" t="s">
        <v>500</v>
      </c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  <c r="BA576" s="184" t="str">
        <f>C576</f>
        <v>Náklady na ztížené provádění stavebních prací v důsledku nepřerušeného provozu na staveništi nebo v případech nepřerušeného provozu v objektech v nichž se stavební práce provádí.</v>
      </c>
      <c r="BB576" s="146"/>
      <c r="BC576" s="146"/>
      <c r="BD576" s="146"/>
      <c r="BE576" s="146"/>
      <c r="BF576" s="146"/>
      <c r="BG576" s="146"/>
      <c r="BH576" s="146"/>
    </row>
    <row r="577" spans="1:60" x14ac:dyDescent="0.2">
      <c r="A577" s="162" t="s">
        <v>453</v>
      </c>
      <c r="B577" s="163" t="s">
        <v>426</v>
      </c>
      <c r="C577" s="185" t="s">
        <v>322</v>
      </c>
      <c r="D577" s="164"/>
      <c r="E577" s="165"/>
      <c r="F577" s="166"/>
      <c r="G577" s="166">
        <f>SUMIF(AG578:AG583,"&lt;&gt;NOR",G578:G583)</f>
        <v>0</v>
      </c>
      <c r="H577" s="166"/>
      <c r="I577" s="166">
        <f>SUM(I578:I579)</f>
        <v>0</v>
      </c>
      <c r="J577" s="166"/>
      <c r="K577" s="166">
        <f>SUM(K578:K579)</f>
        <v>0</v>
      </c>
      <c r="L577" s="166"/>
      <c r="M577" s="166">
        <f>SUM(M578:M579)</f>
        <v>0</v>
      </c>
      <c r="N577" s="165"/>
      <c r="O577" s="165">
        <f>SUM(O578:O579)</f>
        <v>0</v>
      </c>
      <c r="P577" s="165"/>
      <c r="Q577" s="165">
        <f>SUM(Q578:Q579)</f>
        <v>0</v>
      </c>
      <c r="R577" s="166"/>
      <c r="S577" s="166"/>
      <c r="T577" s="167"/>
      <c r="U577" s="161"/>
      <c r="V577" s="161">
        <f>SUM(V578:V579)</f>
        <v>0</v>
      </c>
      <c r="W577" s="161"/>
      <c r="X577" s="161"/>
      <c r="Y577" s="161"/>
      <c r="AG577" t="s">
        <v>454</v>
      </c>
    </row>
    <row r="578" spans="1:60" outlineLevel="1" x14ac:dyDescent="0.2">
      <c r="A578" s="169">
        <v>85</v>
      </c>
      <c r="B578" s="170" t="s">
        <v>1016</v>
      </c>
      <c r="C578" s="186" t="s">
        <v>1017</v>
      </c>
      <c r="D578" s="171" t="s">
        <v>1005</v>
      </c>
      <c r="E578" s="172">
        <v>1</v>
      </c>
      <c r="F578" s="173"/>
      <c r="G578" s="174">
        <f>ROUND(E578*F578,2)</f>
        <v>0</v>
      </c>
      <c r="H578" s="173"/>
      <c r="I578" s="174">
        <f>ROUND(E578*H578,2)</f>
        <v>0</v>
      </c>
      <c r="J578" s="173"/>
      <c r="K578" s="174">
        <f>ROUND(E578*J578,2)</f>
        <v>0</v>
      </c>
      <c r="L578" s="174">
        <v>21</v>
      </c>
      <c r="M578" s="174">
        <f>G578*(1+L578/100)</f>
        <v>0</v>
      </c>
      <c r="N578" s="172">
        <v>0</v>
      </c>
      <c r="O578" s="172">
        <f>ROUND(E578*N578,2)</f>
        <v>0</v>
      </c>
      <c r="P578" s="172">
        <v>0</v>
      </c>
      <c r="Q578" s="172">
        <f>ROUND(E578*P578,2)</f>
        <v>0</v>
      </c>
      <c r="R578" s="174"/>
      <c r="S578" s="174" t="s">
        <v>458</v>
      </c>
      <c r="T578" s="175" t="s">
        <v>522</v>
      </c>
      <c r="U578" s="157">
        <v>0</v>
      </c>
      <c r="V578" s="157">
        <f>ROUND(E578*U578,2)</f>
        <v>0</v>
      </c>
      <c r="W578" s="157"/>
      <c r="X578" s="157" t="s">
        <v>1006</v>
      </c>
      <c r="Y578" s="157" t="s">
        <v>460</v>
      </c>
      <c r="Z578" s="146"/>
      <c r="AA578" s="146"/>
      <c r="AB578" s="146"/>
      <c r="AC578" s="146"/>
      <c r="AD578" s="146"/>
      <c r="AE578" s="146"/>
      <c r="AF578" s="146"/>
      <c r="AG578" s="146" t="s">
        <v>1018</v>
      </c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</row>
    <row r="579" spans="1:60" ht="22.5" outlineLevel="2" x14ac:dyDescent="0.2">
      <c r="A579" s="153"/>
      <c r="B579" s="154"/>
      <c r="C579" s="249" t="s">
        <v>287</v>
      </c>
      <c r="D579" s="250"/>
      <c r="E579" s="250"/>
      <c r="F579" s="250"/>
      <c r="G579" s="250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6"/>
      <c r="AA579" s="146"/>
      <c r="AB579" s="146"/>
      <c r="AC579" s="146"/>
      <c r="AD579" s="146"/>
      <c r="AE579" s="146"/>
      <c r="AF579" s="146"/>
      <c r="AG579" s="146" t="s">
        <v>500</v>
      </c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  <c r="BA579" s="184" t="str">
        <f>C579</f>
        <v>Náklady na vyhotovení dokumentace skutečného provedení stavby a její předání objednateli v požadované formě a požadovaném počtu. Viz SoD.</v>
      </c>
      <c r="BB579" s="146"/>
      <c r="BC579" s="146"/>
      <c r="BD579" s="146"/>
      <c r="BE579" s="146"/>
      <c r="BF579" s="146"/>
      <c r="BG579" s="146"/>
      <c r="BH579" s="146"/>
    </row>
    <row r="580" spans="1:60" outlineLevel="1" x14ac:dyDescent="0.2">
      <c r="A580" s="169"/>
      <c r="B580" s="170"/>
      <c r="C580" s="186" t="s">
        <v>288</v>
      </c>
      <c r="D580" s="171" t="s">
        <v>1005</v>
      </c>
      <c r="E580" s="172">
        <v>1</v>
      </c>
      <c r="F580" s="173"/>
      <c r="G580" s="174">
        <f>ROUND(E580*F580,2)</f>
        <v>0</v>
      </c>
      <c r="H580" s="173"/>
      <c r="I580" s="174">
        <f>ROUND(E580*H580,2)</f>
        <v>0</v>
      </c>
      <c r="J580" s="173"/>
      <c r="K580" s="174">
        <f>ROUND(E580*J580,2)</f>
        <v>0</v>
      </c>
      <c r="L580" s="174">
        <v>21</v>
      </c>
      <c r="M580" s="174">
        <f>G580*(1+L580/100)</f>
        <v>0</v>
      </c>
      <c r="N580" s="172">
        <v>0</v>
      </c>
      <c r="O580" s="172">
        <f>ROUND(E580*N580,2)</f>
        <v>0</v>
      </c>
      <c r="P580" s="172">
        <v>0</v>
      </c>
      <c r="Q580" s="172">
        <f>ROUND(E580*P580,2)</f>
        <v>0</v>
      </c>
      <c r="R580" s="174"/>
      <c r="S580" s="174"/>
      <c r="T580" s="175"/>
      <c r="U580" s="157">
        <v>0</v>
      </c>
      <c r="V580" s="157">
        <f>ROUND(E580*U580,2)</f>
        <v>0</v>
      </c>
      <c r="W580" s="157"/>
      <c r="X580" s="157" t="s">
        <v>1006</v>
      </c>
      <c r="Y580" s="157" t="s">
        <v>460</v>
      </c>
      <c r="Z580" s="146"/>
      <c r="AA580" s="146"/>
      <c r="AB580" s="146"/>
      <c r="AC580" s="146"/>
      <c r="AD580" s="146"/>
      <c r="AE580" s="146"/>
      <c r="AF580" s="146"/>
      <c r="AG580" s="146" t="s">
        <v>1018</v>
      </c>
      <c r="AH580" s="146"/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</row>
    <row r="581" spans="1:60" x14ac:dyDescent="0.2">
      <c r="A581" s="3"/>
      <c r="B581" s="4"/>
      <c r="C581" s="249" t="s">
        <v>290</v>
      </c>
      <c r="D581" s="250"/>
      <c r="E581" s="250"/>
      <c r="F581" s="250"/>
      <c r="G581" s="250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AE581">
        <v>15</v>
      </c>
      <c r="AF581">
        <v>21</v>
      </c>
      <c r="AG581" t="s">
        <v>439</v>
      </c>
    </row>
    <row r="582" spans="1:60" outlineLevel="1" x14ac:dyDescent="0.2">
      <c r="A582" s="169"/>
      <c r="B582" s="170"/>
      <c r="C582" s="186" t="s">
        <v>289</v>
      </c>
      <c r="D582" s="171" t="s">
        <v>1005</v>
      </c>
      <c r="E582" s="172">
        <v>1</v>
      </c>
      <c r="F582" s="173"/>
      <c r="G582" s="174">
        <f>ROUND(E582*F582,2)</f>
        <v>0</v>
      </c>
      <c r="H582" s="173"/>
      <c r="I582" s="174">
        <f>ROUND(E582*H582,2)</f>
        <v>0</v>
      </c>
      <c r="J582" s="173"/>
      <c r="K582" s="174">
        <f>ROUND(E582*J582,2)</f>
        <v>0</v>
      </c>
      <c r="L582" s="174">
        <v>21</v>
      </c>
      <c r="M582" s="174">
        <f>G582*(1+L582/100)</f>
        <v>0</v>
      </c>
      <c r="N582" s="172">
        <v>0</v>
      </c>
      <c r="O582" s="172">
        <f>ROUND(E582*N582,2)</f>
        <v>0</v>
      </c>
      <c r="P582" s="172">
        <v>0</v>
      </c>
      <c r="Q582" s="172">
        <f>ROUND(E582*P582,2)</f>
        <v>0</v>
      </c>
      <c r="R582" s="174"/>
      <c r="S582" s="174"/>
      <c r="T582" s="175"/>
      <c r="U582" s="157">
        <v>0</v>
      </c>
      <c r="V582" s="157">
        <f>ROUND(E582*U582,2)</f>
        <v>0</v>
      </c>
      <c r="W582" s="157"/>
      <c r="X582" s="157" t="s">
        <v>1006</v>
      </c>
      <c r="Y582" s="157" t="s">
        <v>460</v>
      </c>
      <c r="Z582" s="146"/>
      <c r="AA582" s="146"/>
      <c r="AB582" s="146"/>
      <c r="AC582" s="146"/>
      <c r="AD582" s="146"/>
      <c r="AE582" s="146"/>
      <c r="AF582" s="146"/>
      <c r="AG582" s="146" t="s">
        <v>1018</v>
      </c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</row>
    <row r="583" spans="1:60" x14ac:dyDescent="0.2">
      <c r="A583" s="3"/>
      <c r="B583" s="4"/>
      <c r="C583" s="249" t="s">
        <v>291</v>
      </c>
      <c r="D583" s="250"/>
      <c r="E583" s="250"/>
      <c r="F583" s="250"/>
      <c r="G583" s="250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AE583">
        <v>15</v>
      </c>
      <c r="AF583">
        <v>21</v>
      </c>
      <c r="AG583" t="s">
        <v>439</v>
      </c>
    </row>
    <row r="584" spans="1:60" x14ac:dyDescent="0.2">
      <c r="A584" s="149"/>
      <c r="B584" s="150" t="s">
        <v>323</v>
      </c>
      <c r="C584" s="191"/>
      <c r="D584" s="151"/>
      <c r="E584" s="152"/>
      <c r="F584" s="152"/>
      <c r="G584" s="168">
        <f>G8+G81+G113+G132+G173+G282+G284+G357+G378+G409+G428+G459+G465+G521+G524+G562+G570+G577</f>
        <v>0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AE584">
        <f>SUMIF(L7:L579,AE583,G7:G579)</f>
        <v>0</v>
      </c>
      <c r="AF584">
        <f>SUMIF(L7:L579,AF583,G7:G579)</f>
        <v>0</v>
      </c>
      <c r="AG584" t="s">
        <v>1020</v>
      </c>
    </row>
    <row r="585" spans="1:60" x14ac:dyDescent="0.2">
      <c r="A585" s="3"/>
      <c r="B585" s="4"/>
      <c r="C585" s="190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60" x14ac:dyDescent="0.2">
      <c r="A586" s="3"/>
      <c r="B586" s="4"/>
      <c r="C586" s="190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60" x14ac:dyDescent="0.2">
      <c r="A587" s="263" t="s">
        <v>1021</v>
      </c>
      <c r="B587" s="263"/>
      <c r="C587" s="264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60" x14ac:dyDescent="0.2">
      <c r="A588" s="251"/>
      <c r="B588" s="252"/>
      <c r="C588" s="253"/>
      <c r="D588" s="252"/>
      <c r="E588" s="252"/>
      <c r="F588" s="252"/>
      <c r="G588" s="25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AG588" t="s">
        <v>1022</v>
      </c>
    </row>
    <row r="589" spans="1:60" x14ac:dyDescent="0.2">
      <c r="A589" s="255"/>
      <c r="B589" s="256"/>
      <c r="C589" s="257"/>
      <c r="D589" s="256"/>
      <c r="E589" s="256"/>
      <c r="F589" s="256"/>
      <c r="G589" s="258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60" x14ac:dyDescent="0.2">
      <c r="A590" s="255"/>
      <c r="B590" s="256"/>
      <c r="C590" s="257"/>
      <c r="D590" s="256"/>
      <c r="E590" s="256"/>
      <c r="F590" s="256"/>
      <c r="G590" s="258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60" x14ac:dyDescent="0.2">
      <c r="A591" s="255"/>
      <c r="B591" s="256"/>
      <c r="C591" s="257"/>
      <c r="D591" s="256"/>
      <c r="E591" s="256"/>
      <c r="F591" s="256"/>
      <c r="G591" s="258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60" x14ac:dyDescent="0.2">
      <c r="A592" s="259"/>
      <c r="B592" s="260"/>
      <c r="C592" s="261"/>
      <c r="D592" s="260"/>
      <c r="E592" s="260"/>
      <c r="F592" s="260"/>
      <c r="G592" s="26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33" x14ac:dyDescent="0.2">
      <c r="A593" s="3"/>
      <c r="B593" s="4"/>
      <c r="C593" s="190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33" x14ac:dyDescent="0.2">
      <c r="C594" s="192"/>
      <c r="D594" s="10"/>
      <c r="AG594" t="s">
        <v>1023</v>
      </c>
    </row>
    <row r="595" spans="1:33" x14ac:dyDescent="0.2">
      <c r="D595" s="10"/>
    </row>
    <row r="596" spans="1:33" x14ac:dyDescent="0.2">
      <c r="D596" s="10"/>
    </row>
    <row r="597" spans="1:33" x14ac:dyDescent="0.2">
      <c r="D597" s="10"/>
    </row>
    <row r="598" spans="1:33" x14ac:dyDescent="0.2">
      <c r="D598" s="10"/>
    </row>
    <row r="599" spans="1:33" x14ac:dyDescent="0.2">
      <c r="D599" s="10"/>
    </row>
    <row r="600" spans="1:33" x14ac:dyDescent="0.2">
      <c r="D600" s="10"/>
    </row>
    <row r="601" spans="1:33" x14ac:dyDescent="0.2">
      <c r="D601" s="10"/>
    </row>
    <row r="602" spans="1:33" x14ac:dyDescent="0.2">
      <c r="D602" s="10"/>
    </row>
    <row r="603" spans="1:33" x14ac:dyDescent="0.2">
      <c r="D603" s="10"/>
    </row>
    <row r="604" spans="1:33" x14ac:dyDescent="0.2">
      <c r="D604" s="10"/>
    </row>
    <row r="605" spans="1:33" x14ac:dyDescent="0.2">
      <c r="D605" s="10"/>
    </row>
    <row r="606" spans="1:33" x14ac:dyDescent="0.2">
      <c r="D606" s="10"/>
    </row>
    <row r="607" spans="1:33" x14ac:dyDescent="0.2">
      <c r="D607" s="10"/>
    </row>
    <row r="608" spans="1:33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</sheetData>
  <sheetProtection password="E93A" sheet="1" formatRows="0"/>
  <mergeCells count="22">
    <mergeCell ref="A1:G1"/>
    <mergeCell ref="C2:G2"/>
    <mergeCell ref="C3:G3"/>
    <mergeCell ref="C4:G4"/>
    <mergeCell ref="C576:G576"/>
    <mergeCell ref="C238:G238"/>
    <mergeCell ref="C241:G241"/>
    <mergeCell ref="C244:G244"/>
    <mergeCell ref="C245:G245"/>
    <mergeCell ref="C47:G47"/>
    <mergeCell ref="C80:G80"/>
    <mergeCell ref="C83:G83"/>
    <mergeCell ref="C171:G171"/>
    <mergeCell ref="A587:C587"/>
    <mergeCell ref="C246:G246"/>
    <mergeCell ref="C568:G568"/>
    <mergeCell ref="C579:G579"/>
    <mergeCell ref="C583:G583"/>
    <mergeCell ref="C581:G581"/>
    <mergeCell ref="C574:G574"/>
    <mergeCell ref="C572:G572"/>
    <mergeCell ref="A588:G592"/>
  </mergeCells>
  <phoneticPr fontId="20" type="noConversion"/>
  <pageMargins left="0.59055118110236204" right="0.196850393700787" top="0.78740157499999996" bottom="0.78740157499999996" header="0.3" footer="0.3"/>
  <pageSetup paperSize="9" orientation="landscape" horizontalDpi="4294967294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119" activePane="bottomLeft" state="frozen"/>
      <selection pane="bottomLeft" activeCell="F125" sqref="F125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7" t="s">
        <v>299</v>
      </c>
      <c r="B1" s="267"/>
      <c r="C1" s="267"/>
      <c r="D1" s="267"/>
      <c r="E1" s="267"/>
      <c r="F1" s="267"/>
      <c r="G1" s="267"/>
      <c r="AG1" t="s">
        <v>427</v>
      </c>
    </row>
    <row r="2" spans="1:60" ht="24.95" customHeight="1" x14ac:dyDescent="0.2">
      <c r="A2" s="138" t="s">
        <v>300</v>
      </c>
      <c r="B2" s="49" t="s">
        <v>335</v>
      </c>
      <c r="C2" s="268" t="s">
        <v>336</v>
      </c>
      <c r="D2" s="269"/>
      <c r="E2" s="269"/>
      <c r="F2" s="269"/>
      <c r="G2" s="270"/>
      <c r="AG2" t="s">
        <v>428</v>
      </c>
    </row>
    <row r="3" spans="1:60" ht="24.95" customHeight="1" x14ac:dyDescent="0.2">
      <c r="A3" s="138" t="s">
        <v>301</v>
      </c>
      <c r="B3" s="49" t="s">
        <v>338</v>
      </c>
      <c r="C3" s="268" t="s">
        <v>339</v>
      </c>
      <c r="D3" s="269"/>
      <c r="E3" s="269"/>
      <c r="F3" s="269"/>
      <c r="G3" s="270"/>
      <c r="AC3" s="119" t="s">
        <v>428</v>
      </c>
      <c r="AG3" t="s">
        <v>429</v>
      </c>
    </row>
    <row r="4" spans="1:60" ht="24.95" customHeight="1" x14ac:dyDescent="0.2">
      <c r="A4" s="139" t="s">
        <v>302</v>
      </c>
      <c r="B4" s="140" t="s">
        <v>341</v>
      </c>
      <c r="C4" s="271" t="s">
        <v>342</v>
      </c>
      <c r="D4" s="272"/>
      <c r="E4" s="272"/>
      <c r="F4" s="272"/>
      <c r="G4" s="273"/>
      <c r="AG4" t="s">
        <v>430</v>
      </c>
    </row>
    <row r="5" spans="1:60" x14ac:dyDescent="0.2">
      <c r="D5" s="10"/>
    </row>
    <row r="6" spans="1:60" ht="38.25" x14ac:dyDescent="0.2">
      <c r="A6" s="142" t="s">
        <v>431</v>
      </c>
      <c r="B6" s="144" t="s">
        <v>432</v>
      </c>
      <c r="C6" s="144" t="s">
        <v>433</v>
      </c>
      <c r="D6" s="143" t="s">
        <v>434</v>
      </c>
      <c r="E6" s="142" t="s">
        <v>435</v>
      </c>
      <c r="F6" s="141" t="s">
        <v>436</v>
      </c>
      <c r="G6" s="142" t="s">
        <v>323</v>
      </c>
      <c r="H6" s="145" t="s">
        <v>324</v>
      </c>
      <c r="I6" s="145" t="s">
        <v>437</v>
      </c>
      <c r="J6" s="145" t="s">
        <v>325</v>
      </c>
      <c r="K6" s="145" t="s">
        <v>438</v>
      </c>
      <c r="L6" s="145" t="s">
        <v>439</v>
      </c>
      <c r="M6" s="145" t="s">
        <v>440</v>
      </c>
      <c r="N6" s="145" t="s">
        <v>441</v>
      </c>
      <c r="O6" s="145" t="s">
        <v>442</v>
      </c>
      <c r="P6" s="145" t="s">
        <v>443</v>
      </c>
      <c r="Q6" s="145" t="s">
        <v>444</v>
      </c>
      <c r="R6" s="145" t="s">
        <v>445</v>
      </c>
      <c r="S6" s="145" t="s">
        <v>446</v>
      </c>
      <c r="T6" s="145" t="s">
        <v>447</v>
      </c>
      <c r="U6" s="145" t="s">
        <v>448</v>
      </c>
      <c r="V6" s="145" t="s">
        <v>449</v>
      </c>
      <c r="W6" s="145" t="s">
        <v>450</v>
      </c>
      <c r="X6" s="145" t="s">
        <v>451</v>
      </c>
      <c r="Y6" s="145" t="s">
        <v>452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453</v>
      </c>
      <c r="B8" s="163" t="s">
        <v>399</v>
      </c>
      <c r="C8" s="185" t="s">
        <v>400</v>
      </c>
      <c r="D8" s="164"/>
      <c r="E8" s="165"/>
      <c r="F8" s="166"/>
      <c r="G8" s="166">
        <f>SUMIF(AG9:AG9,"&lt;&gt;NOR",G9:G9)</f>
        <v>0</v>
      </c>
      <c r="H8" s="166"/>
      <c r="I8" s="166">
        <f>SUM(I9:I9)</f>
        <v>0</v>
      </c>
      <c r="J8" s="166"/>
      <c r="K8" s="166">
        <f>SUM(K9:K9)</f>
        <v>0</v>
      </c>
      <c r="L8" s="166"/>
      <c r="M8" s="166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6"/>
      <c r="S8" s="166"/>
      <c r="T8" s="167"/>
      <c r="U8" s="161"/>
      <c r="V8" s="161">
        <f>SUM(V9:V9)</f>
        <v>19.48</v>
      </c>
      <c r="W8" s="161"/>
      <c r="X8" s="161"/>
      <c r="Y8" s="161"/>
      <c r="AG8" t="s">
        <v>454</v>
      </c>
    </row>
    <row r="9" spans="1:60" ht="22.5" outlineLevel="1" x14ac:dyDescent="0.2">
      <c r="A9" s="176">
        <v>1</v>
      </c>
      <c r="B9" s="177" t="s">
        <v>1024</v>
      </c>
      <c r="C9" s="188" t="s">
        <v>1025</v>
      </c>
      <c r="D9" s="178" t="s">
        <v>466</v>
      </c>
      <c r="E9" s="179">
        <v>34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458</v>
      </c>
      <c r="T9" s="182" t="s">
        <v>522</v>
      </c>
      <c r="U9" s="157">
        <v>0.57299999999999995</v>
      </c>
      <c r="V9" s="157">
        <f>ROUND(E9*U9,2)</f>
        <v>19.48</v>
      </c>
      <c r="W9" s="157"/>
      <c r="X9" s="157" t="s">
        <v>459</v>
      </c>
      <c r="Y9" s="157" t="s">
        <v>460</v>
      </c>
      <c r="Z9" s="146"/>
      <c r="AA9" s="146"/>
      <c r="AB9" s="146"/>
      <c r="AC9" s="146"/>
      <c r="AD9" s="146"/>
      <c r="AE9" s="146"/>
      <c r="AF9" s="146"/>
      <c r="AG9" s="146" t="s">
        <v>898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62" t="s">
        <v>453</v>
      </c>
      <c r="B10" s="163" t="s">
        <v>426</v>
      </c>
      <c r="C10" s="185" t="s">
        <v>322</v>
      </c>
      <c r="D10" s="164"/>
      <c r="E10" s="165"/>
      <c r="F10" s="166"/>
      <c r="G10" s="166">
        <f>SUMIF(AG11:AG12,"&lt;&gt;NOR",G11:G12)</f>
        <v>0</v>
      </c>
      <c r="H10" s="166"/>
      <c r="I10" s="166">
        <f>SUM(I11:I12)</f>
        <v>0</v>
      </c>
      <c r="J10" s="166"/>
      <c r="K10" s="166">
        <f>SUM(K11:K12)</f>
        <v>0</v>
      </c>
      <c r="L10" s="166"/>
      <c r="M10" s="166">
        <f>SUM(M11:M12)</f>
        <v>0</v>
      </c>
      <c r="N10" s="165"/>
      <c r="O10" s="165">
        <f>SUM(O11:O12)</f>
        <v>0</v>
      </c>
      <c r="P10" s="165"/>
      <c r="Q10" s="165">
        <f>SUM(Q11:Q12)</f>
        <v>0</v>
      </c>
      <c r="R10" s="166"/>
      <c r="S10" s="166"/>
      <c r="T10" s="167"/>
      <c r="U10" s="161"/>
      <c r="V10" s="161">
        <f>SUM(V11:V12)</f>
        <v>0</v>
      </c>
      <c r="W10" s="161"/>
      <c r="X10" s="161"/>
      <c r="Y10" s="161"/>
      <c r="AG10" t="s">
        <v>454</v>
      </c>
    </row>
    <row r="11" spans="1:60" outlineLevel="1" x14ac:dyDescent="0.2">
      <c r="A11" s="169">
        <v>2</v>
      </c>
      <c r="B11" s="170" t="s">
        <v>1016</v>
      </c>
      <c r="C11" s="186" t="s">
        <v>1017</v>
      </c>
      <c r="D11" s="171" t="s">
        <v>1005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458</v>
      </c>
      <c r="T11" s="175" t="s">
        <v>522</v>
      </c>
      <c r="U11" s="157">
        <v>0</v>
      </c>
      <c r="V11" s="157">
        <f>ROUND(E11*U11,2)</f>
        <v>0</v>
      </c>
      <c r="W11" s="157"/>
      <c r="X11" s="157" t="s">
        <v>1006</v>
      </c>
      <c r="Y11" s="157" t="s">
        <v>460</v>
      </c>
      <c r="Z11" s="146"/>
      <c r="AA11" s="146"/>
      <c r="AB11" s="146"/>
      <c r="AC11" s="146"/>
      <c r="AD11" s="146"/>
      <c r="AE11" s="146"/>
      <c r="AF11" s="146"/>
      <c r="AG11" s="146" t="s">
        <v>1018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2" x14ac:dyDescent="0.2">
      <c r="A12" s="153"/>
      <c r="B12" s="154"/>
      <c r="C12" s="249" t="s">
        <v>1019</v>
      </c>
      <c r="D12" s="250"/>
      <c r="E12" s="250"/>
      <c r="F12" s="250"/>
      <c r="G12" s="250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500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84" t="str">
        <f>C12</f>
        <v>Náklady na vyhotovení dokumentace skutečného provedení stavby a její předání objednateli v požadované formě a požadovaném počtu.</v>
      </c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2" t="s">
        <v>453</v>
      </c>
      <c r="B13" s="163" t="s">
        <v>399</v>
      </c>
      <c r="C13" s="185" t="s">
        <v>400</v>
      </c>
      <c r="D13" s="164"/>
      <c r="E13" s="165"/>
      <c r="F13" s="166"/>
      <c r="G13" s="166">
        <f>SUMIF(AG14:AG24,"&lt;&gt;NOR",G14:G24)</f>
        <v>0</v>
      </c>
      <c r="H13" s="166"/>
      <c r="I13" s="166">
        <f>SUM(I14:I24)</f>
        <v>0</v>
      </c>
      <c r="J13" s="166"/>
      <c r="K13" s="166">
        <f>SUM(K14:K24)</f>
        <v>0</v>
      </c>
      <c r="L13" s="166"/>
      <c r="M13" s="166">
        <f>SUM(M14:M24)</f>
        <v>0</v>
      </c>
      <c r="N13" s="165"/>
      <c r="O13" s="165">
        <f>SUM(O14:O24)</f>
        <v>0</v>
      </c>
      <c r="P13" s="165"/>
      <c r="Q13" s="165">
        <f>SUM(Q14:Q24)</f>
        <v>0</v>
      </c>
      <c r="R13" s="166"/>
      <c r="S13" s="166"/>
      <c r="T13" s="167"/>
      <c r="U13" s="161"/>
      <c r="V13" s="161">
        <f>SUM(V14:V24)</f>
        <v>137.67000000000002</v>
      </c>
      <c r="W13" s="161"/>
      <c r="X13" s="161"/>
      <c r="Y13" s="161"/>
      <c r="AG13" t="s">
        <v>454</v>
      </c>
    </row>
    <row r="14" spans="1:60" outlineLevel="1" x14ac:dyDescent="0.2">
      <c r="A14" s="176">
        <v>3</v>
      </c>
      <c r="B14" s="177" t="s">
        <v>1026</v>
      </c>
      <c r="C14" s="188" t="s">
        <v>1027</v>
      </c>
      <c r="D14" s="178" t="s">
        <v>466</v>
      </c>
      <c r="E14" s="179">
        <v>73</v>
      </c>
      <c r="F14" s="180"/>
      <c r="G14" s="181">
        <f t="shared" ref="G14:G24" si="0">ROUND(E14*F14,2)</f>
        <v>0</v>
      </c>
      <c r="H14" s="180"/>
      <c r="I14" s="181">
        <f t="shared" ref="I14:I24" si="1">ROUND(E14*H14,2)</f>
        <v>0</v>
      </c>
      <c r="J14" s="180"/>
      <c r="K14" s="181">
        <f t="shared" ref="K14:K24" si="2">ROUND(E14*J14,2)</f>
        <v>0</v>
      </c>
      <c r="L14" s="181">
        <v>21</v>
      </c>
      <c r="M14" s="181">
        <f t="shared" ref="M14:M24" si="3">G14*(1+L14/100)</f>
        <v>0</v>
      </c>
      <c r="N14" s="179">
        <v>0</v>
      </c>
      <c r="O14" s="179">
        <f t="shared" ref="O14:O24" si="4">ROUND(E14*N14,2)</f>
        <v>0</v>
      </c>
      <c r="P14" s="179">
        <v>0</v>
      </c>
      <c r="Q14" s="179">
        <f t="shared" ref="Q14:Q24" si="5">ROUND(E14*P14,2)</f>
        <v>0</v>
      </c>
      <c r="R14" s="181"/>
      <c r="S14" s="181" t="s">
        <v>458</v>
      </c>
      <c r="T14" s="182" t="s">
        <v>522</v>
      </c>
      <c r="U14" s="157">
        <v>0.70899999999999996</v>
      </c>
      <c r="V14" s="157">
        <f t="shared" ref="V14:V24" si="6">ROUND(E14*U14,2)</f>
        <v>51.76</v>
      </c>
      <c r="W14" s="157"/>
      <c r="X14" s="157" t="s">
        <v>459</v>
      </c>
      <c r="Y14" s="157" t="s">
        <v>460</v>
      </c>
      <c r="Z14" s="146"/>
      <c r="AA14" s="146"/>
      <c r="AB14" s="146"/>
      <c r="AC14" s="146"/>
      <c r="AD14" s="146"/>
      <c r="AE14" s="146"/>
      <c r="AF14" s="146"/>
      <c r="AG14" s="146" t="s">
        <v>898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76">
        <v>4</v>
      </c>
      <c r="B15" s="177" t="s">
        <v>1028</v>
      </c>
      <c r="C15" s="188" t="s">
        <v>1029</v>
      </c>
      <c r="D15" s="178" t="s">
        <v>530</v>
      </c>
      <c r="E15" s="179">
        <v>73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458</v>
      </c>
      <c r="T15" s="182" t="s">
        <v>522</v>
      </c>
      <c r="U15" s="157">
        <v>0</v>
      </c>
      <c r="V15" s="157">
        <f t="shared" si="6"/>
        <v>0</v>
      </c>
      <c r="W15" s="157"/>
      <c r="X15" s="157" t="s">
        <v>459</v>
      </c>
      <c r="Y15" s="157" t="s">
        <v>460</v>
      </c>
      <c r="Z15" s="146"/>
      <c r="AA15" s="146"/>
      <c r="AB15" s="146"/>
      <c r="AC15" s="146"/>
      <c r="AD15" s="146"/>
      <c r="AE15" s="146"/>
      <c r="AF15" s="146"/>
      <c r="AG15" s="146" t="s">
        <v>898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6">
        <v>5</v>
      </c>
      <c r="B16" s="177" t="s">
        <v>1030</v>
      </c>
      <c r="C16" s="188" t="s">
        <v>1031</v>
      </c>
      <c r="D16" s="178" t="s">
        <v>530</v>
      </c>
      <c r="E16" s="179">
        <v>35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458</v>
      </c>
      <c r="T16" s="182" t="s">
        <v>522</v>
      </c>
      <c r="U16" s="157">
        <v>0.58799999999999997</v>
      </c>
      <c r="V16" s="157">
        <f t="shared" si="6"/>
        <v>20.58</v>
      </c>
      <c r="W16" s="157"/>
      <c r="X16" s="157" t="s">
        <v>459</v>
      </c>
      <c r="Y16" s="157" t="s">
        <v>460</v>
      </c>
      <c r="Z16" s="146"/>
      <c r="AA16" s="146"/>
      <c r="AB16" s="146"/>
      <c r="AC16" s="146"/>
      <c r="AD16" s="146"/>
      <c r="AE16" s="146"/>
      <c r="AF16" s="146"/>
      <c r="AG16" s="146" t="s">
        <v>898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6">
        <v>6</v>
      </c>
      <c r="B17" s="177" t="s">
        <v>1032</v>
      </c>
      <c r="C17" s="188" t="s">
        <v>1033</v>
      </c>
      <c r="D17" s="178" t="s">
        <v>530</v>
      </c>
      <c r="E17" s="179">
        <v>37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/>
      <c r="S17" s="181" t="s">
        <v>458</v>
      </c>
      <c r="T17" s="182" t="s">
        <v>522</v>
      </c>
      <c r="U17" s="157">
        <v>0.63</v>
      </c>
      <c r="V17" s="157">
        <f t="shared" si="6"/>
        <v>23.31</v>
      </c>
      <c r="W17" s="157"/>
      <c r="X17" s="157" t="s">
        <v>459</v>
      </c>
      <c r="Y17" s="157" t="s">
        <v>460</v>
      </c>
      <c r="Z17" s="146"/>
      <c r="AA17" s="146"/>
      <c r="AB17" s="146"/>
      <c r="AC17" s="146"/>
      <c r="AD17" s="146"/>
      <c r="AE17" s="146"/>
      <c r="AF17" s="146"/>
      <c r="AG17" s="146" t="s">
        <v>898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6">
        <v>7</v>
      </c>
      <c r="B18" s="177" t="s">
        <v>1034</v>
      </c>
      <c r="C18" s="188" t="s">
        <v>1035</v>
      </c>
      <c r="D18" s="178" t="s">
        <v>466</v>
      </c>
      <c r="E18" s="179">
        <v>53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81"/>
      <c r="S18" s="181" t="s">
        <v>458</v>
      </c>
      <c r="T18" s="182" t="s">
        <v>522</v>
      </c>
      <c r="U18" s="157">
        <v>0.157</v>
      </c>
      <c r="V18" s="157">
        <f t="shared" si="6"/>
        <v>8.32</v>
      </c>
      <c r="W18" s="157"/>
      <c r="X18" s="157" t="s">
        <v>459</v>
      </c>
      <c r="Y18" s="157" t="s">
        <v>460</v>
      </c>
      <c r="Z18" s="146"/>
      <c r="AA18" s="146"/>
      <c r="AB18" s="146"/>
      <c r="AC18" s="146"/>
      <c r="AD18" s="146"/>
      <c r="AE18" s="146"/>
      <c r="AF18" s="146"/>
      <c r="AG18" s="146" t="s">
        <v>898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6">
        <v>8</v>
      </c>
      <c r="B19" s="177" t="s">
        <v>1036</v>
      </c>
      <c r="C19" s="188" t="s">
        <v>1037</v>
      </c>
      <c r="D19" s="178" t="s">
        <v>466</v>
      </c>
      <c r="E19" s="179">
        <v>49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81"/>
      <c r="S19" s="181" t="s">
        <v>458</v>
      </c>
      <c r="T19" s="182" t="s">
        <v>522</v>
      </c>
      <c r="U19" s="157">
        <v>0.17399999999999999</v>
      </c>
      <c r="V19" s="157">
        <f t="shared" si="6"/>
        <v>8.5299999999999994</v>
      </c>
      <c r="W19" s="157"/>
      <c r="X19" s="157" t="s">
        <v>459</v>
      </c>
      <c r="Y19" s="157" t="s">
        <v>460</v>
      </c>
      <c r="Z19" s="146"/>
      <c r="AA19" s="146"/>
      <c r="AB19" s="146"/>
      <c r="AC19" s="146"/>
      <c r="AD19" s="146"/>
      <c r="AE19" s="146"/>
      <c r="AF19" s="146"/>
      <c r="AG19" s="146" t="s">
        <v>898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6">
        <v>9</v>
      </c>
      <c r="B20" s="177" t="s">
        <v>1038</v>
      </c>
      <c r="C20" s="188" t="s">
        <v>1039</v>
      </c>
      <c r="D20" s="178" t="s">
        <v>466</v>
      </c>
      <c r="E20" s="179">
        <v>73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81"/>
      <c r="S20" s="181" t="s">
        <v>458</v>
      </c>
      <c r="T20" s="182" t="s">
        <v>522</v>
      </c>
      <c r="U20" s="157">
        <v>0.25900000000000001</v>
      </c>
      <c r="V20" s="157">
        <f t="shared" si="6"/>
        <v>18.91</v>
      </c>
      <c r="W20" s="157"/>
      <c r="X20" s="157" t="s">
        <v>459</v>
      </c>
      <c r="Y20" s="157" t="s">
        <v>460</v>
      </c>
      <c r="Z20" s="146"/>
      <c r="AA20" s="146"/>
      <c r="AB20" s="146"/>
      <c r="AC20" s="146"/>
      <c r="AD20" s="146"/>
      <c r="AE20" s="146"/>
      <c r="AF20" s="146"/>
      <c r="AG20" s="146" t="s">
        <v>898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6">
        <v>10</v>
      </c>
      <c r="B21" s="177" t="s">
        <v>1040</v>
      </c>
      <c r="C21" s="188" t="s">
        <v>1041</v>
      </c>
      <c r="D21" s="178" t="s">
        <v>466</v>
      </c>
      <c r="E21" s="179">
        <v>12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81"/>
      <c r="S21" s="181" t="s">
        <v>458</v>
      </c>
      <c r="T21" s="182" t="s">
        <v>522</v>
      </c>
      <c r="U21" s="157">
        <v>0.372</v>
      </c>
      <c r="V21" s="157">
        <f t="shared" si="6"/>
        <v>4.46</v>
      </c>
      <c r="W21" s="157"/>
      <c r="X21" s="157" t="s">
        <v>459</v>
      </c>
      <c r="Y21" s="157" t="s">
        <v>460</v>
      </c>
      <c r="Z21" s="146"/>
      <c r="AA21" s="146"/>
      <c r="AB21" s="146"/>
      <c r="AC21" s="146"/>
      <c r="AD21" s="146"/>
      <c r="AE21" s="146"/>
      <c r="AF21" s="146"/>
      <c r="AG21" s="146" t="s">
        <v>898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6">
        <v>11</v>
      </c>
      <c r="B22" s="177" t="s">
        <v>1042</v>
      </c>
      <c r="C22" s="188" t="s">
        <v>1043</v>
      </c>
      <c r="D22" s="178" t="s">
        <v>466</v>
      </c>
      <c r="E22" s="179">
        <v>4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81"/>
      <c r="S22" s="181" t="s">
        <v>458</v>
      </c>
      <c r="T22" s="182" t="s">
        <v>522</v>
      </c>
      <c r="U22" s="157">
        <v>0.2</v>
      </c>
      <c r="V22" s="157">
        <f t="shared" si="6"/>
        <v>0.8</v>
      </c>
      <c r="W22" s="157"/>
      <c r="X22" s="157" t="s">
        <v>459</v>
      </c>
      <c r="Y22" s="157" t="s">
        <v>460</v>
      </c>
      <c r="Z22" s="146"/>
      <c r="AA22" s="146"/>
      <c r="AB22" s="146"/>
      <c r="AC22" s="146"/>
      <c r="AD22" s="146"/>
      <c r="AE22" s="146"/>
      <c r="AF22" s="146"/>
      <c r="AG22" s="146" t="s">
        <v>898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6">
        <v>12</v>
      </c>
      <c r="B23" s="177" t="s">
        <v>1044</v>
      </c>
      <c r="C23" s="188" t="s">
        <v>1045</v>
      </c>
      <c r="D23" s="178" t="s">
        <v>466</v>
      </c>
      <c r="E23" s="179">
        <v>5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81"/>
      <c r="S23" s="181" t="s">
        <v>458</v>
      </c>
      <c r="T23" s="182" t="s">
        <v>522</v>
      </c>
      <c r="U23" s="157">
        <v>0.2</v>
      </c>
      <c r="V23" s="157">
        <f t="shared" si="6"/>
        <v>1</v>
      </c>
      <c r="W23" s="157"/>
      <c r="X23" s="157" t="s">
        <v>459</v>
      </c>
      <c r="Y23" s="157" t="s">
        <v>460</v>
      </c>
      <c r="Z23" s="146"/>
      <c r="AA23" s="146"/>
      <c r="AB23" s="146"/>
      <c r="AC23" s="146"/>
      <c r="AD23" s="146"/>
      <c r="AE23" s="146"/>
      <c r="AF23" s="146"/>
      <c r="AG23" s="146" t="s">
        <v>898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6">
        <v>13</v>
      </c>
      <c r="B24" s="177" t="s">
        <v>1046</v>
      </c>
      <c r="C24" s="188" t="s">
        <v>1047</v>
      </c>
      <c r="D24" s="178" t="s">
        <v>292</v>
      </c>
      <c r="E24" s="179">
        <v>1902.652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81"/>
      <c r="S24" s="181" t="s">
        <v>458</v>
      </c>
      <c r="T24" s="182" t="s">
        <v>522</v>
      </c>
      <c r="U24" s="157">
        <v>0</v>
      </c>
      <c r="V24" s="157">
        <f t="shared" si="6"/>
        <v>0</v>
      </c>
      <c r="W24" s="157"/>
      <c r="X24" s="157" t="s">
        <v>459</v>
      </c>
      <c r="Y24" s="157" t="s">
        <v>460</v>
      </c>
      <c r="Z24" s="146"/>
      <c r="AA24" s="146"/>
      <c r="AB24" s="146"/>
      <c r="AC24" s="146"/>
      <c r="AD24" s="146"/>
      <c r="AE24" s="146"/>
      <c r="AF24" s="146"/>
      <c r="AG24" s="146" t="s">
        <v>898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62" t="s">
        <v>453</v>
      </c>
      <c r="B25" s="163" t="s">
        <v>401</v>
      </c>
      <c r="C25" s="185" t="s">
        <v>402</v>
      </c>
      <c r="D25" s="164"/>
      <c r="E25" s="165"/>
      <c r="F25" s="166"/>
      <c r="G25" s="166">
        <f>SUMIF(AG26:AG75,"&lt;&gt;NOR",G26:G75)</f>
        <v>0</v>
      </c>
      <c r="H25" s="166"/>
      <c r="I25" s="166">
        <f>SUM(I26:I75)</f>
        <v>0</v>
      </c>
      <c r="J25" s="166"/>
      <c r="K25" s="166">
        <f>SUM(K26:K75)</f>
        <v>0</v>
      </c>
      <c r="L25" s="166"/>
      <c r="M25" s="166">
        <f>SUM(M26:M75)</f>
        <v>0</v>
      </c>
      <c r="N25" s="165"/>
      <c r="O25" s="165">
        <f>SUM(O26:O75)</f>
        <v>0</v>
      </c>
      <c r="P25" s="165"/>
      <c r="Q25" s="165">
        <f>SUM(Q26:Q75)</f>
        <v>0</v>
      </c>
      <c r="R25" s="166"/>
      <c r="S25" s="166"/>
      <c r="T25" s="167"/>
      <c r="U25" s="161"/>
      <c r="V25" s="161">
        <f>SUM(V26:V75)</f>
        <v>856.06</v>
      </c>
      <c r="W25" s="161"/>
      <c r="X25" s="161"/>
      <c r="Y25" s="161"/>
      <c r="AG25" t="s">
        <v>454</v>
      </c>
    </row>
    <row r="26" spans="1:60" outlineLevel="1" x14ac:dyDescent="0.2">
      <c r="A26" s="176">
        <v>14</v>
      </c>
      <c r="B26" s="177" t="s">
        <v>1048</v>
      </c>
      <c r="C26" s="188" t="s">
        <v>1049</v>
      </c>
      <c r="D26" s="178" t="s">
        <v>530</v>
      </c>
      <c r="E26" s="179">
        <v>86</v>
      </c>
      <c r="F26" s="180"/>
      <c r="G26" s="181">
        <f t="shared" ref="G26:G57" si="7">ROUND(E26*F26,2)</f>
        <v>0</v>
      </c>
      <c r="H26" s="180"/>
      <c r="I26" s="181">
        <f t="shared" ref="I26:I57" si="8">ROUND(E26*H26,2)</f>
        <v>0</v>
      </c>
      <c r="J26" s="180"/>
      <c r="K26" s="181">
        <f t="shared" ref="K26:K57" si="9">ROUND(E26*J26,2)</f>
        <v>0</v>
      </c>
      <c r="L26" s="181">
        <v>21</v>
      </c>
      <c r="M26" s="181">
        <f t="shared" ref="M26:M57" si="10">G26*(1+L26/100)</f>
        <v>0</v>
      </c>
      <c r="N26" s="179">
        <v>0</v>
      </c>
      <c r="O26" s="179">
        <f t="shared" ref="O26:O57" si="11">ROUND(E26*N26,2)</f>
        <v>0</v>
      </c>
      <c r="P26" s="179">
        <v>0</v>
      </c>
      <c r="Q26" s="179">
        <f t="shared" ref="Q26:Q57" si="12">ROUND(E26*P26,2)</f>
        <v>0</v>
      </c>
      <c r="R26" s="181"/>
      <c r="S26" s="181" t="s">
        <v>458</v>
      </c>
      <c r="T26" s="182" t="s">
        <v>522</v>
      </c>
      <c r="U26" s="157">
        <v>0.20399999999999999</v>
      </c>
      <c r="V26" s="157">
        <f t="shared" ref="V26:V57" si="13">ROUND(E26*U26,2)</f>
        <v>17.54</v>
      </c>
      <c r="W26" s="157"/>
      <c r="X26" s="157" t="s">
        <v>459</v>
      </c>
      <c r="Y26" s="157" t="s">
        <v>460</v>
      </c>
      <c r="Z26" s="146"/>
      <c r="AA26" s="146"/>
      <c r="AB26" s="146"/>
      <c r="AC26" s="146"/>
      <c r="AD26" s="146"/>
      <c r="AE26" s="146"/>
      <c r="AF26" s="146"/>
      <c r="AG26" s="146" t="s">
        <v>898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6">
        <v>15</v>
      </c>
      <c r="B27" s="177" t="s">
        <v>1050</v>
      </c>
      <c r="C27" s="188" t="s">
        <v>1051</v>
      </c>
      <c r="D27" s="178" t="s">
        <v>530</v>
      </c>
      <c r="E27" s="179">
        <v>73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21</v>
      </c>
      <c r="M27" s="181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81"/>
      <c r="S27" s="181" t="s">
        <v>458</v>
      </c>
      <c r="T27" s="182" t="s">
        <v>522</v>
      </c>
      <c r="U27" s="157">
        <v>0.23899999999999999</v>
      </c>
      <c r="V27" s="157">
        <f t="shared" si="13"/>
        <v>17.45</v>
      </c>
      <c r="W27" s="157"/>
      <c r="X27" s="157" t="s">
        <v>459</v>
      </c>
      <c r="Y27" s="157" t="s">
        <v>460</v>
      </c>
      <c r="Z27" s="146"/>
      <c r="AA27" s="146"/>
      <c r="AB27" s="146"/>
      <c r="AC27" s="146"/>
      <c r="AD27" s="146"/>
      <c r="AE27" s="146"/>
      <c r="AF27" s="146"/>
      <c r="AG27" s="146" t="s">
        <v>898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6">
        <v>16</v>
      </c>
      <c r="B28" s="177" t="s">
        <v>1052</v>
      </c>
      <c r="C28" s="188" t="s">
        <v>1053</v>
      </c>
      <c r="D28" s="178" t="s">
        <v>530</v>
      </c>
      <c r="E28" s="179">
        <v>112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21</v>
      </c>
      <c r="M28" s="181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81"/>
      <c r="S28" s="181" t="s">
        <v>458</v>
      </c>
      <c r="T28" s="182" t="s">
        <v>522</v>
      </c>
      <c r="U28" s="157">
        <v>0.25600000000000001</v>
      </c>
      <c r="V28" s="157">
        <f t="shared" si="13"/>
        <v>28.67</v>
      </c>
      <c r="W28" s="157"/>
      <c r="X28" s="157" t="s">
        <v>459</v>
      </c>
      <c r="Y28" s="157" t="s">
        <v>460</v>
      </c>
      <c r="Z28" s="146"/>
      <c r="AA28" s="146"/>
      <c r="AB28" s="146"/>
      <c r="AC28" s="146"/>
      <c r="AD28" s="146"/>
      <c r="AE28" s="146"/>
      <c r="AF28" s="146"/>
      <c r="AG28" s="146" t="s">
        <v>898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6">
        <v>17</v>
      </c>
      <c r="B29" s="177" t="s">
        <v>1054</v>
      </c>
      <c r="C29" s="188" t="s">
        <v>1055</v>
      </c>
      <c r="D29" s="178" t="s">
        <v>530</v>
      </c>
      <c r="E29" s="179">
        <v>45</v>
      </c>
      <c r="F29" s="180"/>
      <c r="G29" s="181">
        <f t="shared" si="7"/>
        <v>0</v>
      </c>
      <c r="H29" s="180"/>
      <c r="I29" s="181">
        <f t="shared" si="8"/>
        <v>0</v>
      </c>
      <c r="J29" s="180"/>
      <c r="K29" s="181">
        <f t="shared" si="9"/>
        <v>0</v>
      </c>
      <c r="L29" s="181">
        <v>21</v>
      </c>
      <c r="M29" s="181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81"/>
      <c r="S29" s="181" t="s">
        <v>458</v>
      </c>
      <c r="T29" s="182" t="s">
        <v>522</v>
      </c>
      <c r="U29" s="157">
        <v>0.29699999999999999</v>
      </c>
      <c r="V29" s="157">
        <f t="shared" si="13"/>
        <v>13.37</v>
      </c>
      <c r="W29" s="157"/>
      <c r="X29" s="157" t="s">
        <v>459</v>
      </c>
      <c r="Y29" s="157" t="s">
        <v>460</v>
      </c>
      <c r="Z29" s="146"/>
      <c r="AA29" s="146"/>
      <c r="AB29" s="146"/>
      <c r="AC29" s="146"/>
      <c r="AD29" s="146"/>
      <c r="AE29" s="146"/>
      <c r="AF29" s="146"/>
      <c r="AG29" s="146" t="s">
        <v>898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6">
        <v>18</v>
      </c>
      <c r="B30" s="177" t="s">
        <v>1056</v>
      </c>
      <c r="C30" s="188" t="s">
        <v>1057</v>
      </c>
      <c r="D30" s="178" t="s">
        <v>466</v>
      </c>
      <c r="E30" s="179">
        <v>19</v>
      </c>
      <c r="F30" s="180"/>
      <c r="G30" s="181">
        <f t="shared" si="7"/>
        <v>0</v>
      </c>
      <c r="H30" s="180"/>
      <c r="I30" s="181">
        <f t="shared" si="8"/>
        <v>0</v>
      </c>
      <c r="J30" s="180"/>
      <c r="K30" s="181">
        <f t="shared" si="9"/>
        <v>0</v>
      </c>
      <c r="L30" s="181">
        <v>21</v>
      </c>
      <c r="M30" s="181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81"/>
      <c r="S30" s="181" t="s">
        <v>458</v>
      </c>
      <c r="T30" s="182" t="s">
        <v>522</v>
      </c>
      <c r="U30" s="157">
        <v>0.66900000000000004</v>
      </c>
      <c r="V30" s="157">
        <f t="shared" si="13"/>
        <v>12.71</v>
      </c>
      <c r="W30" s="157"/>
      <c r="X30" s="157" t="s">
        <v>459</v>
      </c>
      <c r="Y30" s="157" t="s">
        <v>460</v>
      </c>
      <c r="Z30" s="146"/>
      <c r="AA30" s="146"/>
      <c r="AB30" s="146"/>
      <c r="AC30" s="146"/>
      <c r="AD30" s="146"/>
      <c r="AE30" s="146"/>
      <c r="AF30" s="146"/>
      <c r="AG30" s="146" t="s">
        <v>898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6">
        <v>19</v>
      </c>
      <c r="B31" s="177" t="s">
        <v>1058</v>
      </c>
      <c r="C31" s="188" t="s">
        <v>1059</v>
      </c>
      <c r="D31" s="178" t="s">
        <v>466</v>
      </c>
      <c r="E31" s="179">
        <v>256</v>
      </c>
      <c r="F31" s="180"/>
      <c r="G31" s="181">
        <f t="shared" si="7"/>
        <v>0</v>
      </c>
      <c r="H31" s="180"/>
      <c r="I31" s="181">
        <f t="shared" si="8"/>
        <v>0</v>
      </c>
      <c r="J31" s="180"/>
      <c r="K31" s="181">
        <f t="shared" si="9"/>
        <v>0</v>
      </c>
      <c r="L31" s="181">
        <v>21</v>
      </c>
      <c r="M31" s="181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81"/>
      <c r="S31" s="181" t="s">
        <v>458</v>
      </c>
      <c r="T31" s="182" t="s">
        <v>522</v>
      </c>
      <c r="U31" s="157">
        <v>0.42499999999999999</v>
      </c>
      <c r="V31" s="157">
        <f t="shared" si="13"/>
        <v>108.8</v>
      </c>
      <c r="W31" s="157"/>
      <c r="X31" s="157" t="s">
        <v>459</v>
      </c>
      <c r="Y31" s="157" t="s">
        <v>460</v>
      </c>
      <c r="Z31" s="146"/>
      <c r="AA31" s="146"/>
      <c r="AB31" s="146"/>
      <c r="AC31" s="146"/>
      <c r="AD31" s="146"/>
      <c r="AE31" s="146"/>
      <c r="AF31" s="146"/>
      <c r="AG31" s="146" t="s">
        <v>898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6">
        <v>20</v>
      </c>
      <c r="B32" s="177" t="s">
        <v>1060</v>
      </c>
      <c r="C32" s="188" t="s">
        <v>1061</v>
      </c>
      <c r="D32" s="178" t="s">
        <v>530</v>
      </c>
      <c r="E32" s="179">
        <v>186</v>
      </c>
      <c r="F32" s="180"/>
      <c r="G32" s="181">
        <f t="shared" si="7"/>
        <v>0</v>
      </c>
      <c r="H32" s="180"/>
      <c r="I32" s="181">
        <f t="shared" si="8"/>
        <v>0</v>
      </c>
      <c r="J32" s="180"/>
      <c r="K32" s="181">
        <f t="shared" si="9"/>
        <v>0</v>
      </c>
      <c r="L32" s="181">
        <v>21</v>
      </c>
      <c r="M32" s="181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81"/>
      <c r="S32" s="181" t="s">
        <v>521</v>
      </c>
      <c r="T32" s="182" t="s">
        <v>522</v>
      </c>
      <c r="U32" s="157">
        <v>0</v>
      </c>
      <c r="V32" s="157">
        <f t="shared" si="13"/>
        <v>0</v>
      </c>
      <c r="W32" s="157"/>
      <c r="X32" s="157" t="s">
        <v>459</v>
      </c>
      <c r="Y32" s="157" t="s">
        <v>460</v>
      </c>
      <c r="Z32" s="146"/>
      <c r="AA32" s="146"/>
      <c r="AB32" s="146"/>
      <c r="AC32" s="146"/>
      <c r="AD32" s="146"/>
      <c r="AE32" s="146"/>
      <c r="AF32" s="146"/>
      <c r="AG32" s="146" t="s">
        <v>898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6">
        <v>21</v>
      </c>
      <c r="B33" s="177" t="s">
        <v>1062</v>
      </c>
      <c r="C33" s="188" t="s">
        <v>1063</v>
      </c>
      <c r="D33" s="178" t="s">
        <v>466</v>
      </c>
      <c r="E33" s="179">
        <v>9</v>
      </c>
      <c r="F33" s="180"/>
      <c r="G33" s="181">
        <f t="shared" si="7"/>
        <v>0</v>
      </c>
      <c r="H33" s="180"/>
      <c r="I33" s="181">
        <f t="shared" si="8"/>
        <v>0</v>
      </c>
      <c r="J33" s="180"/>
      <c r="K33" s="181">
        <f t="shared" si="9"/>
        <v>0</v>
      </c>
      <c r="L33" s="181">
        <v>21</v>
      </c>
      <c r="M33" s="181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81"/>
      <c r="S33" s="181" t="s">
        <v>458</v>
      </c>
      <c r="T33" s="182" t="s">
        <v>522</v>
      </c>
      <c r="U33" s="157">
        <v>0.27200000000000002</v>
      </c>
      <c r="V33" s="157">
        <f t="shared" si="13"/>
        <v>2.4500000000000002</v>
      </c>
      <c r="W33" s="157"/>
      <c r="X33" s="157" t="s">
        <v>459</v>
      </c>
      <c r="Y33" s="157" t="s">
        <v>460</v>
      </c>
      <c r="Z33" s="146"/>
      <c r="AA33" s="146"/>
      <c r="AB33" s="146"/>
      <c r="AC33" s="146"/>
      <c r="AD33" s="146"/>
      <c r="AE33" s="146"/>
      <c r="AF33" s="146"/>
      <c r="AG33" s="146" t="s">
        <v>898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6">
        <v>22</v>
      </c>
      <c r="B34" s="177" t="s">
        <v>1064</v>
      </c>
      <c r="C34" s="188" t="s">
        <v>1065</v>
      </c>
      <c r="D34" s="178" t="s">
        <v>1066</v>
      </c>
      <c r="E34" s="179">
        <v>7</v>
      </c>
      <c r="F34" s="180"/>
      <c r="G34" s="181">
        <f t="shared" si="7"/>
        <v>0</v>
      </c>
      <c r="H34" s="180"/>
      <c r="I34" s="181">
        <f t="shared" si="8"/>
        <v>0</v>
      </c>
      <c r="J34" s="180"/>
      <c r="K34" s="181">
        <f t="shared" si="9"/>
        <v>0</v>
      </c>
      <c r="L34" s="181">
        <v>21</v>
      </c>
      <c r="M34" s="181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81"/>
      <c r="S34" s="181" t="s">
        <v>458</v>
      </c>
      <c r="T34" s="182" t="s">
        <v>522</v>
      </c>
      <c r="U34" s="157">
        <v>0.54</v>
      </c>
      <c r="V34" s="157">
        <f t="shared" si="13"/>
        <v>3.78</v>
      </c>
      <c r="W34" s="157"/>
      <c r="X34" s="157" t="s">
        <v>459</v>
      </c>
      <c r="Y34" s="157" t="s">
        <v>460</v>
      </c>
      <c r="Z34" s="146"/>
      <c r="AA34" s="146"/>
      <c r="AB34" s="146"/>
      <c r="AC34" s="146"/>
      <c r="AD34" s="146"/>
      <c r="AE34" s="146"/>
      <c r="AF34" s="146"/>
      <c r="AG34" s="146" t="s">
        <v>898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6">
        <v>23</v>
      </c>
      <c r="B35" s="177" t="s">
        <v>1067</v>
      </c>
      <c r="C35" s="188" t="s">
        <v>1068</v>
      </c>
      <c r="D35" s="178" t="s">
        <v>530</v>
      </c>
      <c r="E35" s="179">
        <v>1280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21</v>
      </c>
      <c r="M35" s="181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81"/>
      <c r="S35" s="181" t="s">
        <v>458</v>
      </c>
      <c r="T35" s="182" t="s">
        <v>522</v>
      </c>
      <c r="U35" s="157">
        <v>6.7000000000000004E-2</v>
      </c>
      <c r="V35" s="157">
        <f t="shared" si="13"/>
        <v>85.76</v>
      </c>
      <c r="W35" s="157"/>
      <c r="X35" s="157" t="s">
        <v>459</v>
      </c>
      <c r="Y35" s="157" t="s">
        <v>460</v>
      </c>
      <c r="Z35" s="146"/>
      <c r="AA35" s="146"/>
      <c r="AB35" s="146"/>
      <c r="AC35" s="146"/>
      <c r="AD35" s="146"/>
      <c r="AE35" s="146"/>
      <c r="AF35" s="146"/>
      <c r="AG35" s="146" t="s">
        <v>898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6">
        <v>24</v>
      </c>
      <c r="B36" s="177" t="s">
        <v>1069</v>
      </c>
      <c r="C36" s="188" t="s">
        <v>1070</v>
      </c>
      <c r="D36" s="178" t="s">
        <v>530</v>
      </c>
      <c r="E36" s="179">
        <v>88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21</v>
      </c>
      <c r="M36" s="181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81"/>
      <c r="S36" s="181" t="s">
        <v>458</v>
      </c>
      <c r="T36" s="182" t="s">
        <v>522</v>
      </c>
      <c r="U36" s="157">
        <v>0.13600000000000001</v>
      </c>
      <c r="V36" s="157">
        <f t="shared" si="13"/>
        <v>11.97</v>
      </c>
      <c r="W36" s="157"/>
      <c r="X36" s="157" t="s">
        <v>459</v>
      </c>
      <c r="Y36" s="157" t="s">
        <v>460</v>
      </c>
      <c r="Z36" s="146"/>
      <c r="AA36" s="146"/>
      <c r="AB36" s="146"/>
      <c r="AC36" s="146"/>
      <c r="AD36" s="146"/>
      <c r="AE36" s="146"/>
      <c r="AF36" s="146"/>
      <c r="AG36" s="146" t="s">
        <v>898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6">
        <v>25</v>
      </c>
      <c r="B37" s="177" t="s">
        <v>1071</v>
      </c>
      <c r="C37" s="188" t="s">
        <v>1072</v>
      </c>
      <c r="D37" s="178" t="s">
        <v>530</v>
      </c>
      <c r="E37" s="179">
        <v>1368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21</v>
      </c>
      <c r="M37" s="181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81"/>
      <c r="S37" s="181" t="s">
        <v>458</v>
      </c>
      <c r="T37" s="182" t="s">
        <v>522</v>
      </c>
      <c r="U37" s="157">
        <v>6.2E-2</v>
      </c>
      <c r="V37" s="157">
        <f t="shared" si="13"/>
        <v>84.82</v>
      </c>
      <c r="W37" s="157"/>
      <c r="X37" s="157" t="s">
        <v>459</v>
      </c>
      <c r="Y37" s="157" t="s">
        <v>460</v>
      </c>
      <c r="Z37" s="146"/>
      <c r="AA37" s="146"/>
      <c r="AB37" s="146"/>
      <c r="AC37" s="146"/>
      <c r="AD37" s="146"/>
      <c r="AE37" s="146"/>
      <c r="AF37" s="146"/>
      <c r="AG37" s="146" t="s">
        <v>898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6">
        <v>26</v>
      </c>
      <c r="B38" s="177" t="s">
        <v>1073</v>
      </c>
      <c r="C38" s="188" t="s">
        <v>1074</v>
      </c>
      <c r="D38" s="178" t="s">
        <v>530</v>
      </c>
      <c r="E38" s="179">
        <v>749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21</v>
      </c>
      <c r="M38" s="181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81"/>
      <c r="S38" s="181" t="s">
        <v>521</v>
      </c>
      <c r="T38" s="182" t="s">
        <v>522</v>
      </c>
      <c r="U38" s="157">
        <v>0</v>
      </c>
      <c r="V38" s="157">
        <f t="shared" si="13"/>
        <v>0</v>
      </c>
      <c r="W38" s="157"/>
      <c r="X38" s="157" t="s">
        <v>459</v>
      </c>
      <c r="Y38" s="157" t="s">
        <v>460</v>
      </c>
      <c r="Z38" s="146"/>
      <c r="AA38" s="146"/>
      <c r="AB38" s="146"/>
      <c r="AC38" s="146"/>
      <c r="AD38" s="146"/>
      <c r="AE38" s="146"/>
      <c r="AF38" s="146"/>
      <c r="AG38" s="146" t="s">
        <v>898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6">
        <v>27</v>
      </c>
      <c r="B39" s="177" t="s">
        <v>1075</v>
      </c>
      <c r="C39" s="188" t="s">
        <v>1076</v>
      </c>
      <c r="D39" s="178" t="s">
        <v>530</v>
      </c>
      <c r="E39" s="179">
        <v>134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21</v>
      </c>
      <c r="M39" s="181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81"/>
      <c r="S39" s="181" t="s">
        <v>521</v>
      </c>
      <c r="T39" s="182" t="s">
        <v>522</v>
      </c>
      <c r="U39" s="157">
        <v>0</v>
      </c>
      <c r="V39" s="157">
        <f t="shared" si="13"/>
        <v>0</v>
      </c>
      <c r="W39" s="157"/>
      <c r="X39" s="157" t="s">
        <v>459</v>
      </c>
      <c r="Y39" s="157" t="s">
        <v>460</v>
      </c>
      <c r="Z39" s="146"/>
      <c r="AA39" s="146"/>
      <c r="AB39" s="146"/>
      <c r="AC39" s="146"/>
      <c r="AD39" s="146"/>
      <c r="AE39" s="146"/>
      <c r="AF39" s="146"/>
      <c r="AG39" s="146" t="s">
        <v>898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6">
        <v>28</v>
      </c>
      <c r="B40" s="177" t="s">
        <v>1077</v>
      </c>
      <c r="C40" s="188" t="s">
        <v>1078</v>
      </c>
      <c r="D40" s="178" t="s">
        <v>530</v>
      </c>
      <c r="E40" s="179">
        <v>121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21</v>
      </c>
      <c r="M40" s="181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81"/>
      <c r="S40" s="181" t="s">
        <v>521</v>
      </c>
      <c r="T40" s="182" t="s">
        <v>522</v>
      </c>
      <c r="U40" s="157">
        <v>0</v>
      </c>
      <c r="V40" s="157">
        <f t="shared" si="13"/>
        <v>0</v>
      </c>
      <c r="W40" s="157"/>
      <c r="X40" s="157" t="s">
        <v>459</v>
      </c>
      <c r="Y40" s="157" t="s">
        <v>460</v>
      </c>
      <c r="Z40" s="146"/>
      <c r="AA40" s="146"/>
      <c r="AB40" s="146"/>
      <c r="AC40" s="146"/>
      <c r="AD40" s="146"/>
      <c r="AE40" s="146"/>
      <c r="AF40" s="146"/>
      <c r="AG40" s="146" t="s">
        <v>898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6">
        <v>29</v>
      </c>
      <c r="B41" s="177" t="s">
        <v>1079</v>
      </c>
      <c r="C41" s="188" t="s">
        <v>1080</v>
      </c>
      <c r="D41" s="178" t="s">
        <v>530</v>
      </c>
      <c r="E41" s="179">
        <v>99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21</v>
      </c>
      <c r="M41" s="181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81"/>
      <c r="S41" s="181" t="s">
        <v>521</v>
      </c>
      <c r="T41" s="182" t="s">
        <v>522</v>
      </c>
      <c r="U41" s="157">
        <v>0</v>
      </c>
      <c r="V41" s="157">
        <f t="shared" si="13"/>
        <v>0</v>
      </c>
      <c r="W41" s="157"/>
      <c r="X41" s="157" t="s">
        <v>459</v>
      </c>
      <c r="Y41" s="157" t="s">
        <v>460</v>
      </c>
      <c r="Z41" s="146"/>
      <c r="AA41" s="146"/>
      <c r="AB41" s="146"/>
      <c r="AC41" s="146"/>
      <c r="AD41" s="146"/>
      <c r="AE41" s="146"/>
      <c r="AF41" s="146"/>
      <c r="AG41" s="146" t="s">
        <v>898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6">
        <v>30</v>
      </c>
      <c r="B42" s="177" t="s">
        <v>1081</v>
      </c>
      <c r="C42" s="188" t="s">
        <v>1082</v>
      </c>
      <c r="D42" s="178" t="s">
        <v>530</v>
      </c>
      <c r="E42" s="179">
        <v>26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21</v>
      </c>
      <c r="M42" s="181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81"/>
      <c r="S42" s="181" t="s">
        <v>521</v>
      </c>
      <c r="T42" s="182" t="s">
        <v>522</v>
      </c>
      <c r="U42" s="157">
        <v>0</v>
      </c>
      <c r="V42" s="157">
        <f t="shared" si="13"/>
        <v>0</v>
      </c>
      <c r="W42" s="157"/>
      <c r="X42" s="157" t="s">
        <v>459</v>
      </c>
      <c r="Y42" s="157" t="s">
        <v>460</v>
      </c>
      <c r="Z42" s="146"/>
      <c r="AA42" s="146"/>
      <c r="AB42" s="146"/>
      <c r="AC42" s="146"/>
      <c r="AD42" s="146"/>
      <c r="AE42" s="146"/>
      <c r="AF42" s="146"/>
      <c r="AG42" s="146" t="s">
        <v>898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6">
        <v>31</v>
      </c>
      <c r="B43" s="177" t="s">
        <v>1083</v>
      </c>
      <c r="C43" s="188" t="s">
        <v>1084</v>
      </c>
      <c r="D43" s="178" t="s">
        <v>530</v>
      </c>
      <c r="E43" s="179">
        <v>57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21</v>
      </c>
      <c r="M43" s="181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81"/>
      <c r="S43" s="181" t="s">
        <v>521</v>
      </c>
      <c r="T43" s="182" t="s">
        <v>522</v>
      </c>
      <c r="U43" s="157">
        <v>0</v>
      </c>
      <c r="V43" s="157">
        <f t="shared" si="13"/>
        <v>0</v>
      </c>
      <c r="W43" s="157"/>
      <c r="X43" s="157" t="s">
        <v>459</v>
      </c>
      <c r="Y43" s="157" t="s">
        <v>460</v>
      </c>
      <c r="Z43" s="146"/>
      <c r="AA43" s="146"/>
      <c r="AB43" s="146"/>
      <c r="AC43" s="146"/>
      <c r="AD43" s="146"/>
      <c r="AE43" s="146"/>
      <c r="AF43" s="146"/>
      <c r="AG43" s="146" t="s">
        <v>898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6">
        <v>32</v>
      </c>
      <c r="B44" s="177" t="s">
        <v>1085</v>
      </c>
      <c r="C44" s="188" t="s">
        <v>1086</v>
      </c>
      <c r="D44" s="178" t="s">
        <v>530</v>
      </c>
      <c r="E44" s="179">
        <v>52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81"/>
      <c r="S44" s="181" t="s">
        <v>521</v>
      </c>
      <c r="T44" s="182" t="s">
        <v>522</v>
      </c>
      <c r="U44" s="157">
        <v>0</v>
      </c>
      <c r="V44" s="157">
        <f t="shared" si="13"/>
        <v>0</v>
      </c>
      <c r="W44" s="157"/>
      <c r="X44" s="157" t="s">
        <v>459</v>
      </c>
      <c r="Y44" s="157" t="s">
        <v>460</v>
      </c>
      <c r="Z44" s="146"/>
      <c r="AA44" s="146"/>
      <c r="AB44" s="146"/>
      <c r="AC44" s="146"/>
      <c r="AD44" s="146"/>
      <c r="AE44" s="146"/>
      <c r="AF44" s="146"/>
      <c r="AG44" s="146" t="s">
        <v>898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6">
        <v>33</v>
      </c>
      <c r="B45" s="177" t="s">
        <v>1087</v>
      </c>
      <c r="C45" s="188" t="s">
        <v>1088</v>
      </c>
      <c r="D45" s="178" t="s">
        <v>530</v>
      </c>
      <c r="E45" s="179">
        <v>145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21</v>
      </c>
      <c r="M45" s="181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81"/>
      <c r="S45" s="181" t="s">
        <v>521</v>
      </c>
      <c r="T45" s="182" t="s">
        <v>522</v>
      </c>
      <c r="U45" s="157">
        <v>0</v>
      </c>
      <c r="V45" s="157">
        <f t="shared" si="13"/>
        <v>0</v>
      </c>
      <c r="W45" s="157"/>
      <c r="X45" s="157" t="s">
        <v>459</v>
      </c>
      <c r="Y45" s="157" t="s">
        <v>460</v>
      </c>
      <c r="Z45" s="146"/>
      <c r="AA45" s="146"/>
      <c r="AB45" s="146"/>
      <c r="AC45" s="146"/>
      <c r="AD45" s="146"/>
      <c r="AE45" s="146"/>
      <c r="AF45" s="146"/>
      <c r="AG45" s="146" t="s">
        <v>898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6">
        <v>34</v>
      </c>
      <c r="B46" s="177" t="s">
        <v>1089</v>
      </c>
      <c r="C46" s="188" t="s">
        <v>1090</v>
      </c>
      <c r="D46" s="178" t="s">
        <v>530</v>
      </c>
      <c r="E46" s="179">
        <v>21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21</v>
      </c>
      <c r="M46" s="181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81"/>
      <c r="S46" s="181" t="s">
        <v>521</v>
      </c>
      <c r="T46" s="182" t="s">
        <v>522</v>
      </c>
      <c r="U46" s="157">
        <v>0</v>
      </c>
      <c r="V46" s="157">
        <f t="shared" si="13"/>
        <v>0</v>
      </c>
      <c r="W46" s="157"/>
      <c r="X46" s="157" t="s">
        <v>459</v>
      </c>
      <c r="Y46" s="157" t="s">
        <v>460</v>
      </c>
      <c r="Z46" s="146"/>
      <c r="AA46" s="146"/>
      <c r="AB46" s="146"/>
      <c r="AC46" s="146"/>
      <c r="AD46" s="146"/>
      <c r="AE46" s="146"/>
      <c r="AF46" s="146"/>
      <c r="AG46" s="146" t="s">
        <v>898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6">
        <v>35</v>
      </c>
      <c r="B47" s="177" t="s">
        <v>1091</v>
      </c>
      <c r="C47" s="188" t="s">
        <v>1092</v>
      </c>
      <c r="D47" s="178" t="s">
        <v>530</v>
      </c>
      <c r="E47" s="179">
        <v>13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21</v>
      </c>
      <c r="M47" s="181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81"/>
      <c r="S47" s="181" t="s">
        <v>521</v>
      </c>
      <c r="T47" s="182" t="s">
        <v>522</v>
      </c>
      <c r="U47" s="157">
        <v>0</v>
      </c>
      <c r="V47" s="157">
        <f t="shared" si="13"/>
        <v>0</v>
      </c>
      <c r="W47" s="157"/>
      <c r="X47" s="157" t="s">
        <v>459</v>
      </c>
      <c r="Y47" s="157" t="s">
        <v>460</v>
      </c>
      <c r="Z47" s="146"/>
      <c r="AA47" s="146"/>
      <c r="AB47" s="146"/>
      <c r="AC47" s="146"/>
      <c r="AD47" s="146"/>
      <c r="AE47" s="146"/>
      <c r="AF47" s="146"/>
      <c r="AG47" s="146" t="s">
        <v>898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6">
        <v>36</v>
      </c>
      <c r="B48" s="177" t="s">
        <v>1093</v>
      </c>
      <c r="C48" s="188" t="s">
        <v>1094</v>
      </c>
      <c r="D48" s="178" t="s">
        <v>530</v>
      </c>
      <c r="E48" s="179">
        <v>38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21</v>
      </c>
      <c r="M48" s="181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81"/>
      <c r="S48" s="181" t="s">
        <v>521</v>
      </c>
      <c r="T48" s="182" t="s">
        <v>522</v>
      </c>
      <c r="U48" s="157">
        <v>0</v>
      </c>
      <c r="V48" s="157">
        <f t="shared" si="13"/>
        <v>0</v>
      </c>
      <c r="W48" s="157"/>
      <c r="X48" s="157" t="s">
        <v>459</v>
      </c>
      <c r="Y48" s="157" t="s">
        <v>460</v>
      </c>
      <c r="Z48" s="146"/>
      <c r="AA48" s="146"/>
      <c r="AB48" s="146"/>
      <c r="AC48" s="146"/>
      <c r="AD48" s="146"/>
      <c r="AE48" s="146"/>
      <c r="AF48" s="146"/>
      <c r="AG48" s="146" t="s">
        <v>898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6">
        <v>37</v>
      </c>
      <c r="B49" s="177" t="s">
        <v>1095</v>
      </c>
      <c r="C49" s="188" t="s">
        <v>1096</v>
      </c>
      <c r="D49" s="178" t="s">
        <v>530</v>
      </c>
      <c r="E49" s="179">
        <v>46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21</v>
      </c>
      <c r="M49" s="181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81"/>
      <c r="S49" s="181" t="s">
        <v>521</v>
      </c>
      <c r="T49" s="182" t="s">
        <v>522</v>
      </c>
      <c r="U49" s="157">
        <v>0</v>
      </c>
      <c r="V49" s="157">
        <f t="shared" si="13"/>
        <v>0</v>
      </c>
      <c r="W49" s="157"/>
      <c r="X49" s="157" t="s">
        <v>459</v>
      </c>
      <c r="Y49" s="157" t="s">
        <v>460</v>
      </c>
      <c r="Z49" s="146"/>
      <c r="AA49" s="146"/>
      <c r="AB49" s="146"/>
      <c r="AC49" s="146"/>
      <c r="AD49" s="146"/>
      <c r="AE49" s="146"/>
      <c r="AF49" s="146"/>
      <c r="AG49" s="146" t="s">
        <v>898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6">
        <v>38</v>
      </c>
      <c r="B50" s="177" t="s">
        <v>1097</v>
      </c>
      <c r="C50" s="188" t="s">
        <v>1098</v>
      </c>
      <c r="D50" s="178" t="s">
        <v>530</v>
      </c>
      <c r="E50" s="179">
        <v>81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21</v>
      </c>
      <c r="M50" s="181">
        <f t="shared" si="10"/>
        <v>0</v>
      </c>
      <c r="N50" s="179">
        <v>0</v>
      </c>
      <c r="O50" s="179">
        <f t="shared" si="11"/>
        <v>0</v>
      </c>
      <c r="P50" s="179">
        <v>0</v>
      </c>
      <c r="Q50" s="179">
        <f t="shared" si="12"/>
        <v>0</v>
      </c>
      <c r="R50" s="181"/>
      <c r="S50" s="181" t="s">
        <v>521</v>
      </c>
      <c r="T50" s="182" t="s">
        <v>522</v>
      </c>
      <c r="U50" s="157">
        <v>0</v>
      </c>
      <c r="V50" s="157">
        <f t="shared" si="13"/>
        <v>0</v>
      </c>
      <c r="W50" s="157"/>
      <c r="X50" s="157" t="s">
        <v>459</v>
      </c>
      <c r="Y50" s="157" t="s">
        <v>460</v>
      </c>
      <c r="Z50" s="146"/>
      <c r="AA50" s="146"/>
      <c r="AB50" s="146"/>
      <c r="AC50" s="146"/>
      <c r="AD50" s="146"/>
      <c r="AE50" s="146"/>
      <c r="AF50" s="146"/>
      <c r="AG50" s="146" t="s">
        <v>898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6">
        <v>39</v>
      </c>
      <c r="B51" s="177" t="s">
        <v>1099</v>
      </c>
      <c r="C51" s="188" t="s">
        <v>1100</v>
      </c>
      <c r="D51" s="178" t="s">
        <v>581</v>
      </c>
      <c r="E51" s="179">
        <v>19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21</v>
      </c>
      <c r="M51" s="181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81"/>
      <c r="S51" s="181" t="s">
        <v>521</v>
      </c>
      <c r="T51" s="182" t="s">
        <v>522</v>
      </c>
      <c r="U51" s="157">
        <v>0</v>
      </c>
      <c r="V51" s="157">
        <f t="shared" si="13"/>
        <v>0</v>
      </c>
      <c r="W51" s="157"/>
      <c r="X51" s="157" t="s">
        <v>459</v>
      </c>
      <c r="Y51" s="157" t="s">
        <v>460</v>
      </c>
      <c r="Z51" s="146"/>
      <c r="AA51" s="146"/>
      <c r="AB51" s="146"/>
      <c r="AC51" s="146"/>
      <c r="AD51" s="146"/>
      <c r="AE51" s="146"/>
      <c r="AF51" s="146"/>
      <c r="AG51" s="146" t="s">
        <v>898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6">
        <v>40</v>
      </c>
      <c r="B52" s="177" t="s">
        <v>1101</v>
      </c>
      <c r="C52" s="188" t="s">
        <v>1102</v>
      </c>
      <c r="D52" s="178" t="s">
        <v>581</v>
      </c>
      <c r="E52" s="179">
        <v>14</v>
      </c>
      <c r="F52" s="180"/>
      <c r="G52" s="181">
        <f t="shared" si="7"/>
        <v>0</v>
      </c>
      <c r="H52" s="180"/>
      <c r="I52" s="181">
        <f t="shared" si="8"/>
        <v>0</v>
      </c>
      <c r="J52" s="180"/>
      <c r="K52" s="181">
        <f t="shared" si="9"/>
        <v>0</v>
      </c>
      <c r="L52" s="181">
        <v>21</v>
      </c>
      <c r="M52" s="181">
        <f t="shared" si="10"/>
        <v>0</v>
      </c>
      <c r="N52" s="179">
        <v>0</v>
      </c>
      <c r="O52" s="179">
        <f t="shared" si="11"/>
        <v>0</v>
      </c>
      <c r="P52" s="179">
        <v>0</v>
      </c>
      <c r="Q52" s="179">
        <f t="shared" si="12"/>
        <v>0</v>
      </c>
      <c r="R52" s="181"/>
      <c r="S52" s="181" t="s">
        <v>521</v>
      </c>
      <c r="T52" s="182" t="s">
        <v>522</v>
      </c>
      <c r="U52" s="157">
        <v>0</v>
      </c>
      <c r="V52" s="157">
        <f t="shared" si="13"/>
        <v>0</v>
      </c>
      <c r="W52" s="157"/>
      <c r="X52" s="157" t="s">
        <v>459</v>
      </c>
      <c r="Y52" s="157" t="s">
        <v>460</v>
      </c>
      <c r="Z52" s="146"/>
      <c r="AA52" s="146"/>
      <c r="AB52" s="146"/>
      <c r="AC52" s="146"/>
      <c r="AD52" s="146"/>
      <c r="AE52" s="146"/>
      <c r="AF52" s="146"/>
      <c r="AG52" s="146" t="s">
        <v>898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6">
        <v>41</v>
      </c>
      <c r="B53" s="177" t="s">
        <v>1103</v>
      </c>
      <c r="C53" s="188" t="s">
        <v>1104</v>
      </c>
      <c r="D53" s="178" t="s">
        <v>581</v>
      </c>
      <c r="E53" s="179">
        <v>8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21</v>
      </c>
      <c r="M53" s="181">
        <f t="shared" si="10"/>
        <v>0</v>
      </c>
      <c r="N53" s="179">
        <v>0</v>
      </c>
      <c r="O53" s="179">
        <f t="shared" si="11"/>
        <v>0</v>
      </c>
      <c r="P53" s="179">
        <v>0</v>
      </c>
      <c r="Q53" s="179">
        <f t="shared" si="12"/>
        <v>0</v>
      </c>
      <c r="R53" s="181"/>
      <c r="S53" s="181" t="s">
        <v>521</v>
      </c>
      <c r="T53" s="182" t="s">
        <v>522</v>
      </c>
      <c r="U53" s="157">
        <v>0</v>
      </c>
      <c r="V53" s="157">
        <f t="shared" si="13"/>
        <v>0</v>
      </c>
      <c r="W53" s="157"/>
      <c r="X53" s="157" t="s">
        <v>459</v>
      </c>
      <c r="Y53" s="157" t="s">
        <v>460</v>
      </c>
      <c r="Z53" s="146"/>
      <c r="AA53" s="146"/>
      <c r="AB53" s="146"/>
      <c r="AC53" s="146"/>
      <c r="AD53" s="146"/>
      <c r="AE53" s="146"/>
      <c r="AF53" s="146"/>
      <c r="AG53" s="146" t="s">
        <v>898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6">
        <v>42</v>
      </c>
      <c r="B54" s="177" t="s">
        <v>1105</v>
      </c>
      <c r="C54" s="188" t="s">
        <v>1106</v>
      </c>
      <c r="D54" s="178" t="s">
        <v>581</v>
      </c>
      <c r="E54" s="179">
        <v>6</v>
      </c>
      <c r="F54" s="180"/>
      <c r="G54" s="181">
        <f t="shared" si="7"/>
        <v>0</v>
      </c>
      <c r="H54" s="180"/>
      <c r="I54" s="181">
        <f t="shared" si="8"/>
        <v>0</v>
      </c>
      <c r="J54" s="180"/>
      <c r="K54" s="181">
        <f t="shared" si="9"/>
        <v>0</v>
      </c>
      <c r="L54" s="181">
        <v>21</v>
      </c>
      <c r="M54" s="181">
        <f t="shared" si="10"/>
        <v>0</v>
      </c>
      <c r="N54" s="179">
        <v>0</v>
      </c>
      <c r="O54" s="179">
        <f t="shared" si="11"/>
        <v>0</v>
      </c>
      <c r="P54" s="179">
        <v>0</v>
      </c>
      <c r="Q54" s="179">
        <f t="shared" si="12"/>
        <v>0</v>
      </c>
      <c r="R54" s="181"/>
      <c r="S54" s="181" t="s">
        <v>521</v>
      </c>
      <c r="T54" s="182" t="s">
        <v>522</v>
      </c>
      <c r="U54" s="157">
        <v>0</v>
      </c>
      <c r="V54" s="157">
        <f t="shared" si="13"/>
        <v>0</v>
      </c>
      <c r="W54" s="157"/>
      <c r="X54" s="157" t="s">
        <v>459</v>
      </c>
      <c r="Y54" s="157" t="s">
        <v>460</v>
      </c>
      <c r="Z54" s="146"/>
      <c r="AA54" s="146"/>
      <c r="AB54" s="146"/>
      <c r="AC54" s="146"/>
      <c r="AD54" s="146"/>
      <c r="AE54" s="146"/>
      <c r="AF54" s="146"/>
      <c r="AG54" s="146" t="s">
        <v>898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6">
        <v>43</v>
      </c>
      <c r="B55" s="177" t="s">
        <v>1107</v>
      </c>
      <c r="C55" s="188" t="s">
        <v>1108</v>
      </c>
      <c r="D55" s="178" t="s">
        <v>581</v>
      </c>
      <c r="E55" s="179">
        <v>5</v>
      </c>
      <c r="F55" s="180"/>
      <c r="G55" s="181">
        <f t="shared" si="7"/>
        <v>0</v>
      </c>
      <c r="H55" s="180"/>
      <c r="I55" s="181">
        <f t="shared" si="8"/>
        <v>0</v>
      </c>
      <c r="J55" s="180"/>
      <c r="K55" s="181">
        <f t="shared" si="9"/>
        <v>0</v>
      </c>
      <c r="L55" s="181">
        <v>21</v>
      </c>
      <c r="M55" s="181">
        <f t="shared" si="10"/>
        <v>0</v>
      </c>
      <c r="N55" s="179">
        <v>0</v>
      </c>
      <c r="O55" s="179">
        <f t="shared" si="11"/>
        <v>0</v>
      </c>
      <c r="P55" s="179">
        <v>0</v>
      </c>
      <c r="Q55" s="179">
        <f t="shared" si="12"/>
        <v>0</v>
      </c>
      <c r="R55" s="181"/>
      <c r="S55" s="181" t="s">
        <v>521</v>
      </c>
      <c r="T55" s="182" t="s">
        <v>522</v>
      </c>
      <c r="U55" s="157">
        <v>0</v>
      </c>
      <c r="V55" s="157">
        <f t="shared" si="13"/>
        <v>0</v>
      </c>
      <c r="W55" s="157"/>
      <c r="X55" s="157" t="s">
        <v>459</v>
      </c>
      <c r="Y55" s="157" t="s">
        <v>460</v>
      </c>
      <c r="Z55" s="146"/>
      <c r="AA55" s="146"/>
      <c r="AB55" s="146"/>
      <c r="AC55" s="146"/>
      <c r="AD55" s="146"/>
      <c r="AE55" s="146"/>
      <c r="AF55" s="146"/>
      <c r="AG55" s="146" t="s">
        <v>898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6">
        <v>44</v>
      </c>
      <c r="B56" s="177" t="s">
        <v>1109</v>
      </c>
      <c r="C56" s="188" t="s">
        <v>1110</v>
      </c>
      <c r="D56" s="178" t="s">
        <v>581</v>
      </c>
      <c r="E56" s="179">
        <v>4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21</v>
      </c>
      <c r="M56" s="181">
        <f t="shared" si="10"/>
        <v>0</v>
      </c>
      <c r="N56" s="179">
        <v>0</v>
      </c>
      <c r="O56" s="179">
        <f t="shared" si="11"/>
        <v>0</v>
      </c>
      <c r="P56" s="179">
        <v>0</v>
      </c>
      <c r="Q56" s="179">
        <f t="shared" si="12"/>
        <v>0</v>
      </c>
      <c r="R56" s="181"/>
      <c r="S56" s="181" t="s">
        <v>521</v>
      </c>
      <c r="T56" s="182" t="s">
        <v>522</v>
      </c>
      <c r="U56" s="157">
        <v>0</v>
      </c>
      <c r="V56" s="157">
        <f t="shared" si="13"/>
        <v>0</v>
      </c>
      <c r="W56" s="157"/>
      <c r="X56" s="157" t="s">
        <v>459</v>
      </c>
      <c r="Y56" s="157" t="s">
        <v>460</v>
      </c>
      <c r="Z56" s="146"/>
      <c r="AA56" s="146"/>
      <c r="AB56" s="146"/>
      <c r="AC56" s="146"/>
      <c r="AD56" s="146"/>
      <c r="AE56" s="146"/>
      <c r="AF56" s="146"/>
      <c r="AG56" s="146" t="s">
        <v>898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6">
        <v>45</v>
      </c>
      <c r="B57" s="177" t="s">
        <v>1111</v>
      </c>
      <c r="C57" s="188" t="s">
        <v>1112</v>
      </c>
      <c r="D57" s="178" t="s">
        <v>581</v>
      </c>
      <c r="E57" s="179">
        <v>1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21</v>
      </c>
      <c r="M57" s="181">
        <f t="shared" si="10"/>
        <v>0</v>
      </c>
      <c r="N57" s="179">
        <v>0</v>
      </c>
      <c r="O57" s="179">
        <f t="shared" si="11"/>
        <v>0</v>
      </c>
      <c r="P57" s="179">
        <v>0</v>
      </c>
      <c r="Q57" s="179">
        <f t="shared" si="12"/>
        <v>0</v>
      </c>
      <c r="R57" s="181"/>
      <c r="S57" s="181" t="s">
        <v>521</v>
      </c>
      <c r="T57" s="182" t="s">
        <v>522</v>
      </c>
      <c r="U57" s="157">
        <v>0</v>
      </c>
      <c r="V57" s="157">
        <f t="shared" si="13"/>
        <v>0</v>
      </c>
      <c r="W57" s="157"/>
      <c r="X57" s="157" t="s">
        <v>459</v>
      </c>
      <c r="Y57" s="157" t="s">
        <v>460</v>
      </c>
      <c r="Z57" s="146"/>
      <c r="AA57" s="146"/>
      <c r="AB57" s="146"/>
      <c r="AC57" s="146"/>
      <c r="AD57" s="146"/>
      <c r="AE57" s="146"/>
      <c r="AF57" s="146"/>
      <c r="AG57" s="146" t="s">
        <v>898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6">
        <v>46</v>
      </c>
      <c r="B58" s="177" t="s">
        <v>1113</v>
      </c>
      <c r="C58" s="188" t="s">
        <v>1114</v>
      </c>
      <c r="D58" s="178" t="s">
        <v>581</v>
      </c>
      <c r="E58" s="179">
        <v>2</v>
      </c>
      <c r="F58" s="180"/>
      <c r="G58" s="181">
        <f t="shared" ref="G58:G75" si="14">ROUND(E58*F58,2)</f>
        <v>0</v>
      </c>
      <c r="H58" s="180"/>
      <c r="I58" s="181">
        <f t="shared" ref="I58:I75" si="15">ROUND(E58*H58,2)</f>
        <v>0</v>
      </c>
      <c r="J58" s="180"/>
      <c r="K58" s="181">
        <f t="shared" ref="K58:K75" si="16">ROUND(E58*J58,2)</f>
        <v>0</v>
      </c>
      <c r="L58" s="181">
        <v>21</v>
      </c>
      <c r="M58" s="181">
        <f t="shared" ref="M58:M75" si="17">G58*(1+L58/100)</f>
        <v>0</v>
      </c>
      <c r="N58" s="179">
        <v>0</v>
      </c>
      <c r="O58" s="179">
        <f t="shared" ref="O58:O75" si="18">ROUND(E58*N58,2)</f>
        <v>0</v>
      </c>
      <c r="P58" s="179">
        <v>0</v>
      </c>
      <c r="Q58" s="179">
        <f t="shared" ref="Q58:Q75" si="19">ROUND(E58*P58,2)</f>
        <v>0</v>
      </c>
      <c r="R58" s="181"/>
      <c r="S58" s="181" t="s">
        <v>521</v>
      </c>
      <c r="T58" s="182" t="s">
        <v>522</v>
      </c>
      <c r="U58" s="157">
        <v>0</v>
      </c>
      <c r="V58" s="157">
        <f t="shared" ref="V58:V75" si="20">ROUND(E58*U58,2)</f>
        <v>0</v>
      </c>
      <c r="W58" s="157"/>
      <c r="X58" s="157" t="s">
        <v>459</v>
      </c>
      <c r="Y58" s="157" t="s">
        <v>460</v>
      </c>
      <c r="Z58" s="146"/>
      <c r="AA58" s="146"/>
      <c r="AB58" s="146"/>
      <c r="AC58" s="146"/>
      <c r="AD58" s="146"/>
      <c r="AE58" s="146"/>
      <c r="AF58" s="146"/>
      <c r="AG58" s="146" t="s">
        <v>898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6">
        <v>47</v>
      </c>
      <c r="B59" s="177" t="s">
        <v>1115</v>
      </c>
      <c r="C59" s="188" t="s">
        <v>1116</v>
      </c>
      <c r="D59" s="178" t="s">
        <v>1117</v>
      </c>
      <c r="E59" s="179">
        <v>8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21</v>
      </c>
      <c r="M59" s="181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81"/>
      <c r="S59" s="181" t="s">
        <v>521</v>
      </c>
      <c r="T59" s="182" t="s">
        <v>522</v>
      </c>
      <c r="U59" s="157">
        <v>0</v>
      </c>
      <c r="V59" s="157">
        <f t="shared" si="20"/>
        <v>0</v>
      </c>
      <c r="W59" s="157"/>
      <c r="X59" s="157" t="s">
        <v>459</v>
      </c>
      <c r="Y59" s="157" t="s">
        <v>460</v>
      </c>
      <c r="Z59" s="146"/>
      <c r="AA59" s="146"/>
      <c r="AB59" s="146"/>
      <c r="AC59" s="146"/>
      <c r="AD59" s="146"/>
      <c r="AE59" s="146"/>
      <c r="AF59" s="146"/>
      <c r="AG59" s="146" t="s">
        <v>898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6">
        <v>48</v>
      </c>
      <c r="B60" s="177" t="s">
        <v>1118</v>
      </c>
      <c r="C60" s="188" t="s">
        <v>1119</v>
      </c>
      <c r="D60" s="178" t="s">
        <v>530</v>
      </c>
      <c r="E60" s="179">
        <v>749</v>
      </c>
      <c r="F60" s="180"/>
      <c r="G60" s="181">
        <f t="shared" si="14"/>
        <v>0</v>
      </c>
      <c r="H60" s="180"/>
      <c r="I60" s="181">
        <f t="shared" si="15"/>
        <v>0</v>
      </c>
      <c r="J60" s="180"/>
      <c r="K60" s="181">
        <f t="shared" si="16"/>
        <v>0</v>
      </c>
      <c r="L60" s="181">
        <v>21</v>
      </c>
      <c r="M60" s="181">
        <f t="shared" si="17"/>
        <v>0</v>
      </c>
      <c r="N60" s="179">
        <v>0</v>
      </c>
      <c r="O60" s="179">
        <f t="shared" si="18"/>
        <v>0</v>
      </c>
      <c r="P60" s="179">
        <v>0</v>
      </c>
      <c r="Q60" s="179">
        <f t="shared" si="19"/>
        <v>0</v>
      </c>
      <c r="R60" s="181"/>
      <c r="S60" s="181" t="s">
        <v>458</v>
      </c>
      <c r="T60" s="182" t="s">
        <v>522</v>
      </c>
      <c r="U60" s="157">
        <v>0.27889999999999998</v>
      </c>
      <c r="V60" s="157">
        <f t="shared" si="20"/>
        <v>208.9</v>
      </c>
      <c r="W60" s="157"/>
      <c r="X60" s="157" t="s">
        <v>459</v>
      </c>
      <c r="Y60" s="157" t="s">
        <v>460</v>
      </c>
      <c r="Z60" s="146"/>
      <c r="AA60" s="146"/>
      <c r="AB60" s="146"/>
      <c r="AC60" s="146"/>
      <c r="AD60" s="146"/>
      <c r="AE60" s="146"/>
      <c r="AF60" s="146"/>
      <c r="AG60" s="146" t="s">
        <v>898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6">
        <v>49</v>
      </c>
      <c r="B61" s="177" t="s">
        <v>1120</v>
      </c>
      <c r="C61" s="188" t="s">
        <v>1121</v>
      </c>
      <c r="D61" s="178" t="s">
        <v>530</v>
      </c>
      <c r="E61" s="179">
        <v>134</v>
      </c>
      <c r="F61" s="180"/>
      <c r="G61" s="181">
        <f t="shared" si="14"/>
        <v>0</v>
      </c>
      <c r="H61" s="180"/>
      <c r="I61" s="181">
        <f t="shared" si="15"/>
        <v>0</v>
      </c>
      <c r="J61" s="180"/>
      <c r="K61" s="181">
        <f t="shared" si="16"/>
        <v>0</v>
      </c>
      <c r="L61" s="181">
        <v>21</v>
      </c>
      <c r="M61" s="181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81"/>
      <c r="S61" s="181" t="s">
        <v>458</v>
      </c>
      <c r="T61" s="182" t="s">
        <v>522</v>
      </c>
      <c r="U61" s="157">
        <v>0.29730000000000001</v>
      </c>
      <c r="V61" s="157">
        <f t="shared" si="20"/>
        <v>39.840000000000003</v>
      </c>
      <c r="W61" s="157"/>
      <c r="X61" s="157" t="s">
        <v>459</v>
      </c>
      <c r="Y61" s="157" t="s">
        <v>460</v>
      </c>
      <c r="Z61" s="146"/>
      <c r="AA61" s="146"/>
      <c r="AB61" s="146"/>
      <c r="AC61" s="146"/>
      <c r="AD61" s="146"/>
      <c r="AE61" s="146"/>
      <c r="AF61" s="146"/>
      <c r="AG61" s="146" t="s">
        <v>898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6">
        <v>50</v>
      </c>
      <c r="B62" s="177" t="s">
        <v>1122</v>
      </c>
      <c r="C62" s="188" t="s">
        <v>1123</v>
      </c>
      <c r="D62" s="178" t="s">
        <v>530</v>
      </c>
      <c r="E62" s="179">
        <v>121</v>
      </c>
      <c r="F62" s="180"/>
      <c r="G62" s="181">
        <f t="shared" si="14"/>
        <v>0</v>
      </c>
      <c r="H62" s="180"/>
      <c r="I62" s="181">
        <f t="shared" si="15"/>
        <v>0</v>
      </c>
      <c r="J62" s="180"/>
      <c r="K62" s="181">
        <f t="shared" si="16"/>
        <v>0</v>
      </c>
      <c r="L62" s="181">
        <v>21</v>
      </c>
      <c r="M62" s="181">
        <f t="shared" si="17"/>
        <v>0</v>
      </c>
      <c r="N62" s="179">
        <v>0</v>
      </c>
      <c r="O62" s="179">
        <f t="shared" si="18"/>
        <v>0</v>
      </c>
      <c r="P62" s="179">
        <v>0</v>
      </c>
      <c r="Q62" s="179">
        <f t="shared" si="19"/>
        <v>0</v>
      </c>
      <c r="R62" s="181"/>
      <c r="S62" s="181" t="s">
        <v>458</v>
      </c>
      <c r="T62" s="182" t="s">
        <v>522</v>
      </c>
      <c r="U62" s="157">
        <v>0.33279999999999998</v>
      </c>
      <c r="V62" s="157">
        <f t="shared" si="20"/>
        <v>40.270000000000003</v>
      </c>
      <c r="W62" s="157"/>
      <c r="X62" s="157" t="s">
        <v>459</v>
      </c>
      <c r="Y62" s="157" t="s">
        <v>460</v>
      </c>
      <c r="Z62" s="146"/>
      <c r="AA62" s="146"/>
      <c r="AB62" s="146"/>
      <c r="AC62" s="146"/>
      <c r="AD62" s="146"/>
      <c r="AE62" s="146"/>
      <c r="AF62" s="146"/>
      <c r="AG62" s="146" t="s">
        <v>898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6">
        <v>51</v>
      </c>
      <c r="B63" s="177" t="s">
        <v>1124</v>
      </c>
      <c r="C63" s="188" t="s">
        <v>1125</v>
      </c>
      <c r="D63" s="178" t="s">
        <v>530</v>
      </c>
      <c r="E63" s="179">
        <v>99</v>
      </c>
      <c r="F63" s="180"/>
      <c r="G63" s="181">
        <f t="shared" si="14"/>
        <v>0</v>
      </c>
      <c r="H63" s="180"/>
      <c r="I63" s="181">
        <f t="shared" si="15"/>
        <v>0</v>
      </c>
      <c r="J63" s="180"/>
      <c r="K63" s="181">
        <f t="shared" si="16"/>
        <v>0</v>
      </c>
      <c r="L63" s="181">
        <v>21</v>
      </c>
      <c r="M63" s="181">
        <f t="shared" si="17"/>
        <v>0</v>
      </c>
      <c r="N63" s="179">
        <v>0</v>
      </c>
      <c r="O63" s="179">
        <f t="shared" si="18"/>
        <v>0</v>
      </c>
      <c r="P63" s="179">
        <v>0</v>
      </c>
      <c r="Q63" s="179">
        <f t="shared" si="19"/>
        <v>0</v>
      </c>
      <c r="R63" s="181"/>
      <c r="S63" s="181" t="s">
        <v>458</v>
      </c>
      <c r="T63" s="182" t="s">
        <v>522</v>
      </c>
      <c r="U63" s="157">
        <v>0.38469999999999999</v>
      </c>
      <c r="V63" s="157">
        <f t="shared" si="20"/>
        <v>38.090000000000003</v>
      </c>
      <c r="W63" s="157"/>
      <c r="X63" s="157" t="s">
        <v>459</v>
      </c>
      <c r="Y63" s="157" t="s">
        <v>460</v>
      </c>
      <c r="Z63" s="146"/>
      <c r="AA63" s="146"/>
      <c r="AB63" s="146"/>
      <c r="AC63" s="146"/>
      <c r="AD63" s="146"/>
      <c r="AE63" s="146"/>
      <c r="AF63" s="146"/>
      <c r="AG63" s="146" t="s">
        <v>898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6">
        <v>52</v>
      </c>
      <c r="B64" s="177" t="s">
        <v>1099</v>
      </c>
      <c r="C64" s="188" t="s">
        <v>1126</v>
      </c>
      <c r="D64" s="178" t="s">
        <v>581</v>
      </c>
      <c r="E64" s="179">
        <v>8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21</v>
      </c>
      <c r="M64" s="181">
        <f t="shared" si="17"/>
        <v>0</v>
      </c>
      <c r="N64" s="179">
        <v>0</v>
      </c>
      <c r="O64" s="179">
        <f t="shared" si="18"/>
        <v>0</v>
      </c>
      <c r="P64" s="179">
        <v>0</v>
      </c>
      <c r="Q64" s="179">
        <f t="shared" si="19"/>
        <v>0</v>
      </c>
      <c r="R64" s="181"/>
      <c r="S64" s="181" t="s">
        <v>521</v>
      </c>
      <c r="T64" s="182" t="s">
        <v>522</v>
      </c>
      <c r="U64" s="157">
        <v>0</v>
      </c>
      <c r="V64" s="157">
        <f t="shared" si="20"/>
        <v>0</v>
      </c>
      <c r="W64" s="157"/>
      <c r="X64" s="157" t="s">
        <v>1127</v>
      </c>
      <c r="Y64" s="157" t="s">
        <v>460</v>
      </c>
      <c r="Z64" s="146"/>
      <c r="AA64" s="146"/>
      <c r="AB64" s="146"/>
      <c r="AC64" s="146"/>
      <c r="AD64" s="146"/>
      <c r="AE64" s="146"/>
      <c r="AF64" s="146"/>
      <c r="AG64" s="146" t="s">
        <v>1128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6">
        <v>53</v>
      </c>
      <c r="B65" s="177" t="s">
        <v>1103</v>
      </c>
      <c r="C65" s="188" t="s">
        <v>1129</v>
      </c>
      <c r="D65" s="178" t="s">
        <v>581</v>
      </c>
      <c r="E65" s="179">
        <v>2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21</v>
      </c>
      <c r="M65" s="181">
        <f t="shared" si="17"/>
        <v>0</v>
      </c>
      <c r="N65" s="179">
        <v>0</v>
      </c>
      <c r="O65" s="179">
        <f t="shared" si="18"/>
        <v>0</v>
      </c>
      <c r="P65" s="179">
        <v>0</v>
      </c>
      <c r="Q65" s="179">
        <f t="shared" si="19"/>
        <v>0</v>
      </c>
      <c r="R65" s="181"/>
      <c r="S65" s="181" t="s">
        <v>521</v>
      </c>
      <c r="T65" s="182" t="s">
        <v>522</v>
      </c>
      <c r="U65" s="157">
        <v>0</v>
      </c>
      <c r="V65" s="157">
        <f t="shared" si="20"/>
        <v>0</v>
      </c>
      <c r="W65" s="157"/>
      <c r="X65" s="157" t="s">
        <v>1127</v>
      </c>
      <c r="Y65" s="157" t="s">
        <v>460</v>
      </c>
      <c r="Z65" s="146"/>
      <c r="AA65" s="146"/>
      <c r="AB65" s="146"/>
      <c r="AC65" s="146"/>
      <c r="AD65" s="146"/>
      <c r="AE65" s="146"/>
      <c r="AF65" s="146"/>
      <c r="AG65" s="146" t="s">
        <v>1128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6">
        <v>54</v>
      </c>
      <c r="B66" s="177" t="s">
        <v>1105</v>
      </c>
      <c r="C66" s="188" t="s">
        <v>1130</v>
      </c>
      <c r="D66" s="178" t="s">
        <v>581</v>
      </c>
      <c r="E66" s="179">
        <v>3</v>
      </c>
      <c r="F66" s="180"/>
      <c r="G66" s="181">
        <f t="shared" si="14"/>
        <v>0</v>
      </c>
      <c r="H66" s="180"/>
      <c r="I66" s="181">
        <f t="shared" si="15"/>
        <v>0</v>
      </c>
      <c r="J66" s="180"/>
      <c r="K66" s="181">
        <f t="shared" si="16"/>
        <v>0</v>
      </c>
      <c r="L66" s="181">
        <v>21</v>
      </c>
      <c r="M66" s="181">
        <f t="shared" si="17"/>
        <v>0</v>
      </c>
      <c r="N66" s="179">
        <v>0</v>
      </c>
      <c r="O66" s="179">
        <f t="shared" si="18"/>
        <v>0</v>
      </c>
      <c r="P66" s="179">
        <v>0</v>
      </c>
      <c r="Q66" s="179">
        <f t="shared" si="19"/>
        <v>0</v>
      </c>
      <c r="R66" s="181"/>
      <c r="S66" s="181" t="s">
        <v>521</v>
      </c>
      <c r="T66" s="182" t="s">
        <v>522</v>
      </c>
      <c r="U66" s="157">
        <v>0</v>
      </c>
      <c r="V66" s="157">
        <f t="shared" si="20"/>
        <v>0</v>
      </c>
      <c r="W66" s="157"/>
      <c r="X66" s="157" t="s">
        <v>1127</v>
      </c>
      <c r="Y66" s="157" t="s">
        <v>460</v>
      </c>
      <c r="Z66" s="146"/>
      <c r="AA66" s="146"/>
      <c r="AB66" s="146"/>
      <c r="AC66" s="146"/>
      <c r="AD66" s="146"/>
      <c r="AE66" s="146"/>
      <c r="AF66" s="146"/>
      <c r="AG66" s="146" t="s">
        <v>1128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6">
        <v>55</v>
      </c>
      <c r="B67" s="177" t="s">
        <v>1131</v>
      </c>
      <c r="C67" s="188" t="s">
        <v>1132</v>
      </c>
      <c r="D67" s="178" t="s">
        <v>530</v>
      </c>
      <c r="E67" s="179">
        <v>84</v>
      </c>
      <c r="F67" s="180"/>
      <c r="G67" s="181">
        <f t="shared" si="14"/>
        <v>0</v>
      </c>
      <c r="H67" s="180"/>
      <c r="I67" s="181">
        <f t="shared" si="15"/>
        <v>0</v>
      </c>
      <c r="J67" s="180"/>
      <c r="K67" s="181">
        <f t="shared" si="16"/>
        <v>0</v>
      </c>
      <c r="L67" s="181">
        <v>21</v>
      </c>
      <c r="M67" s="181">
        <f t="shared" si="17"/>
        <v>0</v>
      </c>
      <c r="N67" s="179">
        <v>0</v>
      </c>
      <c r="O67" s="179">
        <f t="shared" si="18"/>
        <v>0</v>
      </c>
      <c r="P67" s="179">
        <v>0</v>
      </c>
      <c r="Q67" s="179">
        <f t="shared" si="19"/>
        <v>0</v>
      </c>
      <c r="R67" s="181"/>
      <c r="S67" s="181" t="s">
        <v>458</v>
      </c>
      <c r="T67" s="182" t="s">
        <v>522</v>
      </c>
      <c r="U67" s="157">
        <v>0.47670000000000001</v>
      </c>
      <c r="V67" s="157">
        <f t="shared" si="20"/>
        <v>40.04</v>
      </c>
      <c r="W67" s="157"/>
      <c r="X67" s="157" t="s">
        <v>459</v>
      </c>
      <c r="Y67" s="157" t="s">
        <v>460</v>
      </c>
      <c r="Z67" s="146"/>
      <c r="AA67" s="146"/>
      <c r="AB67" s="146"/>
      <c r="AC67" s="146"/>
      <c r="AD67" s="146"/>
      <c r="AE67" s="146"/>
      <c r="AF67" s="146"/>
      <c r="AG67" s="146" t="s">
        <v>898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6">
        <v>56</v>
      </c>
      <c r="B68" s="177" t="s">
        <v>1133</v>
      </c>
      <c r="C68" s="188" t="s">
        <v>1134</v>
      </c>
      <c r="D68" s="178" t="s">
        <v>530</v>
      </c>
      <c r="E68" s="179">
        <v>93</v>
      </c>
      <c r="F68" s="180"/>
      <c r="G68" s="181">
        <f t="shared" si="14"/>
        <v>0</v>
      </c>
      <c r="H68" s="180"/>
      <c r="I68" s="181">
        <f t="shared" si="15"/>
        <v>0</v>
      </c>
      <c r="J68" s="180"/>
      <c r="K68" s="181">
        <f t="shared" si="16"/>
        <v>0</v>
      </c>
      <c r="L68" s="181">
        <v>21</v>
      </c>
      <c r="M68" s="181">
        <f t="shared" si="17"/>
        <v>0</v>
      </c>
      <c r="N68" s="179">
        <v>0</v>
      </c>
      <c r="O68" s="179">
        <f t="shared" si="18"/>
        <v>0</v>
      </c>
      <c r="P68" s="179">
        <v>0</v>
      </c>
      <c r="Q68" s="179">
        <f t="shared" si="19"/>
        <v>0</v>
      </c>
      <c r="R68" s="181"/>
      <c r="S68" s="181" t="s">
        <v>458</v>
      </c>
      <c r="T68" s="182" t="s">
        <v>522</v>
      </c>
      <c r="U68" s="157">
        <v>0.56179999999999997</v>
      </c>
      <c r="V68" s="157">
        <f t="shared" si="20"/>
        <v>52.25</v>
      </c>
      <c r="W68" s="157"/>
      <c r="X68" s="157" t="s">
        <v>459</v>
      </c>
      <c r="Y68" s="157" t="s">
        <v>460</v>
      </c>
      <c r="Z68" s="146"/>
      <c r="AA68" s="146"/>
      <c r="AB68" s="146"/>
      <c r="AC68" s="146"/>
      <c r="AD68" s="146"/>
      <c r="AE68" s="146"/>
      <c r="AF68" s="146"/>
      <c r="AG68" s="146" t="s">
        <v>898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6">
        <v>57</v>
      </c>
      <c r="B69" s="177" t="s">
        <v>1135</v>
      </c>
      <c r="C69" s="188" t="s">
        <v>1136</v>
      </c>
      <c r="D69" s="178" t="s">
        <v>530</v>
      </c>
      <c r="E69" s="179">
        <v>36</v>
      </c>
      <c r="F69" s="180"/>
      <c r="G69" s="181">
        <f t="shared" si="14"/>
        <v>0</v>
      </c>
      <c r="H69" s="180"/>
      <c r="I69" s="181">
        <f t="shared" si="15"/>
        <v>0</v>
      </c>
      <c r="J69" s="180"/>
      <c r="K69" s="181">
        <f t="shared" si="16"/>
        <v>0</v>
      </c>
      <c r="L69" s="181">
        <v>21</v>
      </c>
      <c r="M69" s="181">
        <f t="shared" si="17"/>
        <v>0</v>
      </c>
      <c r="N69" s="179">
        <v>0</v>
      </c>
      <c r="O69" s="179">
        <f t="shared" si="18"/>
        <v>0</v>
      </c>
      <c r="P69" s="179">
        <v>0</v>
      </c>
      <c r="Q69" s="179">
        <f t="shared" si="19"/>
        <v>0</v>
      </c>
      <c r="R69" s="181"/>
      <c r="S69" s="181" t="s">
        <v>458</v>
      </c>
      <c r="T69" s="182" t="s">
        <v>522</v>
      </c>
      <c r="U69" s="157">
        <v>0.59899999999999998</v>
      </c>
      <c r="V69" s="157">
        <f t="shared" si="20"/>
        <v>21.56</v>
      </c>
      <c r="W69" s="157"/>
      <c r="X69" s="157" t="s">
        <v>459</v>
      </c>
      <c r="Y69" s="157" t="s">
        <v>460</v>
      </c>
      <c r="Z69" s="146"/>
      <c r="AA69" s="146"/>
      <c r="AB69" s="146"/>
      <c r="AC69" s="146"/>
      <c r="AD69" s="146"/>
      <c r="AE69" s="146"/>
      <c r="AF69" s="146"/>
      <c r="AG69" s="146" t="s">
        <v>898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6">
        <v>58</v>
      </c>
      <c r="B70" s="177" t="s">
        <v>1137</v>
      </c>
      <c r="C70" s="188" t="s">
        <v>0</v>
      </c>
      <c r="D70" s="178" t="s">
        <v>530</v>
      </c>
      <c r="E70" s="179">
        <v>52</v>
      </c>
      <c r="F70" s="180"/>
      <c r="G70" s="181">
        <f t="shared" si="14"/>
        <v>0</v>
      </c>
      <c r="H70" s="180"/>
      <c r="I70" s="181">
        <f t="shared" si="15"/>
        <v>0</v>
      </c>
      <c r="J70" s="180"/>
      <c r="K70" s="181">
        <f t="shared" si="16"/>
        <v>0</v>
      </c>
      <c r="L70" s="181">
        <v>21</v>
      </c>
      <c r="M70" s="181">
        <f t="shared" si="17"/>
        <v>0</v>
      </c>
      <c r="N70" s="179">
        <v>0</v>
      </c>
      <c r="O70" s="179">
        <f t="shared" si="18"/>
        <v>0</v>
      </c>
      <c r="P70" s="179">
        <v>0</v>
      </c>
      <c r="Q70" s="179">
        <f t="shared" si="19"/>
        <v>0</v>
      </c>
      <c r="R70" s="181"/>
      <c r="S70" s="181" t="s">
        <v>458</v>
      </c>
      <c r="T70" s="182" t="s">
        <v>522</v>
      </c>
      <c r="U70" s="157">
        <v>0.53449999999999998</v>
      </c>
      <c r="V70" s="157">
        <f t="shared" si="20"/>
        <v>27.79</v>
      </c>
      <c r="W70" s="157"/>
      <c r="X70" s="157" t="s">
        <v>459</v>
      </c>
      <c r="Y70" s="157" t="s">
        <v>460</v>
      </c>
      <c r="Z70" s="146"/>
      <c r="AA70" s="146"/>
      <c r="AB70" s="146"/>
      <c r="AC70" s="146"/>
      <c r="AD70" s="146"/>
      <c r="AE70" s="146"/>
      <c r="AF70" s="146"/>
      <c r="AG70" s="146" t="s">
        <v>898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6">
        <v>59</v>
      </c>
      <c r="B71" s="177" t="s">
        <v>1081</v>
      </c>
      <c r="C71" s="188" t="s">
        <v>1</v>
      </c>
      <c r="D71" s="178" t="s">
        <v>530</v>
      </c>
      <c r="E71" s="179">
        <v>54</v>
      </c>
      <c r="F71" s="180"/>
      <c r="G71" s="181">
        <f t="shared" si="14"/>
        <v>0</v>
      </c>
      <c r="H71" s="180"/>
      <c r="I71" s="181">
        <f t="shared" si="15"/>
        <v>0</v>
      </c>
      <c r="J71" s="180"/>
      <c r="K71" s="181">
        <f t="shared" si="16"/>
        <v>0</v>
      </c>
      <c r="L71" s="181">
        <v>21</v>
      </c>
      <c r="M71" s="181">
        <f t="shared" si="17"/>
        <v>0</v>
      </c>
      <c r="N71" s="179">
        <v>0</v>
      </c>
      <c r="O71" s="179">
        <f t="shared" si="18"/>
        <v>0</v>
      </c>
      <c r="P71" s="179">
        <v>0</v>
      </c>
      <c r="Q71" s="179">
        <f t="shared" si="19"/>
        <v>0</v>
      </c>
      <c r="R71" s="181"/>
      <c r="S71" s="181" t="s">
        <v>521</v>
      </c>
      <c r="T71" s="182" t="s">
        <v>522</v>
      </c>
      <c r="U71" s="157">
        <v>0</v>
      </c>
      <c r="V71" s="157">
        <f t="shared" si="20"/>
        <v>0</v>
      </c>
      <c r="W71" s="157"/>
      <c r="X71" s="157" t="s">
        <v>1127</v>
      </c>
      <c r="Y71" s="157" t="s">
        <v>460</v>
      </c>
      <c r="Z71" s="146"/>
      <c r="AA71" s="146"/>
      <c r="AB71" s="146"/>
      <c r="AC71" s="146"/>
      <c r="AD71" s="146"/>
      <c r="AE71" s="146"/>
      <c r="AF71" s="146"/>
      <c r="AG71" s="146" t="s">
        <v>1128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6">
        <v>60</v>
      </c>
      <c r="B72" s="177" t="s">
        <v>1083</v>
      </c>
      <c r="C72" s="188" t="s">
        <v>2</v>
      </c>
      <c r="D72" s="178" t="s">
        <v>530</v>
      </c>
      <c r="E72" s="179">
        <v>32</v>
      </c>
      <c r="F72" s="180"/>
      <c r="G72" s="181">
        <f t="shared" si="14"/>
        <v>0</v>
      </c>
      <c r="H72" s="180"/>
      <c r="I72" s="181">
        <f t="shared" si="15"/>
        <v>0</v>
      </c>
      <c r="J72" s="180"/>
      <c r="K72" s="181">
        <f t="shared" si="16"/>
        <v>0</v>
      </c>
      <c r="L72" s="181">
        <v>21</v>
      </c>
      <c r="M72" s="181">
        <f t="shared" si="17"/>
        <v>0</v>
      </c>
      <c r="N72" s="179">
        <v>0</v>
      </c>
      <c r="O72" s="179">
        <f t="shared" si="18"/>
        <v>0</v>
      </c>
      <c r="P72" s="179">
        <v>0</v>
      </c>
      <c r="Q72" s="179">
        <f t="shared" si="19"/>
        <v>0</v>
      </c>
      <c r="R72" s="181"/>
      <c r="S72" s="181" t="s">
        <v>521</v>
      </c>
      <c r="T72" s="182" t="s">
        <v>522</v>
      </c>
      <c r="U72" s="157">
        <v>0</v>
      </c>
      <c r="V72" s="157">
        <f t="shared" si="20"/>
        <v>0</v>
      </c>
      <c r="W72" s="157"/>
      <c r="X72" s="157" t="s">
        <v>1127</v>
      </c>
      <c r="Y72" s="157" t="s">
        <v>460</v>
      </c>
      <c r="Z72" s="146"/>
      <c r="AA72" s="146"/>
      <c r="AB72" s="146"/>
      <c r="AC72" s="146"/>
      <c r="AD72" s="146"/>
      <c r="AE72" s="146"/>
      <c r="AF72" s="146"/>
      <c r="AG72" s="146" t="s">
        <v>1128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6">
        <v>61</v>
      </c>
      <c r="B73" s="177" t="s">
        <v>3</v>
      </c>
      <c r="C73" s="188" t="s">
        <v>4</v>
      </c>
      <c r="D73" s="178" t="s">
        <v>530</v>
      </c>
      <c r="E73" s="179">
        <v>36</v>
      </c>
      <c r="F73" s="180"/>
      <c r="G73" s="181">
        <f t="shared" si="14"/>
        <v>0</v>
      </c>
      <c r="H73" s="180"/>
      <c r="I73" s="181">
        <f t="shared" si="15"/>
        <v>0</v>
      </c>
      <c r="J73" s="180"/>
      <c r="K73" s="181">
        <f t="shared" si="16"/>
        <v>0</v>
      </c>
      <c r="L73" s="181">
        <v>21</v>
      </c>
      <c r="M73" s="181">
        <f t="shared" si="17"/>
        <v>0</v>
      </c>
      <c r="N73" s="179">
        <v>0</v>
      </c>
      <c r="O73" s="179">
        <f t="shared" si="18"/>
        <v>0</v>
      </c>
      <c r="P73" s="179">
        <v>0</v>
      </c>
      <c r="Q73" s="179">
        <f t="shared" si="19"/>
        <v>0</v>
      </c>
      <c r="R73" s="181"/>
      <c r="S73" s="181" t="s">
        <v>521</v>
      </c>
      <c r="T73" s="182" t="s">
        <v>522</v>
      </c>
      <c r="U73" s="157">
        <v>0</v>
      </c>
      <c r="V73" s="157">
        <f t="shared" si="20"/>
        <v>0</v>
      </c>
      <c r="W73" s="157"/>
      <c r="X73" s="157" t="s">
        <v>459</v>
      </c>
      <c r="Y73" s="157" t="s">
        <v>460</v>
      </c>
      <c r="Z73" s="146"/>
      <c r="AA73" s="146"/>
      <c r="AB73" s="146"/>
      <c r="AC73" s="146"/>
      <c r="AD73" s="146"/>
      <c r="AE73" s="146"/>
      <c r="AF73" s="146"/>
      <c r="AG73" s="146" t="s">
        <v>898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6">
        <v>62</v>
      </c>
      <c r="B74" s="177" t="s">
        <v>5</v>
      </c>
      <c r="C74" s="188" t="s">
        <v>6</v>
      </c>
      <c r="D74" s="178" t="s">
        <v>581</v>
      </c>
      <c r="E74" s="179">
        <v>8</v>
      </c>
      <c r="F74" s="180"/>
      <c r="G74" s="181">
        <f t="shared" si="14"/>
        <v>0</v>
      </c>
      <c r="H74" s="180"/>
      <c r="I74" s="181">
        <f t="shared" si="15"/>
        <v>0</v>
      </c>
      <c r="J74" s="180"/>
      <c r="K74" s="181">
        <f t="shared" si="16"/>
        <v>0</v>
      </c>
      <c r="L74" s="181">
        <v>21</v>
      </c>
      <c r="M74" s="181">
        <f t="shared" si="17"/>
        <v>0</v>
      </c>
      <c r="N74" s="179">
        <v>0</v>
      </c>
      <c r="O74" s="179">
        <f t="shared" si="18"/>
        <v>0</v>
      </c>
      <c r="P74" s="179">
        <v>0</v>
      </c>
      <c r="Q74" s="179">
        <f t="shared" si="19"/>
        <v>0</v>
      </c>
      <c r="R74" s="181"/>
      <c r="S74" s="181" t="s">
        <v>521</v>
      </c>
      <c r="T74" s="182" t="s">
        <v>522</v>
      </c>
      <c r="U74" s="157">
        <v>0</v>
      </c>
      <c r="V74" s="157">
        <f t="shared" si="20"/>
        <v>0</v>
      </c>
      <c r="W74" s="157"/>
      <c r="X74" s="157" t="s">
        <v>459</v>
      </c>
      <c r="Y74" s="157" t="s">
        <v>460</v>
      </c>
      <c r="Z74" s="146"/>
      <c r="AA74" s="146"/>
      <c r="AB74" s="146"/>
      <c r="AC74" s="146"/>
      <c r="AD74" s="146"/>
      <c r="AE74" s="146"/>
      <c r="AF74" s="146"/>
      <c r="AG74" s="146" t="s">
        <v>898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76">
        <v>63</v>
      </c>
      <c r="B75" s="177" t="s">
        <v>7</v>
      </c>
      <c r="C75" s="188" t="s">
        <v>8</v>
      </c>
      <c r="D75" s="178" t="s">
        <v>292</v>
      </c>
      <c r="E75" s="179">
        <v>13183.561</v>
      </c>
      <c r="F75" s="180"/>
      <c r="G75" s="181">
        <f t="shared" si="14"/>
        <v>0</v>
      </c>
      <c r="H75" s="180"/>
      <c r="I75" s="181">
        <f t="shared" si="15"/>
        <v>0</v>
      </c>
      <c r="J75" s="180"/>
      <c r="K75" s="181">
        <f t="shared" si="16"/>
        <v>0</v>
      </c>
      <c r="L75" s="181">
        <v>21</v>
      </c>
      <c r="M75" s="181">
        <f t="shared" si="17"/>
        <v>0</v>
      </c>
      <c r="N75" s="179">
        <v>0</v>
      </c>
      <c r="O75" s="179">
        <f t="shared" si="18"/>
        <v>0</v>
      </c>
      <c r="P75" s="179">
        <v>0</v>
      </c>
      <c r="Q75" s="179">
        <f t="shared" si="19"/>
        <v>0</v>
      </c>
      <c r="R75" s="181"/>
      <c r="S75" s="181" t="s">
        <v>458</v>
      </c>
      <c r="T75" s="182" t="s">
        <v>522</v>
      </c>
      <c r="U75" s="157">
        <v>0</v>
      </c>
      <c r="V75" s="157">
        <f t="shared" si="20"/>
        <v>0</v>
      </c>
      <c r="W75" s="157"/>
      <c r="X75" s="157" t="s">
        <v>459</v>
      </c>
      <c r="Y75" s="157" t="s">
        <v>460</v>
      </c>
      <c r="Z75" s="146"/>
      <c r="AA75" s="146"/>
      <c r="AB75" s="146"/>
      <c r="AC75" s="146"/>
      <c r="AD75" s="146"/>
      <c r="AE75" s="146"/>
      <c r="AF75" s="146"/>
      <c r="AG75" s="146" t="s">
        <v>898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x14ac:dyDescent="0.2">
      <c r="A76" s="162" t="s">
        <v>453</v>
      </c>
      <c r="B76" s="163" t="s">
        <v>403</v>
      </c>
      <c r="C76" s="185" t="s">
        <v>404</v>
      </c>
      <c r="D76" s="164"/>
      <c r="E76" s="165"/>
      <c r="F76" s="166"/>
      <c r="G76" s="166">
        <f>SUMIF(AG77:AG121,"&lt;&gt;NOR",G77:G121)</f>
        <v>0</v>
      </c>
      <c r="H76" s="166"/>
      <c r="I76" s="166">
        <f>SUM(I77:I121)</f>
        <v>0</v>
      </c>
      <c r="J76" s="166"/>
      <c r="K76" s="166">
        <f>SUM(K77:K121)</f>
        <v>0</v>
      </c>
      <c r="L76" s="166"/>
      <c r="M76" s="166">
        <f>SUM(M77:M121)</f>
        <v>0</v>
      </c>
      <c r="N76" s="165"/>
      <c r="O76" s="165">
        <f>SUM(O77:O121)</f>
        <v>0</v>
      </c>
      <c r="P76" s="165"/>
      <c r="Q76" s="165">
        <f>SUM(Q77:Q121)</f>
        <v>0</v>
      </c>
      <c r="R76" s="166"/>
      <c r="S76" s="166"/>
      <c r="T76" s="167"/>
      <c r="U76" s="161"/>
      <c r="V76" s="161">
        <f>SUM(V77:V121)</f>
        <v>723.94</v>
      </c>
      <c r="W76" s="161"/>
      <c r="X76" s="161"/>
      <c r="Y76" s="161"/>
      <c r="AG76" t="s">
        <v>454</v>
      </c>
    </row>
    <row r="77" spans="1:60" outlineLevel="1" x14ac:dyDescent="0.2">
      <c r="A77" s="176">
        <v>64</v>
      </c>
      <c r="B77" s="177" t="s">
        <v>9</v>
      </c>
      <c r="C77" s="188" t="s">
        <v>10</v>
      </c>
      <c r="D77" s="178" t="s">
        <v>466</v>
      </c>
      <c r="E77" s="179">
        <v>50</v>
      </c>
      <c r="F77" s="180"/>
      <c r="G77" s="181">
        <f t="shared" ref="G77:G121" si="21">ROUND(E77*F77,2)</f>
        <v>0</v>
      </c>
      <c r="H77" s="180"/>
      <c r="I77" s="181">
        <f t="shared" ref="I77:I121" si="22">ROUND(E77*H77,2)</f>
        <v>0</v>
      </c>
      <c r="J77" s="180"/>
      <c r="K77" s="181">
        <f t="shared" ref="K77:K121" si="23">ROUND(E77*J77,2)</f>
        <v>0</v>
      </c>
      <c r="L77" s="181">
        <v>21</v>
      </c>
      <c r="M77" s="181">
        <f t="shared" ref="M77:M121" si="24">G77*(1+L77/100)</f>
        <v>0</v>
      </c>
      <c r="N77" s="179">
        <v>0</v>
      </c>
      <c r="O77" s="179">
        <f t="shared" ref="O77:O121" si="25">ROUND(E77*N77,2)</f>
        <v>0</v>
      </c>
      <c r="P77" s="179">
        <v>0</v>
      </c>
      <c r="Q77" s="179">
        <f t="shared" ref="Q77:Q121" si="26">ROUND(E77*P77,2)</f>
        <v>0</v>
      </c>
      <c r="R77" s="181"/>
      <c r="S77" s="181" t="s">
        <v>458</v>
      </c>
      <c r="T77" s="182" t="s">
        <v>522</v>
      </c>
      <c r="U77" s="157">
        <v>1.1890000000000001</v>
      </c>
      <c r="V77" s="157">
        <f t="shared" ref="V77:V121" si="27">ROUND(E77*U77,2)</f>
        <v>59.45</v>
      </c>
      <c r="W77" s="157"/>
      <c r="X77" s="157" t="s">
        <v>459</v>
      </c>
      <c r="Y77" s="157" t="s">
        <v>460</v>
      </c>
      <c r="Z77" s="146"/>
      <c r="AA77" s="146"/>
      <c r="AB77" s="146"/>
      <c r="AC77" s="146"/>
      <c r="AD77" s="146"/>
      <c r="AE77" s="146"/>
      <c r="AF77" s="146"/>
      <c r="AG77" s="146" t="s">
        <v>898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6">
        <v>65</v>
      </c>
      <c r="B78" s="177" t="s">
        <v>11</v>
      </c>
      <c r="C78" s="188" t="s">
        <v>12</v>
      </c>
      <c r="D78" s="178" t="s">
        <v>13</v>
      </c>
      <c r="E78" s="179">
        <v>65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21</v>
      </c>
      <c r="M78" s="181">
        <f t="shared" si="24"/>
        <v>0</v>
      </c>
      <c r="N78" s="179">
        <v>0</v>
      </c>
      <c r="O78" s="179">
        <f t="shared" si="25"/>
        <v>0</v>
      </c>
      <c r="P78" s="179">
        <v>0</v>
      </c>
      <c r="Q78" s="179">
        <f t="shared" si="26"/>
        <v>0</v>
      </c>
      <c r="R78" s="181"/>
      <c r="S78" s="181" t="s">
        <v>458</v>
      </c>
      <c r="T78" s="182" t="s">
        <v>522</v>
      </c>
      <c r="U78" s="157">
        <v>0.46500000000000002</v>
      </c>
      <c r="V78" s="157">
        <f t="shared" si="27"/>
        <v>30.23</v>
      </c>
      <c r="W78" s="157"/>
      <c r="X78" s="157" t="s">
        <v>459</v>
      </c>
      <c r="Y78" s="157" t="s">
        <v>460</v>
      </c>
      <c r="Z78" s="146"/>
      <c r="AA78" s="146"/>
      <c r="AB78" s="146"/>
      <c r="AC78" s="146"/>
      <c r="AD78" s="146"/>
      <c r="AE78" s="146"/>
      <c r="AF78" s="146"/>
      <c r="AG78" s="146" t="s">
        <v>898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6">
        <v>66</v>
      </c>
      <c r="B79" s="177" t="s">
        <v>14</v>
      </c>
      <c r="C79" s="188" t="s">
        <v>15</v>
      </c>
      <c r="D79" s="178" t="s">
        <v>466</v>
      </c>
      <c r="E79" s="179">
        <v>73</v>
      </c>
      <c r="F79" s="180"/>
      <c r="G79" s="181">
        <f t="shared" si="21"/>
        <v>0</v>
      </c>
      <c r="H79" s="180"/>
      <c r="I79" s="181">
        <f t="shared" si="22"/>
        <v>0</v>
      </c>
      <c r="J79" s="180"/>
      <c r="K79" s="181">
        <f t="shared" si="23"/>
        <v>0</v>
      </c>
      <c r="L79" s="181">
        <v>21</v>
      </c>
      <c r="M79" s="181">
        <f t="shared" si="24"/>
        <v>0</v>
      </c>
      <c r="N79" s="179">
        <v>0</v>
      </c>
      <c r="O79" s="179">
        <f t="shared" si="25"/>
        <v>0</v>
      </c>
      <c r="P79" s="179">
        <v>0</v>
      </c>
      <c r="Q79" s="179">
        <f t="shared" si="26"/>
        <v>0</v>
      </c>
      <c r="R79" s="181"/>
      <c r="S79" s="181" t="s">
        <v>458</v>
      </c>
      <c r="T79" s="182" t="s">
        <v>522</v>
      </c>
      <c r="U79" s="157">
        <v>1.77</v>
      </c>
      <c r="V79" s="157">
        <f t="shared" si="27"/>
        <v>129.21</v>
      </c>
      <c r="W79" s="157"/>
      <c r="X79" s="157" t="s">
        <v>459</v>
      </c>
      <c r="Y79" s="157" t="s">
        <v>460</v>
      </c>
      <c r="Z79" s="146"/>
      <c r="AA79" s="146"/>
      <c r="AB79" s="146"/>
      <c r="AC79" s="146"/>
      <c r="AD79" s="146"/>
      <c r="AE79" s="146"/>
      <c r="AF79" s="146"/>
      <c r="AG79" s="146" t="s">
        <v>898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6">
        <v>67</v>
      </c>
      <c r="B80" s="177" t="s">
        <v>16</v>
      </c>
      <c r="C80" s="188" t="s">
        <v>17</v>
      </c>
      <c r="D80" s="178" t="s">
        <v>466</v>
      </c>
      <c r="E80" s="179">
        <v>73</v>
      </c>
      <c r="F80" s="180"/>
      <c r="G80" s="181">
        <f t="shared" si="21"/>
        <v>0</v>
      </c>
      <c r="H80" s="180"/>
      <c r="I80" s="181">
        <f t="shared" si="22"/>
        <v>0</v>
      </c>
      <c r="J80" s="180"/>
      <c r="K80" s="181">
        <f t="shared" si="23"/>
        <v>0</v>
      </c>
      <c r="L80" s="181">
        <v>21</v>
      </c>
      <c r="M80" s="181">
        <f t="shared" si="24"/>
        <v>0</v>
      </c>
      <c r="N80" s="179">
        <v>0</v>
      </c>
      <c r="O80" s="179">
        <f t="shared" si="25"/>
        <v>0</v>
      </c>
      <c r="P80" s="179">
        <v>0</v>
      </c>
      <c r="Q80" s="179">
        <f t="shared" si="26"/>
        <v>0</v>
      </c>
      <c r="R80" s="181"/>
      <c r="S80" s="181" t="s">
        <v>521</v>
      </c>
      <c r="T80" s="182" t="s">
        <v>522</v>
      </c>
      <c r="U80" s="157">
        <v>0</v>
      </c>
      <c r="V80" s="157">
        <f t="shared" si="27"/>
        <v>0</v>
      </c>
      <c r="W80" s="157"/>
      <c r="X80" s="157" t="s">
        <v>459</v>
      </c>
      <c r="Y80" s="157" t="s">
        <v>460</v>
      </c>
      <c r="Z80" s="146"/>
      <c r="AA80" s="146"/>
      <c r="AB80" s="146"/>
      <c r="AC80" s="146"/>
      <c r="AD80" s="146"/>
      <c r="AE80" s="146"/>
      <c r="AF80" s="146"/>
      <c r="AG80" s="146" t="s">
        <v>898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6">
        <v>68</v>
      </c>
      <c r="B81" s="177" t="s">
        <v>18</v>
      </c>
      <c r="C81" s="188" t="s">
        <v>19</v>
      </c>
      <c r="D81" s="178" t="s">
        <v>13</v>
      </c>
      <c r="E81" s="179">
        <v>31</v>
      </c>
      <c r="F81" s="180"/>
      <c r="G81" s="181">
        <f t="shared" si="21"/>
        <v>0</v>
      </c>
      <c r="H81" s="180"/>
      <c r="I81" s="181">
        <f t="shared" si="22"/>
        <v>0</v>
      </c>
      <c r="J81" s="180"/>
      <c r="K81" s="181">
        <f t="shared" si="23"/>
        <v>0</v>
      </c>
      <c r="L81" s="181">
        <v>21</v>
      </c>
      <c r="M81" s="181">
        <f t="shared" si="24"/>
        <v>0</v>
      </c>
      <c r="N81" s="179">
        <v>0</v>
      </c>
      <c r="O81" s="179">
        <f t="shared" si="25"/>
        <v>0</v>
      </c>
      <c r="P81" s="179">
        <v>0</v>
      </c>
      <c r="Q81" s="179">
        <f t="shared" si="26"/>
        <v>0</v>
      </c>
      <c r="R81" s="181"/>
      <c r="S81" s="181" t="s">
        <v>458</v>
      </c>
      <c r="T81" s="182" t="s">
        <v>522</v>
      </c>
      <c r="U81" s="157">
        <v>0.22700000000000001</v>
      </c>
      <c r="V81" s="157">
        <f t="shared" si="27"/>
        <v>7.04</v>
      </c>
      <c r="W81" s="157"/>
      <c r="X81" s="157" t="s">
        <v>459</v>
      </c>
      <c r="Y81" s="157" t="s">
        <v>460</v>
      </c>
      <c r="Z81" s="146"/>
      <c r="AA81" s="146"/>
      <c r="AB81" s="146"/>
      <c r="AC81" s="146"/>
      <c r="AD81" s="146"/>
      <c r="AE81" s="146"/>
      <c r="AF81" s="146"/>
      <c r="AG81" s="146" t="s">
        <v>898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6">
        <v>69</v>
      </c>
      <c r="B82" s="177" t="s">
        <v>20</v>
      </c>
      <c r="C82" s="188" t="s">
        <v>21</v>
      </c>
      <c r="D82" s="178" t="s">
        <v>13</v>
      </c>
      <c r="E82" s="179">
        <v>52</v>
      </c>
      <c r="F82" s="180"/>
      <c r="G82" s="181">
        <f t="shared" si="21"/>
        <v>0</v>
      </c>
      <c r="H82" s="180"/>
      <c r="I82" s="181">
        <f t="shared" si="22"/>
        <v>0</v>
      </c>
      <c r="J82" s="180"/>
      <c r="K82" s="181">
        <f t="shared" si="23"/>
        <v>0</v>
      </c>
      <c r="L82" s="181">
        <v>21</v>
      </c>
      <c r="M82" s="181">
        <f t="shared" si="24"/>
        <v>0</v>
      </c>
      <c r="N82" s="179">
        <v>0</v>
      </c>
      <c r="O82" s="179">
        <f t="shared" si="25"/>
        <v>0</v>
      </c>
      <c r="P82" s="179">
        <v>0</v>
      </c>
      <c r="Q82" s="179">
        <f t="shared" si="26"/>
        <v>0</v>
      </c>
      <c r="R82" s="181"/>
      <c r="S82" s="181" t="s">
        <v>458</v>
      </c>
      <c r="T82" s="182" t="s">
        <v>522</v>
      </c>
      <c r="U82" s="157">
        <v>0.38200000000000001</v>
      </c>
      <c r="V82" s="157">
        <f t="shared" si="27"/>
        <v>19.86</v>
      </c>
      <c r="W82" s="157"/>
      <c r="X82" s="157" t="s">
        <v>459</v>
      </c>
      <c r="Y82" s="157" t="s">
        <v>460</v>
      </c>
      <c r="Z82" s="146"/>
      <c r="AA82" s="146"/>
      <c r="AB82" s="146"/>
      <c r="AC82" s="146"/>
      <c r="AD82" s="146"/>
      <c r="AE82" s="146"/>
      <c r="AF82" s="146"/>
      <c r="AG82" s="146" t="s">
        <v>898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76">
        <v>70</v>
      </c>
      <c r="B83" s="177" t="s">
        <v>22</v>
      </c>
      <c r="C83" s="188" t="s">
        <v>23</v>
      </c>
      <c r="D83" s="178" t="s">
        <v>13</v>
      </c>
      <c r="E83" s="179">
        <v>51</v>
      </c>
      <c r="F83" s="180"/>
      <c r="G83" s="181">
        <f t="shared" si="21"/>
        <v>0</v>
      </c>
      <c r="H83" s="180"/>
      <c r="I83" s="181">
        <f t="shared" si="22"/>
        <v>0</v>
      </c>
      <c r="J83" s="180"/>
      <c r="K83" s="181">
        <f t="shared" si="23"/>
        <v>0</v>
      </c>
      <c r="L83" s="181">
        <v>21</v>
      </c>
      <c r="M83" s="181">
        <f t="shared" si="24"/>
        <v>0</v>
      </c>
      <c r="N83" s="179">
        <v>0</v>
      </c>
      <c r="O83" s="179">
        <f t="shared" si="25"/>
        <v>0</v>
      </c>
      <c r="P83" s="179">
        <v>0</v>
      </c>
      <c r="Q83" s="179">
        <f t="shared" si="26"/>
        <v>0</v>
      </c>
      <c r="R83" s="181"/>
      <c r="S83" s="181" t="s">
        <v>458</v>
      </c>
      <c r="T83" s="182" t="s">
        <v>522</v>
      </c>
      <c r="U83" s="157">
        <v>1.575</v>
      </c>
      <c r="V83" s="157">
        <f t="shared" si="27"/>
        <v>80.33</v>
      </c>
      <c r="W83" s="157"/>
      <c r="X83" s="157" t="s">
        <v>459</v>
      </c>
      <c r="Y83" s="157" t="s">
        <v>460</v>
      </c>
      <c r="Z83" s="146"/>
      <c r="AA83" s="146"/>
      <c r="AB83" s="146"/>
      <c r="AC83" s="146"/>
      <c r="AD83" s="146"/>
      <c r="AE83" s="146"/>
      <c r="AF83" s="146"/>
      <c r="AG83" s="146" t="s">
        <v>898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6">
        <v>71</v>
      </c>
      <c r="B84" s="177" t="s">
        <v>24</v>
      </c>
      <c r="C84" s="188" t="s">
        <v>25</v>
      </c>
      <c r="D84" s="178" t="s">
        <v>13</v>
      </c>
      <c r="E84" s="179">
        <v>7</v>
      </c>
      <c r="F84" s="180"/>
      <c r="G84" s="181">
        <f t="shared" si="21"/>
        <v>0</v>
      </c>
      <c r="H84" s="180"/>
      <c r="I84" s="181">
        <f t="shared" si="22"/>
        <v>0</v>
      </c>
      <c r="J84" s="180"/>
      <c r="K84" s="181">
        <f t="shared" si="23"/>
        <v>0</v>
      </c>
      <c r="L84" s="181">
        <v>21</v>
      </c>
      <c r="M84" s="181">
        <f t="shared" si="24"/>
        <v>0</v>
      </c>
      <c r="N84" s="179">
        <v>0</v>
      </c>
      <c r="O84" s="179">
        <f t="shared" si="25"/>
        <v>0</v>
      </c>
      <c r="P84" s="179">
        <v>0</v>
      </c>
      <c r="Q84" s="179">
        <f t="shared" si="26"/>
        <v>0</v>
      </c>
      <c r="R84" s="181"/>
      <c r="S84" s="181" t="s">
        <v>458</v>
      </c>
      <c r="T84" s="182" t="s">
        <v>522</v>
      </c>
      <c r="U84" s="157">
        <v>4.5</v>
      </c>
      <c r="V84" s="157">
        <f t="shared" si="27"/>
        <v>31.5</v>
      </c>
      <c r="W84" s="157"/>
      <c r="X84" s="157" t="s">
        <v>459</v>
      </c>
      <c r="Y84" s="157" t="s">
        <v>460</v>
      </c>
      <c r="Z84" s="146"/>
      <c r="AA84" s="146"/>
      <c r="AB84" s="146"/>
      <c r="AC84" s="146"/>
      <c r="AD84" s="146"/>
      <c r="AE84" s="146"/>
      <c r="AF84" s="146"/>
      <c r="AG84" s="146" t="s">
        <v>898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76">
        <v>72</v>
      </c>
      <c r="B85" s="177" t="s">
        <v>26</v>
      </c>
      <c r="C85" s="188" t="s">
        <v>27</v>
      </c>
      <c r="D85" s="178" t="s">
        <v>13</v>
      </c>
      <c r="E85" s="179">
        <v>6</v>
      </c>
      <c r="F85" s="180"/>
      <c r="G85" s="181">
        <f t="shared" si="21"/>
        <v>0</v>
      </c>
      <c r="H85" s="180"/>
      <c r="I85" s="181">
        <f t="shared" si="22"/>
        <v>0</v>
      </c>
      <c r="J85" s="180"/>
      <c r="K85" s="181">
        <f t="shared" si="23"/>
        <v>0</v>
      </c>
      <c r="L85" s="181">
        <v>21</v>
      </c>
      <c r="M85" s="181">
        <f t="shared" si="24"/>
        <v>0</v>
      </c>
      <c r="N85" s="179">
        <v>0</v>
      </c>
      <c r="O85" s="179">
        <f t="shared" si="25"/>
        <v>0</v>
      </c>
      <c r="P85" s="179">
        <v>0</v>
      </c>
      <c r="Q85" s="179">
        <f t="shared" si="26"/>
        <v>0</v>
      </c>
      <c r="R85" s="181"/>
      <c r="S85" s="181" t="s">
        <v>458</v>
      </c>
      <c r="T85" s="182" t="s">
        <v>522</v>
      </c>
      <c r="U85" s="157">
        <v>0.38300000000000001</v>
      </c>
      <c r="V85" s="157">
        <f t="shared" si="27"/>
        <v>2.2999999999999998</v>
      </c>
      <c r="W85" s="157"/>
      <c r="X85" s="157" t="s">
        <v>459</v>
      </c>
      <c r="Y85" s="157" t="s">
        <v>460</v>
      </c>
      <c r="Z85" s="146"/>
      <c r="AA85" s="146"/>
      <c r="AB85" s="146"/>
      <c r="AC85" s="146"/>
      <c r="AD85" s="146"/>
      <c r="AE85" s="146"/>
      <c r="AF85" s="146"/>
      <c r="AG85" s="146" t="s">
        <v>898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76">
        <v>73</v>
      </c>
      <c r="B86" s="177" t="s">
        <v>28</v>
      </c>
      <c r="C86" s="188" t="s">
        <v>29</v>
      </c>
      <c r="D86" s="178" t="s">
        <v>13</v>
      </c>
      <c r="E86" s="179">
        <v>3</v>
      </c>
      <c r="F86" s="180"/>
      <c r="G86" s="181">
        <f t="shared" si="21"/>
        <v>0</v>
      </c>
      <c r="H86" s="180"/>
      <c r="I86" s="181">
        <f t="shared" si="22"/>
        <v>0</v>
      </c>
      <c r="J86" s="180"/>
      <c r="K86" s="181">
        <f t="shared" si="23"/>
        <v>0</v>
      </c>
      <c r="L86" s="181">
        <v>21</v>
      </c>
      <c r="M86" s="181">
        <f t="shared" si="24"/>
        <v>0</v>
      </c>
      <c r="N86" s="179">
        <v>0</v>
      </c>
      <c r="O86" s="179">
        <f t="shared" si="25"/>
        <v>0</v>
      </c>
      <c r="P86" s="179">
        <v>0</v>
      </c>
      <c r="Q86" s="179">
        <f t="shared" si="26"/>
        <v>0</v>
      </c>
      <c r="R86" s="181"/>
      <c r="S86" s="181" t="s">
        <v>458</v>
      </c>
      <c r="T86" s="182" t="s">
        <v>522</v>
      </c>
      <c r="U86" s="157">
        <v>0.25800000000000001</v>
      </c>
      <c r="V86" s="157">
        <f t="shared" si="27"/>
        <v>0.77</v>
      </c>
      <c r="W86" s="157"/>
      <c r="X86" s="157" t="s">
        <v>459</v>
      </c>
      <c r="Y86" s="157" t="s">
        <v>460</v>
      </c>
      <c r="Z86" s="146"/>
      <c r="AA86" s="146"/>
      <c r="AB86" s="146"/>
      <c r="AC86" s="146"/>
      <c r="AD86" s="146"/>
      <c r="AE86" s="146"/>
      <c r="AF86" s="146"/>
      <c r="AG86" s="146" t="s">
        <v>898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76">
        <v>74</v>
      </c>
      <c r="B87" s="177" t="s">
        <v>30</v>
      </c>
      <c r="C87" s="188" t="s">
        <v>31</v>
      </c>
      <c r="D87" s="178" t="s">
        <v>13</v>
      </c>
      <c r="E87" s="179">
        <v>9</v>
      </c>
      <c r="F87" s="180"/>
      <c r="G87" s="181">
        <f t="shared" si="21"/>
        <v>0</v>
      </c>
      <c r="H87" s="180"/>
      <c r="I87" s="181">
        <f t="shared" si="22"/>
        <v>0</v>
      </c>
      <c r="J87" s="180"/>
      <c r="K87" s="181">
        <f t="shared" si="23"/>
        <v>0</v>
      </c>
      <c r="L87" s="181">
        <v>21</v>
      </c>
      <c r="M87" s="181">
        <f t="shared" si="24"/>
        <v>0</v>
      </c>
      <c r="N87" s="179">
        <v>0</v>
      </c>
      <c r="O87" s="179">
        <f t="shared" si="25"/>
        <v>0</v>
      </c>
      <c r="P87" s="179">
        <v>0</v>
      </c>
      <c r="Q87" s="179">
        <f t="shared" si="26"/>
        <v>0</v>
      </c>
      <c r="R87" s="181"/>
      <c r="S87" s="181" t="s">
        <v>458</v>
      </c>
      <c r="T87" s="182" t="s">
        <v>522</v>
      </c>
      <c r="U87" s="157">
        <v>0.56899999999999995</v>
      </c>
      <c r="V87" s="157">
        <f t="shared" si="27"/>
        <v>5.12</v>
      </c>
      <c r="W87" s="157"/>
      <c r="X87" s="157" t="s">
        <v>459</v>
      </c>
      <c r="Y87" s="157" t="s">
        <v>460</v>
      </c>
      <c r="Z87" s="146"/>
      <c r="AA87" s="146"/>
      <c r="AB87" s="146"/>
      <c r="AC87" s="146"/>
      <c r="AD87" s="146"/>
      <c r="AE87" s="146"/>
      <c r="AF87" s="146"/>
      <c r="AG87" s="146" t="s">
        <v>898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76">
        <v>75</v>
      </c>
      <c r="B88" s="177" t="s">
        <v>32</v>
      </c>
      <c r="C88" s="188" t="s">
        <v>33</v>
      </c>
      <c r="D88" s="178" t="s">
        <v>13</v>
      </c>
      <c r="E88" s="179">
        <v>151</v>
      </c>
      <c r="F88" s="180"/>
      <c r="G88" s="181">
        <f t="shared" si="21"/>
        <v>0</v>
      </c>
      <c r="H88" s="180"/>
      <c r="I88" s="181">
        <f t="shared" si="22"/>
        <v>0</v>
      </c>
      <c r="J88" s="180"/>
      <c r="K88" s="181">
        <f t="shared" si="23"/>
        <v>0</v>
      </c>
      <c r="L88" s="181">
        <v>21</v>
      </c>
      <c r="M88" s="181">
        <f t="shared" si="24"/>
        <v>0</v>
      </c>
      <c r="N88" s="179">
        <v>0</v>
      </c>
      <c r="O88" s="179">
        <f t="shared" si="25"/>
        <v>0</v>
      </c>
      <c r="P88" s="179">
        <v>0</v>
      </c>
      <c r="Q88" s="179">
        <f t="shared" si="26"/>
        <v>0</v>
      </c>
      <c r="R88" s="181"/>
      <c r="S88" s="181" t="s">
        <v>458</v>
      </c>
      <c r="T88" s="182" t="s">
        <v>522</v>
      </c>
      <c r="U88" s="157">
        <v>0.22700000000000001</v>
      </c>
      <c r="V88" s="157">
        <f t="shared" si="27"/>
        <v>34.28</v>
      </c>
      <c r="W88" s="157"/>
      <c r="X88" s="157" t="s">
        <v>459</v>
      </c>
      <c r="Y88" s="157" t="s">
        <v>460</v>
      </c>
      <c r="Z88" s="146"/>
      <c r="AA88" s="146"/>
      <c r="AB88" s="146"/>
      <c r="AC88" s="146"/>
      <c r="AD88" s="146"/>
      <c r="AE88" s="146"/>
      <c r="AF88" s="146"/>
      <c r="AG88" s="146" t="s">
        <v>898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76">
        <v>76</v>
      </c>
      <c r="B89" s="177" t="s">
        <v>34</v>
      </c>
      <c r="C89" s="188" t="s">
        <v>35</v>
      </c>
      <c r="D89" s="178" t="s">
        <v>13</v>
      </c>
      <c r="E89" s="179">
        <v>151</v>
      </c>
      <c r="F89" s="180"/>
      <c r="G89" s="181">
        <f t="shared" si="21"/>
        <v>0</v>
      </c>
      <c r="H89" s="180"/>
      <c r="I89" s="181">
        <f t="shared" si="22"/>
        <v>0</v>
      </c>
      <c r="J89" s="180"/>
      <c r="K89" s="181">
        <f t="shared" si="23"/>
        <v>0</v>
      </c>
      <c r="L89" s="181">
        <v>21</v>
      </c>
      <c r="M89" s="181">
        <f t="shared" si="24"/>
        <v>0</v>
      </c>
      <c r="N89" s="179">
        <v>0</v>
      </c>
      <c r="O89" s="179">
        <f t="shared" si="25"/>
        <v>0</v>
      </c>
      <c r="P89" s="179">
        <v>0</v>
      </c>
      <c r="Q89" s="179">
        <f t="shared" si="26"/>
        <v>0</v>
      </c>
      <c r="R89" s="181"/>
      <c r="S89" s="181" t="s">
        <v>458</v>
      </c>
      <c r="T89" s="182" t="s">
        <v>522</v>
      </c>
      <c r="U89" s="157">
        <v>0.28999999999999998</v>
      </c>
      <c r="V89" s="157">
        <f t="shared" si="27"/>
        <v>43.79</v>
      </c>
      <c r="W89" s="157"/>
      <c r="X89" s="157" t="s">
        <v>459</v>
      </c>
      <c r="Y89" s="157" t="s">
        <v>460</v>
      </c>
      <c r="Z89" s="146"/>
      <c r="AA89" s="146"/>
      <c r="AB89" s="146"/>
      <c r="AC89" s="146"/>
      <c r="AD89" s="146"/>
      <c r="AE89" s="146"/>
      <c r="AF89" s="146"/>
      <c r="AG89" s="146" t="s">
        <v>898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76">
        <v>77</v>
      </c>
      <c r="B90" s="177" t="s">
        <v>36</v>
      </c>
      <c r="C90" s="188" t="s">
        <v>37</v>
      </c>
      <c r="D90" s="178" t="s">
        <v>13</v>
      </c>
      <c r="E90" s="179">
        <v>52</v>
      </c>
      <c r="F90" s="180"/>
      <c r="G90" s="181">
        <f t="shared" si="21"/>
        <v>0</v>
      </c>
      <c r="H90" s="180"/>
      <c r="I90" s="181">
        <f t="shared" si="22"/>
        <v>0</v>
      </c>
      <c r="J90" s="180"/>
      <c r="K90" s="181">
        <f t="shared" si="23"/>
        <v>0</v>
      </c>
      <c r="L90" s="181">
        <v>21</v>
      </c>
      <c r="M90" s="181">
        <f t="shared" si="24"/>
        <v>0</v>
      </c>
      <c r="N90" s="179">
        <v>0</v>
      </c>
      <c r="O90" s="179">
        <f t="shared" si="25"/>
        <v>0</v>
      </c>
      <c r="P90" s="179">
        <v>0</v>
      </c>
      <c r="Q90" s="179">
        <f t="shared" si="26"/>
        <v>0</v>
      </c>
      <c r="R90" s="181"/>
      <c r="S90" s="181" t="s">
        <v>458</v>
      </c>
      <c r="T90" s="182" t="s">
        <v>522</v>
      </c>
      <c r="U90" s="157">
        <v>0.222</v>
      </c>
      <c r="V90" s="157">
        <f t="shared" si="27"/>
        <v>11.54</v>
      </c>
      <c r="W90" s="157"/>
      <c r="X90" s="157" t="s">
        <v>459</v>
      </c>
      <c r="Y90" s="157" t="s">
        <v>460</v>
      </c>
      <c r="Z90" s="146"/>
      <c r="AA90" s="146"/>
      <c r="AB90" s="146"/>
      <c r="AC90" s="146"/>
      <c r="AD90" s="146"/>
      <c r="AE90" s="146"/>
      <c r="AF90" s="146"/>
      <c r="AG90" s="146" t="s">
        <v>898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76">
        <v>78</v>
      </c>
      <c r="B91" s="177" t="s">
        <v>38</v>
      </c>
      <c r="C91" s="188" t="s">
        <v>39</v>
      </c>
      <c r="D91" s="178" t="s">
        <v>466</v>
      </c>
      <c r="E91" s="179">
        <v>54</v>
      </c>
      <c r="F91" s="180"/>
      <c r="G91" s="181">
        <f t="shared" si="21"/>
        <v>0</v>
      </c>
      <c r="H91" s="180"/>
      <c r="I91" s="181">
        <f t="shared" si="22"/>
        <v>0</v>
      </c>
      <c r="J91" s="180"/>
      <c r="K91" s="181">
        <f t="shared" si="23"/>
        <v>0</v>
      </c>
      <c r="L91" s="181">
        <v>21</v>
      </c>
      <c r="M91" s="181">
        <f t="shared" si="24"/>
        <v>0</v>
      </c>
      <c r="N91" s="179">
        <v>0</v>
      </c>
      <c r="O91" s="179">
        <f t="shared" si="25"/>
        <v>0</v>
      </c>
      <c r="P91" s="179">
        <v>0</v>
      </c>
      <c r="Q91" s="179">
        <f t="shared" si="26"/>
        <v>0</v>
      </c>
      <c r="R91" s="181"/>
      <c r="S91" s="181" t="s">
        <v>458</v>
      </c>
      <c r="T91" s="182" t="s">
        <v>522</v>
      </c>
      <c r="U91" s="157">
        <v>0.44500000000000001</v>
      </c>
      <c r="V91" s="157">
        <f t="shared" si="27"/>
        <v>24.03</v>
      </c>
      <c r="W91" s="157"/>
      <c r="X91" s="157" t="s">
        <v>459</v>
      </c>
      <c r="Y91" s="157" t="s">
        <v>460</v>
      </c>
      <c r="Z91" s="146"/>
      <c r="AA91" s="146"/>
      <c r="AB91" s="146"/>
      <c r="AC91" s="146"/>
      <c r="AD91" s="146"/>
      <c r="AE91" s="146"/>
      <c r="AF91" s="146"/>
      <c r="AG91" s="146" t="s">
        <v>898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76">
        <v>79</v>
      </c>
      <c r="B92" s="177" t="s">
        <v>40</v>
      </c>
      <c r="C92" s="188" t="s">
        <v>41</v>
      </c>
      <c r="D92" s="178" t="s">
        <v>466</v>
      </c>
      <c r="E92" s="179">
        <v>16</v>
      </c>
      <c r="F92" s="180"/>
      <c r="G92" s="181">
        <f t="shared" si="21"/>
        <v>0</v>
      </c>
      <c r="H92" s="180"/>
      <c r="I92" s="181">
        <f t="shared" si="22"/>
        <v>0</v>
      </c>
      <c r="J92" s="180"/>
      <c r="K92" s="181">
        <f t="shared" si="23"/>
        <v>0</v>
      </c>
      <c r="L92" s="181">
        <v>21</v>
      </c>
      <c r="M92" s="181">
        <f t="shared" si="24"/>
        <v>0</v>
      </c>
      <c r="N92" s="179">
        <v>0</v>
      </c>
      <c r="O92" s="179">
        <f t="shared" si="25"/>
        <v>0</v>
      </c>
      <c r="P92" s="179">
        <v>0</v>
      </c>
      <c r="Q92" s="179">
        <f t="shared" si="26"/>
        <v>0</v>
      </c>
      <c r="R92" s="181"/>
      <c r="S92" s="181" t="s">
        <v>458</v>
      </c>
      <c r="T92" s="182" t="s">
        <v>522</v>
      </c>
      <c r="U92" s="157">
        <v>0.37</v>
      </c>
      <c r="V92" s="157">
        <f t="shared" si="27"/>
        <v>5.92</v>
      </c>
      <c r="W92" s="157"/>
      <c r="X92" s="157" t="s">
        <v>459</v>
      </c>
      <c r="Y92" s="157" t="s">
        <v>460</v>
      </c>
      <c r="Z92" s="146"/>
      <c r="AA92" s="146"/>
      <c r="AB92" s="146"/>
      <c r="AC92" s="146"/>
      <c r="AD92" s="146"/>
      <c r="AE92" s="146"/>
      <c r="AF92" s="146"/>
      <c r="AG92" s="146" t="s">
        <v>898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76">
        <v>80</v>
      </c>
      <c r="B93" s="177" t="s">
        <v>42</v>
      </c>
      <c r="C93" s="188" t="s">
        <v>43</v>
      </c>
      <c r="D93" s="178" t="s">
        <v>466</v>
      </c>
      <c r="E93" s="179">
        <v>16</v>
      </c>
      <c r="F93" s="180"/>
      <c r="G93" s="181">
        <f t="shared" si="21"/>
        <v>0</v>
      </c>
      <c r="H93" s="180"/>
      <c r="I93" s="181">
        <f t="shared" si="22"/>
        <v>0</v>
      </c>
      <c r="J93" s="180"/>
      <c r="K93" s="181">
        <f t="shared" si="23"/>
        <v>0</v>
      </c>
      <c r="L93" s="181">
        <v>21</v>
      </c>
      <c r="M93" s="181">
        <f t="shared" si="24"/>
        <v>0</v>
      </c>
      <c r="N93" s="179">
        <v>0</v>
      </c>
      <c r="O93" s="179">
        <f t="shared" si="25"/>
        <v>0</v>
      </c>
      <c r="P93" s="179">
        <v>0</v>
      </c>
      <c r="Q93" s="179">
        <f t="shared" si="26"/>
        <v>0</v>
      </c>
      <c r="R93" s="181"/>
      <c r="S93" s="181" t="s">
        <v>458</v>
      </c>
      <c r="T93" s="182" t="s">
        <v>522</v>
      </c>
      <c r="U93" s="157">
        <v>0.37</v>
      </c>
      <c r="V93" s="157">
        <f t="shared" si="27"/>
        <v>5.92</v>
      </c>
      <c r="W93" s="157"/>
      <c r="X93" s="157" t="s">
        <v>459</v>
      </c>
      <c r="Y93" s="157" t="s">
        <v>460</v>
      </c>
      <c r="Z93" s="146"/>
      <c r="AA93" s="146"/>
      <c r="AB93" s="146"/>
      <c r="AC93" s="146"/>
      <c r="AD93" s="146"/>
      <c r="AE93" s="146"/>
      <c r="AF93" s="146"/>
      <c r="AG93" s="146" t="s">
        <v>898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76">
        <v>81</v>
      </c>
      <c r="B94" s="177" t="s">
        <v>44</v>
      </c>
      <c r="C94" s="188" t="s">
        <v>45</v>
      </c>
      <c r="D94" s="178" t="s">
        <v>466</v>
      </c>
      <c r="E94" s="179">
        <v>2</v>
      </c>
      <c r="F94" s="180"/>
      <c r="G94" s="181">
        <f t="shared" si="21"/>
        <v>0</v>
      </c>
      <c r="H94" s="180"/>
      <c r="I94" s="181">
        <f t="shared" si="22"/>
        <v>0</v>
      </c>
      <c r="J94" s="180"/>
      <c r="K94" s="181">
        <f t="shared" si="23"/>
        <v>0</v>
      </c>
      <c r="L94" s="181">
        <v>21</v>
      </c>
      <c r="M94" s="181">
        <f t="shared" si="24"/>
        <v>0</v>
      </c>
      <c r="N94" s="179">
        <v>0</v>
      </c>
      <c r="O94" s="179">
        <f t="shared" si="25"/>
        <v>0</v>
      </c>
      <c r="P94" s="179">
        <v>0</v>
      </c>
      <c r="Q94" s="179">
        <f t="shared" si="26"/>
        <v>0</v>
      </c>
      <c r="R94" s="181"/>
      <c r="S94" s="181" t="s">
        <v>521</v>
      </c>
      <c r="T94" s="182" t="s">
        <v>522</v>
      </c>
      <c r="U94" s="157">
        <v>0</v>
      </c>
      <c r="V94" s="157">
        <f t="shared" si="27"/>
        <v>0</v>
      </c>
      <c r="W94" s="157"/>
      <c r="X94" s="157" t="s">
        <v>459</v>
      </c>
      <c r="Y94" s="157" t="s">
        <v>460</v>
      </c>
      <c r="Z94" s="146"/>
      <c r="AA94" s="146"/>
      <c r="AB94" s="146"/>
      <c r="AC94" s="146"/>
      <c r="AD94" s="146"/>
      <c r="AE94" s="146"/>
      <c r="AF94" s="146"/>
      <c r="AG94" s="146" t="s">
        <v>898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6">
        <v>82</v>
      </c>
      <c r="B95" s="177" t="s">
        <v>46</v>
      </c>
      <c r="C95" s="188" t="s">
        <v>47</v>
      </c>
      <c r="D95" s="178" t="s">
        <v>466</v>
      </c>
      <c r="E95" s="179">
        <v>9</v>
      </c>
      <c r="F95" s="180"/>
      <c r="G95" s="181">
        <f t="shared" si="21"/>
        <v>0</v>
      </c>
      <c r="H95" s="180"/>
      <c r="I95" s="181">
        <f t="shared" si="22"/>
        <v>0</v>
      </c>
      <c r="J95" s="180"/>
      <c r="K95" s="181">
        <f t="shared" si="23"/>
        <v>0</v>
      </c>
      <c r="L95" s="181">
        <v>21</v>
      </c>
      <c r="M95" s="181">
        <f t="shared" si="24"/>
        <v>0</v>
      </c>
      <c r="N95" s="179">
        <v>0</v>
      </c>
      <c r="O95" s="179">
        <f t="shared" si="25"/>
        <v>0</v>
      </c>
      <c r="P95" s="179">
        <v>0</v>
      </c>
      <c r="Q95" s="179">
        <f t="shared" si="26"/>
        <v>0</v>
      </c>
      <c r="R95" s="181"/>
      <c r="S95" s="181" t="s">
        <v>521</v>
      </c>
      <c r="T95" s="182" t="s">
        <v>522</v>
      </c>
      <c r="U95" s="157">
        <v>0</v>
      </c>
      <c r="V95" s="157">
        <f t="shared" si="27"/>
        <v>0</v>
      </c>
      <c r="W95" s="157"/>
      <c r="X95" s="157" t="s">
        <v>459</v>
      </c>
      <c r="Y95" s="157" t="s">
        <v>460</v>
      </c>
      <c r="Z95" s="146"/>
      <c r="AA95" s="146"/>
      <c r="AB95" s="146"/>
      <c r="AC95" s="146"/>
      <c r="AD95" s="146"/>
      <c r="AE95" s="146"/>
      <c r="AF95" s="146"/>
      <c r="AG95" s="146" t="s">
        <v>898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76">
        <v>83</v>
      </c>
      <c r="B96" s="177" t="s">
        <v>48</v>
      </c>
      <c r="C96" s="188" t="s">
        <v>49</v>
      </c>
      <c r="D96" s="178" t="s">
        <v>466</v>
      </c>
      <c r="E96" s="179">
        <v>1</v>
      </c>
      <c r="F96" s="180"/>
      <c r="G96" s="181">
        <f t="shared" si="21"/>
        <v>0</v>
      </c>
      <c r="H96" s="180"/>
      <c r="I96" s="181">
        <f t="shared" si="22"/>
        <v>0</v>
      </c>
      <c r="J96" s="180"/>
      <c r="K96" s="181">
        <f t="shared" si="23"/>
        <v>0</v>
      </c>
      <c r="L96" s="181">
        <v>21</v>
      </c>
      <c r="M96" s="181">
        <f t="shared" si="24"/>
        <v>0</v>
      </c>
      <c r="N96" s="179">
        <v>0</v>
      </c>
      <c r="O96" s="179">
        <f t="shared" si="25"/>
        <v>0</v>
      </c>
      <c r="P96" s="179">
        <v>0</v>
      </c>
      <c r="Q96" s="179">
        <f t="shared" si="26"/>
        <v>0</v>
      </c>
      <c r="R96" s="181"/>
      <c r="S96" s="181" t="s">
        <v>521</v>
      </c>
      <c r="T96" s="182" t="s">
        <v>522</v>
      </c>
      <c r="U96" s="157">
        <v>0</v>
      </c>
      <c r="V96" s="157">
        <f t="shared" si="27"/>
        <v>0</v>
      </c>
      <c r="W96" s="157"/>
      <c r="X96" s="157" t="s">
        <v>459</v>
      </c>
      <c r="Y96" s="157" t="s">
        <v>460</v>
      </c>
      <c r="Z96" s="146"/>
      <c r="AA96" s="146"/>
      <c r="AB96" s="146"/>
      <c r="AC96" s="146"/>
      <c r="AD96" s="146"/>
      <c r="AE96" s="146"/>
      <c r="AF96" s="146"/>
      <c r="AG96" s="146" t="s">
        <v>898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76">
        <v>84</v>
      </c>
      <c r="B97" s="177" t="s">
        <v>50</v>
      </c>
      <c r="C97" s="188" t="s">
        <v>51</v>
      </c>
      <c r="D97" s="178" t="s">
        <v>466</v>
      </c>
      <c r="E97" s="179">
        <v>1</v>
      </c>
      <c r="F97" s="180"/>
      <c r="G97" s="181">
        <f t="shared" si="21"/>
        <v>0</v>
      </c>
      <c r="H97" s="180"/>
      <c r="I97" s="181">
        <f t="shared" si="22"/>
        <v>0</v>
      </c>
      <c r="J97" s="180"/>
      <c r="K97" s="181">
        <f t="shared" si="23"/>
        <v>0</v>
      </c>
      <c r="L97" s="181">
        <v>21</v>
      </c>
      <c r="M97" s="181">
        <f t="shared" si="24"/>
        <v>0</v>
      </c>
      <c r="N97" s="179">
        <v>0</v>
      </c>
      <c r="O97" s="179">
        <f t="shared" si="25"/>
        <v>0</v>
      </c>
      <c r="P97" s="179">
        <v>0</v>
      </c>
      <c r="Q97" s="179">
        <f t="shared" si="26"/>
        <v>0</v>
      </c>
      <c r="R97" s="181"/>
      <c r="S97" s="181" t="s">
        <v>521</v>
      </c>
      <c r="T97" s="182" t="s">
        <v>522</v>
      </c>
      <c r="U97" s="157">
        <v>0</v>
      </c>
      <c r="V97" s="157">
        <f t="shared" si="27"/>
        <v>0</v>
      </c>
      <c r="W97" s="157"/>
      <c r="X97" s="157" t="s">
        <v>459</v>
      </c>
      <c r="Y97" s="157" t="s">
        <v>460</v>
      </c>
      <c r="Z97" s="146"/>
      <c r="AA97" s="146"/>
      <c r="AB97" s="146"/>
      <c r="AC97" s="146"/>
      <c r="AD97" s="146"/>
      <c r="AE97" s="146"/>
      <c r="AF97" s="146"/>
      <c r="AG97" s="146" t="s">
        <v>898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76">
        <v>85</v>
      </c>
      <c r="B98" s="177" t="s">
        <v>52</v>
      </c>
      <c r="C98" s="188" t="s">
        <v>53</v>
      </c>
      <c r="D98" s="178" t="s">
        <v>466</v>
      </c>
      <c r="E98" s="179">
        <v>9</v>
      </c>
      <c r="F98" s="180"/>
      <c r="G98" s="181">
        <f t="shared" si="21"/>
        <v>0</v>
      </c>
      <c r="H98" s="180"/>
      <c r="I98" s="181">
        <f t="shared" si="22"/>
        <v>0</v>
      </c>
      <c r="J98" s="180"/>
      <c r="K98" s="181">
        <f t="shared" si="23"/>
        <v>0</v>
      </c>
      <c r="L98" s="181">
        <v>21</v>
      </c>
      <c r="M98" s="181">
        <f t="shared" si="24"/>
        <v>0</v>
      </c>
      <c r="N98" s="179">
        <v>0</v>
      </c>
      <c r="O98" s="179">
        <f t="shared" si="25"/>
        <v>0</v>
      </c>
      <c r="P98" s="179">
        <v>0</v>
      </c>
      <c r="Q98" s="179">
        <f t="shared" si="26"/>
        <v>0</v>
      </c>
      <c r="R98" s="181"/>
      <c r="S98" s="181" t="s">
        <v>521</v>
      </c>
      <c r="T98" s="182" t="s">
        <v>522</v>
      </c>
      <c r="U98" s="157">
        <v>0</v>
      </c>
      <c r="V98" s="157">
        <f t="shared" si="27"/>
        <v>0</v>
      </c>
      <c r="W98" s="157"/>
      <c r="X98" s="157" t="s">
        <v>459</v>
      </c>
      <c r="Y98" s="157" t="s">
        <v>460</v>
      </c>
      <c r="Z98" s="146"/>
      <c r="AA98" s="146"/>
      <c r="AB98" s="146"/>
      <c r="AC98" s="146"/>
      <c r="AD98" s="146"/>
      <c r="AE98" s="146"/>
      <c r="AF98" s="146"/>
      <c r="AG98" s="146" t="s">
        <v>898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76">
        <v>86</v>
      </c>
      <c r="B99" s="177" t="s">
        <v>54</v>
      </c>
      <c r="C99" s="188" t="s">
        <v>55</v>
      </c>
      <c r="D99" s="178" t="s">
        <v>466</v>
      </c>
      <c r="E99" s="179">
        <v>30</v>
      </c>
      <c r="F99" s="180"/>
      <c r="G99" s="181">
        <f t="shared" si="21"/>
        <v>0</v>
      </c>
      <c r="H99" s="180"/>
      <c r="I99" s="181">
        <f t="shared" si="22"/>
        <v>0</v>
      </c>
      <c r="J99" s="180"/>
      <c r="K99" s="181">
        <f t="shared" si="23"/>
        <v>0</v>
      </c>
      <c r="L99" s="181">
        <v>21</v>
      </c>
      <c r="M99" s="181">
        <f t="shared" si="24"/>
        <v>0</v>
      </c>
      <c r="N99" s="179">
        <v>0</v>
      </c>
      <c r="O99" s="179">
        <f t="shared" si="25"/>
        <v>0</v>
      </c>
      <c r="P99" s="179">
        <v>0</v>
      </c>
      <c r="Q99" s="179">
        <f t="shared" si="26"/>
        <v>0</v>
      </c>
      <c r="R99" s="181"/>
      <c r="S99" s="181" t="s">
        <v>521</v>
      </c>
      <c r="T99" s="182" t="s">
        <v>522</v>
      </c>
      <c r="U99" s="157">
        <v>0</v>
      </c>
      <c r="V99" s="157">
        <f t="shared" si="27"/>
        <v>0</v>
      </c>
      <c r="W99" s="157"/>
      <c r="X99" s="157" t="s">
        <v>459</v>
      </c>
      <c r="Y99" s="157" t="s">
        <v>460</v>
      </c>
      <c r="Z99" s="146"/>
      <c r="AA99" s="146"/>
      <c r="AB99" s="146"/>
      <c r="AC99" s="146"/>
      <c r="AD99" s="146"/>
      <c r="AE99" s="146"/>
      <c r="AF99" s="146"/>
      <c r="AG99" s="146" t="s">
        <v>898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76">
        <v>87</v>
      </c>
      <c r="B100" s="177" t="s">
        <v>56</v>
      </c>
      <c r="C100" s="188" t="s">
        <v>57</v>
      </c>
      <c r="D100" s="178" t="s">
        <v>466</v>
      </c>
      <c r="E100" s="179">
        <v>3</v>
      </c>
      <c r="F100" s="180"/>
      <c r="G100" s="181">
        <f t="shared" si="21"/>
        <v>0</v>
      </c>
      <c r="H100" s="180"/>
      <c r="I100" s="181">
        <f t="shared" si="22"/>
        <v>0</v>
      </c>
      <c r="J100" s="180"/>
      <c r="K100" s="181">
        <f t="shared" si="23"/>
        <v>0</v>
      </c>
      <c r="L100" s="181">
        <v>21</v>
      </c>
      <c r="M100" s="181">
        <f t="shared" si="24"/>
        <v>0</v>
      </c>
      <c r="N100" s="179">
        <v>0</v>
      </c>
      <c r="O100" s="179">
        <f t="shared" si="25"/>
        <v>0</v>
      </c>
      <c r="P100" s="179">
        <v>0</v>
      </c>
      <c r="Q100" s="179">
        <f t="shared" si="26"/>
        <v>0</v>
      </c>
      <c r="R100" s="181"/>
      <c r="S100" s="181" t="s">
        <v>521</v>
      </c>
      <c r="T100" s="182" t="s">
        <v>522</v>
      </c>
      <c r="U100" s="157">
        <v>0</v>
      </c>
      <c r="V100" s="157">
        <f t="shared" si="27"/>
        <v>0</v>
      </c>
      <c r="W100" s="157"/>
      <c r="X100" s="157" t="s">
        <v>459</v>
      </c>
      <c r="Y100" s="157" t="s">
        <v>460</v>
      </c>
      <c r="Z100" s="146"/>
      <c r="AA100" s="146"/>
      <c r="AB100" s="146"/>
      <c r="AC100" s="146"/>
      <c r="AD100" s="146"/>
      <c r="AE100" s="146"/>
      <c r="AF100" s="146"/>
      <c r="AG100" s="146" t="s">
        <v>898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76">
        <v>88</v>
      </c>
      <c r="B101" s="177" t="s">
        <v>58</v>
      </c>
      <c r="C101" s="188" t="s">
        <v>59</v>
      </c>
      <c r="D101" s="178" t="s">
        <v>466</v>
      </c>
      <c r="E101" s="179">
        <v>7</v>
      </c>
      <c r="F101" s="180"/>
      <c r="G101" s="181">
        <f t="shared" si="21"/>
        <v>0</v>
      </c>
      <c r="H101" s="180"/>
      <c r="I101" s="181">
        <f t="shared" si="22"/>
        <v>0</v>
      </c>
      <c r="J101" s="180"/>
      <c r="K101" s="181">
        <f t="shared" si="23"/>
        <v>0</v>
      </c>
      <c r="L101" s="181">
        <v>21</v>
      </c>
      <c r="M101" s="181">
        <f t="shared" si="24"/>
        <v>0</v>
      </c>
      <c r="N101" s="179">
        <v>0</v>
      </c>
      <c r="O101" s="179">
        <f t="shared" si="25"/>
        <v>0</v>
      </c>
      <c r="P101" s="179">
        <v>0</v>
      </c>
      <c r="Q101" s="179">
        <f t="shared" si="26"/>
        <v>0</v>
      </c>
      <c r="R101" s="181"/>
      <c r="S101" s="181" t="s">
        <v>521</v>
      </c>
      <c r="T101" s="182" t="s">
        <v>522</v>
      </c>
      <c r="U101" s="157">
        <v>0</v>
      </c>
      <c r="V101" s="157">
        <f t="shared" si="27"/>
        <v>0</v>
      </c>
      <c r="W101" s="157"/>
      <c r="X101" s="157" t="s">
        <v>459</v>
      </c>
      <c r="Y101" s="157" t="s">
        <v>460</v>
      </c>
      <c r="Z101" s="146"/>
      <c r="AA101" s="146"/>
      <c r="AB101" s="146"/>
      <c r="AC101" s="146"/>
      <c r="AD101" s="146"/>
      <c r="AE101" s="146"/>
      <c r="AF101" s="146"/>
      <c r="AG101" s="146" t="s">
        <v>898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76">
        <v>89</v>
      </c>
      <c r="B102" s="177" t="s">
        <v>60</v>
      </c>
      <c r="C102" s="188" t="s">
        <v>61</v>
      </c>
      <c r="D102" s="178" t="s">
        <v>466</v>
      </c>
      <c r="E102" s="179">
        <v>1</v>
      </c>
      <c r="F102" s="180"/>
      <c r="G102" s="181">
        <f t="shared" si="21"/>
        <v>0</v>
      </c>
      <c r="H102" s="180"/>
      <c r="I102" s="181">
        <f t="shared" si="22"/>
        <v>0</v>
      </c>
      <c r="J102" s="180"/>
      <c r="K102" s="181">
        <f t="shared" si="23"/>
        <v>0</v>
      </c>
      <c r="L102" s="181">
        <v>21</v>
      </c>
      <c r="M102" s="181">
        <f t="shared" si="24"/>
        <v>0</v>
      </c>
      <c r="N102" s="179">
        <v>0</v>
      </c>
      <c r="O102" s="179">
        <f t="shared" si="25"/>
        <v>0</v>
      </c>
      <c r="P102" s="179">
        <v>0</v>
      </c>
      <c r="Q102" s="179">
        <f t="shared" si="26"/>
        <v>0</v>
      </c>
      <c r="R102" s="181"/>
      <c r="S102" s="181" t="s">
        <v>521</v>
      </c>
      <c r="T102" s="182" t="s">
        <v>522</v>
      </c>
      <c r="U102" s="157">
        <v>0</v>
      </c>
      <c r="V102" s="157">
        <f t="shared" si="27"/>
        <v>0</v>
      </c>
      <c r="W102" s="157"/>
      <c r="X102" s="157" t="s">
        <v>459</v>
      </c>
      <c r="Y102" s="157" t="s">
        <v>460</v>
      </c>
      <c r="Z102" s="146"/>
      <c r="AA102" s="146"/>
      <c r="AB102" s="146"/>
      <c r="AC102" s="146"/>
      <c r="AD102" s="146"/>
      <c r="AE102" s="146"/>
      <c r="AF102" s="146"/>
      <c r="AG102" s="146" t="s">
        <v>898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76">
        <v>90</v>
      </c>
      <c r="B103" s="177" t="s">
        <v>62</v>
      </c>
      <c r="C103" s="188" t="s">
        <v>63</v>
      </c>
      <c r="D103" s="178" t="s">
        <v>466</v>
      </c>
      <c r="E103" s="179">
        <v>2</v>
      </c>
      <c r="F103" s="180"/>
      <c r="G103" s="181">
        <f t="shared" si="21"/>
        <v>0</v>
      </c>
      <c r="H103" s="180"/>
      <c r="I103" s="181">
        <f t="shared" si="22"/>
        <v>0</v>
      </c>
      <c r="J103" s="180"/>
      <c r="K103" s="181">
        <f t="shared" si="23"/>
        <v>0</v>
      </c>
      <c r="L103" s="181">
        <v>21</v>
      </c>
      <c r="M103" s="181">
        <f t="shared" si="24"/>
        <v>0</v>
      </c>
      <c r="N103" s="179">
        <v>0</v>
      </c>
      <c r="O103" s="179">
        <f t="shared" si="25"/>
        <v>0</v>
      </c>
      <c r="P103" s="179">
        <v>0</v>
      </c>
      <c r="Q103" s="179">
        <f t="shared" si="26"/>
        <v>0</v>
      </c>
      <c r="R103" s="181"/>
      <c r="S103" s="181" t="s">
        <v>521</v>
      </c>
      <c r="T103" s="182" t="s">
        <v>522</v>
      </c>
      <c r="U103" s="157">
        <v>0</v>
      </c>
      <c r="V103" s="157">
        <f t="shared" si="27"/>
        <v>0</v>
      </c>
      <c r="W103" s="157"/>
      <c r="X103" s="157" t="s">
        <v>459</v>
      </c>
      <c r="Y103" s="157" t="s">
        <v>460</v>
      </c>
      <c r="Z103" s="146"/>
      <c r="AA103" s="146"/>
      <c r="AB103" s="146"/>
      <c r="AC103" s="146"/>
      <c r="AD103" s="146"/>
      <c r="AE103" s="146"/>
      <c r="AF103" s="146"/>
      <c r="AG103" s="146" t="s">
        <v>898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76">
        <v>91</v>
      </c>
      <c r="B104" s="177" t="s">
        <v>64</v>
      </c>
      <c r="C104" s="188" t="s">
        <v>65</v>
      </c>
      <c r="D104" s="178" t="s">
        <v>466</v>
      </c>
      <c r="E104" s="179">
        <v>7</v>
      </c>
      <c r="F104" s="180"/>
      <c r="G104" s="181">
        <f t="shared" si="21"/>
        <v>0</v>
      </c>
      <c r="H104" s="180"/>
      <c r="I104" s="181">
        <f t="shared" si="22"/>
        <v>0</v>
      </c>
      <c r="J104" s="180"/>
      <c r="K104" s="181">
        <f t="shared" si="23"/>
        <v>0</v>
      </c>
      <c r="L104" s="181">
        <v>21</v>
      </c>
      <c r="M104" s="181">
        <f t="shared" si="24"/>
        <v>0</v>
      </c>
      <c r="N104" s="179">
        <v>0</v>
      </c>
      <c r="O104" s="179">
        <f t="shared" si="25"/>
        <v>0</v>
      </c>
      <c r="P104" s="179">
        <v>0</v>
      </c>
      <c r="Q104" s="179">
        <f t="shared" si="26"/>
        <v>0</v>
      </c>
      <c r="R104" s="181"/>
      <c r="S104" s="181" t="s">
        <v>521</v>
      </c>
      <c r="T104" s="182" t="s">
        <v>522</v>
      </c>
      <c r="U104" s="157">
        <v>0</v>
      </c>
      <c r="V104" s="157">
        <f t="shared" si="27"/>
        <v>0</v>
      </c>
      <c r="W104" s="157"/>
      <c r="X104" s="157" t="s">
        <v>459</v>
      </c>
      <c r="Y104" s="157" t="s">
        <v>460</v>
      </c>
      <c r="Z104" s="146"/>
      <c r="AA104" s="146"/>
      <c r="AB104" s="146"/>
      <c r="AC104" s="146"/>
      <c r="AD104" s="146"/>
      <c r="AE104" s="146"/>
      <c r="AF104" s="146"/>
      <c r="AG104" s="146" t="s">
        <v>898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76">
        <v>92</v>
      </c>
      <c r="B105" s="177" t="s">
        <v>66</v>
      </c>
      <c r="C105" s="188" t="s">
        <v>67</v>
      </c>
      <c r="D105" s="178" t="s">
        <v>466</v>
      </c>
      <c r="E105" s="179">
        <v>12</v>
      </c>
      <c r="F105" s="180"/>
      <c r="G105" s="181">
        <f t="shared" si="21"/>
        <v>0</v>
      </c>
      <c r="H105" s="180"/>
      <c r="I105" s="181">
        <f t="shared" si="22"/>
        <v>0</v>
      </c>
      <c r="J105" s="180"/>
      <c r="K105" s="181">
        <f t="shared" si="23"/>
        <v>0</v>
      </c>
      <c r="L105" s="181">
        <v>21</v>
      </c>
      <c r="M105" s="181">
        <f t="shared" si="24"/>
        <v>0</v>
      </c>
      <c r="N105" s="179">
        <v>0</v>
      </c>
      <c r="O105" s="179">
        <f t="shared" si="25"/>
        <v>0</v>
      </c>
      <c r="P105" s="179">
        <v>0</v>
      </c>
      <c r="Q105" s="179">
        <f t="shared" si="26"/>
        <v>0</v>
      </c>
      <c r="R105" s="181"/>
      <c r="S105" s="181" t="s">
        <v>521</v>
      </c>
      <c r="T105" s="182" t="s">
        <v>522</v>
      </c>
      <c r="U105" s="157">
        <v>0</v>
      </c>
      <c r="V105" s="157">
        <f t="shared" si="27"/>
        <v>0</v>
      </c>
      <c r="W105" s="157"/>
      <c r="X105" s="157" t="s">
        <v>459</v>
      </c>
      <c r="Y105" s="157" t="s">
        <v>460</v>
      </c>
      <c r="Z105" s="146"/>
      <c r="AA105" s="146"/>
      <c r="AB105" s="146"/>
      <c r="AC105" s="146"/>
      <c r="AD105" s="146"/>
      <c r="AE105" s="146"/>
      <c r="AF105" s="146"/>
      <c r="AG105" s="146" t="s">
        <v>898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6">
        <v>93</v>
      </c>
      <c r="B106" s="177" t="s">
        <v>68</v>
      </c>
      <c r="C106" s="188" t="s">
        <v>69</v>
      </c>
      <c r="D106" s="178" t="s">
        <v>581</v>
      </c>
      <c r="E106" s="179">
        <v>1</v>
      </c>
      <c r="F106" s="180"/>
      <c r="G106" s="181">
        <f t="shared" si="21"/>
        <v>0</v>
      </c>
      <c r="H106" s="180"/>
      <c r="I106" s="181">
        <f t="shared" si="22"/>
        <v>0</v>
      </c>
      <c r="J106" s="180"/>
      <c r="K106" s="181">
        <f t="shared" si="23"/>
        <v>0</v>
      </c>
      <c r="L106" s="181">
        <v>21</v>
      </c>
      <c r="M106" s="181">
        <f t="shared" si="24"/>
        <v>0</v>
      </c>
      <c r="N106" s="179">
        <v>0</v>
      </c>
      <c r="O106" s="179">
        <f t="shared" si="25"/>
        <v>0</v>
      </c>
      <c r="P106" s="179">
        <v>0</v>
      </c>
      <c r="Q106" s="179">
        <f t="shared" si="26"/>
        <v>0</v>
      </c>
      <c r="R106" s="181"/>
      <c r="S106" s="181" t="s">
        <v>521</v>
      </c>
      <c r="T106" s="182" t="s">
        <v>522</v>
      </c>
      <c r="U106" s="157">
        <v>0</v>
      </c>
      <c r="V106" s="157">
        <f t="shared" si="27"/>
        <v>0</v>
      </c>
      <c r="W106" s="157"/>
      <c r="X106" s="157" t="s">
        <v>459</v>
      </c>
      <c r="Y106" s="157" t="s">
        <v>460</v>
      </c>
      <c r="Z106" s="146"/>
      <c r="AA106" s="146"/>
      <c r="AB106" s="146"/>
      <c r="AC106" s="146"/>
      <c r="AD106" s="146"/>
      <c r="AE106" s="146"/>
      <c r="AF106" s="146"/>
      <c r="AG106" s="146" t="s">
        <v>898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76">
        <v>94</v>
      </c>
      <c r="B107" s="177" t="s">
        <v>70</v>
      </c>
      <c r="C107" s="188" t="s">
        <v>71</v>
      </c>
      <c r="D107" s="178" t="s">
        <v>1117</v>
      </c>
      <c r="E107" s="179">
        <v>1</v>
      </c>
      <c r="F107" s="180"/>
      <c r="G107" s="181">
        <f t="shared" si="21"/>
        <v>0</v>
      </c>
      <c r="H107" s="180"/>
      <c r="I107" s="181">
        <f t="shared" si="22"/>
        <v>0</v>
      </c>
      <c r="J107" s="180"/>
      <c r="K107" s="181">
        <f t="shared" si="23"/>
        <v>0</v>
      </c>
      <c r="L107" s="181">
        <v>21</v>
      </c>
      <c r="M107" s="181">
        <f t="shared" si="24"/>
        <v>0</v>
      </c>
      <c r="N107" s="179">
        <v>0</v>
      </c>
      <c r="O107" s="179">
        <f t="shared" si="25"/>
        <v>0</v>
      </c>
      <c r="P107" s="179">
        <v>0</v>
      </c>
      <c r="Q107" s="179">
        <f t="shared" si="26"/>
        <v>0</v>
      </c>
      <c r="R107" s="181"/>
      <c r="S107" s="181" t="s">
        <v>521</v>
      </c>
      <c r="T107" s="182" t="s">
        <v>522</v>
      </c>
      <c r="U107" s="157">
        <v>0</v>
      </c>
      <c r="V107" s="157">
        <f t="shared" si="27"/>
        <v>0</v>
      </c>
      <c r="W107" s="157"/>
      <c r="X107" s="157" t="s">
        <v>459</v>
      </c>
      <c r="Y107" s="157" t="s">
        <v>460</v>
      </c>
      <c r="Z107" s="146"/>
      <c r="AA107" s="146"/>
      <c r="AB107" s="146"/>
      <c r="AC107" s="146"/>
      <c r="AD107" s="146"/>
      <c r="AE107" s="146"/>
      <c r="AF107" s="146"/>
      <c r="AG107" s="146" t="s">
        <v>898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6">
        <v>95</v>
      </c>
      <c r="B108" s="177" t="s">
        <v>72</v>
      </c>
      <c r="C108" s="188" t="s">
        <v>73</v>
      </c>
      <c r="D108" s="178" t="s">
        <v>581</v>
      </c>
      <c r="E108" s="179">
        <v>9</v>
      </c>
      <c r="F108" s="180"/>
      <c r="G108" s="181">
        <f t="shared" si="21"/>
        <v>0</v>
      </c>
      <c r="H108" s="180"/>
      <c r="I108" s="181">
        <f t="shared" si="22"/>
        <v>0</v>
      </c>
      <c r="J108" s="180"/>
      <c r="K108" s="181">
        <f t="shared" si="23"/>
        <v>0</v>
      </c>
      <c r="L108" s="181">
        <v>21</v>
      </c>
      <c r="M108" s="181">
        <f t="shared" si="24"/>
        <v>0</v>
      </c>
      <c r="N108" s="179">
        <v>0</v>
      </c>
      <c r="O108" s="179">
        <f t="shared" si="25"/>
        <v>0</v>
      </c>
      <c r="P108" s="179">
        <v>0</v>
      </c>
      <c r="Q108" s="179">
        <f t="shared" si="26"/>
        <v>0</v>
      </c>
      <c r="R108" s="181"/>
      <c r="S108" s="181" t="s">
        <v>521</v>
      </c>
      <c r="T108" s="182" t="s">
        <v>522</v>
      </c>
      <c r="U108" s="157">
        <v>0</v>
      </c>
      <c r="V108" s="157">
        <f t="shared" si="27"/>
        <v>0</v>
      </c>
      <c r="W108" s="157"/>
      <c r="X108" s="157" t="s">
        <v>903</v>
      </c>
      <c r="Y108" s="157" t="s">
        <v>460</v>
      </c>
      <c r="Z108" s="146"/>
      <c r="AA108" s="146"/>
      <c r="AB108" s="146"/>
      <c r="AC108" s="146"/>
      <c r="AD108" s="146"/>
      <c r="AE108" s="146"/>
      <c r="AF108" s="146"/>
      <c r="AG108" s="146" t="s">
        <v>904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6">
        <v>96</v>
      </c>
      <c r="B109" s="177" t="s">
        <v>74</v>
      </c>
      <c r="C109" s="188" t="s">
        <v>75</v>
      </c>
      <c r="D109" s="178" t="s">
        <v>581</v>
      </c>
      <c r="E109" s="179">
        <v>63</v>
      </c>
      <c r="F109" s="180"/>
      <c r="G109" s="181">
        <f t="shared" si="21"/>
        <v>0</v>
      </c>
      <c r="H109" s="180"/>
      <c r="I109" s="181">
        <f t="shared" si="22"/>
        <v>0</v>
      </c>
      <c r="J109" s="180"/>
      <c r="K109" s="181">
        <f t="shared" si="23"/>
        <v>0</v>
      </c>
      <c r="L109" s="181">
        <v>21</v>
      </c>
      <c r="M109" s="181">
        <f t="shared" si="24"/>
        <v>0</v>
      </c>
      <c r="N109" s="179">
        <v>0</v>
      </c>
      <c r="O109" s="179">
        <f t="shared" si="25"/>
        <v>0</v>
      </c>
      <c r="P109" s="179">
        <v>0</v>
      </c>
      <c r="Q109" s="179">
        <f t="shared" si="26"/>
        <v>0</v>
      </c>
      <c r="R109" s="181"/>
      <c r="S109" s="181" t="s">
        <v>458</v>
      </c>
      <c r="T109" s="182" t="s">
        <v>522</v>
      </c>
      <c r="U109" s="157">
        <v>1.9</v>
      </c>
      <c r="V109" s="157">
        <f t="shared" si="27"/>
        <v>119.7</v>
      </c>
      <c r="W109" s="157"/>
      <c r="X109" s="157" t="s">
        <v>459</v>
      </c>
      <c r="Y109" s="157" t="s">
        <v>460</v>
      </c>
      <c r="Z109" s="146"/>
      <c r="AA109" s="146"/>
      <c r="AB109" s="146"/>
      <c r="AC109" s="146"/>
      <c r="AD109" s="146"/>
      <c r="AE109" s="146"/>
      <c r="AF109" s="146"/>
      <c r="AG109" s="146" t="s">
        <v>898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6">
        <v>97</v>
      </c>
      <c r="B110" s="177" t="s">
        <v>76</v>
      </c>
      <c r="C110" s="188" t="s">
        <v>77</v>
      </c>
      <c r="D110" s="178" t="s">
        <v>78</v>
      </c>
      <c r="E110" s="179">
        <v>63</v>
      </c>
      <c r="F110" s="180"/>
      <c r="G110" s="181">
        <f t="shared" si="21"/>
        <v>0</v>
      </c>
      <c r="H110" s="180"/>
      <c r="I110" s="181">
        <f t="shared" si="22"/>
        <v>0</v>
      </c>
      <c r="J110" s="180"/>
      <c r="K110" s="181">
        <f t="shared" si="23"/>
        <v>0</v>
      </c>
      <c r="L110" s="181">
        <v>21</v>
      </c>
      <c r="M110" s="181">
        <f t="shared" si="24"/>
        <v>0</v>
      </c>
      <c r="N110" s="179">
        <v>0</v>
      </c>
      <c r="O110" s="179">
        <f t="shared" si="25"/>
        <v>0</v>
      </c>
      <c r="P110" s="179">
        <v>0</v>
      </c>
      <c r="Q110" s="179">
        <f t="shared" si="26"/>
        <v>0</v>
      </c>
      <c r="R110" s="181"/>
      <c r="S110" s="181" t="s">
        <v>458</v>
      </c>
      <c r="T110" s="182" t="s">
        <v>522</v>
      </c>
      <c r="U110" s="157">
        <v>0.97299999999999998</v>
      </c>
      <c r="V110" s="157">
        <f t="shared" si="27"/>
        <v>61.3</v>
      </c>
      <c r="W110" s="157"/>
      <c r="X110" s="157" t="s">
        <v>459</v>
      </c>
      <c r="Y110" s="157" t="s">
        <v>460</v>
      </c>
      <c r="Z110" s="146"/>
      <c r="AA110" s="146"/>
      <c r="AB110" s="146"/>
      <c r="AC110" s="146"/>
      <c r="AD110" s="146"/>
      <c r="AE110" s="146"/>
      <c r="AF110" s="146"/>
      <c r="AG110" s="146" t="s">
        <v>898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76">
        <v>98</v>
      </c>
      <c r="B111" s="177" t="s">
        <v>79</v>
      </c>
      <c r="C111" s="188" t="s">
        <v>80</v>
      </c>
      <c r="D111" s="178" t="s">
        <v>81</v>
      </c>
      <c r="E111" s="179">
        <v>30</v>
      </c>
      <c r="F111" s="180"/>
      <c r="G111" s="181">
        <f t="shared" si="21"/>
        <v>0</v>
      </c>
      <c r="H111" s="180"/>
      <c r="I111" s="181">
        <f t="shared" si="22"/>
        <v>0</v>
      </c>
      <c r="J111" s="180"/>
      <c r="K111" s="181">
        <f t="shared" si="23"/>
        <v>0</v>
      </c>
      <c r="L111" s="181">
        <v>21</v>
      </c>
      <c r="M111" s="181">
        <f t="shared" si="24"/>
        <v>0</v>
      </c>
      <c r="N111" s="179">
        <v>0</v>
      </c>
      <c r="O111" s="179">
        <f t="shared" si="25"/>
        <v>0</v>
      </c>
      <c r="P111" s="179">
        <v>0</v>
      </c>
      <c r="Q111" s="179">
        <f t="shared" si="26"/>
        <v>0</v>
      </c>
      <c r="R111" s="181"/>
      <c r="S111" s="181" t="s">
        <v>521</v>
      </c>
      <c r="T111" s="182" t="s">
        <v>522</v>
      </c>
      <c r="U111" s="157">
        <v>0</v>
      </c>
      <c r="V111" s="157">
        <f t="shared" si="27"/>
        <v>0</v>
      </c>
      <c r="W111" s="157"/>
      <c r="X111" s="157" t="s">
        <v>459</v>
      </c>
      <c r="Y111" s="157" t="s">
        <v>460</v>
      </c>
      <c r="Z111" s="146"/>
      <c r="AA111" s="146"/>
      <c r="AB111" s="146"/>
      <c r="AC111" s="146"/>
      <c r="AD111" s="146"/>
      <c r="AE111" s="146"/>
      <c r="AF111" s="146"/>
      <c r="AG111" s="146" t="s">
        <v>898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6">
        <v>99</v>
      </c>
      <c r="B112" s="177" t="s">
        <v>82</v>
      </c>
      <c r="C112" s="188" t="s">
        <v>83</v>
      </c>
      <c r="D112" s="178" t="s">
        <v>466</v>
      </c>
      <c r="E112" s="179">
        <v>7</v>
      </c>
      <c r="F112" s="180"/>
      <c r="G112" s="181">
        <f t="shared" si="21"/>
        <v>0</v>
      </c>
      <c r="H112" s="180"/>
      <c r="I112" s="181">
        <f t="shared" si="22"/>
        <v>0</v>
      </c>
      <c r="J112" s="180"/>
      <c r="K112" s="181">
        <f t="shared" si="23"/>
        <v>0</v>
      </c>
      <c r="L112" s="181">
        <v>21</v>
      </c>
      <c r="M112" s="181">
        <f t="shared" si="24"/>
        <v>0</v>
      </c>
      <c r="N112" s="179">
        <v>0</v>
      </c>
      <c r="O112" s="179">
        <f t="shared" si="25"/>
        <v>0</v>
      </c>
      <c r="P112" s="179">
        <v>0</v>
      </c>
      <c r="Q112" s="179">
        <f t="shared" si="26"/>
        <v>0</v>
      </c>
      <c r="R112" s="181"/>
      <c r="S112" s="181" t="s">
        <v>521</v>
      </c>
      <c r="T112" s="182" t="s">
        <v>522</v>
      </c>
      <c r="U112" s="157">
        <v>0</v>
      </c>
      <c r="V112" s="157">
        <f t="shared" si="27"/>
        <v>0</v>
      </c>
      <c r="W112" s="157"/>
      <c r="X112" s="157" t="s">
        <v>459</v>
      </c>
      <c r="Y112" s="157" t="s">
        <v>460</v>
      </c>
      <c r="Z112" s="146"/>
      <c r="AA112" s="146"/>
      <c r="AB112" s="146"/>
      <c r="AC112" s="146"/>
      <c r="AD112" s="146"/>
      <c r="AE112" s="146"/>
      <c r="AF112" s="146"/>
      <c r="AG112" s="146" t="s">
        <v>898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6">
        <v>100</v>
      </c>
      <c r="B113" s="177" t="s">
        <v>84</v>
      </c>
      <c r="C113" s="188" t="s">
        <v>85</v>
      </c>
      <c r="D113" s="178" t="s">
        <v>581</v>
      </c>
      <c r="E113" s="179">
        <v>64</v>
      </c>
      <c r="F113" s="180"/>
      <c r="G113" s="181">
        <f t="shared" si="21"/>
        <v>0</v>
      </c>
      <c r="H113" s="180"/>
      <c r="I113" s="181">
        <f t="shared" si="22"/>
        <v>0</v>
      </c>
      <c r="J113" s="180"/>
      <c r="K113" s="181">
        <f t="shared" si="23"/>
        <v>0</v>
      </c>
      <c r="L113" s="181">
        <v>21</v>
      </c>
      <c r="M113" s="181">
        <f t="shared" si="24"/>
        <v>0</v>
      </c>
      <c r="N113" s="179">
        <v>0</v>
      </c>
      <c r="O113" s="179">
        <f t="shared" si="25"/>
        <v>0</v>
      </c>
      <c r="P113" s="179">
        <v>0</v>
      </c>
      <c r="Q113" s="179">
        <f t="shared" si="26"/>
        <v>0</v>
      </c>
      <c r="R113" s="181"/>
      <c r="S113" s="181" t="s">
        <v>521</v>
      </c>
      <c r="T113" s="182" t="s">
        <v>522</v>
      </c>
      <c r="U113" s="157">
        <v>0</v>
      </c>
      <c r="V113" s="157">
        <f t="shared" si="27"/>
        <v>0</v>
      </c>
      <c r="W113" s="157"/>
      <c r="X113" s="157" t="s">
        <v>459</v>
      </c>
      <c r="Y113" s="157" t="s">
        <v>460</v>
      </c>
      <c r="Z113" s="146"/>
      <c r="AA113" s="146"/>
      <c r="AB113" s="146"/>
      <c r="AC113" s="146"/>
      <c r="AD113" s="146"/>
      <c r="AE113" s="146"/>
      <c r="AF113" s="146"/>
      <c r="AG113" s="146" t="s">
        <v>898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76">
        <v>101</v>
      </c>
      <c r="B114" s="177" t="s">
        <v>86</v>
      </c>
      <c r="C114" s="188" t="s">
        <v>87</v>
      </c>
      <c r="D114" s="178" t="s">
        <v>78</v>
      </c>
      <c r="E114" s="179">
        <v>50</v>
      </c>
      <c r="F114" s="180"/>
      <c r="G114" s="181">
        <f t="shared" si="21"/>
        <v>0</v>
      </c>
      <c r="H114" s="180"/>
      <c r="I114" s="181">
        <f t="shared" si="22"/>
        <v>0</v>
      </c>
      <c r="J114" s="180"/>
      <c r="K114" s="181">
        <f t="shared" si="23"/>
        <v>0</v>
      </c>
      <c r="L114" s="181">
        <v>21</v>
      </c>
      <c r="M114" s="181">
        <f t="shared" si="24"/>
        <v>0</v>
      </c>
      <c r="N114" s="179">
        <v>0</v>
      </c>
      <c r="O114" s="179">
        <f t="shared" si="25"/>
        <v>0</v>
      </c>
      <c r="P114" s="179">
        <v>0</v>
      </c>
      <c r="Q114" s="179">
        <f t="shared" si="26"/>
        <v>0</v>
      </c>
      <c r="R114" s="181"/>
      <c r="S114" s="181" t="s">
        <v>521</v>
      </c>
      <c r="T114" s="182" t="s">
        <v>522</v>
      </c>
      <c r="U114" s="157">
        <v>0</v>
      </c>
      <c r="V114" s="157">
        <f t="shared" si="27"/>
        <v>0</v>
      </c>
      <c r="W114" s="157"/>
      <c r="X114" s="157" t="s">
        <v>459</v>
      </c>
      <c r="Y114" s="157" t="s">
        <v>460</v>
      </c>
      <c r="Z114" s="146"/>
      <c r="AA114" s="146"/>
      <c r="AB114" s="146"/>
      <c r="AC114" s="146"/>
      <c r="AD114" s="146"/>
      <c r="AE114" s="146"/>
      <c r="AF114" s="146"/>
      <c r="AG114" s="146" t="s">
        <v>898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6">
        <v>102</v>
      </c>
      <c r="B115" s="177" t="s">
        <v>88</v>
      </c>
      <c r="C115" s="188" t="s">
        <v>89</v>
      </c>
      <c r="D115" s="178" t="s">
        <v>78</v>
      </c>
      <c r="E115" s="179">
        <v>2</v>
      </c>
      <c r="F115" s="180"/>
      <c r="G115" s="181">
        <f t="shared" si="21"/>
        <v>0</v>
      </c>
      <c r="H115" s="180"/>
      <c r="I115" s="181">
        <f t="shared" si="22"/>
        <v>0</v>
      </c>
      <c r="J115" s="180"/>
      <c r="K115" s="181">
        <f t="shared" si="23"/>
        <v>0</v>
      </c>
      <c r="L115" s="181">
        <v>21</v>
      </c>
      <c r="M115" s="181">
        <f t="shared" si="24"/>
        <v>0</v>
      </c>
      <c r="N115" s="179">
        <v>0</v>
      </c>
      <c r="O115" s="179">
        <f t="shared" si="25"/>
        <v>0</v>
      </c>
      <c r="P115" s="179">
        <v>0</v>
      </c>
      <c r="Q115" s="179">
        <f t="shared" si="26"/>
        <v>0</v>
      </c>
      <c r="R115" s="181"/>
      <c r="S115" s="181" t="s">
        <v>458</v>
      </c>
      <c r="T115" s="182" t="s">
        <v>522</v>
      </c>
      <c r="U115" s="157">
        <v>0.97299999999999998</v>
      </c>
      <c r="V115" s="157">
        <f t="shared" si="27"/>
        <v>1.95</v>
      </c>
      <c r="W115" s="157"/>
      <c r="X115" s="157" t="s">
        <v>459</v>
      </c>
      <c r="Y115" s="157" t="s">
        <v>460</v>
      </c>
      <c r="Z115" s="146"/>
      <c r="AA115" s="146"/>
      <c r="AB115" s="146"/>
      <c r="AC115" s="146"/>
      <c r="AD115" s="146"/>
      <c r="AE115" s="146"/>
      <c r="AF115" s="146"/>
      <c r="AG115" s="146" t="s">
        <v>898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76">
        <v>103</v>
      </c>
      <c r="B116" s="177" t="s">
        <v>54</v>
      </c>
      <c r="C116" s="188" t="s">
        <v>90</v>
      </c>
      <c r="D116" s="178" t="s">
        <v>466</v>
      </c>
      <c r="E116" s="179">
        <v>20</v>
      </c>
      <c r="F116" s="180"/>
      <c r="G116" s="181">
        <f t="shared" si="21"/>
        <v>0</v>
      </c>
      <c r="H116" s="180"/>
      <c r="I116" s="181">
        <f t="shared" si="22"/>
        <v>0</v>
      </c>
      <c r="J116" s="180"/>
      <c r="K116" s="181">
        <f t="shared" si="23"/>
        <v>0</v>
      </c>
      <c r="L116" s="181">
        <v>21</v>
      </c>
      <c r="M116" s="181">
        <f t="shared" si="24"/>
        <v>0</v>
      </c>
      <c r="N116" s="179">
        <v>0</v>
      </c>
      <c r="O116" s="179">
        <f t="shared" si="25"/>
        <v>0</v>
      </c>
      <c r="P116" s="179">
        <v>0</v>
      </c>
      <c r="Q116" s="179">
        <f t="shared" si="26"/>
        <v>0</v>
      </c>
      <c r="R116" s="181"/>
      <c r="S116" s="181" t="s">
        <v>521</v>
      </c>
      <c r="T116" s="182" t="s">
        <v>522</v>
      </c>
      <c r="U116" s="157">
        <v>0</v>
      </c>
      <c r="V116" s="157">
        <f t="shared" si="27"/>
        <v>0</v>
      </c>
      <c r="W116" s="157"/>
      <c r="X116" s="157" t="s">
        <v>1127</v>
      </c>
      <c r="Y116" s="157" t="s">
        <v>460</v>
      </c>
      <c r="Z116" s="146"/>
      <c r="AA116" s="146"/>
      <c r="AB116" s="146"/>
      <c r="AC116" s="146"/>
      <c r="AD116" s="146"/>
      <c r="AE116" s="146"/>
      <c r="AF116" s="146"/>
      <c r="AG116" s="146" t="s">
        <v>1128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76">
        <v>104</v>
      </c>
      <c r="B117" s="177" t="s">
        <v>74</v>
      </c>
      <c r="C117" s="188" t="s">
        <v>75</v>
      </c>
      <c r="D117" s="178" t="s">
        <v>581</v>
      </c>
      <c r="E117" s="179">
        <v>1</v>
      </c>
      <c r="F117" s="180"/>
      <c r="G117" s="181">
        <f t="shared" si="21"/>
        <v>0</v>
      </c>
      <c r="H117" s="180"/>
      <c r="I117" s="181">
        <f t="shared" si="22"/>
        <v>0</v>
      </c>
      <c r="J117" s="180"/>
      <c r="K117" s="181">
        <f t="shared" si="23"/>
        <v>0</v>
      </c>
      <c r="L117" s="181">
        <v>21</v>
      </c>
      <c r="M117" s="181">
        <f t="shared" si="24"/>
        <v>0</v>
      </c>
      <c r="N117" s="179">
        <v>0</v>
      </c>
      <c r="O117" s="179">
        <f t="shared" si="25"/>
        <v>0</v>
      </c>
      <c r="P117" s="179">
        <v>0</v>
      </c>
      <c r="Q117" s="179">
        <f t="shared" si="26"/>
        <v>0</v>
      </c>
      <c r="R117" s="181"/>
      <c r="S117" s="181" t="s">
        <v>458</v>
      </c>
      <c r="T117" s="182" t="s">
        <v>522</v>
      </c>
      <c r="U117" s="157">
        <v>1.9</v>
      </c>
      <c r="V117" s="157">
        <f t="shared" si="27"/>
        <v>1.9</v>
      </c>
      <c r="W117" s="157"/>
      <c r="X117" s="157" t="s">
        <v>459</v>
      </c>
      <c r="Y117" s="157" t="s">
        <v>460</v>
      </c>
      <c r="Z117" s="146"/>
      <c r="AA117" s="146"/>
      <c r="AB117" s="146"/>
      <c r="AC117" s="146"/>
      <c r="AD117" s="146"/>
      <c r="AE117" s="146"/>
      <c r="AF117" s="146"/>
      <c r="AG117" s="146" t="s">
        <v>461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76">
        <v>105</v>
      </c>
      <c r="B118" s="177" t="s">
        <v>91</v>
      </c>
      <c r="C118" s="188" t="s">
        <v>92</v>
      </c>
      <c r="D118" s="178" t="s">
        <v>78</v>
      </c>
      <c r="E118" s="179">
        <v>28</v>
      </c>
      <c r="F118" s="180"/>
      <c r="G118" s="181">
        <f t="shared" si="21"/>
        <v>0</v>
      </c>
      <c r="H118" s="180"/>
      <c r="I118" s="181">
        <f t="shared" si="22"/>
        <v>0</v>
      </c>
      <c r="J118" s="180"/>
      <c r="K118" s="181">
        <f t="shared" si="23"/>
        <v>0</v>
      </c>
      <c r="L118" s="181">
        <v>21</v>
      </c>
      <c r="M118" s="181">
        <f t="shared" si="24"/>
        <v>0</v>
      </c>
      <c r="N118" s="179">
        <v>0</v>
      </c>
      <c r="O118" s="179">
        <f t="shared" si="25"/>
        <v>0</v>
      </c>
      <c r="P118" s="179">
        <v>0</v>
      </c>
      <c r="Q118" s="179">
        <f t="shared" si="26"/>
        <v>0</v>
      </c>
      <c r="R118" s="181"/>
      <c r="S118" s="181" t="s">
        <v>458</v>
      </c>
      <c r="T118" s="182" t="s">
        <v>522</v>
      </c>
      <c r="U118" s="157">
        <v>1.6</v>
      </c>
      <c r="V118" s="157">
        <f t="shared" si="27"/>
        <v>44.8</v>
      </c>
      <c r="W118" s="157"/>
      <c r="X118" s="157" t="s">
        <v>459</v>
      </c>
      <c r="Y118" s="157" t="s">
        <v>460</v>
      </c>
      <c r="Z118" s="146"/>
      <c r="AA118" s="146"/>
      <c r="AB118" s="146"/>
      <c r="AC118" s="146"/>
      <c r="AD118" s="146"/>
      <c r="AE118" s="146"/>
      <c r="AF118" s="146"/>
      <c r="AG118" s="146" t="s">
        <v>898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6">
        <v>106</v>
      </c>
      <c r="B119" s="177" t="s">
        <v>93</v>
      </c>
      <c r="C119" s="188" t="s">
        <v>94</v>
      </c>
      <c r="D119" s="178" t="s">
        <v>78</v>
      </c>
      <c r="E119" s="179">
        <v>2</v>
      </c>
      <c r="F119" s="180"/>
      <c r="G119" s="181">
        <f t="shared" si="21"/>
        <v>0</v>
      </c>
      <c r="H119" s="180"/>
      <c r="I119" s="181">
        <f t="shared" si="22"/>
        <v>0</v>
      </c>
      <c r="J119" s="180"/>
      <c r="K119" s="181">
        <f t="shared" si="23"/>
        <v>0</v>
      </c>
      <c r="L119" s="181">
        <v>21</v>
      </c>
      <c r="M119" s="181">
        <f t="shared" si="24"/>
        <v>0</v>
      </c>
      <c r="N119" s="179">
        <v>0</v>
      </c>
      <c r="O119" s="179">
        <f t="shared" si="25"/>
        <v>0</v>
      </c>
      <c r="P119" s="179">
        <v>0</v>
      </c>
      <c r="Q119" s="179">
        <f t="shared" si="26"/>
        <v>0</v>
      </c>
      <c r="R119" s="181"/>
      <c r="S119" s="181" t="s">
        <v>458</v>
      </c>
      <c r="T119" s="182" t="s">
        <v>522</v>
      </c>
      <c r="U119" s="157">
        <v>1.5</v>
      </c>
      <c r="V119" s="157">
        <f t="shared" si="27"/>
        <v>3</v>
      </c>
      <c r="W119" s="157"/>
      <c r="X119" s="157" t="s">
        <v>459</v>
      </c>
      <c r="Y119" s="157" t="s">
        <v>460</v>
      </c>
      <c r="Z119" s="146"/>
      <c r="AA119" s="146"/>
      <c r="AB119" s="146"/>
      <c r="AC119" s="146"/>
      <c r="AD119" s="146"/>
      <c r="AE119" s="146"/>
      <c r="AF119" s="146"/>
      <c r="AG119" s="146" t="s">
        <v>898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76">
        <v>107</v>
      </c>
      <c r="B120" s="177" t="s">
        <v>95</v>
      </c>
      <c r="C120" s="188" t="s">
        <v>96</v>
      </c>
      <c r="D120" s="178" t="s">
        <v>581</v>
      </c>
      <c r="E120" s="179">
        <v>1</v>
      </c>
      <c r="F120" s="180"/>
      <c r="G120" s="181">
        <f t="shared" si="21"/>
        <v>0</v>
      </c>
      <c r="H120" s="180"/>
      <c r="I120" s="181">
        <f t="shared" si="22"/>
        <v>0</v>
      </c>
      <c r="J120" s="180"/>
      <c r="K120" s="181">
        <f t="shared" si="23"/>
        <v>0</v>
      </c>
      <c r="L120" s="181">
        <v>21</v>
      </c>
      <c r="M120" s="181">
        <f t="shared" si="24"/>
        <v>0</v>
      </c>
      <c r="N120" s="179">
        <v>0</v>
      </c>
      <c r="O120" s="179">
        <f t="shared" si="25"/>
        <v>0</v>
      </c>
      <c r="P120" s="179">
        <v>0</v>
      </c>
      <c r="Q120" s="179">
        <f t="shared" si="26"/>
        <v>0</v>
      </c>
      <c r="R120" s="181"/>
      <c r="S120" s="181" t="s">
        <v>521</v>
      </c>
      <c r="T120" s="182" t="s">
        <v>522</v>
      </c>
      <c r="U120" s="157">
        <v>0</v>
      </c>
      <c r="V120" s="157">
        <f t="shared" si="27"/>
        <v>0</v>
      </c>
      <c r="W120" s="157"/>
      <c r="X120" s="157" t="s">
        <v>903</v>
      </c>
      <c r="Y120" s="157" t="s">
        <v>460</v>
      </c>
      <c r="Z120" s="146"/>
      <c r="AA120" s="146"/>
      <c r="AB120" s="146"/>
      <c r="AC120" s="146"/>
      <c r="AD120" s="146"/>
      <c r="AE120" s="146"/>
      <c r="AF120" s="146"/>
      <c r="AG120" s="146" t="s">
        <v>904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ht="22.5" outlineLevel="1" x14ac:dyDescent="0.2">
      <c r="A121" s="176">
        <v>108</v>
      </c>
      <c r="B121" s="177" t="s">
        <v>97</v>
      </c>
      <c r="C121" s="188" t="s">
        <v>98</v>
      </c>
      <c r="D121" s="178" t="s">
        <v>292</v>
      </c>
      <c r="E121" s="179">
        <v>28987.190999999999</v>
      </c>
      <c r="F121" s="180"/>
      <c r="G121" s="181">
        <f t="shared" si="21"/>
        <v>0</v>
      </c>
      <c r="H121" s="180"/>
      <c r="I121" s="181">
        <f t="shared" si="22"/>
        <v>0</v>
      </c>
      <c r="J121" s="180"/>
      <c r="K121" s="181">
        <f t="shared" si="23"/>
        <v>0</v>
      </c>
      <c r="L121" s="181">
        <v>21</v>
      </c>
      <c r="M121" s="181">
        <f t="shared" si="24"/>
        <v>0</v>
      </c>
      <c r="N121" s="179">
        <v>0</v>
      </c>
      <c r="O121" s="179">
        <f t="shared" si="25"/>
        <v>0</v>
      </c>
      <c r="P121" s="179">
        <v>0</v>
      </c>
      <c r="Q121" s="179">
        <f t="shared" si="26"/>
        <v>0</v>
      </c>
      <c r="R121" s="181"/>
      <c r="S121" s="181" t="s">
        <v>458</v>
      </c>
      <c r="T121" s="182" t="s">
        <v>522</v>
      </c>
      <c r="U121" s="157">
        <v>0</v>
      </c>
      <c r="V121" s="157">
        <f t="shared" si="27"/>
        <v>0</v>
      </c>
      <c r="W121" s="157"/>
      <c r="X121" s="157" t="s">
        <v>459</v>
      </c>
      <c r="Y121" s="157" t="s">
        <v>460</v>
      </c>
      <c r="Z121" s="146"/>
      <c r="AA121" s="146"/>
      <c r="AB121" s="146"/>
      <c r="AC121" s="146"/>
      <c r="AD121" s="146"/>
      <c r="AE121" s="146"/>
      <c r="AF121" s="146"/>
      <c r="AG121" s="146" t="s">
        <v>898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x14ac:dyDescent="0.2">
      <c r="A122" s="162" t="s">
        <v>453</v>
      </c>
      <c r="B122" s="163" t="s">
        <v>422</v>
      </c>
      <c r="C122" s="185" t="s">
        <v>423</v>
      </c>
      <c r="D122" s="164"/>
      <c r="E122" s="165"/>
      <c r="F122" s="166"/>
      <c r="G122" s="166">
        <f>SUMIF(AG123:AG128,"&lt;&gt;NOR",G123:G128)</f>
        <v>0</v>
      </c>
      <c r="H122" s="166"/>
      <c r="I122" s="166">
        <f>SUM(I123:I128)</f>
        <v>0</v>
      </c>
      <c r="J122" s="166"/>
      <c r="K122" s="166">
        <f>SUM(K123:K128)</f>
        <v>0</v>
      </c>
      <c r="L122" s="166"/>
      <c r="M122" s="166">
        <f>SUM(M123:M128)</f>
        <v>0</v>
      </c>
      <c r="N122" s="165"/>
      <c r="O122" s="165">
        <f>SUM(O123:O128)</f>
        <v>0</v>
      </c>
      <c r="P122" s="165"/>
      <c r="Q122" s="165">
        <f>SUM(Q123:Q128)</f>
        <v>0</v>
      </c>
      <c r="R122" s="166"/>
      <c r="S122" s="166"/>
      <c r="T122" s="167"/>
      <c r="U122" s="161"/>
      <c r="V122" s="161">
        <f>SUM(V123:V128)</f>
        <v>16.239999999999998</v>
      </c>
      <c r="W122" s="161"/>
      <c r="X122" s="161"/>
      <c r="Y122" s="161"/>
      <c r="AG122" t="s">
        <v>454</v>
      </c>
    </row>
    <row r="123" spans="1:60" outlineLevel="1" x14ac:dyDescent="0.2">
      <c r="A123" s="176">
        <v>109</v>
      </c>
      <c r="B123" s="177" t="s">
        <v>99</v>
      </c>
      <c r="C123" s="188" t="s">
        <v>100</v>
      </c>
      <c r="D123" s="178" t="s">
        <v>743</v>
      </c>
      <c r="E123" s="179">
        <v>9.9849999999999994</v>
      </c>
      <c r="F123" s="180"/>
      <c r="G123" s="181">
        <f t="shared" ref="G123:G128" si="28">ROUND(E123*F123,2)</f>
        <v>0</v>
      </c>
      <c r="H123" s="180"/>
      <c r="I123" s="181">
        <f t="shared" ref="I123:I128" si="29">ROUND(E123*H123,2)</f>
        <v>0</v>
      </c>
      <c r="J123" s="180"/>
      <c r="K123" s="181">
        <f t="shared" ref="K123:K128" si="30">ROUND(E123*J123,2)</f>
        <v>0</v>
      </c>
      <c r="L123" s="181">
        <v>21</v>
      </c>
      <c r="M123" s="181">
        <f t="shared" ref="M123:M128" si="31">G123*(1+L123/100)</f>
        <v>0</v>
      </c>
      <c r="N123" s="179">
        <v>0</v>
      </c>
      <c r="O123" s="179">
        <f t="shared" ref="O123:O128" si="32">ROUND(E123*N123,2)</f>
        <v>0</v>
      </c>
      <c r="P123" s="179">
        <v>0</v>
      </c>
      <c r="Q123" s="179">
        <f t="shared" ref="Q123:Q128" si="33">ROUND(E123*P123,2)</f>
        <v>0</v>
      </c>
      <c r="R123" s="181"/>
      <c r="S123" s="181" t="s">
        <v>458</v>
      </c>
      <c r="T123" s="182" t="s">
        <v>522</v>
      </c>
      <c r="U123" s="157">
        <v>0.93300000000000005</v>
      </c>
      <c r="V123" s="157">
        <f t="shared" ref="V123:V128" si="34">ROUND(E123*U123,2)</f>
        <v>9.32</v>
      </c>
      <c r="W123" s="157"/>
      <c r="X123" s="157" t="s">
        <v>459</v>
      </c>
      <c r="Y123" s="157" t="s">
        <v>460</v>
      </c>
      <c r="Z123" s="146"/>
      <c r="AA123" s="146"/>
      <c r="AB123" s="146"/>
      <c r="AC123" s="146"/>
      <c r="AD123" s="146"/>
      <c r="AE123" s="146"/>
      <c r="AF123" s="146"/>
      <c r="AG123" s="146" t="s">
        <v>101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76">
        <v>110</v>
      </c>
      <c r="B124" s="177" t="s">
        <v>102</v>
      </c>
      <c r="C124" s="188" t="s">
        <v>103</v>
      </c>
      <c r="D124" s="178" t="s">
        <v>743</v>
      </c>
      <c r="E124" s="179">
        <v>9.9848999999999997</v>
      </c>
      <c r="F124" s="180"/>
      <c r="G124" s="181">
        <f t="shared" si="28"/>
        <v>0</v>
      </c>
      <c r="H124" s="180"/>
      <c r="I124" s="181">
        <f t="shared" si="29"/>
        <v>0</v>
      </c>
      <c r="J124" s="180"/>
      <c r="K124" s="181">
        <f t="shared" si="30"/>
        <v>0</v>
      </c>
      <c r="L124" s="181">
        <v>21</v>
      </c>
      <c r="M124" s="181">
        <f t="shared" si="31"/>
        <v>0</v>
      </c>
      <c r="N124" s="179">
        <v>0</v>
      </c>
      <c r="O124" s="179">
        <f t="shared" si="32"/>
        <v>0</v>
      </c>
      <c r="P124" s="179">
        <v>0</v>
      </c>
      <c r="Q124" s="179">
        <f t="shared" si="33"/>
        <v>0</v>
      </c>
      <c r="R124" s="181"/>
      <c r="S124" s="181" t="s">
        <v>458</v>
      </c>
      <c r="T124" s="182" t="s">
        <v>522</v>
      </c>
      <c r="U124" s="157">
        <v>0.65300000000000002</v>
      </c>
      <c r="V124" s="157">
        <f t="shared" si="34"/>
        <v>6.52</v>
      </c>
      <c r="W124" s="157"/>
      <c r="X124" s="157" t="s">
        <v>459</v>
      </c>
      <c r="Y124" s="157" t="s">
        <v>460</v>
      </c>
      <c r="Z124" s="146"/>
      <c r="AA124" s="146"/>
      <c r="AB124" s="146"/>
      <c r="AC124" s="146"/>
      <c r="AD124" s="146"/>
      <c r="AE124" s="146"/>
      <c r="AF124" s="146"/>
      <c r="AG124" s="146" t="s">
        <v>101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76">
        <v>111</v>
      </c>
      <c r="B125" s="177" t="s">
        <v>104</v>
      </c>
      <c r="C125" s="188" t="s">
        <v>105</v>
      </c>
      <c r="D125" s="178" t="s">
        <v>743</v>
      </c>
      <c r="E125" s="179">
        <v>9.9849999999999994</v>
      </c>
      <c r="F125" s="180"/>
      <c r="G125" s="181">
        <f t="shared" si="28"/>
        <v>0</v>
      </c>
      <c r="H125" s="180"/>
      <c r="I125" s="181">
        <f t="shared" si="29"/>
        <v>0</v>
      </c>
      <c r="J125" s="180"/>
      <c r="K125" s="181">
        <f t="shared" si="30"/>
        <v>0</v>
      </c>
      <c r="L125" s="181">
        <v>21</v>
      </c>
      <c r="M125" s="181">
        <f t="shared" si="31"/>
        <v>0</v>
      </c>
      <c r="N125" s="179">
        <v>0</v>
      </c>
      <c r="O125" s="179">
        <f t="shared" si="32"/>
        <v>0</v>
      </c>
      <c r="P125" s="179">
        <v>0</v>
      </c>
      <c r="Q125" s="179">
        <f t="shared" si="33"/>
        <v>0</v>
      </c>
      <c r="R125" s="181"/>
      <c r="S125" s="181" t="s">
        <v>458</v>
      </c>
      <c r="T125" s="182" t="s">
        <v>522</v>
      </c>
      <c r="U125" s="157">
        <v>3.4000000000000002E-2</v>
      </c>
      <c r="V125" s="157">
        <f t="shared" si="34"/>
        <v>0.34</v>
      </c>
      <c r="W125" s="157"/>
      <c r="X125" s="157" t="s">
        <v>459</v>
      </c>
      <c r="Y125" s="157" t="s">
        <v>460</v>
      </c>
      <c r="Z125" s="146"/>
      <c r="AA125" s="146"/>
      <c r="AB125" s="146"/>
      <c r="AC125" s="146"/>
      <c r="AD125" s="146"/>
      <c r="AE125" s="146"/>
      <c r="AF125" s="146"/>
      <c r="AG125" s="146" t="s">
        <v>101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76">
        <v>112</v>
      </c>
      <c r="B126" s="177" t="s">
        <v>106</v>
      </c>
      <c r="C126" s="188" t="s">
        <v>107</v>
      </c>
      <c r="D126" s="178" t="s">
        <v>743</v>
      </c>
      <c r="E126" s="179">
        <v>39.94</v>
      </c>
      <c r="F126" s="180"/>
      <c r="G126" s="181">
        <f t="shared" si="28"/>
        <v>0</v>
      </c>
      <c r="H126" s="180"/>
      <c r="I126" s="181">
        <f t="shared" si="29"/>
        <v>0</v>
      </c>
      <c r="J126" s="180"/>
      <c r="K126" s="181">
        <f t="shared" si="30"/>
        <v>0</v>
      </c>
      <c r="L126" s="181">
        <v>21</v>
      </c>
      <c r="M126" s="181">
        <f t="shared" si="31"/>
        <v>0</v>
      </c>
      <c r="N126" s="179">
        <v>0</v>
      </c>
      <c r="O126" s="179">
        <f t="shared" si="32"/>
        <v>0</v>
      </c>
      <c r="P126" s="179">
        <v>0</v>
      </c>
      <c r="Q126" s="179">
        <f t="shared" si="33"/>
        <v>0</v>
      </c>
      <c r="R126" s="181"/>
      <c r="S126" s="181" t="s">
        <v>458</v>
      </c>
      <c r="T126" s="182" t="s">
        <v>522</v>
      </c>
      <c r="U126" s="157">
        <v>0</v>
      </c>
      <c r="V126" s="157">
        <f t="shared" si="34"/>
        <v>0</v>
      </c>
      <c r="W126" s="157"/>
      <c r="X126" s="157" t="s">
        <v>459</v>
      </c>
      <c r="Y126" s="157" t="s">
        <v>460</v>
      </c>
      <c r="Z126" s="146"/>
      <c r="AA126" s="146"/>
      <c r="AB126" s="146"/>
      <c r="AC126" s="146"/>
      <c r="AD126" s="146"/>
      <c r="AE126" s="146"/>
      <c r="AF126" s="146"/>
      <c r="AG126" s="146" t="s">
        <v>101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76">
        <v>113</v>
      </c>
      <c r="B127" s="177" t="s">
        <v>108</v>
      </c>
      <c r="C127" s="188" t="s">
        <v>109</v>
      </c>
      <c r="D127" s="178" t="s">
        <v>743</v>
      </c>
      <c r="E127" s="179">
        <v>9.9849999999999994</v>
      </c>
      <c r="F127" s="180"/>
      <c r="G127" s="181">
        <f t="shared" si="28"/>
        <v>0</v>
      </c>
      <c r="H127" s="180"/>
      <c r="I127" s="181">
        <f t="shared" si="29"/>
        <v>0</v>
      </c>
      <c r="J127" s="180"/>
      <c r="K127" s="181">
        <f t="shared" si="30"/>
        <v>0</v>
      </c>
      <c r="L127" s="181">
        <v>21</v>
      </c>
      <c r="M127" s="181">
        <f t="shared" si="31"/>
        <v>0</v>
      </c>
      <c r="N127" s="179">
        <v>0</v>
      </c>
      <c r="O127" s="179">
        <f t="shared" si="32"/>
        <v>0</v>
      </c>
      <c r="P127" s="179">
        <v>0</v>
      </c>
      <c r="Q127" s="179">
        <f t="shared" si="33"/>
        <v>0</v>
      </c>
      <c r="R127" s="181"/>
      <c r="S127" s="181" t="s">
        <v>458</v>
      </c>
      <c r="T127" s="182" t="s">
        <v>522</v>
      </c>
      <c r="U127" s="157">
        <v>6.0000000000000001E-3</v>
      </c>
      <c r="V127" s="157">
        <f t="shared" si="34"/>
        <v>0.06</v>
      </c>
      <c r="W127" s="157"/>
      <c r="X127" s="157" t="s">
        <v>459</v>
      </c>
      <c r="Y127" s="157" t="s">
        <v>460</v>
      </c>
      <c r="Z127" s="146"/>
      <c r="AA127" s="146"/>
      <c r="AB127" s="146"/>
      <c r="AC127" s="146"/>
      <c r="AD127" s="146"/>
      <c r="AE127" s="146"/>
      <c r="AF127" s="146"/>
      <c r="AG127" s="146" t="s">
        <v>101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69">
        <v>114</v>
      </c>
      <c r="B128" s="170" t="s">
        <v>110</v>
      </c>
      <c r="C128" s="186" t="s">
        <v>111</v>
      </c>
      <c r="D128" s="171" t="s">
        <v>457</v>
      </c>
      <c r="E128" s="172">
        <v>7.3</v>
      </c>
      <c r="F128" s="173"/>
      <c r="G128" s="174">
        <f t="shared" si="28"/>
        <v>0</v>
      </c>
      <c r="H128" s="173"/>
      <c r="I128" s="174">
        <f t="shared" si="29"/>
        <v>0</v>
      </c>
      <c r="J128" s="173"/>
      <c r="K128" s="174">
        <f t="shared" si="30"/>
        <v>0</v>
      </c>
      <c r="L128" s="174">
        <v>21</v>
      </c>
      <c r="M128" s="174">
        <f t="shared" si="31"/>
        <v>0</v>
      </c>
      <c r="N128" s="172">
        <v>0</v>
      </c>
      <c r="O128" s="172">
        <f t="shared" si="32"/>
        <v>0</v>
      </c>
      <c r="P128" s="172">
        <v>0</v>
      </c>
      <c r="Q128" s="172">
        <f t="shared" si="33"/>
        <v>0</v>
      </c>
      <c r="R128" s="174"/>
      <c r="S128" s="174" t="s">
        <v>521</v>
      </c>
      <c r="T128" s="175" t="s">
        <v>522</v>
      </c>
      <c r="U128" s="157">
        <v>0</v>
      </c>
      <c r="V128" s="157">
        <f t="shared" si="34"/>
        <v>0</v>
      </c>
      <c r="W128" s="157"/>
      <c r="X128" s="157" t="s">
        <v>112</v>
      </c>
      <c r="Y128" s="157" t="s">
        <v>460</v>
      </c>
      <c r="Z128" s="146"/>
      <c r="AA128" s="146"/>
      <c r="AB128" s="146"/>
      <c r="AC128" s="146"/>
      <c r="AD128" s="146"/>
      <c r="AE128" s="146"/>
      <c r="AF128" s="146"/>
      <c r="AG128" s="146" t="s">
        <v>113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33" x14ac:dyDescent="0.2">
      <c r="A129" s="3"/>
      <c r="B129" s="4"/>
      <c r="C129" s="190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15</v>
      </c>
      <c r="AF129">
        <v>21</v>
      </c>
      <c r="AG129" t="s">
        <v>439</v>
      </c>
    </row>
    <row r="130" spans="1:33" x14ac:dyDescent="0.2">
      <c r="A130" s="149"/>
      <c r="B130" s="150" t="s">
        <v>323</v>
      </c>
      <c r="C130" s="191"/>
      <c r="D130" s="151"/>
      <c r="E130" s="152"/>
      <c r="F130" s="152"/>
      <c r="G130" s="168">
        <f>G8+G10+G13+G25+G76+G122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1020</v>
      </c>
    </row>
    <row r="131" spans="1:33" x14ac:dyDescent="0.2">
      <c r="A131" s="3"/>
      <c r="B131" s="4"/>
      <c r="C131" s="190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3"/>
      <c r="B132" s="4"/>
      <c r="C132" s="190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63" t="s">
        <v>1021</v>
      </c>
      <c r="B133" s="263"/>
      <c r="C133" s="264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51"/>
      <c r="B134" s="252"/>
      <c r="C134" s="253"/>
      <c r="D134" s="252"/>
      <c r="E134" s="252"/>
      <c r="F134" s="252"/>
      <c r="G134" s="25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G134" t="s">
        <v>1022</v>
      </c>
    </row>
    <row r="135" spans="1:33" x14ac:dyDescent="0.2">
      <c r="A135" s="255"/>
      <c r="B135" s="256"/>
      <c r="C135" s="257"/>
      <c r="D135" s="256"/>
      <c r="E135" s="256"/>
      <c r="F135" s="256"/>
      <c r="G135" s="25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55"/>
      <c r="B136" s="256"/>
      <c r="C136" s="257"/>
      <c r="D136" s="256"/>
      <c r="E136" s="256"/>
      <c r="F136" s="256"/>
      <c r="G136" s="25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255"/>
      <c r="B137" s="256"/>
      <c r="C137" s="257"/>
      <c r="D137" s="256"/>
      <c r="E137" s="256"/>
      <c r="F137" s="256"/>
      <c r="G137" s="25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A138" s="259"/>
      <c r="B138" s="260"/>
      <c r="C138" s="261"/>
      <c r="D138" s="260"/>
      <c r="E138" s="260"/>
      <c r="F138" s="260"/>
      <c r="G138" s="26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">
      <c r="A139" s="3"/>
      <c r="B139" s="4"/>
      <c r="C139" s="190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33" x14ac:dyDescent="0.2">
      <c r="C140" s="192"/>
      <c r="D140" s="10"/>
      <c r="AG140" t="s">
        <v>1023</v>
      </c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93A" sheet="1" formatRows="0"/>
  <mergeCells count="7">
    <mergeCell ref="A134:G138"/>
    <mergeCell ref="C12:G12"/>
    <mergeCell ref="A1:G1"/>
    <mergeCell ref="C2:G2"/>
    <mergeCell ref="C3:G3"/>
    <mergeCell ref="C4:G4"/>
    <mergeCell ref="A133:C133"/>
  </mergeCells>
  <phoneticPr fontId="20" type="noConversion"/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E38" sqref="E38"/>
    </sheetView>
  </sheetViews>
  <sheetFormatPr defaultRowHeight="12.75" outlineLevelRow="1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299</v>
      </c>
      <c r="B1" s="267"/>
      <c r="C1" s="267"/>
      <c r="D1" s="267"/>
      <c r="E1" s="267"/>
      <c r="F1" s="267"/>
      <c r="G1" s="267"/>
      <c r="AG1" t="s">
        <v>427</v>
      </c>
    </row>
    <row r="2" spans="1:60" ht="24.95" customHeight="1" x14ac:dyDescent="0.2">
      <c r="A2" s="138" t="s">
        <v>300</v>
      </c>
      <c r="B2" s="49" t="s">
        <v>335</v>
      </c>
      <c r="C2" s="268" t="s">
        <v>336</v>
      </c>
      <c r="D2" s="269"/>
      <c r="E2" s="269"/>
      <c r="F2" s="269"/>
      <c r="G2" s="270"/>
      <c r="AG2" t="s">
        <v>428</v>
      </c>
    </row>
    <row r="3" spans="1:60" ht="24.95" customHeight="1" x14ac:dyDescent="0.2">
      <c r="A3" s="138" t="s">
        <v>301</v>
      </c>
      <c r="B3" s="49" t="s">
        <v>338</v>
      </c>
      <c r="C3" s="268" t="s">
        <v>339</v>
      </c>
      <c r="D3" s="269"/>
      <c r="E3" s="269"/>
      <c r="F3" s="269"/>
      <c r="G3" s="270"/>
      <c r="AC3" s="119" t="s">
        <v>428</v>
      </c>
      <c r="AG3" t="s">
        <v>429</v>
      </c>
    </row>
    <row r="4" spans="1:60" ht="24.95" customHeight="1" x14ac:dyDescent="0.2">
      <c r="A4" s="139" t="s">
        <v>302</v>
      </c>
      <c r="B4" s="140" t="s">
        <v>343</v>
      </c>
      <c r="C4" s="271" t="s">
        <v>344</v>
      </c>
      <c r="D4" s="272"/>
      <c r="E4" s="272"/>
      <c r="F4" s="272"/>
      <c r="G4" s="273"/>
      <c r="AG4" t="s">
        <v>430</v>
      </c>
    </row>
    <row r="5" spans="1:60" x14ac:dyDescent="0.2">
      <c r="D5" s="10"/>
    </row>
    <row r="6" spans="1:60" ht="38.25" x14ac:dyDescent="0.2">
      <c r="A6" s="142" t="s">
        <v>431</v>
      </c>
      <c r="B6" s="144" t="s">
        <v>432</v>
      </c>
      <c r="C6" s="144" t="s">
        <v>433</v>
      </c>
      <c r="D6" s="143" t="s">
        <v>434</v>
      </c>
      <c r="E6" s="142" t="s">
        <v>435</v>
      </c>
      <c r="F6" s="141" t="s">
        <v>436</v>
      </c>
      <c r="G6" s="142" t="s">
        <v>323</v>
      </c>
      <c r="H6" s="145" t="s">
        <v>324</v>
      </c>
      <c r="I6" s="145" t="s">
        <v>437</v>
      </c>
      <c r="J6" s="145" t="s">
        <v>325</v>
      </c>
      <c r="K6" s="145" t="s">
        <v>438</v>
      </c>
      <c r="L6" s="145" t="s">
        <v>439</v>
      </c>
      <c r="M6" s="145" t="s">
        <v>440</v>
      </c>
      <c r="N6" s="145" t="s">
        <v>441</v>
      </c>
      <c r="O6" s="145" t="s">
        <v>442</v>
      </c>
      <c r="P6" s="145" t="s">
        <v>443</v>
      </c>
      <c r="Q6" s="145" t="s">
        <v>444</v>
      </c>
      <c r="R6" s="145" t="s">
        <v>445</v>
      </c>
      <c r="S6" s="145" t="s">
        <v>446</v>
      </c>
      <c r="T6" s="145" t="s">
        <v>447</v>
      </c>
      <c r="U6" s="145" t="s">
        <v>448</v>
      </c>
      <c r="V6" s="145" t="s">
        <v>449</v>
      </c>
      <c r="W6" s="145" t="s">
        <v>450</v>
      </c>
      <c r="X6" s="145" t="s">
        <v>451</v>
      </c>
      <c r="Y6" s="145" t="s">
        <v>452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453</v>
      </c>
      <c r="B8" s="163" t="s">
        <v>363</v>
      </c>
      <c r="C8" s="185" t="s">
        <v>365</v>
      </c>
      <c r="D8" s="164"/>
      <c r="E8" s="165"/>
      <c r="F8" s="166"/>
      <c r="G8" s="166">
        <f>SUMIF(AG9:AG17,"&lt;&gt;NOR",G9:G17)</f>
        <v>0</v>
      </c>
      <c r="H8" s="166"/>
      <c r="I8" s="166">
        <f>SUM(I9:I17)</f>
        <v>0</v>
      </c>
      <c r="J8" s="166"/>
      <c r="K8" s="166">
        <f>SUM(K9:K17)</f>
        <v>0</v>
      </c>
      <c r="L8" s="166"/>
      <c r="M8" s="166">
        <f>SUM(M9:M17)</f>
        <v>0</v>
      </c>
      <c r="N8" s="165"/>
      <c r="O8" s="165">
        <f>SUM(O9:O17)</f>
        <v>0</v>
      </c>
      <c r="P8" s="165"/>
      <c r="Q8" s="165">
        <f>SUM(Q9:Q17)</f>
        <v>0</v>
      </c>
      <c r="R8" s="166"/>
      <c r="S8" s="166"/>
      <c r="T8" s="167"/>
      <c r="U8" s="161"/>
      <c r="V8" s="161">
        <f>SUM(V9:V17)</f>
        <v>7</v>
      </c>
      <c r="W8" s="161"/>
      <c r="X8" s="161"/>
      <c r="Y8" s="161"/>
      <c r="AG8" t="s">
        <v>454</v>
      </c>
    </row>
    <row r="9" spans="1:60" outlineLevel="1" x14ac:dyDescent="0.2">
      <c r="A9" s="176">
        <v>1</v>
      </c>
      <c r="B9" s="177" t="s">
        <v>338</v>
      </c>
      <c r="C9" s="188" t="s">
        <v>114</v>
      </c>
      <c r="D9" s="178" t="s">
        <v>581</v>
      </c>
      <c r="E9" s="179">
        <v>44</v>
      </c>
      <c r="F9" s="180"/>
      <c r="G9" s="181">
        <f t="shared" ref="G9:G17" si="0">ROUND(E9*F9,2)</f>
        <v>0</v>
      </c>
      <c r="H9" s="180"/>
      <c r="I9" s="181">
        <f t="shared" ref="I9:I17" si="1">ROUND(E9*H9,2)</f>
        <v>0</v>
      </c>
      <c r="J9" s="180"/>
      <c r="K9" s="181">
        <f t="shared" ref="K9:K17" si="2">ROUND(E9*J9,2)</f>
        <v>0</v>
      </c>
      <c r="L9" s="181">
        <v>21</v>
      </c>
      <c r="M9" s="181">
        <f t="shared" ref="M9:M17" si="3">G9*(1+L9/100)</f>
        <v>0</v>
      </c>
      <c r="N9" s="179">
        <v>0</v>
      </c>
      <c r="O9" s="179">
        <f t="shared" ref="O9:O17" si="4">ROUND(E9*N9,2)</f>
        <v>0</v>
      </c>
      <c r="P9" s="179">
        <v>0</v>
      </c>
      <c r="Q9" s="179">
        <f t="shared" ref="Q9:Q17" si="5">ROUND(E9*P9,2)</f>
        <v>0</v>
      </c>
      <c r="R9" s="181"/>
      <c r="S9" s="181" t="s">
        <v>521</v>
      </c>
      <c r="T9" s="182" t="s">
        <v>522</v>
      </c>
      <c r="U9" s="157">
        <v>0</v>
      </c>
      <c r="V9" s="157">
        <f t="shared" ref="V9:V17" si="6">ROUND(E9*U9,2)</f>
        <v>0</v>
      </c>
      <c r="W9" s="157"/>
      <c r="X9" s="157" t="s">
        <v>903</v>
      </c>
      <c r="Y9" s="157" t="s">
        <v>460</v>
      </c>
      <c r="Z9" s="146"/>
      <c r="AA9" s="146"/>
      <c r="AB9" s="146"/>
      <c r="AC9" s="146"/>
      <c r="AD9" s="146"/>
      <c r="AE9" s="146"/>
      <c r="AF9" s="146"/>
      <c r="AG9" s="146" t="s">
        <v>904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6">
        <v>2</v>
      </c>
      <c r="B10" s="177" t="s">
        <v>115</v>
      </c>
      <c r="C10" s="188" t="s">
        <v>116</v>
      </c>
      <c r="D10" s="178" t="s">
        <v>581</v>
      </c>
      <c r="E10" s="179">
        <v>17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81"/>
      <c r="S10" s="181" t="s">
        <v>117</v>
      </c>
      <c r="T10" s="182" t="s">
        <v>522</v>
      </c>
      <c r="U10" s="157">
        <v>0</v>
      </c>
      <c r="V10" s="157">
        <f t="shared" si="6"/>
        <v>0</v>
      </c>
      <c r="W10" s="157"/>
      <c r="X10" s="157" t="s">
        <v>118</v>
      </c>
      <c r="Y10" s="157" t="s">
        <v>460</v>
      </c>
      <c r="Z10" s="146"/>
      <c r="AA10" s="146"/>
      <c r="AB10" s="146"/>
      <c r="AC10" s="146"/>
      <c r="AD10" s="146"/>
      <c r="AE10" s="146"/>
      <c r="AF10" s="146"/>
      <c r="AG10" s="146" t="s">
        <v>119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6">
        <v>3</v>
      </c>
      <c r="B11" s="177" t="s">
        <v>343</v>
      </c>
      <c r="C11" s="188" t="s">
        <v>120</v>
      </c>
      <c r="D11" s="178" t="s">
        <v>581</v>
      </c>
      <c r="E11" s="179">
        <v>7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81"/>
      <c r="S11" s="181" t="s">
        <v>521</v>
      </c>
      <c r="T11" s="182" t="s">
        <v>522</v>
      </c>
      <c r="U11" s="157">
        <v>0</v>
      </c>
      <c r="V11" s="157">
        <f t="shared" si="6"/>
        <v>0</v>
      </c>
      <c r="W11" s="157"/>
      <c r="X11" s="157" t="s">
        <v>903</v>
      </c>
      <c r="Y11" s="157" t="s">
        <v>460</v>
      </c>
      <c r="Z11" s="146"/>
      <c r="AA11" s="146"/>
      <c r="AB11" s="146"/>
      <c r="AC11" s="146"/>
      <c r="AD11" s="146"/>
      <c r="AE11" s="146"/>
      <c r="AF11" s="146"/>
      <c r="AG11" s="146" t="s">
        <v>904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6">
        <v>4</v>
      </c>
      <c r="B12" s="177" t="s">
        <v>347</v>
      </c>
      <c r="C12" s="188" t="s">
        <v>121</v>
      </c>
      <c r="D12" s="178" t="s">
        <v>581</v>
      </c>
      <c r="E12" s="179">
        <v>68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81"/>
      <c r="S12" s="181" t="s">
        <v>521</v>
      </c>
      <c r="T12" s="182" t="s">
        <v>522</v>
      </c>
      <c r="U12" s="157">
        <v>0</v>
      </c>
      <c r="V12" s="157">
        <f t="shared" si="6"/>
        <v>0</v>
      </c>
      <c r="W12" s="157"/>
      <c r="X12" s="157" t="s">
        <v>903</v>
      </c>
      <c r="Y12" s="157" t="s">
        <v>460</v>
      </c>
      <c r="Z12" s="146"/>
      <c r="AA12" s="146"/>
      <c r="AB12" s="146"/>
      <c r="AC12" s="146"/>
      <c r="AD12" s="146"/>
      <c r="AE12" s="146"/>
      <c r="AF12" s="146"/>
      <c r="AG12" s="146" t="s">
        <v>904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6">
        <v>5</v>
      </c>
      <c r="B13" s="177" t="s">
        <v>122</v>
      </c>
      <c r="C13" s="188" t="s">
        <v>123</v>
      </c>
      <c r="D13" s="178" t="s">
        <v>581</v>
      </c>
      <c r="E13" s="179">
        <v>125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/>
      <c r="S13" s="181" t="s">
        <v>521</v>
      </c>
      <c r="T13" s="182" t="s">
        <v>522</v>
      </c>
      <c r="U13" s="157">
        <v>0</v>
      </c>
      <c r="V13" s="157">
        <f t="shared" si="6"/>
        <v>0</v>
      </c>
      <c r="W13" s="157"/>
      <c r="X13" s="157" t="s">
        <v>903</v>
      </c>
      <c r="Y13" s="157" t="s">
        <v>460</v>
      </c>
      <c r="Z13" s="146"/>
      <c r="AA13" s="146"/>
      <c r="AB13" s="146"/>
      <c r="AC13" s="146"/>
      <c r="AD13" s="146"/>
      <c r="AE13" s="146"/>
      <c r="AF13" s="146"/>
      <c r="AG13" s="146" t="s">
        <v>904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6">
        <v>6</v>
      </c>
      <c r="B14" s="177" t="s">
        <v>124</v>
      </c>
      <c r="C14" s="188" t="s">
        <v>125</v>
      </c>
      <c r="D14" s="178" t="s">
        <v>581</v>
      </c>
      <c r="E14" s="179">
        <v>250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/>
      <c r="S14" s="181" t="s">
        <v>521</v>
      </c>
      <c r="T14" s="182" t="s">
        <v>522</v>
      </c>
      <c r="U14" s="157">
        <v>0</v>
      </c>
      <c r="V14" s="157">
        <f t="shared" si="6"/>
        <v>0</v>
      </c>
      <c r="W14" s="157"/>
      <c r="X14" s="157" t="s">
        <v>903</v>
      </c>
      <c r="Y14" s="157" t="s">
        <v>460</v>
      </c>
      <c r="Z14" s="146"/>
      <c r="AA14" s="146"/>
      <c r="AB14" s="146"/>
      <c r="AC14" s="146"/>
      <c r="AD14" s="146"/>
      <c r="AE14" s="146"/>
      <c r="AF14" s="146"/>
      <c r="AG14" s="146" t="s">
        <v>904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6">
        <v>7</v>
      </c>
      <c r="B15" s="177" t="s">
        <v>126</v>
      </c>
      <c r="C15" s="188" t="s">
        <v>127</v>
      </c>
      <c r="D15" s="178" t="s">
        <v>581</v>
      </c>
      <c r="E15" s="179">
        <v>36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521</v>
      </c>
      <c r="T15" s="182" t="s">
        <v>522</v>
      </c>
      <c r="U15" s="157">
        <v>0</v>
      </c>
      <c r="V15" s="157">
        <f t="shared" si="6"/>
        <v>0</v>
      </c>
      <c r="W15" s="157"/>
      <c r="X15" s="157" t="s">
        <v>903</v>
      </c>
      <c r="Y15" s="157" t="s">
        <v>460</v>
      </c>
      <c r="Z15" s="146"/>
      <c r="AA15" s="146"/>
      <c r="AB15" s="146"/>
      <c r="AC15" s="146"/>
      <c r="AD15" s="146"/>
      <c r="AE15" s="146"/>
      <c r="AF15" s="146"/>
      <c r="AG15" s="146" t="s">
        <v>904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6">
        <v>8</v>
      </c>
      <c r="B16" s="177" t="s">
        <v>128</v>
      </c>
      <c r="C16" s="188" t="s">
        <v>129</v>
      </c>
      <c r="D16" s="178" t="s">
        <v>581</v>
      </c>
      <c r="E16" s="179">
        <v>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521</v>
      </c>
      <c r="T16" s="182" t="s">
        <v>522</v>
      </c>
      <c r="U16" s="157">
        <v>0</v>
      </c>
      <c r="V16" s="157">
        <f t="shared" si="6"/>
        <v>0</v>
      </c>
      <c r="W16" s="157"/>
      <c r="X16" s="157" t="s">
        <v>903</v>
      </c>
      <c r="Y16" s="157" t="s">
        <v>460</v>
      </c>
      <c r="Z16" s="146"/>
      <c r="AA16" s="146"/>
      <c r="AB16" s="146"/>
      <c r="AC16" s="146"/>
      <c r="AD16" s="146"/>
      <c r="AE16" s="146"/>
      <c r="AF16" s="146"/>
      <c r="AG16" s="146" t="s">
        <v>904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6">
        <v>9</v>
      </c>
      <c r="B17" s="177" t="s">
        <v>130</v>
      </c>
      <c r="C17" s="188" t="s">
        <v>131</v>
      </c>
      <c r="D17" s="178" t="s">
        <v>581</v>
      </c>
      <c r="E17" s="179">
        <v>7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/>
      <c r="S17" s="181" t="s">
        <v>132</v>
      </c>
      <c r="T17" s="182" t="s">
        <v>522</v>
      </c>
      <c r="U17" s="157">
        <v>1</v>
      </c>
      <c r="V17" s="157">
        <f t="shared" si="6"/>
        <v>7</v>
      </c>
      <c r="W17" s="157"/>
      <c r="X17" s="157" t="s">
        <v>459</v>
      </c>
      <c r="Y17" s="157" t="s">
        <v>460</v>
      </c>
      <c r="Z17" s="146"/>
      <c r="AA17" s="146"/>
      <c r="AB17" s="146"/>
      <c r="AC17" s="146"/>
      <c r="AD17" s="146"/>
      <c r="AE17" s="146"/>
      <c r="AF17" s="146"/>
      <c r="AG17" s="146" t="s">
        <v>461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2" t="s">
        <v>453</v>
      </c>
      <c r="B18" s="163" t="s">
        <v>366</v>
      </c>
      <c r="C18" s="185" t="s">
        <v>367</v>
      </c>
      <c r="D18" s="164"/>
      <c r="E18" s="165"/>
      <c r="F18" s="166"/>
      <c r="G18" s="166">
        <f>SUMIF(AG19:AG24,"&lt;&gt;NOR",G19:G24)</f>
        <v>0</v>
      </c>
      <c r="H18" s="166"/>
      <c r="I18" s="166">
        <f>SUM(I19:I24)</f>
        <v>0</v>
      </c>
      <c r="J18" s="166"/>
      <c r="K18" s="166">
        <f>SUM(K19:K24)</f>
        <v>0</v>
      </c>
      <c r="L18" s="166"/>
      <c r="M18" s="166">
        <f>SUM(M19:M24)</f>
        <v>0</v>
      </c>
      <c r="N18" s="165"/>
      <c r="O18" s="165">
        <f>SUM(O19:O24)</f>
        <v>0</v>
      </c>
      <c r="P18" s="165"/>
      <c r="Q18" s="165">
        <f>SUM(Q19:Q24)</f>
        <v>0</v>
      </c>
      <c r="R18" s="166"/>
      <c r="S18" s="166"/>
      <c r="T18" s="167"/>
      <c r="U18" s="161"/>
      <c r="V18" s="161">
        <f>SUM(V19:V24)</f>
        <v>0</v>
      </c>
      <c r="W18" s="161"/>
      <c r="X18" s="161"/>
      <c r="Y18" s="161"/>
      <c r="AG18" t="s">
        <v>454</v>
      </c>
    </row>
    <row r="19" spans="1:60" outlineLevel="1" x14ac:dyDescent="0.2">
      <c r="A19" s="176">
        <v>10</v>
      </c>
      <c r="B19" s="177" t="s">
        <v>338</v>
      </c>
      <c r="C19" s="188" t="s">
        <v>133</v>
      </c>
      <c r="D19" s="178" t="s">
        <v>530</v>
      </c>
      <c r="E19" s="179">
        <v>270</v>
      </c>
      <c r="F19" s="180"/>
      <c r="G19" s="181">
        <f t="shared" ref="G19:G24" si="7">ROUND(E19*F19,2)</f>
        <v>0</v>
      </c>
      <c r="H19" s="180"/>
      <c r="I19" s="181">
        <f t="shared" ref="I19:I24" si="8">ROUND(E19*H19,2)</f>
        <v>0</v>
      </c>
      <c r="J19" s="180"/>
      <c r="K19" s="181">
        <f t="shared" ref="K19:K24" si="9">ROUND(E19*J19,2)</f>
        <v>0</v>
      </c>
      <c r="L19" s="181">
        <v>21</v>
      </c>
      <c r="M19" s="181">
        <f t="shared" ref="M19:M24" si="10">G19*(1+L19/100)</f>
        <v>0</v>
      </c>
      <c r="N19" s="179">
        <v>0</v>
      </c>
      <c r="O19" s="179">
        <f t="shared" ref="O19:O24" si="11">ROUND(E19*N19,2)</f>
        <v>0</v>
      </c>
      <c r="P19" s="179">
        <v>0</v>
      </c>
      <c r="Q19" s="179">
        <f t="shared" ref="Q19:Q24" si="12">ROUND(E19*P19,2)</f>
        <v>0</v>
      </c>
      <c r="R19" s="181"/>
      <c r="S19" s="181" t="s">
        <v>521</v>
      </c>
      <c r="T19" s="182" t="s">
        <v>522</v>
      </c>
      <c r="U19" s="157">
        <v>0</v>
      </c>
      <c r="V19" s="157">
        <f t="shared" ref="V19:V24" si="13">ROUND(E19*U19,2)</f>
        <v>0</v>
      </c>
      <c r="W19" s="157"/>
      <c r="X19" s="157" t="s">
        <v>1127</v>
      </c>
      <c r="Y19" s="157" t="s">
        <v>460</v>
      </c>
      <c r="Z19" s="146"/>
      <c r="AA19" s="146"/>
      <c r="AB19" s="146"/>
      <c r="AC19" s="146"/>
      <c r="AD19" s="146"/>
      <c r="AE19" s="146"/>
      <c r="AF19" s="146"/>
      <c r="AG19" s="146" t="s">
        <v>134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6">
        <v>11</v>
      </c>
      <c r="B20" s="177" t="s">
        <v>341</v>
      </c>
      <c r="C20" s="188" t="s">
        <v>135</v>
      </c>
      <c r="D20" s="178" t="s">
        <v>530</v>
      </c>
      <c r="E20" s="179">
        <v>480</v>
      </c>
      <c r="F20" s="180"/>
      <c r="G20" s="181">
        <f t="shared" si="7"/>
        <v>0</v>
      </c>
      <c r="H20" s="180"/>
      <c r="I20" s="181">
        <f t="shared" si="8"/>
        <v>0</v>
      </c>
      <c r="J20" s="180"/>
      <c r="K20" s="181">
        <f t="shared" si="9"/>
        <v>0</v>
      </c>
      <c r="L20" s="181">
        <v>21</v>
      </c>
      <c r="M20" s="181">
        <f t="shared" si="10"/>
        <v>0</v>
      </c>
      <c r="N20" s="179">
        <v>0</v>
      </c>
      <c r="O20" s="179">
        <f t="shared" si="11"/>
        <v>0</v>
      </c>
      <c r="P20" s="179">
        <v>0</v>
      </c>
      <c r="Q20" s="179">
        <f t="shared" si="12"/>
        <v>0</v>
      </c>
      <c r="R20" s="181"/>
      <c r="S20" s="181" t="s">
        <v>521</v>
      </c>
      <c r="T20" s="182" t="s">
        <v>522</v>
      </c>
      <c r="U20" s="157">
        <v>0</v>
      </c>
      <c r="V20" s="157">
        <f t="shared" si="13"/>
        <v>0</v>
      </c>
      <c r="W20" s="157"/>
      <c r="X20" s="157" t="s">
        <v>459</v>
      </c>
      <c r="Y20" s="157" t="s">
        <v>460</v>
      </c>
      <c r="Z20" s="146"/>
      <c r="AA20" s="146"/>
      <c r="AB20" s="146"/>
      <c r="AC20" s="146"/>
      <c r="AD20" s="146"/>
      <c r="AE20" s="146"/>
      <c r="AF20" s="146"/>
      <c r="AG20" s="146" t="s">
        <v>461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6">
        <v>12</v>
      </c>
      <c r="B21" s="177" t="s">
        <v>343</v>
      </c>
      <c r="C21" s="188" t="s">
        <v>136</v>
      </c>
      <c r="D21" s="178" t="s">
        <v>530</v>
      </c>
      <c r="E21" s="179">
        <v>95</v>
      </c>
      <c r="F21" s="180"/>
      <c r="G21" s="181">
        <f t="shared" si="7"/>
        <v>0</v>
      </c>
      <c r="H21" s="180"/>
      <c r="I21" s="181">
        <f t="shared" si="8"/>
        <v>0</v>
      </c>
      <c r="J21" s="180"/>
      <c r="K21" s="181">
        <f t="shared" si="9"/>
        <v>0</v>
      </c>
      <c r="L21" s="181">
        <v>21</v>
      </c>
      <c r="M21" s="181">
        <f t="shared" si="10"/>
        <v>0</v>
      </c>
      <c r="N21" s="179">
        <v>0</v>
      </c>
      <c r="O21" s="179">
        <f t="shared" si="11"/>
        <v>0</v>
      </c>
      <c r="P21" s="179">
        <v>0</v>
      </c>
      <c r="Q21" s="179">
        <f t="shared" si="12"/>
        <v>0</v>
      </c>
      <c r="R21" s="181"/>
      <c r="S21" s="181" t="s">
        <v>521</v>
      </c>
      <c r="T21" s="182" t="s">
        <v>522</v>
      </c>
      <c r="U21" s="157">
        <v>0</v>
      </c>
      <c r="V21" s="157">
        <f t="shared" si="13"/>
        <v>0</v>
      </c>
      <c r="W21" s="157"/>
      <c r="X21" s="157" t="s">
        <v>1127</v>
      </c>
      <c r="Y21" s="157" t="s">
        <v>460</v>
      </c>
      <c r="Z21" s="146"/>
      <c r="AA21" s="146"/>
      <c r="AB21" s="146"/>
      <c r="AC21" s="146"/>
      <c r="AD21" s="146"/>
      <c r="AE21" s="146"/>
      <c r="AF21" s="146"/>
      <c r="AG21" s="146" t="s">
        <v>134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6">
        <v>13</v>
      </c>
      <c r="B22" s="177" t="s">
        <v>347</v>
      </c>
      <c r="C22" s="188" t="s">
        <v>137</v>
      </c>
      <c r="D22" s="178" t="s">
        <v>530</v>
      </c>
      <c r="E22" s="179">
        <v>30</v>
      </c>
      <c r="F22" s="180"/>
      <c r="G22" s="181">
        <f t="shared" si="7"/>
        <v>0</v>
      </c>
      <c r="H22" s="180"/>
      <c r="I22" s="181">
        <f t="shared" si="8"/>
        <v>0</v>
      </c>
      <c r="J22" s="180"/>
      <c r="K22" s="181">
        <f t="shared" si="9"/>
        <v>0</v>
      </c>
      <c r="L22" s="181">
        <v>21</v>
      </c>
      <c r="M22" s="181">
        <f t="shared" si="10"/>
        <v>0</v>
      </c>
      <c r="N22" s="179">
        <v>0</v>
      </c>
      <c r="O22" s="179">
        <f t="shared" si="11"/>
        <v>0</v>
      </c>
      <c r="P22" s="179">
        <v>0</v>
      </c>
      <c r="Q22" s="179">
        <f t="shared" si="12"/>
        <v>0</v>
      </c>
      <c r="R22" s="181"/>
      <c r="S22" s="181" t="s">
        <v>521</v>
      </c>
      <c r="T22" s="182" t="s">
        <v>522</v>
      </c>
      <c r="U22" s="157">
        <v>0</v>
      </c>
      <c r="V22" s="157">
        <f t="shared" si="13"/>
        <v>0</v>
      </c>
      <c r="W22" s="157"/>
      <c r="X22" s="157" t="s">
        <v>1127</v>
      </c>
      <c r="Y22" s="157" t="s">
        <v>460</v>
      </c>
      <c r="Z22" s="146"/>
      <c r="AA22" s="146"/>
      <c r="AB22" s="146"/>
      <c r="AC22" s="146"/>
      <c r="AD22" s="146"/>
      <c r="AE22" s="146"/>
      <c r="AF22" s="146"/>
      <c r="AG22" s="146" t="s">
        <v>134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6">
        <v>14</v>
      </c>
      <c r="B23" s="177" t="s">
        <v>122</v>
      </c>
      <c r="C23" s="188" t="s">
        <v>138</v>
      </c>
      <c r="D23" s="178" t="s">
        <v>530</v>
      </c>
      <c r="E23" s="179">
        <v>60</v>
      </c>
      <c r="F23" s="180"/>
      <c r="G23" s="181">
        <f t="shared" si="7"/>
        <v>0</v>
      </c>
      <c r="H23" s="180"/>
      <c r="I23" s="181">
        <f t="shared" si="8"/>
        <v>0</v>
      </c>
      <c r="J23" s="180"/>
      <c r="K23" s="181">
        <f t="shared" si="9"/>
        <v>0</v>
      </c>
      <c r="L23" s="181">
        <v>21</v>
      </c>
      <c r="M23" s="181">
        <f t="shared" si="10"/>
        <v>0</v>
      </c>
      <c r="N23" s="179">
        <v>0</v>
      </c>
      <c r="O23" s="179">
        <f t="shared" si="11"/>
        <v>0</v>
      </c>
      <c r="P23" s="179">
        <v>0</v>
      </c>
      <c r="Q23" s="179">
        <f t="shared" si="12"/>
        <v>0</v>
      </c>
      <c r="R23" s="181"/>
      <c r="S23" s="181" t="s">
        <v>521</v>
      </c>
      <c r="T23" s="182" t="s">
        <v>522</v>
      </c>
      <c r="U23" s="157">
        <v>0</v>
      </c>
      <c r="V23" s="157">
        <f t="shared" si="13"/>
        <v>0</v>
      </c>
      <c r="W23" s="157"/>
      <c r="X23" s="157" t="s">
        <v>459</v>
      </c>
      <c r="Y23" s="157" t="s">
        <v>460</v>
      </c>
      <c r="Z23" s="146"/>
      <c r="AA23" s="146"/>
      <c r="AB23" s="146"/>
      <c r="AC23" s="146"/>
      <c r="AD23" s="146"/>
      <c r="AE23" s="146"/>
      <c r="AF23" s="146"/>
      <c r="AG23" s="146" t="s">
        <v>139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6">
        <v>15</v>
      </c>
      <c r="B24" s="177" t="s">
        <v>124</v>
      </c>
      <c r="C24" s="188" t="s">
        <v>140</v>
      </c>
      <c r="D24" s="178" t="s">
        <v>470</v>
      </c>
      <c r="E24" s="179">
        <v>0.5</v>
      </c>
      <c r="F24" s="180"/>
      <c r="G24" s="181">
        <f t="shared" si="7"/>
        <v>0</v>
      </c>
      <c r="H24" s="180"/>
      <c r="I24" s="181">
        <f t="shared" si="8"/>
        <v>0</v>
      </c>
      <c r="J24" s="180"/>
      <c r="K24" s="181">
        <f t="shared" si="9"/>
        <v>0</v>
      </c>
      <c r="L24" s="181">
        <v>21</v>
      </c>
      <c r="M24" s="181">
        <f t="shared" si="10"/>
        <v>0</v>
      </c>
      <c r="N24" s="179">
        <v>0</v>
      </c>
      <c r="O24" s="179">
        <f t="shared" si="11"/>
        <v>0</v>
      </c>
      <c r="P24" s="179">
        <v>0</v>
      </c>
      <c r="Q24" s="179">
        <f t="shared" si="12"/>
        <v>0</v>
      </c>
      <c r="R24" s="181"/>
      <c r="S24" s="181" t="s">
        <v>521</v>
      </c>
      <c r="T24" s="182" t="s">
        <v>522</v>
      </c>
      <c r="U24" s="157">
        <v>0</v>
      </c>
      <c r="V24" s="157">
        <f t="shared" si="13"/>
        <v>0</v>
      </c>
      <c r="W24" s="157"/>
      <c r="X24" s="157" t="s">
        <v>1127</v>
      </c>
      <c r="Y24" s="157" t="s">
        <v>460</v>
      </c>
      <c r="Z24" s="146"/>
      <c r="AA24" s="146"/>
      <c r="AB24" s="146"/>
      <c r="AC24" s="146"/>
      <c r="AD24" s="146"/>
      <c r="AE24" s="146"/>
      <c r="AF24" s="146"/>
      <c r="AG24" s="146" t="s">
        <v>134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62" t="s">
        <v>453</v>
      </c>
      <c r="B25" s="163" t="s">
        <v>368</v>
      </c>
      <c r="C25" s="185" t="s">
        <v>370</v>
      </c>
      <c r="D25" s="164"/>
      <c r="E25" s="165"/>
      <c r="F25" s="166"/>
      <c r="G25" s="166">
        <f>SUMIF(AG26:AG30,"&lt;&gt;NOR",G26:G30)</f>
        <v>0</v>
      </c>
      <c r="H25" s="166"/>
      <c r="I25" s="166">
        <f>SUM(I26:I30)</f>
        <v>0</v>
      </c>
      <c r="J25" s="166"/>
      <c r="K25" s="166">
        <f>SUM(K26:K30)</f>
        <v>0</v>
      </c>
      <c r="L25" s="166"/>
      <c r="M25" s="166">
        <f>SUM(M26:M30)</f>
        <v>0</v>
      </c>
      <c r="N25" s="165"/>
      <c r="O25" s="165">
        <f>SUM(O26:O30)</f>
        <v>0</v>
      </c>
      <c r="P25" s="165"/>
      <c r="Q25" s="165">
        <f>SUM(Q26:Q30)</f>
        <v>0</v>
      </c>
      <c r="R25" s="166"/>
      <c r="S25" s="166"/>
      <c r="T25" s="167"/>
      <c r="U25" s="161"/>
      <c r="V25" s="161">
        <f>SUM(V26:V30)</f>
        <v>0</v>
      </c>
      <c r="W25" s="161"/>
      <c r="X25" s="161"/>
      <c r="Y25" s="161"/>
      <c r="AG25" t="s">
        <v>454</v>
      </c>
    </row>
    <row r="26" spans="1:60" outlineLevel="1" x14ac:dyDescent="0.2">
      <c r="A26" s="176">
        <v>16</v>
      </c>
      <c r="B26" s="177" t="s">
        <v>338</v>
      </c>
      <c r="C26" s="188" t="s">
        <v>141</v>
      </c>
      <c r="D26" s="178" t="s">
        <v>530</v>
      </c>
      <c r="E26" s="179">
        <v>80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81"/>
      <c r="S26" s="181" t="s">
        <v>521</v>
      </c>
      <c r="T26" s="182" t="s">
        <v>522</v>
      </c>
      <c r="U26" s="157">
        <v>0</v>
      </c>
      <c r="V26" s="157">
        <f>ROUND(E26*U26,2)</f>
        <v>0</v>
      </c>
      <c r="W26" s="157"/>
      <c r="X26" s="157" t="s">
        <v>1127</v>
      </c>
      <c r="Y26" s="157" t="s">
        <v>460</v>
      </c>
      <c r="Z26" s="146"/>
      <c r="AA26" s="146"/>
      <c r="AB26" s="146"/>
      <c r="AC26" s="146"/>
      <c r="AD26" s="146"/>
      <c r="AE26" s="146"/>
      <c r="AF26" s="146"/>
      <c r="AG26" s="146" t="s">
        <v>134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6">
        <v>17</v>
      </c>
      <c r="B27" s="177" t="s">
        <v>343</v>
      </c>
      <c r="C27" s="188" t="s">
        <v>142</v>
      </c>
      <c r="D27" s="178" t="s">
        <v>581</v>
      </c>
      <c r="E27" s="179">
        <v>68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81"/>
      <c r="S27" s="181" t="s">
        <v>521</v>
      </c>
      <c r="T27" s="182" t="s">
        <v>522</v>
      </c>
      <c r="U27" s="157">
        <v>0</v>
      </c>
      <c r="V27" s="157">
        <f>ROUND(E27*U27,2)</f>
        <v>0</v>
      </c>
      <c r="W27" s="157"/>
      <c r="X27" s="157" t="s">
        <v>459</v>
      </c>
      <c r="Y27" s="157" t="s">
        <v>460</v>
      </c>
      <c r="Z27" s="146"/>
      <c r="AA27" s="146"/>
      <c r="AB27" s="146"/>
      <c r="AC27" s="146"/>
      <c r="AD27" s="146"/>
      <c r="AE27" s="146"/>
      <c r="AF27" s="146"/>
      <c r="AG27" s="146" t="s">
        <v>139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6">
        <v>18</v>
      </c>
      <c r="B28" s="177" t="s">
        <v>347</v>
      </c>
      <c r="C28" s="188" t="s">
        <v>143</v>
      </c>
      <c r="D28" s="178" t="s">
        <v>470</v>
      </c>
      <c r="E28" s="179">
        <v>80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81"/>
      <c r="S28" s="181" t="s">
        <v>521</v>
      </c>
      <c r="T28" s="182" t="s">
        <v>522</v>
      </c>
      <c r="U28" s="157">
        <v>0</v>
      </c>
      <c r="V28" s="157">
        <f>ROUND(E28*U28,2)</f>
        <v>0</v>
      </c>
      <c r="W28" s="157"/>
      <c r="X28" s="157" t="s">
        <v>1127</v>
      </c>
      <c r="Y28" s="157" t="s">
        <v>460</v>
      </c>
      <c r="Z28" s="146"/>
      <c r="AA28" s="146"/>
      <c r="AB28" s="146"/>
      <c r="AC28" s="146"/>
      <c r="AD28" s="146"/>
      <c r="AE28" s="146"/>
      <c r="AF28" s="146"/>
      <c r="AG28" s="146" t="s">
        <v>134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6">
        <v>19</v>
      </c>
      <c r="B29" s="177" t="s">
        <v>347</v>
      </c>
      <c r="C29" s="188" t="s">
        <v>144</v>
      </c>
      <c r="D29" s="178" t="s">
        <v>470</v>
      </c>
      <c r="E29" s="179">
        <v>3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81"/>
      <c r="S29" s="181" t="s">
        <v>521</v>
      </c>
      <c r="T29" s="182" t="s">
        <v>522</v>
      </c>
      <c r="U29" s="157">
        <v>0</v>
      </c>
      <c r="V29" s="157">
        <f>ROUND(E29*U29,2)</f>
        <v>0</v>
      </c>
      <c r="W29" s="157"/>
      <c r="X29" s="157" t="s">
        <v>1127</v>
      </c>
      <c r="Y29" s="157" t="s">
        <v>460</v>
      </c>
      <c r="Z29" s="146"/>
      <c r="AA29" s="146"/>
      <c r="AB29" s="146"/>
      <c r="AC29" s="146"/>
      <c r="AD29" s="146"/>
      <c r="AE29" s="146"/>
      <c r="AF29" s="146"/>
      <c r="AG29" s="146" t="s">
        <v>134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6">
        <v>20</v>
      </c>
      <c r="B30" s="177" t="s">
        <v>145</v>
      </c>
      <c r="C30" s="188" t="s">
        <v>146</v>
      </c>
      <c r="D30" s="178" t="s">
        <v>743</v>
      </c>
      <c r="E30" s="179">
        <v>2.2000000000000002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81"/>
      <c r="S30" s="181" t="s">
        <v>521</v>
      </c>
      <c r="T30" s="182" t="s">
        <v>582</v>
      </c>
      <c r="U30" s="157">
        <v>0</v>
      </c>
      <c r="V30" s="157">
        <f>ROUND(E30*U30,2)</f>
        <v>0</v>
      </c>
      <c r="W30" s="157"/>
      <c r="X30" s="157" t="s">
        <v>459</v>
      </c>
      <c r="Y30" s="157" t="s">
        <v>460</v>
      </c>
      <c r="Z30" s="146"/>
      <c r="AA30" s="146"/>
      <c r="AB30" s="146"/>
      <c r="AC30" s="146"/>
      <c r="AD30" s="146"/>
      <c r="AE30" s="146"/>
      <c r="AF30" s="146"/>
      <c r="AG30" s="146" t="s">
        <v>461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x14ac:dyDescent="0.2">
      <c r="A31" s="162" t="s">
        <v>453</v>
      </c>
      <c r="B31" s="163" t="s">
        <v>371</v>
      </c>
      <c r="C31" s="185" t="s">
        <v>372</v>
      </c>
      <c r="D31" s="164"/>
      <c r="E31" s="165"/>
      <c r="F31" s="166"/>
      <c r="G31" s="166">
        <f>SUMIF(AG32:AG32,"&lt;&gt;NOR",G32:G32)</f>
        <v>0</v>
      </c>
      <c r="H31" s="166"/>
      <c r="I31" s="166">
        <f>SUM(I32:I32)</f>
        <v>0</v>
      </c>
      <c r="J31" s="166"/>
      <c r="K31" s="166">
        <f>SUM(K32:K32)</f>
        <v>0</v>
      </c>
      <c r="L31" s="166"/>
      <c r="M31" s="166">
        <f>SUM(M32:M32)</f>
        <v>0</v>
      </c>
      <c r="N31" s="165"/>
      <c r="O31" s="165">
        <f>SUM(O32:O32)</f>
        <v>0</v>
      </c>
      <c r="P31" s="165"/>
      <c r="Q31" s="165">
        <f>SUM(Q32:Q32)</f>
        <v>0</v>
      </c>
      <c r="R31" s="166"/>
      <c r="S31" s="166"/>
      <c r="T31" s="167"/>
      <c r="U31" s="161"/>
      <c r="V31" s="161">
        <f>SUM(V32:V32)</f>
        <v>0</v>
      </c>
      <c r="W31" s="161"/>
      <c r="X31" s="161"/>
      <c r="Y31" s="161"/>
      <c r="AG31" t="s">
        <v>454</v>
      </c>
    </row>
    <row r="32" spans="1:60" outlineLevel="1" x14ac:dyDescent="0.2">
      <c r="A32" s="176">
        <v>21</v>
      </c>
      <c r="B32" s="177" t="s">
        <v>338</v>
      </c>
      <c r="C32" s="188" t="s">
        <v>147</v>
      </c>
      <c r="D32" s="178" t="s">
        <v>148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81"/>
      <c r="S32" s="181" t="s">
        <v>521</v>
      </c>
      <c r="T32" s="182" t="s">
        <v>522</v>
      </c>
      <c r="U32" s="157">
        <v>0</v>
      </c>
      <c r="V32" s="157">
        <f>ROUND(E32*U32,2)</f>
        <v>0</v>
      </c>
      <c r="W32" s="157"/>
      <c r="X32" s="157" t="s">
        <v>459</v>
      </c>
      <c r="Y32" s="157" t="s">
        <v>460</v>
      </c>
      <c r="Z32" s="146"/>
      <c r="AA32" s="146"/>
      <c r="AB32" s="146"/>
      <c r="AC32" s="146"/>
      <c r="AD32" s="146"/>
      <c r="AE32" s="146"/>
      <c r="AF32" s="146"/>
      <c r="AG32" s="146" t="s">
        <v>139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x14ac:dyDescent="0.2">
      <c r="A33" s="162" t="s">
        <v>453</v>
      </c>
      <c r="B33" s="163" t="s">
        <v>374</v>
      </c>
      <c r="C33" s="185" t="s">
        <v>375</v>
      </c>
      <c r="D33" s="164"/>
      <c r="E33" s="165"/>
      <c r="F33" s="166"/>
      <c r="G33" s="166">
        <f>SUMIF(AG34:AG40,"&lt;&gt;NOR",G34:G40)</f>
        <v>0</v>
      </c>
      <c r="H33" s="166"/>
      <c r="I33" s="166">
        <f>SUM(I34:I40)</f>
        <v>0</v>
      </c>
      <c r="J33" s="166"/>
      <c r="K33" s="166">
        <f>SUM(K34:K40)</f>
        <v>0</v>
      </c>
      <c r="L33" s="166"/>
      <c r="M33" s="166">
        <f>SUM(M34:M40)</f>
        <v>0</v>
      </c>
      <c r="N33" s="165"/>
      <c r="O33" s="165">
        <f>SUM(O34:O40)</f>
        <v>0</v>
      </c>
      <c r="P33" s="165"/>
      <c r="Q33" s="165">
        <f>SUM(Q34:Q40)</f>
        <v>0</v>
      </c>
      <c r="R33" s="166"/>
      <c r="S33" s="166"/>
      <c r="T33" s="167"/>
      <c r="U33" s="161"/>
      <c r="V33" s="161">
        <f>SUM(V34:V40)</f>
        <v>0</v>
      </c>
      <c r="W33" s="161"/>
      <c r="X33" s="161"/>
      <c r="Y33" s="161"/>
      <c r="AG33" t="s">
        <v>454</v>
      </c>
    </row>
    <row r="34" spans="1:60" ht="22.5" outlineLevel="1" x14ac:dyDescent="0.2">
      <c r="A34" s="176">
        <v>22</v>
      </c>
      <c r="B34" s="177" t="s">
        <v>338</v>
      </c>
      <c r="C34" s="188" t="s">
        <v>149</v>
      </c>
      <c r="D34" s="178" t="s">
        <v>581</v>
      </c>
      <c r="E34" s="179">
        <v>10</v>
      </c>
      <c r="F34" s="180"/>
      <c r="G34" s="181">
        <f t="shared" ref="G34:G40" si="14">ROUND(E34*F34,2)</f>
        <v>0</v>
      </c>
      <c r="H34" s="180"/>
      <c r="I34" s="181">
        <f t="shared" ref="I34:I40" si="15">ROUND(E34*H34,2)</f>
        <v>0</v>
      </c>
      <c r="J34" s="180"/>
      <c r="K34" s="181">
        <f t="shared" ref="K34:K40" si="16">ROUND(E34*J34,2)</f>
        <v>0</v>
      </c>
      <c r="L34" s="181">
        <v>21</v>
      </c>
      <c r="M34" s="181">
        <f t="shared" ref="M34:M40" si="17">G34*(1+L34/100)</f>
        <v>0</v>
      </c>
      <c r="N34" s="179">
        <v>0</v>
      </c>
      <c r="O34" s="179">
        <f t="shared" ref="O34:O40" si="18">ROUND(E34*N34,2)</f>
        <v>0</v>
      </c>
      <c r="P34" s="179">
        <v>0</v>
      </c>
      <c r="Q34" s="179">
        <f t="shared" ref="Q34:Q40" si="19">ROUND(E34*P34,2)</f>
        <v>0</v>
      </c>
      <c r="R34" s="181"/>
      <c r="S34" s="181" t="s">
        <v>521</v>
      </c>
      <c r="T34" s="182" t="s">
        <v>522</v>
      </c>
      <c r="U34" s="157">
        <v>0</v>
      </c>
      <c r="V34" s="157">
        <f t="shared" ref="V34:V40" si="20">ROUND(E34*U34,2)</f>
        <v>0</v>
      </c>
      <c r="W34" s="157"/>
      <c r="X34" s="157" t="s">
        <v>1127</v>
      </c>
      <c r="Y34" s="157" t="s">
        <v>460</v>
      </c>
      <c r="Z34" s="146"/>
      <c r="AA34" s="146"/>
      <c r="AB34" s="146"/>
      <c r="AC34" s="146"/>
      <c r="AD34" s="146"/>
      <c r="AE34" s="146"/>
      <c r="AF34" s="146"/>
      <c r="AG34" s="146" t="s">
        <v>134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6">
        <v>23</v>
      </c>
      <c r="B35" s="177" t="s">
        <v>150</v>
      </c>
      <c r="C35" s="188" t="s">
        <v>151</v>
      </c>
      <c r="D35" s="178" t="s">
        <v>581</v>
      </c>
      <c r="E35" s="179">
        <v>13</v>
      </c>
      <c r="F35" s="180"/>
      <c r="G35" s="181">
        <f t="shared" si="14"/>
        <v>0</v>
      </c>
      <c r="H35" s="180"/>
      <c r="I35" s="181">
        <f t="shared" si="15"/>
        <v>0</v>
      </c>
      <c r="J35" s="180"/>
      <c r="K35" s="181">
        <f t="shared" si="16"/>
        <v>0</v>
      </c>
      <c r="L35" s="181">
        <v>21</v>
      </c>
      <c r="M35" s="181">
        <f t="shared" si="17"/>
        <v>0</v>
      </c>
      <c r="N35" s="179">
        <v>0</v>
      </c>
      <c r="O35" s="179">
        <f t="shared" si="18"/>
        <v>0</v>
      </c>
      <c r="P35" s="179">
        <v>0</v>
      </c>
      <c r="Q35" s="179">
        <f t="shared" si="19"/>
        <v>0</v>
      </c>
      <c r="R35" s="181"/>
      <c r="S35" s="181" t="s">
        <v>521</v>
      </c>
      <c r="T35" s="182" t="s">
        <v>522</v>
      </c>
      <c r="U35" s="157">
        <v>0</v>
      </c>
      <c r="V35" s="157">
        <f t="shared" si="20"/>
        <v>0</v>
      </c>
      <c r="W35" s="157"/>
      <c r="X35" s="157" t="s">
        <v>118</v>
      </c>
      <c r="Y35" s="157" t="s">
        <v>460</v>
      </c>
      <c r="Z35" s="146"/>
      <c r="AA35" s="146"/>
      <c r="AB35" s="146"/>
      <c r="AC35" s="146"/>
      <c r="AD35" s="146"/>
      <c r="AE35" s="146"/>
      <c r="AF35" s="146"/>
      <c r="AG35" s="146" t="s">
        <v>119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76">
        <v>24</v>
      </c>
      <c r="B36" s="177" t="s">
        <v>343</v>
      </c>
      <c r="C36" s="188" t="s">
        <v>152</v>
      </c>
      <c r="D36" s="178" t="s">
        <v>581</v>
      </c>
      <c r="E36" s="179">
        <v>35</v>
      </c>
      <c r="F36" s="180"/>
      <c r="G36" s="181">
        <f t="shared" si="14"/>
        <v>0</v>
      </c>
      <c r="H36" s="180"/>
      <c r="I36" s="181">
        <f t="shared" si="15"/>
        <v>0</v>
      </c>
      <c r="J36" s="180"/>
      <c r="K36" s="181">
        <f t="shared" si="16"/>
        <v>0</v>
      </c>
      <c r="L36" s="181">
        <v>21</v>
      </c>
      <c r="M36" s="181">
        <f t="shared" si="17"/>
        <v>0</v>
      </c>
      <c r="N36" s="179">
        <v>0</v>
      </c>
      <c r="O36" s="179">
        <f t="shared" si="18"/>
        <v>0</v>
      </c>
      <c r="P36" s="179">
        <v>0</v>
      </c>
      <c r="Q36" s="179">
        <f t="shared" si="19"/>
        <v>0</v>
      </c>
      <c r="R36" s="181"/>
      <c r="S36" s="181" t="s">
        <v>521</v>
      </c>
      <c r="T36" s="182" t="s">
        <v>522</v>
      </c>
      <c r="U36" s="157">
        <v>0</v>
      </c>
      <c r="V36" s="157">
        <f t="shared" si="20"/>
        <v>0</v>
      </c>
      <c r="W36" s="157"/>
      <c r="X36" s="157" t="s">
        <v>1127</v>
      </c>
      <c r="Y36" s="157" t="s">
        <v>460</v>
      </c>
      <c r="Z36" s="146"/>
      <c r="AA36" s="146"/>
      <c r="AB36" s="146"/>
      <c r="AC36" s="146"/>
      <c r="AD36" s="146"/>
      <c r="AE36" s="146"/>
      <c r="AF36" s="146"/>
      <c r="AG36" s="146" t="s">
        <v>134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76">
        <v>25</v>
      </c>
      <c r="B37" s="177" t="s">
        <v>347</v>
      </c>
      <c r="C37" s="188" t="s">
        <v>153</v>
      </c>
      <c r="D37" s="178" t="s">
        <v>581</v>
      </c>
      <c r="E37" s="179">
        <v>84</v>
      </c>
      <c r="F37" s="180"/>
      <c r="G37" s="181">
        <f t="shared" si="14"/>
        <v>0</v>
      </c>
      <c r="H37" s="180"/>
      <c r="I37" s="181">
        <f t="shared" si="15"/>
        <v>0</v>
      </c>
      <c r="J37" s="180"/>
      <c r="K37" s="181">
        <f t="shared" si="16"/>
        <v>0</v>
      </c>
      <c r="L37" s="181">
        <v>21</v>
      </c>
      <c r="M37" s="181">
        <f t="shared" si="17"/>
        <v>0</v>
      </c>
      <c r="N37" s="179">
        <v>0</v>
      </c>
      <c r="O37" s="179">
        <f t="shared" si="18"/>
        <v>0</v>
      </c>
      <c r="P37" s="179">
        <v>0</v>
      </c>
      <c r="Q37" s="179">
        <f t="shared" si="19"/>
        <v>0</v>
      </c>
      <c r="R37" s="181"/>
      <c r="S37" s="181" t="s">
        <v>521</v>
      </c>
      <c r="T37" s="182" t="s">
        <v>522</v>
      </c>
      <c r="U37" s="157">
        <v>0</v>
      </c>
      <c r="V37" s="157">
        <f t="shared" si="20"/>
        <v>0</v>
      </c>
      <c r="W37" s="157"/>
      <c r="X37" s="157" t="s">
        <v>1127</v>
      </c>
      <c r="Y37" s="157" t="s">
        <v>460</v>
      </c>
      <c r="Z37" s="146"/>
      <c r="AA37" s="146"/>
      <c r="AB37" s="146"/>
      <c r="AC37" s="146"/>
      <c r="AD37" s="146"/>
      <c r="AE37" s="146"/>
      <c r="AF37" s="146"/>
      <c r="AG37" s="146" t="s">
        <v>134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76">
        <v>26</v>
      </c>
      <c r="B38" s="177" t="s">
        <v>122</v>
      </c>
      <c r="C38" s="188" t="s">
        <v>154</v>
      </c>
      <c r="D38" s="178" t="s">
        <v>581</v>
      </c>
      <c r="E38" s="179">
        <v>14</v>
      </c>
      <c r="F38" s="180"/>
      <c r="G38" s="181">
        <f t="shared" si="14"/>
        <v>0</v>
      </c>
      <c r="H38" s="180"/>
      <c r="I38" s="181">
        <f t="shared" si="15"/>
        <v>0</v>
      </c>
      <c r="J38" s="180"/>
      <c r="K38" s="181">
        <f t="shared" si="16"/>
        <v>0</v>
      </c>
      <c r="L38" s="181">
        <v>21</v>
      </c>
      <c r="M38" s="181">
        <f t="shared" si="17"/>
        <v>0</v>
      </c>
      <c r="N38" s="179">
        <v>0</v>
      </c>
      <c r="O38" s="179">
        <f t="shared" si="18"/>
        <v>0</v>
      </c>
      <c r="P38" s="179">
        <v>0</v>
      </c>
      <c r="Q38" s="179">
        <f t="shared" si="19"/>
        <v>0</v>
      </c>
      <c r="R38" s="181"/>
      <c r="S38" s="181" t="s">
        <v>521</v>
      </c>
      <c r="T38" s="182" t="s">
        <v>522</v>
      </c>
      <c r="U38" s="157">
        <v>0</v>
      </c>
      <c r="V38" s="157">
        <f t="shared" si="20"/>
        <v>0</v>
      </c>
      <c r="W38" s="157"/>
      <c r="X38" s="157" t="s">
        <v>1127</v>
      </c>
      <c r="Y38" s="157" t="s">
        <v>460</v>
      </c>
      <c r="Z38" s="146"/>
      <c r="AA38" s="146"/>
      <c r="AB38" s="146"/>
      <c r="AC38" s="146"/>
      <c r="AD38" s="146"/>
      <c r="AE38" s="146"/>
      <c r="AF38" s="146"/>
      <c r="AG38" s="146" t="s">
        <v>134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76">
        <v>27</v>
      </c>
      <c r="B39" s="177" t="s">
        <v>124</v>
      </c>
      <c r="C39" s="188" t="s">
        <v>155</v>
      </c>
      <c r="D39" s="178" t="s">
        <v>581</v>
      </c>
      <c r="E39" s="179">
        <v>0</v>
      </c>
      <c r="F39" s="180"/>
      <c r="G39" s="181">
        <f t="shared" si="14"/>
        <v>0</v>
      </c>
      <c r="H39" s="180"/>
      <c r="I39" s="181">
        <f t="shared" si="15"/>
        <v>0</v>
      </c>
      <c r="J39" s="180"/>
      <c r="K39" s="181">
        <f t="shared" si="16"/>
        <v>0</v>
      </c>
      <c r="L39" s="181">
        <v>21</v>
      </c>
      <c r="M39" s="181">
        <f t="shared" si="17"/>
        <v>0</v>
      </c>
      <c r="N39" s="179">
        <v>0</v>
      </c>
      <c r="O39" s="179">
        <f t="shared" si="18"/>
        <v>0</v>
      </c>
      <c r="P39" s="179">
        <v>0</v>
      </c>
      <c r="Q39" s="179">
        <f t="shared" si="19"/>
        <v>0</v>
      </c>
      <c r="R39" s="181"/>
      <c r="S39" s="181" t="s">
        <v>521</v>
      </c>
      <c r="T39" s="182" t="s">
        <v>522</v>
      </c>
      <c r="U39" s="157">
        <v>0</v>
      </c>
      <c r="V39" s="157">
        <f t="shared" si="20"/>
        <v>0</v>
      </c>
      <c r="W39" s="157"/>
      <c r="X39" s="157" t="s">
        <v>1127</v>
      </c>
      <c r="Y39" s="157" t="s">
        <v>460</v>
      </c>
      <c r="Z39" s="146"/>
      <c r="AA39" s="146"/>
      <c r="AB39" s="146"/>
      <c r="AC39" s="146"/>
      <c r="AD39" s="146"/>
      <c r="AE39" s="146"/>
      <c r="AF39" s="146"/>
      <c r="AG39" s="146" t="s">
        <v>134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33.75" outlineLevel="1" x14ac:dyDescent="0.2">
      <c r="A40" s="176">
        <v>28</v>
      </c>
      <c r="B40" s="177" t="s">
        <v>126</v>
      </c>
      <c r="C40" s="188" t="s">
        <v>156</v>
      </c>
      <c r="D40" s="178" t="s">
        <v>581</v>
      </c>
      <c r="E40" s="179">
        <v>35</v>
      </c>
      <c r="F40" s="180"/>
      <c r="G40" s="181">
        <f t="shared" si="14"/>
        <v>0</v>
      </c>
      <c r="H40" s="180"/>
      <c r="I40" s="181">
        <f t="shared" si="15"/>
        <v>0</v>
      </c>
      <c r="J40" s="180"/>
      <c r="K40" s="181">
        <f t="shared" si="16"/>
        <v>0</v>
      </c>
      <c r="L40" s="181">
        <v>21</v>
      </c>
      <c r="M40" s="181">
        <f t="shared" si="17"/>
        <v>0</v>
      </c>
      <c r="N40" s="179">
        <v>0</v>
      </c>
      <c r="O40" s="179">
        <f t="shared" si="18"/>
        <v>0</v>
      </c>
      <c r="P40" s="179">
        <v>0</v>
      </c>
      <c r="Q40" s="179">
        <f t="shared" si="19"/>
        <v>0</v>
      </c>
      <c r="R40" s="181"/>
      <c r="S40" s="181" t="s">
        <v>521</v>
      </c>
      <c r="T40" s="182" t="s">
        <v>522</v>
      </c>
      <c r="U40" s="157">
        <v>0</v>
      </c>
      <c r="V40" s="157">
        <f t="shared" si="20"/>
        <v>0</v>
      </c>
      <c r="W40" s="157"/>
      <c r="X40" s="157" t="s">
        <v>1127</v>
      </c>
      <c r="Y40" s="157" t="s">
        <v>460</v>
      </c>
      <c r="Z40" s="146"/>
      <c r="AA40" s="146"/>
      <c r="AB40" s="146"/>
      <c r="AC40" s="146"/>
      <c r="AD40" s="146"/>
      <c r="AE40" s="146"/>
      <c r="AF40" s="146"/>
      <c r="AG40" s="146" t="s">
        <v>134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x14ac:dyDescent="0.2">
      <c r="A41" s="162" t="s">
        <v>453</v>
      </c>
      <c r="B41" s="163" t="s">
        <v>376</v>
      </c>
      <c r="C41" s="185" t="s">
        <v>377</v>
      </c>
      <c r="D41" s="164"/>
      <c r="E41" s="165"/>
      <c r="F41" s="166"/>
      <c r="G41" s="166">
        <f>SUMIF(AG42:AG44,"&lt;&gt;NOR",G42:G44)</f>
        <v>0</v>
      </c>
      <c r="H41" s="166"/>
      <c r="I41" s="166">
        <f>SUM(I42:I44)</f>
        <v>0</v>
      </c>
      <c r="J41" s="166"/>
      <c r="K41" s="166">
        <f>SUM(K42:K44)</f>
        <v>0</v>
      </c>
      <c r="L41" s="166"/>
      <c r="M41" s="166">
        <f>SUM(M42:M44)</f>
        <v>0</v>
      </c>
      <c r="N41" s="165"/>
      <c r="O41" s="165">
        <f>SUM(O42:O44)</f>
        <v>0</v>
      </c>
      <c r="P41" s="165"/>
      <c r="Q41" s="165">
        <f>SUM(Q42:Q44)</f>
        <v>0</v>
      </c>
      <c r="R41" s="166"/>
      <c r="S41" s="166"/>
      <c r="T41" s="167"/>
      <c r="U41" s="161"/>
      <c r="V41" s="161">
        <f>SUM(V42:V44)</f>
        <v>0</v>
      </c>
      <c r="W41" s="161"/>
      <c r="X41" s="161"/>
      <c r="Y41" s="161"/>
      <c r="AG41" t="s">
        <v>454</v>
      </c>
    </row>
    <row r="42" spans="1:60" outlineLevel="1" x14ac:dyDescent="0.2">
      <c r="A42" s="176">
        <v>29</v>
      </c>
      <c r="B42" s="177" t="s">
        <v>338</v>
      </c>
      <c r="C42" s="188" t="s">
        <v>157</v>
      </c>
      <c r="D42" s="178" t="s">
        <v>581</v>
      </c>
      <c r="E42" s="179">
        <v>6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81"/>
      <c r="S42" s="181" t="s">
        <v>521</v>
      </c>
      <c r="T42" s="182" t="s">
        <v>522</v>
      </c>
      <c r="U42" s="157">
        <v>0</v>
      </c>
      <c r="V42" s="157">
        <f>ROUND(E42*U42,2)</f>
        <v>0</v>
      </c>
      <c r="W42" s="157"/>
      <c r="X42" s="157" t="s">
        <v>1127</v>
      </c>
      <c r="Y42" s="157" t="s">
        <v>460</v>
      </c>
      <c r="Z42" s="146"/>
      <c r="AA42" s="146"/>
      <c r="AB42" s="146"/>
      <c r="AC42" s="146"/>
      <c r="AD42" s="146"/>
      <c r="AE42" s="146"/>
      <c r="AF42" s="146"/>
      <c r="AG42" s="146" t="s">
        <v>134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6">
        <v>30</v>
      </c>
      <c r="B43" s="177" t="s">
        <v>115</v>
      </c>
      <c r="C43" s="188" t="s">
        <v>116</v>
      </c>
      <c r="D43" s="178" t="s">
        <v>581</v>
      </c>
      <c r="E43" s="179">
        <v>12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81"/>
      <c r="S43" s="181" t="s">
        <v>117</v>
      </c>
      <c r="T43" s="182" t="s">
        <v>522</v>
      </c>
      <c r="U43" s="157">
        <v>0</v>
      </c>
      <c r="V43" s="157">
        <f>ROUND(E43*U43,2)</f>
        <v>0</v>
      </c>
      <c r="W43" s="157"/>
      <c r="X43" s="157" t="s">
        <v>118</v>
      </c>
      <c r="Y43" s="157" t="s">
        <v>460</v>
      </c>
      <c r="Z43" s="146"/>
      <c r="AA43" s="146"/>
      <c r="AB43" s="146"/>
      <c r="AC43" s="146"/>
      <c r="AD43" s="146"/>
      <c r="AE43" s="146"/>
      <c r="AF43" s="146"/>
      <c r="AG43" s="146" t="s">
        <v>119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6">
        <v>31</v>
      </c>
      <c r="B44" s="177" t="s">
        <v>343</v>
      </c>
      <c r="C44" s="188" t="s">
        <v>158</v>
      </c>
      <c r="D44" s="178" t="s">
        <v>581</v>
      </c>
      <c r="E44" s="179">
        <v>6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81"/>
      <c r="S44" s="181" t="s">
        <v>521</v>
      </c>
      <c r="T44" s="182" t="s">
        <v>522</v>
      </c>
      <c r="U44" s="157">
        <v>0</v>
      </c>
      <c r="V44" s="157">
        <f>ROUND(E44*U44,2)</f>
        <v>0</v>
      </c>
      <c r="W44" s="157"/>
      <c r="X44" s="157" t="s">
        <v>1127</v>
      </c>
      <c r="Y44" s="157" t="s">
        <v>460</v>
      </c>
      <c r="Z44" s="146"/>
      <c r="AA44" s="146"/>
      <c r="AB44" s="146"/>
      <c r="AC44" s="146"/>
      <c r="AD44" s="146"/>
      <c r="AE44" s="146"/>
      <c r="AF44" s="146"/>
      <c r="AG44" s="146" t="s">
        <v>134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x14ac:dyDescent="0.2">
      <c r="A45" s="162" t="s">
        <v>453</v>
      </c>
      <c r="B45" s="163" t="s">
        <v>380</v>
      </c>
      <c r="C45" s="185" t="s">
        <v>381</v>
      </c>
      <c r="D45" s="164"/>
      <c r="E45" s="165"/>
      <c r="F45" s="166"/>
      <c r="G45" s="166">
        <f>SUMIF(AG46:AG50,"&lt;&gt;NOR",G46:G50)</f>
        <v>0</v>
      </c>
      <c r="H45" s="166"/>
      <c r="I45" s="166">
        <f>SUM(I46:I50)</f>
        <v>0</v>
      </c>
      <c r="J45" s="166"/>
      <c r="K45" s="166">
        <f>SUM(K46:K50)</f>
        <v>0</v>
      </c>
      <c r="L45" s="166"/>
      <c r="M45" s="166">
        <f>SUM(M46:M50)</f>
        <v>0</v>
      </c>
      <c r="N45" s="165"/>
      <c r="O45" s="165">
        <f>SUM(O46:O50)</f>
        <v>0</v>
      </c>
      <c r="P45" s="165"/>
      <c r="Q45" s="165">
        <f>SUM(Q46:Q50)</f>
        <v>0</v>
      </c>
      <c r="R45" s="166"/>
      <c r="S45" s="166"/>
      <c r="T45" s="167"/>
      <c r="U45" s="161"/>
      <c r="V45" s="161">
        <f>SUM(V46:V50)</f>
        <v>0</v>
      </c>
      <c r="W45" s="161"/>
      <c r="X45" s="161"/>
      <c r="Y45" s="161"/>
      <c r="AG45" t="s">
        <v>454</v>
      </c>
    </row>
    <row r="46" spans="1:60" outlineLevel="1" x14ac:dyDescent="0.2">
      <c r="A46" s="176">
        <v>32</v>
      </c>
      <c r="B46" s="177" t="s">
        <v>159</v>
      </c>
      <c r="C46" s="188" t="s">
        <v>160</v>
      </c>
      <c r="D46" s="178" t="s">
        <v>81</v>
      </c>
      <c r="E46" s="179">
        <v>1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81"/>
      <c r="S46" s="181" t="s">
        <v>521</v>
      </c>
      <c r="T46" s="182" t="s">
        <v>522</v>
      </c>
      <c r="U46" s="157">
        <v>0</v>
      </c>
      <c r="V46" s="157">
        <f>ROUND(E46*U46,2)</f>
        <v>0</v>
      </c>
      <c r="W46" s="157"/>
      <c r="X46" s="157" t="s">
        <v>459</v>
      </c>
      <c r="Y46" s="157" t="s">
        <v>460</v>
      </c>
      <c r="Z46" s="146"/>
      <c r="AA46" s="146"/>
      <c r="AB46" s="146"/>
      <c r="AC46" s="146"/>
      <c r="AD46" s="146"/>
      <c r="AE46" s="146"/>
      <c r="AF46" s="146"/>
      <c r="AG46" s="146" t="s">
        <v>139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6">
        <v>33</v>
      </c>
      <c r="B47" s="177" t="s">
        <v>161</v>
      </c>
      <c r="C47" s="188" t="s">
        <v>162</v>
      </c>
      <c r="D47" s="178" t="s">
        <v>81</v>
      </c>
      <c r="E47" s="179">
        <v>1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81"/>
      <c r="S47" s="181" t="s">
        <v>521</v>
      </c>
      <c r="T47" s="182" t="s">
        <v>522</v>
      </c>
      <c r="U47" s="157">
        <v>0</v>
      </c>
      <c r="V47" s="157">
        <f>ROUND(E47*U47,2)</f>
        <v>0</v>
      </c>
      <c r="W47" s="157"/>
      <c r="X47" s="157" t="s">
        <v>459</v>
      </c>
      <c r="Y47" s="157" t="s">
        <v>460</v>
      </c>
      <c r="Z47" s="146"/>
      <c r="AA47" s="146"/>
      <c r="AB47" s="146"/>
      <c r="AC47" s="146"/>
      <c r="AD47" s="146"/>
      <c r="AE47" s="146"/>
      <c r="AF47" s="146"/>
      <c r="AG47" s="146" t="s">
        <v>139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6">
        <v>34</v>
      </c>
      <c r="B48" s="177" t="s">
        <v>163</v>
      </c>
      <c r="C48" s="188" t="s">
        <v>164</v>
      </c>
      <c r="D48" s="178" t="s">
        <v>81</v>
      </c>
      <c r="E48" s="179">
        <v>1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81"/>
      <c r="S48" s="181" t="s">
        <v>521</v>
      </c>
      <c r="T48" s="182" t="s">
        <v>522</v>
      </c>
      <c r="U48" s="157">
        <v>0</v>
      </c>
      <c r="V48" s="157">
        <f>ROUND(E48*U48,2)</f>
        <v>0</v>
      </c>
      <c r="W48" s="157"/>
      <c r="X48" s="157" t="s">
        <v>459</v>
      </c>
      <c r="Y48" s="157" t="s">
        <v>460</v>
      </c>
      <c r="Z48" s="146"/>
      <c r="AA48" s="146"/>
      <c r="AB48" s="146"/>
      <c r="AC48" s="146"/>
      <c r="AD48" s="146"/>
      <c r="AE48" s="146"/>
      <c r="AF48" s="146"/>
      <c r="AG48" s="146" t="s">
        <v>139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6">
        <v>35</v>
      </c>
      <c r="B49" s="177" t="s">
        <v>165</v>
      </c>
      <c r="C49" s="188" t="s">
        <v>166</v>
      </c>
      <c r="D49" s="178" t="s">
        <v>81</v>
      </c>
      <c r="E49" s="179">
        <v>1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21</v>
      </c>
      <c r="M49" s="181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81"/>
      <c r="S49" s="181" t="s">
        <v>521</v>
      </c>
      <c r="T49" s="182" t="s">
        <v>522</v>
      </c>
      <c r="U49" s="157">
        <v>0</v>
      </c>
      <c r="V49" s="157">
        <f>ROUND(E49*U49,2)</f>
        <v>0</v>
      </c>
      <c r="W49" s="157"/>
      <c r="X49" s="157" t="s">
        <v>459</v>
      </c>
      <c r="Y49" s="157" t="s">
        <v>460</v>
      </c>
      <c r="Z49" s="146"/>
      <c r="AA49" s="146"/>
      <c r="AB49" s="146"/>
      <c r="AC49" s="146"/>
      <c r="AD49" s="146"/>
      <c r="AE49" s="146"/>
      <c r="AF49" s="146"/>
      <c r="AG49" s="146" t="s">
        <v>139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6">
        <v>36</v>
      </c>
      <c r="B50" s="177" t="s">
        <v>167</v>
      </c>
      <c r="C50" s="188" t="s">
        <v>168</v>
      </c>
      <c r="D50" s="178" t="s">
        <v>81</v>
      </c>
      <c r="E50" s="179">
        <v>1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81"/>
      <c r="S50" s="181" t="s">
        <v>521</v>
      </c>
      <c r="T50" s="182" t="s">
        <v>522</v>
      </c>
      <c r="U50" s="157">
        <v>0</v>
      </c>
      <c r="V50" s="157">
        <f>ROUND(E50*U50,2)</f>
        <v>0</v>
      </c>
      <c r="W50" s="157"/>
      <c r="X50" s="157" t="s">
        <v>459</v>
      </c>
      <c r="Y50" s="157" t="s">
        <v>460</v>
      </c>
      <c r="Z50" s="146"/>
      <c r="AA50" s="146"/>
      <c r="AB50" s="146"/>
      <c r="AC50" s="146"/>
      <c r="AD50" s="146"/>
      <c r="AE50" s="146"/>
      <c r="AF50" s="146"/>
      <c r="AG50" s="146" t="s">
        <v>139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62" t="s">
        <v>453</v>
      </c>
      <c r="B51" s="163" t="s">
        <v>378</v>
      </c>
      <c r="C51" s="185" t="s">
        <v>379</v>
      </c>
      <c r="D51" s="164"/>
      <c r="E51" s="165"/>
      <c r="F51" s="166"/>
      <c r="G51" s="166">
        <f>SUMIF(AG52:AG56,"&lt;&gt;NOR",G52:G56)</f>
        <v>0</v>
      </c>
      <c r="H51" s="166"/>
      <c r="I51" s="166">
        <f>SUM(I52:I56)</f>
        <v>0</v>
      </c>
      <c r="J51" s="166"/>
      <c r="K51" s="166">
        <f>SUM(K52:K56)</f>
        <v>0</v>
      </c>
      <c r="L51" s="166"/>
      <c r="M51" s="166">
        <f>SUM(M52:M56)</f>
        <v>0</v>
      </c>
      <c r="N51" s="165"/>
      <c r="O51" s="165">
        <f>SUM(O52:O56)</f>
        <v>0</v>
      </c>
      <c r="P51" s="165"/>
      <c r="Q51" s="165">
        <f>SUM(Q52:Q56)</f>
        <v>0</v>
      </c>
      <c r="R51" s="166"/>
      <c r="S51" s="166"/>
      <c r="T51" s="167"/>
      <c r="U51" s="161"/>
      <c r="V51" s="161">
        <f>SUM(V52:V56)</f>
        <v>0</v>
      </c>
      <c r="W51" s="161"/>
      <c r="X51" s="161"/>
      <c r="Y51" s="161"/>
      <c r="AG51" t="s">
        <v>454</v>
      </c>
    </row>
    <row r="52" spans="1:60" outlineLevel="1" x14ac:dyDescent="0.2">
      <c r="A52" s="176">
        <v>37</v>
      </c>
      <c r="B52" s="177" t="s">
        <v>169</v>
      </c>
      <c r="C52" s="188" t="s">
        <v>170</v>
      </c>
      <c r="D52" s="178" t="s">
        <v>171</v>
      </c>
      <c r="E52" s="179">
        <v>10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81"/>
      <c r="S52" s="181" t="s">
        <v>521</v>
      </c>
      <c r="T52" s="182" t="s">
        <v>522</v>
      </c>
      <c r="U52" s="157">
        <v>0</v>
      </c>
      <c r="V52" s="157">
        <f>ROUND(E52*U52,2)</f>
        <v>0</v>
      </c>
      <c r="W52" s="157"/>
      <c r="X52" s="157" t="s">
        <v>459</v>
      </c>
      <c r="Y52" s="157" t="s">
        <v>460</v>
      </c>
      <c r="Z52" s="146"/>
      <c r="AA52" s="146"/>
      <c r="AB52" s="146"/>
      <c r="AC52" s="146"/>
      <c r="AD52" s="146"/>
      <c r="AE52" s="146"/>
      <c r="AF52" s="146"/>
      <c r="AG52" s="146" t="s">
        <v>139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6">
        <v>38</v>
      </c>
      <c r="B53" s="177" t="s">
        <v>172</v>
      </c>
      <c r="C53" s="188" t="s">
        <v>173</v>
      </c>
      <c r="D53" s="178" t="s">
        <v>171</v>
      </c>
      <c r="E53" s="179">
        <v>60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81"/>
      <c r="S53" s="181" t="s">
        <v>521</v>
      </c>
      <c r="T53" s="182" t="s">
        <v>522</v>
      </c>
      <c r="U53" s="157">
        <v>0</v>
      </c>
      <c r="V53" s="157">
        <f>ROUND(E53*U53,2)</f>
        <v>0</v>
      </c>
      <c r="W53" s="157"/>
      <c r="X53" s="157" t="s">
        <v>459</v>
      </c>
      <c r="Y53" s="157" t="s">
        <v>460</v>
      </c>
      <c r="Z53" s="146"/>
      <c r="AA53" s="146"/>
      <c r="AB53" s="146"/>
      <c r="AC53" s="146"/>
      <c r="AD53" s="146"/>
      <c r="AE53" s="146"/>
      <c r="AF53" s="146"/>
      <c r="AG53" s="146" t="s">
        <v>139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6">
        <v>39</v>
      </c>
      <c r="B54" s="177" t="s">
        <v>174</v>
      </c>
      <c r="C54" s="188" t="s">
        <v>175</v>
      </c>
      <c r="D54" s="178" t="s">
        <v>171</v>
      </c>
      <c r="E54" s="179">
        <v>10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81"/>
      <c r="S54" s="181" t="s">
        <v>521</v>
      </c>
      <c r="T54" s="182" t="s">
        <v>522</v>
      </c>
      <c r="U54" s="157">
        <v>0</v>
      </c>
      <c r="V54" s="157">
        <f>ROUND(E54*U54,2)</f>
        <v>0</v>
      </c>
      <c r="W54" s="157"/>
      <c r="X54" s="157" t="s">
        <v>903</v>
      </c>
      <c r="Y54" s="157" t="s">
        <v>460</v>
      </c>
      <c r="Z54" s="146"/>
      <c r="AA54" s="146"/>
      <c r="AB54" s="146"/>
      <c r="AC54" s="146"/>
      <c r="AD54" s="146"/>
      <c r="AE54" s="146"/>
      <c r="AF54" s="146"/>
      <c r="AG54" s="146" t="s">
        <v>904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6">
        <v>40</v>
      </c>
      <c r="B55" s="177" t="s">
        <v>176</v>
      </c>
      <c r="C55" s="188" t="s">
        <v>177</v>
      </c>
      <c r="D55" s="178" t="s">
        <v>171</v>
      </c>
      <c r="E55" s="179">
        <v>35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79">
        <v>0</v>
      </c>
      <c r="O55" s="179">
        <f>ROUND(E55*N55,2)</f>
        <v>0</v>
      </c>
      <c r="P55" s="179">
        <v>0</v>
      </c>
      <c r="Q55" s="179">
        <f>ROUND(E55*P55,2)</f>
        <v>0</v>
      </c>
      <c r="R55" s="181"/>
      <c r="S55" s="181" t="s">
        <v>521</v>
      </c>
      <c r="T55" s="182" t="s">
        <v>522</v>
      </c>
      <c r="U55" s="157">
        <v>0</v>
      </c>
      <c r="V55" s="157">
        <f>ROUND(E55*U55,2)</f>
        <v>0</v>
      </c>
      <c r="W55" s="157"/>
      <c r="X55" s="157" t="s">
        <v>459</v>
      </c>
      <c r="Y55" s="157" t="s">
        <v>460</v>
      </c>
      <c r="Z55" s="146"/>
      <c r="AA55" s="146"/>
      <c r="AB55" s="146"/>
      <c r="AC55" s="146"/>
      <c r="AD55" s="146"/>
      <c r="AE55" s="146"/>
      <c r="AF55" s="146"/>
      <c r="AG55" s="146" t="s">
        <v>139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69">
        <v>41</v>
      </c>
      <c r="B56" s="170" t="s">
        <v>178</v>
      </c>
      <c r="C56" s="186" t="s">
        <v>179</v>
      </c>
      <c r="D56" s="171" t="s">
        <v>148</v>
      </c>
      <c r="E56" s="172">
        <v>1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4"/>
      <c r="S56" s="174" t="s">
        <v>521</v>
      </c>
      <c r="T56" s="175" t="s">
        <v>522</v>
      </c>
      <c r="U56" s="157">
        <v>0</v>
      </c>
      <c r="V56" s="157">
        <f>ROUND(E56*U56,2)</f>
        <v>0</v>
      </c>
      <c r="W56" s="157"/>
      <c r="X56" s="157" t="s">
        <v>459</v>
      </c>
      <c r="Y56" s="157" t="s">
        <v>460</v>
      </c>
      <c r="Z56" s="146"/>
      <c r="AA56" s="146"/>
      <c r="AB56" s="146"/>
      <c r="AC56" s="146"/>
      <c r="AD56" s="146"/>
      <c r="AE56" s="146"/>
      <c r="AF56" s="146"/>
      <c r="AG56" s="146" t="s">
        <v>139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x14ac:dyDescent="0.2">
      <c r="A57" s="3"/>
      <c r="B57" s="4"/>
      <c r="C57" s="19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15</v>
      </c>
      <c r="AF57">
        <v>21</v>
      </c>
      <c r="AG57" t="s">
        <v>439</v>
      </c>
    </row>
    <row r="58" spans="1:60" x14ac:dyDescent="0.2">
      <c r="A58" s="149"/>
      <c r="B58" s="150" t="s">
        <v>323</v>
      </c>
      <c r="C58" s="191"/>
      <c r="D58" s="151"/>
      <c r="E58" s="152"/>
      <c r="F58" s="152"/>
      <c r="G58" s="168">
        <f>G8+G18+G25+G31+G33+G41+G45+G51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1020</v>
      </c>
    </row>
    <row r="59" spans="1:60" x14ac:dyDescent="0.2">
      <c r="A59" s="3"/>
      <c r="B59" s="4"/>
      <c r="C59" s="19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3"/>
      <c r="B60" s="4"/>
      <c r="C60" s="190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3" t="s">
        <v>1021</v>
      </c>
      <c r="B61" s="263"/>
      <c r="C61" s="264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51"/>
      <c r="B62" s="252"/>
      <c r="C62" s="253"/>
      <c r="D62" s="252"/>
      <c r="E62" s="252"/>
      <c r="F62" s="252"/>
      <c r="G62" s="25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G62" t="s">
        <v>1022</v>
      </c>
    </row>
    <row r="63" spans="1:60" x14ac:dyDescent="0.2">
      <c r="A63" s="255"/>
      <c r="B63" s="256"/>
      <c r="C63" s="257"/>
      <c r="D63" s="256"/>
      <c r="E63" s="256"/>
      <c r="F63" s="256"/>
      <c r="G63" s="25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55"/>
      <c r="B64" s="256"/>
      <c r="C64" s="257"/>
      <c r="D64" s="256"/>
      <c r="E64" s="256"/>
      <c r="F64" s="256"/>
      <c r="G64" s="25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55"/>
      <c r="B65" s="256"/>
      <c r="C65" s="257"/>
      <c r="D65" s="256"/>
      <c r="E65" s="256"/>
      <c r="F65" s="256"/>
      <c r="G65" s="25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59"/>
      <c r="B66" s="260"/>
      <c r="C66" s="261"/>
      <c r="D66" s="260"/>
      <c r="E66" s="260"/>
      <c r="F66" s="260"/>
      <c r="G66" s="26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90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C68" s="192"/>
      <c r="D68" s="10"/>
      <c r="AG68" t="s">
        <v>1023</v>
      </c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93A" sheet="1" formatRows="0"/>
  <mergeCells count="6">
    <mergeCell ref="A62:G66"/>
    <mergeCell ref="A1:G1"/>
    <mergeCell ref="C2:G2"/>
    <mergeCell ref="C3:G3"/>
    <mergeCell ref="C4:G4"/>
    <mergeCell ref="A61:C61"/>
  </mergeCells>
  <phoneticPr fontId="20" type="noConversion"/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43" sqref="F43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299</v>
      </c>
      <c r="B1" s="267"/>
      <c r="C1" s="267"/>
      <c r="D1" s="267"/>
      <c r="E1" s="267"/>
      <c r="F1" s="267"/>
      <c r="G1" s="267"/>
      <c r="AG1" t="s">
        <v>427</v>
      </c>
    </row>
    <row r="2" spans="1:60" ht="24.95" customHeight="1" x14ac:dyDescent="0.2">
      <c r="A2" s="138" t="s">
        <v>300</v>
      </c>
      <c r="B2" s="49" t="s">
        <v>335</v>
      </c>
      <c r="C2" s="268" t="s">
        <v>336</v>
      </c>
      <c r="D2" s="269"/>
      <c r="E2" s="269"/>
      <c r="F2" s="269"/>
      <c r="G2" s="270"/>
      <c r="AG2" t="s">
        <v>428</v>
      </c>
    </row>
    <row r="3" spans="1:60" ht="24.95" customHeight="1" x14ac:dyDescent="0.2">
      <c r="A3" s="138" t="s">
        <v>301</v>
      </c>
      <c r="B3" s="49" t="s">
        <v>338</v>
      </c>
      <c r="C3" s="268" t="s">
        <v>339</v>
      </c>
      <c r="D3" s="269"/>
      <c r="E3" s="269"/>
      <c r="F3" s="269"/>
      <c r="G3" s="270"/>
      <c r="AC3" s="119" t="s">
        <v>428</v>
      </c>
      <c r="AG3" t="s">
        <v>429</v>
      </c>
    </row>
    <row r="4" spans="1:60" ht="24.95" customHeight="1" x14ac:dyDescent="0.2">
      <c r="A4" s="139" t="s">
        <v>302</v>
      </c>
      <c r="B4" s="140" t="s">
        <v>345</v>
      </c>
      <c r="C4" s="271" t="s">
        <v>346</v>
      </c>
      <c r="D4" s="272"/>
      <c r="E4" s="272"/>
      <c r="F4" s="272"/>
      <c r="G4" s="273"/>
      <c r="AG4" t="s">
        <v>430</v>
      </c>
    </row>
    <row r="5" spans="1:60" x14ac:dyDescent="0.2">
      <c r="D5" s="10"/>
    </row>
    <row r="6" spans="1:60" ht="38.25" x14ac:dyDescent="0.2">
      <c r="A6" s="142" t="s">
        <v>431</v>
      </c>
      <c r="B6" s="144" t="s">
        <v>432</v>
      </c>
      <c r="C6" s="144" t="s">
        <v>433</v>
      </c>
      <c r="D6" s="143" t="s">
        <v>434</v>
      </c>
      <c r="E6" s="142" t="s">
        <v>435</v>
      </c>
      <c r="F6" s="141" t="s">
        <v>436</v>
      </c>
      <c r="G6" s="142" t="s">
        <v>323</v>
      </c>
      <c r="H6" s="145" t="s">
        <v>324</v>
      </c>
      <c r="I6" s="145" t="s">
        <v>437</v>
      </c>
      <c r="J6" s="145" t="s">
        <v>325</v>
      </c>
      <c r="K6" s="145" t="s">
        <v>438</v>
      </c>
      <c r="L6" s="145" t="s">
        <v>439</v>
      </c>
      <c r="M6" s="145" t="s">
        <v>440</v>
      </c>
      <c r="N6" s="145" t="s">
        <v>441</v>
      </c>
      <c r="O6" s="145" t="s">
        <v>442</v>
      </c>
      <c r="P6" s="145" t="s">
        <v>443</v>
      </c>
      <c r="Q6" s="145" t="s">
        <v>444</v>
      </c>
      <c r="R6" s="145" t="s">
        <v>445</v>
      </c>
      <c r="S6" s="145" t="s">
        <v>446</v>
      </c>
      <c r="T6" s="145" t="s">
        <v>447</v>
      </c>
      <c r="U6" s="145" t="s">
        <v>448</v>
      </c>
      <c r="V6" s="145" t="s">
        <v>449</v>
      </c>
      <c r="W6" s="145" t="s">
        <v>450</v>
      </c>
      <c r="X6" s="145" t="s">
        <v>451</v>
      </c>
      <c r="Y6" s="145" t="s">
        <v>452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453</v>
      </c>
      <c r="B8" s="163" t="s">
        <v>363</v>
      </c>
      <c r="C8" s="185" t="s">
        <v>364</v>
      </c>
      <c r="D8" s="164"/>
      <c r="E8" s="165"/>
      <c r="F8" s="166"/>
      <c r="G8" s="166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5"/>
      <c r="O8" s="165">
        <f>SUM(O9:O13)</f>
        <v>0</v>
      </c>
      <c r="P8" s="165"/>
      <c r="Q8" s="165">
        <f>SUM(Q9:Q13)</f>
        <v>0</v>
      </c>
      <c r="R8" s="166"/>
      <c r="S8" s="166"/>
      <c r="T8" s="167"/>
      <c r="U8" s="161"/>
      <c r="V8" s="161">
        <f>SUM(V9:V13)</f>
        <v>0</v>
      </c>
      <c r="W8" s="161"/>
      <c r="X8" s="161"/>
      <c r="Y8" s="161"/>
      <c r="AG8" t="s">
        <v>454</v>
      </c>
    </row>
    <row r="9" spans="1:60" ht="22.5" outlineLevel="1" x14ac:dyDescent="0.2">
      <c r="A9" s="176">
        <v>1</v>
      </c>
      <c r="B9" s="177" t="s">
        <v>180</v>
      </c>
      <c r="C9" s="188" t="s">
        <v>181</v>
      </c>
      <c r="D9" s="178" t="s">
        <v>581</v>
      </c>
      <c r="E9" s="179">
        <v>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521</v>
      </c>
      <c r="T9" s="182" t="s">
        <v>522</v>
      </c>
      <c r="U9" s="157">
        <v>0</v>
      </c>
      <c r="V9" s="157">
        <f>ROUND(E9*U9,2)</f>
        <v>0</v>
      </c>
      <c r="W9" s="157"/>
      <c r="X9" s="157" t="s">
        <v>903</v>
      </c>
      <c r="Y9" s="157" t="s">
        <v>460</v>
      </c>
      <c r="Z9" s="146"/>
      <c r="AA9" s="146"/>
      <c r="AB9" s="146"/>
      <c r="AC9" s="146"/>
      <c r="AD9" s="146"/>
      <c r="AE9" s="146"/>
      <c r="AF9" s="146"/>
      <c r="AG9" s="146" t="s">
        <v>904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6">
        <v>2</v>
      </c>
      <c r="B10" s="177" t="s">
        <v>182</v>
      </c>
      <c r="C10" s="188" t="s">
        <v>183</v>
      </c>
      <c r="D10" s="178" t="s">
        <v>581</v>
      </c>
      <c r="E10" s="179">
        <v>2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81"/>
      <c r="S10" s="181" t="s">
        <v>521</v>
      </c>
      <c r="T10" s="182" t="s">
        <v>522</v>
      </c>
      <c r="U10" s="157">
        <v>0</v>
      </c>
      <c r="V10" s="157">
        <f>ROUND(E10*U10,2)</f>
        <v>0</v>
      </c>
      <c r="W10" s="157"/>
      <c r="X10" s="157" t="s">
        <v>903</v>
      </c>
      <c r="Y10" s="157" t="s">
        <v>460</v>
      </c>
      <c r="Z10" s="146"/>
      <c r="AA10" s="146"/>
      <c r="AB10" s="146"/>
      <c r="AC10" s="146"/>
      <c r="AD10" s="146"/>
      <c r="AE10" s="146"/>
      <c r="AF10" s="146"/>
      <c r="AG10" s="146" t="s">
        <v>904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6">
        <v>3</v>
      </c>
      <c r="B11" s="177" t="s">
        <v>184</v>
      </c>
      <c r="C11" s="188" t="s">
        <v>185</v>
      </c>
      <c r="D11" s="178" t="s">
        <v>581</v>
      </c>
      <c r="E11" s="179">
        <v>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81"/>
      <c r="S11" s="181" t="s">
        <v>521</v>
      </c>
      <c r="T11" s="182" t="s">
        <v>522</v>
      </c>
      <c r="U11" s="157">
        <v>0</v>
      </c>
      <c r="V11" s="157">
        <f>ROUND(E11*U11,2)</f>
        <v>0</v>
      </c>
      <c r="W11" s="157"/>
      <c r="X11" s="157" t="s">
        <v>903</v>
      </c>
      <c r="Y11" s="157" t="s">
        <v>460</v>
      </c>
      <c r="Z11" s="146"/>
      <c r="AA11" s="146"/>
      <c r="AB11" s="146"/>
      <c r="AC11" s="146"/>
      <c r="AD11" s="146"/>
      <c r="AE11" s="146"/>
      <c r="AF11" s="146"/>
      <c r="AG11" s="146" t="s">
        <v>904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6">
        <v>4</v>
      </c>
      <c r="B12" s="177" t="s">
        <v>186</v>
      </c>
      <c r="C12" s="188" t="s">
        <v>187</v>
      </c>
      <c r="D12" s="178" t="s">
        <v>581</v>
      </c>
      <c r="E12" s="179">
        <v>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81"/>
      <c r="S12" s="181" t="s">
        <v>521</v>
      </c>
      <c r="T12" s="182" t="s">
        <v>522</v>
      </c>
      <c r="U12" s="157">
        <v>0</v>
      </c>
      <c r="V12" s="157">
        <f>ROUND(E12*U12,2)</f>
        <v>0</v>
      </c>
      <c r="W12" s="157"/>
      <c r="X12" s="157" t="s">
        <v>903</v>
      </c>
      <c r="Y12" s="157" t="s">
        <v>460</v>
      </c>
      <c r="Z12" s="146"/>
      <c r="AA12" s="146"/>
      <c r="AB12" s="146"/>
      <c r="AC12" s="146"/>
      <c r="AD12" s="146"/>
      <c r="AE12" s="146"/>
      <c r="AF12" s="146"/>
      <c r="AG12" s="146" t="s">
        <v>904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6">
        <v>5</v>
      </c>
      <c r="B13" s="177" t="s">
        <v>188</v>
      </c>
      <c r="C13" s="188" t="s">
        <v>189</v>
      </c>
      <c r="D13" s="178" t="s">
        <v>581</v>
      </c>
      <c r="E13" s="179">
        <v>1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521</v>
      </c>
      <c r="T13" s="182" t="s">
        <v>522</v>
      </c>
      <c r="U13" s="157">
        <v>0</v>
      </c>
      <c r="V13" s="157">
        <f>ROUND(E13*U13,2)</f>
        <v>0</v>
      </c>
      <c r="W13" s="157"/>
      <c r="X13" s="157" t="s">
        <v>903</v>
      </c>
      <c r="Y13" s="157" t="s">
        <v>460</v>
      </c>
      <c r="Z13" s="146"/>
      <c r="AA13" s="146"/>
      <c r="AB13" s="146"/>
      <c r="AC13" s="146"/>
      <c r="AD13" s="146"/>
      <c r="AE13" s="146"/>
      <c r="AF13" s="146"/>
      <c r="AG13" s="146" t="s">
        <v>904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x14ac:dyDescent="0.2">
      <c r="A14" s="162" t="s">
        <v>453</v>
      </c>
      <c r="B14" s="163" t="s">
        <v>382</v>
      </c>
      <c r="C14" s="185" t="s">
        <v>383</v>
      </c>
      <c r="D14" s="164"/>
      <c r="E14" s="165"/>
      <c r="F14" s="166"/>
      <c r="G14" s="166">
        <f>SUMIF(AG15:AG19,"&lt;&gt;NOR",G15:G19)</f>
        <v>0</v>
      </c>
      <c r="H14" s="166"/>
      <c r="I14" s="166">
        <f>SUM(I15:I19)</f>
        <v>0</v>
      </c>
      <c r="J14" s="166"/>
      <c r="K14" s="166">
        <f>SUM(K15:K19)</f>
        <v>0</v>
      </c>
      <c r="L14" s="166"/>
      <c r="M14" s="166">
        <f>SUM(M15:M19)</f>
        <v>0</v>
      </c>
      <c r="N14" s="165"/>
      <c r="O14" s="165">
        <f>SUM(O15:O19)</f>
        <v>0</v>
      </c>
      <c r="P14" s="165"/>
      <c r="Q14" s="165">
        <f>SUM(Q15:Q19)</f>
        <v>0</v>
      </c>
      <c r="R14" s="166"/>
      <c r="S14" s="166"/>
      <c r="T14" s="167"/>
      <c r="U14" s="161"/>
      <c r="V14" s="161">
        <f>SUM(V15:V19)</f>
        <v>0</v>
      </c>
      <c r="W14" s="161"/>
      <c r="X14" s="161"/>
      <c r="Y14" s="161"/>
      <c r="AG14" t="s">
        <v>454</v>
      </c>
    </row>
    <row r="15" spans="1:60" ht="22.5" outlineLevel="1" x14ac:dyDescent="0.2">
      <c r="A15" s="176">
        <v>6</v>
      </c>
      <c r="B15" s="177" t="s">
        <v>190</v>
      </c>
      <c r="C15" s="188" t="s">
        <v>181</v>
      </c>
      <c r="D15" s="178" t="s">
        <v>581</v>
      </c>
      <c r="E15" s="179">
        <v>2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/>
      <c r="S15" s="181" t="s">
        <v>521</v>
      </c>
      <c r="T15" s="182" t="s">
        <v>522</v>
      </c>
      <c r="U15" s="157">
        <v>0</v>
      </c>
      <c r="V15" s="157">
        <f>ROUND(E15*U15,2)</f>
        <v>0</v>
      </c>
      <c r="W15" s="157"/>
      <c r="X15" s="157" t="s">
        <v>903</v>
      </c>
      <c r="Y15" s="157" t="s">
        <v>460</v>
      </c>
      <c r="Z15" s="146"/>
      <c r="AA15" s="146"/>
      <c r="AB15" s="146"/>
      <c r="AC15" s="146"/>
      <c r="AD15" s="146"/>
      <c r="AE15" s="146"/>
      <c r="AF15" s="146"/>
      <c r="AG15" s="146" t="s">
        <v>904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6">
        <v>7</v>
      </c>
      <c r="B16" s="177" t="s">
        <v>191</v>
      </c>
      <c r="C16" s="188" t="s">
        <v>183</v>
      </c>
      <c r="D16" s="178" t="s">
        <v>581</v>
      </c>
      <c r="E16" s="179">
        <v>2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521</v>
      </c>
      <c r="T16" s="182" t="s">
        <v>522</v>
      </c>
      <c r="U16" s="157">
        <v>0</v>
      </c>
      <c r="V16" s="157">
        <f>ROUND(E16*U16,2)</f>
        <v>0</v>
      </c>
      <c r="W16" s="157"/>
      <c r="X16" s="157" t="s">
        <v>903</v>
      </c>
      <c r="Y16" s="157" t="s">
        <v>460</v>
      </c>
      <c r="Z16" s="146"/>
      <c r="AA16" s="146"/>
      <c r="AB16" s="146"/>
      <c r="AC16" s="146"/>
      <c r="AD16" s="146"/>
      <c r="AE16" s="146"/>
      <c r="AF16" s="146"/>
      <c r="AG16" s="146" t="s">
        <v>904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6">
        <v>8</v>
      </c>
      <c r="B17" s="177" t="s">
        <v>192</v>
      </c>
      <c r="C17" s="188" t="s">
        <v>185</v>
      </c>
      <c r="D17" s="178" t="s">
        <v>581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81"/>
      <c r="S17" s="181" t="s">
        <v>521</v>
      </c>
      <c r="T17" s="182" t="s">
        <v>522</v>
      </c>
      <c r="U17" s="157">
        <v>0</v>
      </c>
      <c r="V17" s="157">
        <f>ROUND(E17*U17,2)</f>
        <v>0</v>
      </c>
      <c r="W17" s="157"/>
      <c r="X17" s="157" t="s">
        <v>903</v>
      </c>
      <c r="Y17" s="157" t="s">
        <v>460</v>
      </c>
      <c r="Z17" s="146"/>
      <c r="AA17" s="146"/>
      <c r="AB17" s="146"/>
      <c r="AC17" s="146"/>
      <c r="AD17" s="146"/>
      <c r="AE17" s="146"/>
      <c r="AF17" s="146"/>
      <c r="AG17" s="146" t="s">
        <v>904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6">
        <v>9</v>
      </c>
      <c r="B18" s="177" t="s">
        <v>193</v>
      </c>
      <c r="C18" s="188" t="s">
        <v>187</v>
      </c>
      <c r="D18" s="178" t="s">
        <v>581</v>
      </c>
      <c r="E18" s="179">
        <v>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458</v>
      </c>
      <c r="T18" s="182" t="s">
        <v>522</v>
      </c>
      <c r="U18" s="157">
        <v>0</v>
      </c>
      <c r="V18" s="157">
        <f>ROUND(E18*U18,2)</f>
        <v>0</v>
      </c>
      <c r="W18" s="157"/>
      <c r="X18" s="157" t="s">
        <v>194</v>
      </c>
      <c r="Y18" s="157" t="s">
        <v>460</v>
      </c>
      <c r="Z18" s="146"/>
      <c r="AA18" s="146"/>
      <c r="AB18" s="146"/>
      <c r="AC18" s="146"/>
      <c r="AD18" s="146"/>
      <c r="AE18" s="146"/>
      <c r="AF18" s="146"/>
      <c r="AG18" s="146" t="s">
        <v>195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6">
        <v>10</v>
      </c>
      <c r="B19" s="177" t="s">
        <v>196</v>
      </c>
      <c r="C19" s="188" t="s">
        <v>189</v>
      </c>
      <c r="D19" s="178" t="s">
        <v>581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/>
      <c r="S19" s="181" t="s">
        <v>197</v>
      </c>
      <c r="T19" s="182" t="s">
        <v>522</v>
      </c>
      <c r="U19" s="157">
        <v>0</v>
      </c>
      <c r="V19" s="157">
        <f>ROUND(E19*U19,2)</f>
        <v>0</v>
      </c>
      <c r="W19" s="157"/>
      <c r="X19" s="157" t="s">
        <v>194</v>
      </c>
      <c r="Y19" s="157" t="s">
        <v>460</v>
      </c>
      <c r="Z19" s="146"/>
      <c r="AA19" s="146"/>
      <c r="AB19" s="146"/>
      <c r="AC19" s="146"/>
      <c r="AD19" s="146"/>
      <c r="AE19" s="146"/>
      <c r="AF19" s="146"/>
      <c r="AG19" s="146" t="s">
        <v>195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62" t="s">
        <v>453</v>
      </c>
      <c r="B20" s="163" t="s">
        <v>368</v>
      </c>
      <c r="C20" s="185" t="s">
        <v>369</v>
      </c>
      <c r="D20" s="164"/>
      <c r="E20" s="165"/>
      <c r="F20" s="166"/>
      <c r="G20" s="166">
        <f>SUMIF(AG21:AG26,"&lt;&gt;NOR",G21:G26)</f>
        <v>0</v>
      </c>
      <c r="H20" s="166"/>
      <c r="I20" s="166">
        <f>SUM(I21:I26)</f>
        <v>0</v>
      </c>
      <c r="J20" s="166"/>
      <c r="K20" s="166">
        <f>SUM(K21:K26)</f>
        <v>0</v>
      </c>
      <c r="L20" s="166"/>
      <c r="M20" s="166">
        <f>SUM(M21:M26)</f>
        <v>0</v>
      </c>
      <c r="N20" s="165"/>
      <c r="O20" s="165">
        <f>SUM(O21:O26)</f>
        <v>0</v>
      </c>
      <c r="P20" s="165"/>
      <c r="Q20" s="165">
        <f>SUM(Q21:Q26)</f>
        <v>0</v>
      </c>
      <c r="R20" s="166"/>
      <c r="S20" s="166"/>
      <c r="T20" s="167"/>
      <c r="U20" s="161"/>
      <c r="V20" s="161">
        <f>SUM(V21:V26)</f>
        <v>0</v>
      </c>
      <c r="W20" s="161"/>
      <c r="X20" s="161"/>
      <c r="Y20" s="161"/>
      <c r="AG20" t="s">
        <v>454</v>
      </c>
    </row>
    <row r="21" spans="1:60" ht="56.25" outlineLevel="1" x14ac:dyDescent="0.2">
      <c r="A21" s="169">
        <v>11</v>
      </c>
      <c r="B21" s="170" t="s">
        <v>198</v>
      </c>
      <c r="C21" s="186" t="s">
        <v>199</v>
      </c>
      <c r="D21" s="171" t="s">
        <v>530</v>
      </c>
      <c r="E21" s="172">
        <v>130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/>
      <c r="S21" s="174" t="s">
        <v>197</v>
      </c>
      <c r="T21" s="175" t="s">
        <v>522</v>
      </c>
      <c r="U21" s="157">
        <v>0</v>
      </c>
      <c r="V21" s="157">
        <f>ROUND(E21*U21,2)</f>
        <v>0</v>
      </c>
      <c r="W21" s="157"/>
      <c r="X21" s="157" t="s">
        <v>194</v>
      </c>
      <c r="Y21" s="157" t="s">
        <v>460</v>
      </c>
      <c r="Z21" s="146"/>
      <c r="AA21" s="146"/>
      <c r="AB21" s="146"/>
      <c r="AC21" s="146"/>
      <c r="AD21" s="146"/>
      <c r="AE21" s="146"/>
      <c r="AF21" s="146"/>
      <c r="AG21" s="146" t="s">
        <v>195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249" t="s">
        <v>200</v>
      </c>
      <c r="D22" s="250"/>
      <c r="E22" s="250"/>
      <c r="F22" s="250"/>
      <c r="G22" s="25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500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6">
        <v>12</v>
      </c>
      <c r="B23" s="177" t="s">
        <v>201</v>
      </c>
      <c r="C23" s="188" t="s">
        <v>202</v>
      </c>
      <c r="D23" s="178" t="s">
        <v>530</v>
      </c>
      <c r="E23" s="179">
        <v>130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81"/>
      <c r="S23" s="181" t="s">
        <v>521</v>
      </c>
      <c r="T23" s="182" t="s">
        <v>522</v>
      </c>
      <c r="U23" s="157">
        <v>0</v>
      </c>
      <c r="V23" s="157">
        <f>ROUND(E23*U23,2)</f>
        <v>0</v>
      </c>
      <c r="W23" s="157"/>
      <c r="X23" s="157" t="s">
        <v>903</v>
      </c>
      <c r="Y23" s="157" t="s">
        <v>460</v>
      </c>
      <c r="Z23" s="146"/>
      <c r="AA23" s="146"/>
      <c r="AB23" s="146"/>
      <c r="AC23" s="146"/>
      <c r="AD23" s="146"/>
      <c r="AE23" s="146"/>
      <c r="AF23" s="146"/>
      <c r="AG23" s="146" t="s">
        <v>904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6">
        <v>13</v>
      </c>
      <c r="B24" s="177" t="s">
        <v>203</v>
      </c>
      <c r="C24" s="188" t="s">
        <v>204</v>
      </c>
      <c r="D24" s="178" t="s">
        <v>581</v>
      </c>
      <c r="E24" s="179">
        <v>8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81"/>
      <c r="S24" s="181" t="s">
        <v>521</v>
      </c>
      <c r="T24" s="182" t="s">
        <v>522</v>
      </c>
      <c r="U24" s="157">
        <v>0</v>
      </c>
      <c r="V24" s="157">
        <f>ROUND(E24*U24,2)</f>
        <v>0</v>
      </c>
      <c r="W24" s="157"/>
      <c r="X24" s="157" t="s">
        <v>903</v>
      </c>
      <c r="Y24" s="157" t="s">
        <v>460</v>
      </c>
      <c r="Z24" s="146"/>
      <c r="AA24" s="146"/>
      <c r="AB24" s="146"/>
      <c r="AC24" s="146"/>
      <c r="AD24" s="146"/>
      <c r="AE24" s="146"/>
      <c r="AF24" s="146"/>
      <c r="AG24" s="146" t="s">
        <v>904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6">
        <v>14</v>
      </c>
      <c r="B25" s="177" t="s">
        <v>205</v>
      </c>
      <c r="C25" s="188" t="s">
        <v>206</v>
      </c>
      <c r="D25" s="178" t="s">
        <v>530</v>
      </c>
      <c r="E25" s="179">
        <v>10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/>
      <c r="S25" s="181" t="s">
        <v>521</v>
      </c>
      <c r="T25" s="182" t="s">
        <v>522</v>
      </c>
      <c r="U25" s="157">
        <v>0</v>
      </c>
      <c r="V25" s="157">
        <f>ROUND(E25*U25,2)</f>
        <v>0</v>
      </c>
      <c r="W25" s="157"/>
      <c r="X25" s="157" t="s">
        <v>903</v>
      </c>
      <c r="Y25" s="157" t="s">
        <v>460</v>
      </c>
      <c r="Z25" s="146"/>
      <c r="AA25" s="146"/>
      <c r="AB25" s="146"/>
      <c r="AC25" s="146"/>
      <c r="AD25" s="146"/>
      <c r="AE25" s="146"/>
      <c r="AF25" s="146"/>
      <c r="AG25" s="146" t="s">
        <v>904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6">
        <v>15</v>
      </c>
      <c r="B26" s="177" t="s">
        <v>207</v>
      </c>
      <c r="C26" s="188" t="s">
        <v>208</v>
      </c>
      <c r="D26" s="178" t="s">
        <v>81</v>
      </c>
      <c r="E26" s="179">
        <v>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81"/>
      <c r="S26" s="181" t="s">
        <v>521</v>
      </c>
      <c r="T26" s="182" t="s">
        <v>522</v>
      </c>
      <c r="U26" s="157">
        <v>0</v>
      </c>
      <c r="V26" s="157">
        <f>ROUND(E26*U26,2)</f>
        <v>0</v>
      </c>
      <c r="W26" s="157"/>
      <c r="X26" s="157" t="s">
        <v>903</v>
      </c>
      <c r="Y26" s="157" t="s">
        <v>460</v>
      </c>
      <c r="Z26" s="146"/>
      <c r="AA26" s="146"/>
      <c r="AB26" s="146"/>
      <c r="AC26" s="146"/>
      <c r="AD26" s="146"/>
      <c r="AE26" s="146"/>
      <c r="AF26" s="146"/>
      <c r="AG26" s="146" t="s">
        <v>904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x14ac:dyDescent="0.2">
      <c r="A27" s="162" t="s">
        <v>453</v>
      </c>
      <c r="B27" s="163" t="s">
        <v>371</v>
      </c>
      <c r="C27" s="185" t="s">
        <v>373</v>
      </c>
      <c r="D27" s="164"/>
      <c r="E27" s="165"/>
      <c r="F27" s="166"/>
      <c r="G27" s="166">
        <f>SUMIF(AG28:AG35,"&lt;&gt;NOR",G28:G35)</f>
        <v>0</v>
      </c>
      <c r="H27" s="166"/>
      <c r="I27" s="166">
        <f>SUM(I28:I35)</f>
        <v>0</v>
      </c>
      <c r="J27" s="166"/>
      <c r="K27" s="166">
        <f>SUM(K28:K35)</f>
        <v>0</v>
      </c>
      <c r="L27" s="166"/>
      <c r="M27" s="166">
        <f>SUM(M28:M35)</f>
        <v>0</v>
      </c>
      <c r="N27" s="165"/>
      <c r="O27" s="165">
        <f>SUM(O28:O35)</f>
        <v>0</v>
      </c>
      <c r="P27" s="165"/>
      <c r="Q27" s="165">
        <f>SUM(Q28:Q35)</f>
        <v>0</v>
      </c>
      <c r="R27" s="166"/>
      <c r="S27" s="166"/>
      <c r="T27" s="167"/>
      <c r="U27" s="161"/>
      <c r="V27" s="161">
        <f>SUM(V28:V35)</f>
        <v>0</v>
      </c>
      <c r="W27" s="161"/>
      <c r="X27" s="161"/>
      <c r="Y27" s="161"/>
      <c r="AG27" t="s">
        <v>454</v>
      </c>
    </row>
    <row r="28" spans="1:60" ht="56.25" outlineLevel="1" x14ac:dyDescent="0.2">
      <c r="A28" s="169">
        <v>16</v>
      </c>
      <c r="B28" s="170" t="s">
        <v>209</v>
      </c>
      <c r="C28" s="186" t="s">
        <v>199</v>
      </c>
      <c r="D28" s="171" t="s">
        <v>530</v>
      </c>
      <c r="E28" s="172">
        <v>130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4"/>
      <c r="S28" s="174" t="s">
        <v>521</v>
      </c>
      <c r="T28" s="175" t="s">
        <v>522</v>
      </c>
      <c r="U28" s="157">
        <v>0</v>
      </c>
      <c r="V28" s="157">
        <f>ROUND(E28*U28,2)</f>
        <v>0</v>
      </c>
      <c r="W28" s="157"/>
      <c r="X28" s="157" t="s">
        <v>903</v>
      </c>
      <c r="Y28" s="157" t="s">
        <v>460</v>
      </c>
      <c r="Z28" s="146"/>
      <c r="AA28" s="146"/>
      <c r="AB28" s="146"/>
      <c r="AC28" s="146"/>
      <c r="AD28" s="146"/>
      <c r="AE28" s="146"/>
      <c r="AF28" s="146"/>
      <c r="AG28" s="146" t="s">
        <v>904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249" t="s">
        <v>200</v>
      </c>
      <c r="D29" s="250"/>
      <c r="E29" s="250"/>
      <c r="F29" s="250"/>
      <c r="G29" s="25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500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76">
        <v>17</v>
      </c>
      <c r="B30" s="177" t="s">
        <v>210</v>
      </c>
      <c r="C30" s="188" t="s">
        <v>202</v>
      </c>
      <c r="D30" s="178" t="s">
        <v>530</v>
      </c>
      <c r="E30" s="179">
        <v>130</v>
      </c>
      <c r="F30" s="180"/>
      <c r="G30" s="181">
        <f t="shared" ref="G30:G35" si="0">ROUND(E30*F30,2)</f>
        <v>0</v>
      </c>
      <c r="H30" s="180"/>
      <c r="I30" s="181">
        <f t="shared" ref="I30:I35" si="1">ROUND(E30*H30,2)</f>
        <v>0</v>
      </c>
      <c r="J30" s="180"/>
      <c r="K30" s="181">
        <f t="shared" ref="K30:K35" si="2">ROUND(E30*J30,2)</f>
        <v>0</v>
      </c>
      <c r="L30" s="181">
        <v>21</v>
      </c>
      <c r="M30" s="181">
        <f t="shared" ref="M30:M35" si="3">G30*(1+L30/100)</f>
        <v>0</v>
      </c>
      <c r="N30" s="179">
        <v>0</v>
      </c>
      <c r="O30" s="179">
        <f t="shared" ref="O30:O35" si="4">ROUND(E30*N30,2)</f>
        <v>0</v>
      </c>
      <c r="P30" s="179">
        <v>0</v>
      </c>
      <c r="Q30" s="179">
        <f t="shared" ref="Q30:Q35" si="5">ROUND(E30*P30,2)</f>
        <v>0</v>
      </c>
      <c r="R30" s="181"/>
      <c r="S30" s="181" t="s">
        <v>458</v>
      </c>
      <c r="T30" s="182" t="s">
        <v>522</v>
      </c>
      <c r="U30" s="157">
        <v>0</v>
      </c>
      <c r="V30" s="157">
        <f t="shared" ref="V30:V35" si="6">ROUND(E30*U30,2)</f>
        <v>0</v>
      </c>
      <c r="W30" s="157"/>
      <c r="X30" s="157" t="s">
        <v>194</v>
      </c>
      <c r="Y30" s="157" t="s">
        <v>460</v>
      </c>
      <c r="Z30" s="146"/>
      <c r="AA30" s="146"/>
      <c r="AB30" s="146"/>
      <c r="AC30" s="146"/>
      <c r="AD30" s="146"/>
      <c r="AE30" s="146"/>
      <c r="AF30" s="146"/>
      <c r="AG30" s="146" t="s">
        <v>195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6">
        <v>18</v>
      </c>
      <c r="B31" s="177" t="s">
        <v>211</v>
      </c>
      <c r="C31" s="188" t="s">
        <v>204</v>
      </c>
      <c r="D31" s="178" t="s">
        <v>581</v>
      </c>
      <c r="E31" s="179">
        <v>8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81"/>
      <c r="S31" s="181" t="s">
        <v>197</v>
      </c>
      <c r="T31" s="182" t="s">
        <v>522</v>
      </c>
      <c r="U31" s="157">
        <v>0</v>
      </c>
      <c r="V31" s="157">
        <f t="shared" si="6"/>
        <v>0</v>
      </c>
      <c r="W31" s="157"/>
      <c r="X31" s="157" t="s">
        <v>194</v>
      </c>
      <c r="Y31" s="157" t="s">
        <v>460</v>
      </c>
      <c r="Z31" s="146"/>
      <c r="AA31" s="146"/>
      <c r="AB31" s="146"/>
      <c r="AC31" s="146"/>
      <c r="AD31" s="146"/>
      <c r="AE31" s="146"/>
      <c r="AF31" s="146"/>
      <c r="AG31" s="146" t="s">
        <v>195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6">
        <v>19</v>
      </c>
      <c r="B32" s="177" t="s">
        <v>212</v>
      </c>
      <c r="C32" s="188" t="s">
        <v>213</v>
      </c>
      <c r="D32" s="178" t="s">
        <v>530</v>
      </c>
      <c r="E32" s="179">
        <v>10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81"/>
      <c r="S32" s="181" t="s">
        <v>197</v>
      </c>
      <c r="T32" s="182" t="s">
        <v>522</v>
      </c>
      <c r="U32" s="157">
        <v>0</v>
      </c>
      <c r="V32" s="157">
        <f t="shared" si="6"/>
        <v>0</v>
      </c>
      <c r="W32" s="157"/>
      <c r="X32" s="157" t="s">
        <v>194</v>
      </c>
      <c r="Y32" s="157" t="s">
        <v>460</v>
      </c>
      <c r="Z32" s="146"/>
      <c r="AA32" s="146"/>
      <c r="AB32" s="146"/>
      <c r="AC32" s="146"/>
      <c r="AD32" s="146"/>
      <c r="AE32" s="146"/>
      <c r="AF32" s="146"/>
      <c r="AG32" s="146" t="s">
        <v>195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6">
        <v>20</v>
      </c>
      <c r="B33" s="177" t="s">
        <v>214</v>
      </c>
      <c r="C33" s="188" t="s">
        <v>215</v>
      </c>
      <c r="D33" s="178" t="s">
        <v>581</v>
      </c>
      <c r="E33" s="179">
        <v>4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81"/>
      <c r="S33" s="181" t="s">
        <v>521</v>
      </c>
      <c r="T33" s="182" t="s">
        <v>522</v>
      </c>
      <c r="U33" s="157">
        <v>0</v>
      </c>
      <c r="V33" s="157">
        <f t="shared" si="6"/>
        <v>0</v>
      </c>
      <c r="W33" s="157"/>
      <c r="X33" s="157" t="s">
        <v>459</v>
      </c>
      <c r="Y33" s="157" t="s">
        <v>460</v>
      </c>
      <c r="Z33" s="146"/>
      <c r="AA33" s="146"/>
      <c r="AB33" s="146"/>
      <c r="AC33" s="146"/>
      <c r="AD33" s="146"/>
      <c r="AE33" s="146"/>
      <c r="AF33" s="146"/>
      <c r="AG33" s="146" t="s">
        <v>139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6">
        <v>21</v>
      </c>
      <c r="B34" s="177" t="s">
        <v>216</v>
      </c>
      <c r="C34" s="188" t="s">
        <v>217</v>
      </c>
      <c r="D34" s="178" t="s">
        <v>581</v>
      </c>
      <c r="E34" s="179">
        <v>1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81"/>
      <c r="S34" s="181" t="s">
        <v>521</v>
      </c>
      <c r="T34" s="182" t="s">
        <v>522</v>
      </c>
      <c r="U34" s="157">
        <v>0</v>
      </c>
      <c r="V34" s="157">
        <f t="shared" si="6"/>
        <v>0</v>
      </c>
      <c r="W34" s="157"/>
      <c r="X34" s="157" t="s">
        <v>459</v>
      </c>
      <c r="Y34" s="157" t="s">
        <v>460</v>
      </c>
      <c r="Z34" s="146"/>
      <c r="AA34" s="146"/>
      <c r="AB34" s="146"/>
      <c r="AC34" s="146"/>
      <c r="AD34" s="146"/>
      <c r="AE34" s="146"/>
      <c r="AF34" s="146"/>
      <c r="AG34" s="146" t="s">
        <v>139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6">
        <v>22</v>
      </c>
      <c r="B35" s="177" t="s">
        <v>218</v>
      </c>
      <c r="C35" s="188" t="s">
        <v>219</v>
      </c>
      <c r="D35" s="178" t="s">
        <v>530</v>
      </c>
      <c r="E35" s="179">
        <v>10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21</v>
      </c>
      <c r="M35" s="181">
        <f t="shared" si="3"/>
        <v>0</v>
      </c>
      <c r="N35" s="179">
        <v>0</v>
      </c>
      <c r="O35" s="179">
        <f t="shared" si="4"/>
        <v>0</v>
      </c>
      <c r="P35" s="179">
        <v>0</v>
      </c>
      <c r="Q35" s="179">
        <f t="shared" si="5"/>
        <v>0</v>
      </c>
      <c r="R35" s="181"/>
      <c r="S35" s="181" t="s">
        <v>521</v>
      </c>
      <c r="T35" s="182" t="s">
        <v>522</v>
      </c>
      <c r="U35" s="157">
        <v>0</v>
      </c>
      <c r="V35" s="157">
        <f t="shared" si="6"/>
        <v>0</v>
      </c>
      <c r="W35" s="157"/>
      <c r="X35" s="157" t="s">
        <v>903</v>
      </c>
      <c r="Y35" s="157" t="s">
        <v>460</v>
      </c>
      <c r="Z35" s="146"/>
      <c r="AA35" s="146"/>
      <c r="AB35" s="146"/>
      <c r="AC35" s="146"/>
      <c r="AD35" s="146"/>
      <c r="AE35" s="146"/>
      <c r="AF35" s="146"/>
      <c r="AG35" s="146" t="s">
        <v>904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2" t="s">
        <v>453</v>
      </c>
      <c r="B36" s="163" t="s">
        <v>421</v>
      </c>
      <c r="C36" s="185" t="s">
        <v>381</v>
      </c>
      <c r="D36" s="164"/>
      <c r="E36" s="165"/>
      <c r="F36" s="166"/>
      <c r="G36" s="166">
        <f>SUMIF(AG37:AG45,"&lt;&gt;NOR",G37:G45)</f>
        <v>0</v>
      </c>
      <c r="H36" s="166"/>
      <c r="I36" s="166">
        <f>SUM(I37:I45)</f>
        <v>0</v>
      </c>
      <c r="J36" s="166"/>
      <c r="K36" s="166">
        <f>SUM(K37:K45)</f>
        <v>0</v>
      </c>
      <c r="L36" s="166"/>
      <c r="M36" s="166">
        <f>SUM(M37:M45)</f>
        <v>0</v>
      </c>
      <c r="N36" s="165"/>
      <c r="O36" s="165">
        <f>SUM(O37:O45)</f>
        <v>0</v>
      </c>
      <c r="P36" s="165"/>
      <c r="Q36" s="165">
        <f>SUM(Q37:Q45)</f>
        <v>0</v>
      </c>
      <c r="R36" s="166"/>
      <c r="S36" s="166"/>
      <c r="T36" s="167"/>
      <c r="U36" s="161"/>
      <c r="V36" s="161">
        <f>SUM(V37:V45)</f>
        <v>0</v>
      </c>
      <c r="W36" s="161"/>
      <c r="X36" s="161"/>
      <c r="Y36" s="161"/>
      <c r="AG36" t="s">
        <v>454</v>
      </c>
    </row>
    <row r="37" spans="1:60" outlineLevel="1" x14ac:dyDescent="0.2">
      <c r="A37" s="176">
        <v>23</v>
      </c>
      <c r="B37" s="177" t="s">
        <v>220</v>
      </c>
      <c r="C37" s="188" t="s">
        <v>221</v>
      </c>
      <c r="D37" s="178" t="s">
        <v>222</v>
      </c>
      <c r="E37" s="179">
        <v>4</v>
      </c>
      <c r="F37" s="180"/>
      <c r="G37" s="181">
        <f t="shared" ref="G37:G45" si="7">ROUND(E37*F37,2)</f>
        <v>0</v>
      </c>
      <c r="H37" s="180"/>
      <c r="I37" s="181">
        <f t="shared" ref="I37:I45" si="8">ROUND(E37*H37,2)</f>
        <v>0</v>
      </c>
      <c r="J37" s="180"/>
      <c r="K37" s="181">
        <f t="shared" ref="K37:K45" si="9">ROUND(E37*J37,2)</f>
        <v>0</v>
      </c>
      <c r="L37" s="181">
        <v>21</v>
      </c>
      <c r="M37" s="181">
        <f t="shared" ref="M37:M45" si="10">G37*(1+L37/100)</f>
        <v>0</v>
      </c>
      <c r="N37" s="179">
        <v>0</v>
      </c>
      <c r="O37" s="179">
        <f t="shared" ref="O37:O45" si="11">ROUND(E37*N37,2)</f>
        <v>0</v>
      </c>
      <c r="P37" s="179">
        <v>0</v>
      </c>
      <c r="Q37" s="179">
        <f t="shared" ref="Q37:Q45" si="12">ROUND(E37*P37,2)</f>
        <v>0</v>
      </c>
      <c r="R37" s="181"/>
      <c r="S37" s="181" t="s">
        <v>521</v>
      </c>
      <c r="T37" s="182" t="s">
        <v>522</v>
      </c>
      <c r="U37" s="157">
        <v>0</v>
      </c>
      <c r="V37" s="157">
        <f t="shared" ref="V37:V45" si="13">ROUND(E37*U37,2)</f>
        <v>0</v>
      </c>
      <c r="W37" s="157"/>
      <c r="X37" s="157" t="s">
        <v>459</v>
      </c>
      <c r="Y37" s="157" t="s">
        <v>460</v>
      </c>
      <c r="Z37" s="146"/>
      <c r="AA37" s="146"/>
      <c r="AB37" s="146"/>
      <c r="AC37" s="146"/>
      <c r="AD37" s="146"/>
      <c r="AE37" s="146"/>
      <c r="AF37" s="146"/>
      <c r="AG37" s="146" t="s">
        <v>898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6">
        <v>24</v>
      </c>
      <c r="B38" s="177" t="s">
        <v>1016</v>
      </c>
      <c r="C38" s="188" t="s">
        <v>223</v>
      </c>
      <c r="D38" s="178" t="s">
        <v>222</v>
      </c>
      <c r="E38" s="179">
        <v>2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21</v>
      </c>
      <c r="M38" s="181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81"/>
      <c r="S38" s="181" t="s">
        <v>458</v>
      </c>
      <c r="T38" s="182" t="s">
        <v>522</v>
      </c>
      <c r="U38" s="157">
        <v>0</v>
      </c>
      <c r="V38" s="157">
        <f t="shared" si="13"/>
        <v>0</v>
      </c>
      <c r="W38" s="157"/>
      <c r="X38" s="157" t="s">
        <v>1006</v>
      </c>
      <c r="Y38" s="157" t="s">
        <v>460</v>
      </c>
      <c r="Z38" s="146"/>
      <c r="AA38" s="146"/>
      <c r="AB38" s="146"/>
      <c r="AC38" s="146"/>
      <c r="AD38" s="146"/>
      <c r="AE38" s="146"/>
      <c r="AF38" s="146"/>
      <c r="AG38" s="146" t="s">
        <v>224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6">
        <v>25</v>
      </c>
      <c r="B39" s="177" t="s">
        <v>225</v>
      </c>
      <c r="C39" s="188" t="s">
        <v>226</v>
      </c>
      <c r="D39" s="178" t="s">
        <v>222</v>
      </c>
      <c r="E39" s="179">
        <v>2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21</v>
      </c>
      <c r="M39" s="181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81"/>
      <c r="S39" s="181" t="s">
        <v>521</v>
      </c>
      <c r="T39" s="182" t="s">
        <v>522</v>
      </c>
      <c r="U39" s="157">
        <v>0</v>
      </c>
      <c r="V39" s="157">
        <f t="shared" si="13"/>
        <v>0</v>
      </c>
      <c r="W39" s="157"/>
      <c r="X39" s="157" t="s">
        <v>459</v>
      </c>
      <c r="Y39" s="157" t="s">
        <v>460</v>
      </c>
      <c r="Z39" s="146"/>
      <c r="AA39" s="146"/>
      <c r="AB39" s="146"/>
      <c r="AC39" s="146"/>
      <c r="AD39" s="146"/>
      <c r="AE39" s="146"/>
      <c r="AF39" s="146"/>
      <c r="AG39" s="146" t="s">
        <v>898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6">
        <v>26</v>
      </c>
      <c r="B40" s="177" t="s">
        <v>227</v>
      </c>
      <c r="C40" s="188" t="s">
        <v>228</v>
      </c>
      <c r="D40" s="178" t="s">
        <v>222</v>
      </c>
      <c r="E40" s="179">
        <v>1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21</v>
      </c>
      <c r="M40" s="181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81"/>
      <c r="S40" s="181" t="s">
        <v>521</v>
      </c>
      <c r="T40" s="182" t="s">
        <v>522</v>
      </c>
      <c r="U40" s="157">
        <v>0</v>
      </c>
      <c r="V40" s="157">
        <f t="shared" si="13"/>
        <v>0</v>
      </c>
      <c r="W40" s="157"/>
      <c r="X40" s="157" t="s">
        <v>459</v>
      </c>
      <c r="Y40" s="157" t="s">
        <v>460</v>
      </c>
      <c r="Z40" s="146"/>
      <c r="AA40" s="146"/>
      <c r="AB40" s="146"/>
      <c r="AC40" s="146"/>
      <c r="AD40" s="146"/>
      <c r="AE40" s="146"/>
      <c r="AF40" s="146"/>
      <c r="AG40" s="146" t="s">
        <v>898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6">
        <v>27</v>
      </c>
      <c r="B41" s="177" t="s">
        <v>229</v>
      </c>
      <c r="C41" s="188" t="s">
        <v>230</v>
      </c>
      <c r="D41" s="178" t="s">
        <v>222</v>
      </c>
      <c r="E41" s="179">
        <v>1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21</v>
      </c>
      <c r="M41" s="181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81"/>
      <c r="S41" s="181" t="s">
        <v>521</v>
      </c>
      <c r="T41" s="182" t="s">
        <v>522</v>
      </c>
      <c r="U41" s="157">
        <v>0</v>
      </c>
      <c r="V41" s="157">
        <f t="shared" si="13"/>
        <v>0</v>
      </c>
      <c r="W41" s="157"/>
      <c r="X41" s="157" t="s">
        <v>459</v>
      </c>
      <c r="Y41" s="157" t="s">
        <v>460</v>
      </c>
      <c r="Z41" s="146"/>
      <c r="AA41" s="146"/>
      <c r="AB41" s="146"/>
      <c r="AC41" s="146"/>
      <c r="AD41" s="146"/>
      <c r="AE41" s="146"/>
      <c r="AF41" s="146"/>
      <c r="AG41" s="146" t="s">
        <v>898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6">
        <v>28</v>
      </c>
      <c r="B42" s="177" t="s">
        <v>231</v>
      </c>
      <c r="C42" s="188" t="s">
        <v>232</v>
      </c>
      <c r="D42" s="178" t="s">
        <v>222</v>
      </c>
      <c r="E42" s="179">
        <v>1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21</v>
      </c>
      <c r="M42" s="181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81"/>
      <c r="S42" s="181" t="s">
        <v>521</v>
      </c>
      <c r="T42" s="182" t="s">
        <v>522</v>
      </c>
      <c r="U42" s="157">
        <v>0</v>
      </c>
      <c r="V42" s="157">
        <f t="shared" si="13"/>
        <v>0</v>
      </c>
      <c r="W42" s="157"/>
      <c r="X42" s="157" t="s">
        <v>459</v>
      </c>
      <c r="Y42" s="157" t="s">
        <v>460</v>
      </c>
      <c r="Z42" s="146"/>
      <c r="AA42" s="146"/>
      <c r="AB42" s="146"/>
      <c r="AC42" s="146"/>
      <c r="AD42" s="146"/>
      <c r="AE42" s="146"/>
      <c r="AF42" s="146"/>
      <c r="AG42" s="146" t="s">
        <v>898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6">
        <v>29</v>
      </c>
      <c r="B43" s="177" t="s">
        <v>233</v>
      </c>
      <c r="C43" s="188" t="s">
        <v>234</v>
      </c>
      <c r="D43" s="178" t="s">
        <v>222</v>
      </c>
      <c r="E43" s="179">
        <v>4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21</v>
      </c>
      <c r="M43" s="181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81"/>
      <c r="S43" s="181" t="s">
        <v>521</v>
      </c>
      <c r="T43" s="182" t="s">
        <v>522</v>
      </c>
      <c r="U43" s="157">
        <v>0</v>
      </c>
      <c r="V43" s="157">
        <f t="shared" si="13"/>
        <v>0</v>
      </c>
      <c r="W43" s="157"/>
      <c r="X43" s="157" t="s">
        <v>459</v>
      </c>
      <c r="Y43" s="157" t="s">
        <v>460</v>
      </c>
      <c r="Z43" s="146"/>
      <c r="AA43" s="146"/>
      <c r="AB43" s="146"/>
      <c r="AC43" s="146"/>
      <c r="AD43" s="146"/>
      <c r="AE43" s="146"/>
      <c r="AF43" s="146"/>
      <c r="AG43" s="146" t="s">
        <v>898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6">
        <v>30</v>
      </c>
      <c r="B44" s="177" t="s">
        <v>235</v>
      </c>
      <c r="C44" s="188" t="s">
        <v>236</v>
      </c>
      <c r="D44" s="178" t="s">
        <v>222</v>
      </c>
      <c r="E44" s="179">
        <v>1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81"/>
      <c r="S44" s="181" t="s">
        <v>521</v>
      </c>
      <c r="T44" s="182" t="s">
        <v>522</v>
      </c>
      <c r="U44" s="157">
        <v>0</v>
      </c>
      <c r="V44" s="157">
        <f t="shared" si="13"/>
        <v>0</v>
      </c>
      <c r="W44" s="157"/>
      <c r="X44" s="157" t="s">
        <v>459</v>
      </c>
      <c r="Y44" s="157" t="s">
        <v>460</v>
      </c>
      <c r="Z44" s="146"/>
      <c r="AA44" s="146"/>
      <c r="AB44" s="146"/>
      <c r="AC44" s="146"/>
      <c r="AD44" s="146"/>
      <c r="AE44" s="146"/>
      <c r="AF44" s="146"/>
      <c r="AG44" s="146" t="s">
        <v>898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 x14ac:dyDescent="0.2">
      <c r="A45" s="169">
        <v>31</v>
      </c>
      <c r="B45" s="170" t="s">
        <v>237</v>
      </c>
      <c r="C45" s="186" t="s">
        <v>238</v>
      </c>
      <c r="D45" s="171" t="s">
        <v>222</v>
      </c>
      <c r="E45" s="172">
        <v>1</v>
      </c>
      <c r="F45" s="173"/>
      <c r="G45" s="174">
        <f t="shared" si="7"/>
        <v>0</v>
      </c>
      <c r="H45" s="173"/>
      <c r="I45" s="174">
        <f t="shared" si="8"/>
        <v>0</v>
      </c>
      <c r="J45" s="173"/>
      <c r="K45" s="174">
        <f t="shared" si="9"/>
        <v>0</v>
      </c>
      <c r="L45" s="174">
        <v>21</v>
      </c>
      <c r="M45" s="174">
        <f t="shared" si="10"/>
        <v>0</v>
      </c>
      <c r="N45" s="172">
        <v>0</v>
      </c>
      <c r="O45" s="172">
        <f t="shared" si="11"/>
        <v>0</v>
      </c>
      <c r="P45" s="172">
        <v>0</v>
      </c>
      <c r="Q45" s="172">
        <f t="shared" si="12"/>
        <v>0</v>
      </c>
      <c r="R45" s="174"/>
      <c r="S45" s="174" t="s">
        <v>521</v>
      </c>
      <c r="T45" s="175" t="s">
        <v>522</v>
      </c>
      <c r="U45" s="157">
        <v>0</v>
      </c>
      <c r="V45" s="157">
        <f t="shared" si="13"/>
        <v>0</v>
      </c>
      <c r="W45" s="157"/>
      <c r="X45" s="157" t="s">
        <v>459</v>
      </c>
      <c r="Y45" s="157" t="s">
        <v>460</v>
      </c>
      <c r="Z45" s="146"/>
      <c r="AA45" s="146"/>
      <c r="AB45" s="146"/>
      <c r="AC45" s="146"/>
      <c r="AD45" s="146"/>
      <c r="AE45" s="146"/>
      <c r="AF45" s="146"/>
      <c r="AG45" s="146" t="s">
        <v>898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3"/>
      <c r="B46" s="4"/>
      <c r="C46" s="190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15</v>
      </c>
      <c r="AF46">
        <v>21</v>
      </c>
      <c r="AG46" t="s">
        <v>439</v>
      </c>
    </row>
    <row r="47" spans="1:60" x14ac:dyDescent="0.2">
      <c r="A47" s="149"/>
      <c r="B47" s="150" t="s">
        <v>323</v>
      </c>
      <c r="C47" s="191"/>
      <c r="D47" s="151"/>
      <c r="E47" s="152"/>
      <c r="F47" s="152"/>
      <c r="G47" s="168">
        <f>G8+G14+G20+G27+G36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1020</v>
      </c>
    </row>
    <row r="48" spans="1:60" x14ac:dyDescent="0.2">
      <c r="A48" s="3"/>
      <c r="B48" s="4"/>
      <c r="C48" s="190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63" t="s">
        <v>1021</v>
      </c>
      <c r="B50" s="263"/>
      <c r="C50" s="26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51"/>
      <c r="B51" s="252"/>
      <c r="C51" s="253"/>
      <c r="D51" s="252"/>
      <c r="E51" s="252"/>
      <c r="F51" s="252"/>
      <c r="G51" s="25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G51" t="s">
        <v>1022</v>
      </c>
    </row>
    <row r="52" spans="1:33" x14ac:dyDescent="0.2">
      <c r="A52" s="255"/>
      <c r="B52" s="256"/>
      <c r="C52" s="257"/>
      <c r="D52" s="256"/>
      <c r="E52" s="256"/>
      <c r="F52" s="256"/>
      <c r="G52" s="25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55"/>
      <c r="B53" s="256"/>
      <c r="C53" s="257"/>
      <c r="D53" s="256"/>
      <c r="E53" s="256"/>
      <c r="F53" s="256"/>
      <c r="G53" s="25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55"/>
      <c r="B54" s="256"/>
      <c r="C54" s="257"/>
      <c r="D54" s="256"/>
      <c r="E54" s="256"/>
      <c r="F54" s="256"/>
      <c r="G54" s="25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59"/>
      <c r="B55" s="260"/>
      <c r="C55" s="261"/>
      <c r="D55" s="260"/>
      <c r="E55" s="260"/>
      <c r="F55" s="260"/>
      <c r="G55" s="26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3"/>
      <c r="B56" s="4"/>
      <c r="C56" s="190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C57" s="192"/>
      <c r="D57" s="10"/>
      <c r="AG57" t="s">
        <v>1023</v>
      </c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93A" sheet="1" formatRows="0"/>
  <mergeCells count="8">
    <mergeCell ref="A51:G55"/>
    <mergeCell ref="C22:G22"/>
    <mergeCell ref="C29:G29"/>
    <mergeCell ref="A1:G1"/>
    <mergeCell ref="C2:G2"/>
    <mergeCell ref="C3:G3"/>
    <mergeCell ref="C4:G4"/>
    <mergeCell ref="A50:C50"/>
  </mergeCells>
  <phoneticPr fontId="20" type="noConversion"/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35" activePane="bottomLeft" state="frozen"/>
      <selection pane="bottomLeft" activeCell="F45" sqref="F45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7" t="s">
        <v>299</v>
      </c>
      <c r="B1" s="267"/>
      <c r="C1" s="267"/>
      <c r="D1" s="267"/>
      <c r="E1" s="267"/>
      <c r="F1" s="267"/>
      <c r="G1" s="267"/>
      <c r="AG1" t="s">
        <v>427</v>
      </c>
    </row>
    <row r="2" spans="1:60" ht="24.95" customHeight="1" x14ac:dyDescent="0.2">
      <c r="A2" s="138" t="s">
        <v>300</v>
      </c>
      <c r="B2" s="49" t="s">
        <v>335</v>
      </c>
      <c r="C2" s="268" t="s">
        <v>336</v>
      </c>
      <c r="D2" s="269"/>
      <c r="E2" s="269"/>
      <c r="F2" s="269"/>
      <c r="G2" s="270"/>
      <c r="AG2" t="s">
        <v>428</v>
      </c>
    </row>
    <row r="3" spans="1:60" ht="24.95" customHeight="1" x14ac:dyDescent="0.2">
      <c r="A3" s="138" t="s">
        <v>301</v>
      </c>
      <c r="B3" s="49" t="s">
        <v>338</v>
      </c>
      <c r="C3" s="268" t="s">
        <v>339</v>
      </c>
      <c r="D3" s="269"/>
      <c r="E3" s="269"/>
      <c r="F3" s="269"/>
      <c r="G3" s="270"/>
      <c r="AC3" s="119" t="s">
        <v>428</v>
      </c>
      <c r="AG3" t="s">
        <v>429</v>
      </c>
    </row>
    <row r="4" spans="1:60" ht="24.95" customHeight="1" x14ac:dyDescent="0.2">
      <c r="A4" s="139" t="s">
        <v>302</v>
      </c>
      <c r="B4" s="140" t="s">
        <v>347</v>
      </c>
      <c r="C4" s="271" t="s">
        <v>348</v>
      </c>
      <c r="D4" s="272"/>
      <c r="E4" s="272"/>
      <c r="F4" s="272"/>
      <c r="G4" s="273"/>
      <c r="AG4" t="s">
        <v>430</v>
      </c>
    </row>
    <row r="5" spans="1:60" x14ac:dyDescent="0.2">
      <c r="D5" s="10"/>
    </row>
    <row r="6" spans="1:60" ht="38.25" x14ac:dyDescent="0.2">
      <c r="A6" s="142" t="s">
        <v>431</v>
      </c>
      <c r="B6" s="144" t="s">
        <v>432</v>
      </c>
      <c r="C6" s="144" t="s">
        <v>433</v>
      </c>
      <c r="D6" s="143" t="s">
        <v>434</v>
      </c>
      <c r="E6" s="142" t="s">
        <v>435</v>
      </c>
      <c r="F6" s="141" t="s">
        <v>436</v>
      </c>
      <c r="G6" s="142" t="s">
        <v>323</v>
      </c>
      <c r="H6" s="145" t="s">
        <v>324</v>
      </c>
      <c r="I6" s="145" t="s">
        <v>437</v>
      </c>
      <c r="J6" s="145" t="s">
        <v>325</v>
      </c>
      <c r="K6" s="145" t="s">
        <v>438</v>
      </c>
      <c r="L6" s="145" t="s">
        <v>439</v>
      </c>
      <c r="M6" s="145" t="s">
        <v>440</v>
      </c>
      <c r="N6" s="145" t="s">
        <v>441</v>
      </c>
      <c r="O6" s="145" t="s">
        <v>442</v>
      </c>
      <c r="P6" s="145" t="s">
        <v>443</v>
      </c>
      <c r="Q6" s="145" t="s">
        <v>444</v>
      </c>
      <c r="R6" s="145" t="s">
        <v>445</v>
      </c>
      <c r="S6" s="145" t="s">
        <v>446</v>
      </c>
      <c r="T6" s="145" t="s">
        <v>447</v>
      </c>
      <c r="U6" s="145" t="s">
        <v>448</v>
      </c>
      <c r="V6" s="145" t="s">
        <v>449</v>
      </c>
      <c r="W6" s="145" t="s">
        <v>450</v>
      </c>
      <c r="X6" s="145" t="s">
        <v>451</v>
      </c>
      <c r="Y6" s="145" t="s">
        <v>452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453</v>
      </c>
      <c r="B8" s="163" t="s">
        <v>395</v>
      </c>
      <c r="C8" s="185" t="s">
        <v>396</v>
      </c>
      <c r="D8" s="164"/>
      <c r="E8" s="165"/>
      <c r="F8" s="166"/>
      <c r="G8" s="166">
        <f>SUMIF(AG9:AG53,"&lt;&gt;NOR",G9:G53)</f>
        <v>0</v>
      </c>
      <c r="H8" s="166"/>
      <c r="I8" s="166">
        <f>SUM(I9:I53)</f>
        <v>0</v>
      </c>
      <c r="J8" s="166"/>
      <c r="K8" s="166">
        <f>SUM(K9:K53)</f>
        <v>0</v>
      </c>
      <c r="L8" s="166"/>
      <c r="M8" s="166">
        <f>SUM(M9:M53)</f>
        <v>0</v>
      </c>
      <c r="N8" s="165"/>
      <c r="O8" s="165">
        <f>SUM(O9:O53)</f>
        <v>0</v>
      </c>
      <c r="P8" s="165"/>
      <c r="Q8" s="165">
        <f>SUM(Q9:Q53)</f>
        <v>0</v>
      </c>
      <c r="R8" s="166"/>
      <c r="S8" s="166"/>
      <c r="T8" s="167"/>
      <c r="U8" s="161"/>
      <c r="V8" s="161">
        <f>SUM(V9:V53)</f>
        <v>0</v>
      </c>
      <c r="W8" s="161"/>
      <c r="X8" s="161"/>
      <c r="Y8" s="161"/>
      <c r="AG8" t="s">
        <v>454</v>
      </c>
    </row>
    <row r="9" spans="1:60" outlineLevel="1" x14ac:dyDescent="0.2">
      <c r="A9" s="176">
        <v>1</v>
      </c>
      <c r="B9" s="177" t="s">
        <v>239</v>
      </c>
      <c r="C9" s="188" t="s">
        <v>240</v>
      </c>
      <c r="D9" s="178" t="s">
        <v>466</v>
      </c>
      <c r="E9" s="179">
        <v>29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521</v>
      </c>
      <c r="T9" s="182" t="s">
        <v>522</v>
      </c>
      <c r="U9" s="157">
        <v>0</v>
      </c>
      <c r="V9" s="157">
        <f>ROUND(E9*U9,2)</f>
        <v>0</v>
      </c>
      <c r="W9" s="157"/>
      <c r="X9" s="157" t="s">
        <v>459</v>
      </c>
      <c r="Y9" s="157" t="s">
        <v>460</v>
      </c>
      <c r="Z9" s="146"/>
      <c r="AA9" s="146"/>
      <c r="AB9" s="146"/>
      <c r="AC9" s="146"/>
      <c r="AD9" s="146"/>
      <c r="AE9" s="146"/>
      <c r="AF9" s="146"/>
      <c r="AG9" s="146" t="s">
        <v>139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69">
        <v>2</v>
      </c>
      <c r="B10" s="170" t="s">
        <v>241</v>
      </c>
      <c r="C10" s="186" t="s">
        <v>242</v>
      </c>
      <c r="D10" s="171" t="s">
        <v>243</v>
      </c>
      <c r="E10" s="172">
        <v>45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21</v>
      </c>
      <c r="M10" s="174">
        <f>G10*(1+L10/100)</f>
        <v>0</v>
      </c>
      <c r="N10" s="172">
        <v>0</v>
      </c>
      <c r="O10" s="172">
        <f>ROUND(E10*N10,2)</f>
        <v>0</v>
      </c>
      <c r="P10" s="172">
        <v>0</v>
      </c>
      <c r="Q10" s="172">
        <f>ROUND(E10*P10,2)</f>
        <v>0</v>
      </c>
      <c r="R10" s="174"/>
      <c r="S10" s="174" t="s">
        <v>521</v>
      </c>
      <c r="T10" s="175" t="s">
        <v>522</v>
      </c>
      <c r="U10" s="157">
        <v>0</v>
      </c>
      <c r="V10" s="157">
        <f>ROUND(E10*U10,2)</f>
        <v>0</v>
      </c>
      <c r="W10" s="157"/>
      <c r="X10" s="157" t="s">
        <v>459</v>
      </c>
      <c r="Y10" s="157" t="s">
        <v>460</v>
      </c>
      <c r="Z10" s="146"/>
      <c r="AA10" s="146"/>
      <c r="AB10" s="146"/>
      <c r="AC10" s="146"/>
      <c r="AD10" s="146"/>
      <c r="AE10" s="146"/>
      <c r="AF10" s="146"/>
      <c r="AG10" s="146" t="s">
        <v>139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87" t="s">
        <v>244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6"/>
      <c r="AA11" s="146"/>
      <c r="AB11" s="146"/>
      <c r="AC11" s="146"/>
      <c r="AD11" s="146"/>
      <c r="AE11" s="146"/>
      <c r="AF11" s="146"/>
      <c r="AG11" s="146" t="s">
        <v>463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6">
        <v>3</v>
      </c>
      <c r="B12" s="177" t="s">
        <v>245</v>
      </c>
      <c r="C12" s="188" t="s">
        <v>240</v>
      </c>
      <c r="D12" s="178" t="s">
        <v>466</v>
      </c>
      <c r="E12" s="179">
        <v>9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81"/>
      <c r="S12" s="181" t="s">
        <v>521</v>
      </c>
      <c r="T12" s="182" t="s">
        <v>522</v>
      </c>
      <c r="U12" s="157">
        <v>0</v>
      </c>
      <c r="V12" s="157">
        <f>ROUND(E12*U12,2)</f>
        <v>0</v>
      </c>
      <c r="W12" s="157"/>
      <c r="X12" s="157" t="s">
        <v>459</v>
      </c>
      <c r="Y12" s="157" t="s">
        <v>460</v>
      </c>
      <c r="Z12" s="146"/>
      <c r="AA12" s="146"/>
      <c r="AB12" s="146"/>
      <c r="AC12" s="146"/>
      <c r="AD12" s="146"/>
      <c r="AE12" s="146"/>
      <c r="AF12" s="146"/>
      <c r="AG12" s="146" t="s">
        <v>139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6">
        <v>4</v>
      </c>
      <c r="B13" s="177" t="s">
        <v>246</v>
      </c>
      <c r="C13" s="188" t="s">
        <v>240</v>
      </c>
      <c r="D13" s="178" t="s">
        <v>466</v>
      </c>
      <c r="E13" s="179">
        <v>1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521</v>
      </c>
      <c r="T13" s="182" t="s">
        <v>522</v>
      </c>
      <c r="U13" s="157">
        <v>0</v>
      </c>
      <c r="V13" s="157">
        <f>ROUND(E13*U13,2)</f>
        <v>0</v>
      </c>
      <c r="W13" s="157"/>
      <c r="X13" s="157" t="s">
        <v>459</v>
      </c>
      <c r="Y13" s="157" t="s">
        <v>460</v>
      </c>
      <c r="Z13" s="146"/>
      <c r="AA13" s="146"/>
      <c r="AB13" s="146"/>
      <c r="AC13" s="146"/>
      <c r="AD13" s="146"/>
      <c r="AE13" s="146"/>
      <c r="AF13" s="146"/>
      <c r="AG13" s="146" t="s">
        <v>139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9">
        <v>5</v>
      </c>
      <c r="B14" s="170" t="s">
        <v>247</v>
      </c>
      <c r="C14" s="186" t="s">
        <v>242</v>
      </c>
      <c r="D14" s="171" t="s">
        <v>243</v>
      </c>
      <c r="E14" s="172">
        <v>2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4"/>
      <c r="S14" s="174" t="s">
        <v>521</v>
      </c>
      <c r="T14" s="175" t="s">
        <v>522</v>
      </c>
      <c r="U14" s="157">
        <v>0</v>
      </c>
      <c r="V14" s="157">
        <f>ROUND(E14*U14,2)</f>
        <v>0</v>
      </c>
      <c r="W14" s="157"/>
      <c r="X14" s="157" t="s">
        <v>459</v>
      </c>
      <c r="Y14" s="157" t="s">
        <v>460</v>
      </c>
      <c r="Z14" s="146"/>
      <c r="AA14" s="146"/>
      <c r="AB14" s="146"/>
      <c r="AC14" s="146"/>
      <c r="AD14" s="146"/>
      <c r="AE14" s="146"/>
      <c r="AF14" s="146"/>
      <c r="AG14" s="146" t="s">
        <v>139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7" t="s">
        <v>248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463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6">
        <v>6</v>
      </c>
      <c r="B16" s="177" t="s">
        <v>249</v>
      </c>
      <c r="C16" s="188" t="s">
        <v>240</v>
      </c>
      <c r="D16" s="178" t="s">
        <v>466</v>
      </c>
      <c r="E16" s="179">
        <v>7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521</v>
      </c>
      <c r="T16" s="182" t="s">
        <v>522</v>
      </c>
      <c r="U16" s="157">
        <v>0</v>
      </c>
      <c r="V16" s="157">
        <f>ROUND(E16*U16,2)</f>
        <v>0</v>
      </c>
      <c r="W16" s="157"/>
      <c r="X16" s="157" t="s">
        <v>459</v>
      </c>
      <c r="Y16" s="157" t="s">
        <v>460</v>
      </c>
      <c r="Z16" s="146"/>
      <c r="AA16" s="146"/>
      <c r="AB16" s="146"/>
      <c r="AC16" s="146"/>
      <c r="AD16" s="146"/>
      <c r="AE16" s="146"/>
      <c r="AF16" s="146"/>
      <c r="AG16" s="146" t="s">
        <v>139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6">
        <v>7</v>
      </c>
      <c r="B17" s="177" t="s">
        <v>250</v>
      </c>
      <c r="C17" s="188" t="s">
        <v>240</v>
      </c>
      <c r="D17" s="178" t="s">
        <v>466</v>
      </c>
      <c r="E17" s="179">
        <v>17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81"/>
      <c r="S17" s="181" t="s">
        <v>521</v>
      </c>
      <c r="T17" s="182" t="s">
        <v>522</v>
      </c>
      <c r="U17" s="157">
        <v>0</v>
      </c>
      <c r="V17" s="157">
        <f>ROUND(E17*U17,2)</f>
        <v>0</v>
      </c>
      <c r="W17" s="157"/>
      <c r="X17" s="157" t="s">
        <v>459</v>
      </c>
      <c r="Y17" s="157" t="s">
        <v>460</v>
      </c>
      <c r="Z17" s="146"/>
      <c r="AA17" s="146"/>
      <c r="AB17" s="146"/>
      <c r="AC17" s="146"/>
      <c r="AD17" s="146"/>
      <c r="AE17" s="146"/>
      <c r="AF17" s="146"/>
      <c r="AG17" s="146" t="s">
        <v>139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6">
        <v>8</v>
      </c>
      <c r="B18" s="177" t="s">
        <v>251</v>
      </c>
      <c r="C18" s="188" t="s">
        <v>240</v>
      </c>
      <c r="D18" s="178" t="s">
        <v>466</v>
      </c>
      <c r="E18" s="179">
        <v>21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521</v>
      </c>
      <c r="T18" s="182" t="s">
        <v>522</v>
      </c>
      <c r="U18" s="157">
        <v>0</v>
      </c>
      <c r="V18" s="157">
        <f>ROUND(E18*U18,2)</f>
        <v>0</v>
      </c>
      <c r="W18" s="157"/>
      <c r="X18" s="157" t="s">
        <v>459</v>
      </c>
      <c r="Y18" s="157" t="s">
        <v>460</v>
      </c>
      <c r="Z18" s="146"/>
      <c r="AA18" s="146"/>
      <c r="AB18" s="146"/>
      <c r="AC18" s="146"/>
      <c r="AD18" s="146"/>
      <c r="AE18" s="146"/>
      <c r="AF18" s="146"/>
      <c r="AG18" s="146" t="s">
        <v>139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69">
        <v>9</v>
      </c>
      <c r="B19" s="170" t="s">
        <v>252</v>
      </c>
      <c r="C19" s="186" t="s">
        <v>242</v>
      </c>
      <c r="D19" s="171" t="s">
        <v>243</v>
      </c>
      <c r="E19" s="172">
        <v>30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521</v>
      </c>
      <c r="T19" s="175" t="s">
        <v>522</v>
      </c>
      <c r="U19" s="157">
        <v>0</v>
      </c>
      <c r="V19" s="157">
        <f>ROUND(E19*U19,2)</f>
        <v>0</v>
      </c>
      <c r="W19" s="157"/>
      <c r="X19" s="157" t="s">
        <v>459</v>
      </c>
      <c r="Y19" s="157" t="s">
        <v>460</v>
      </c>
      <c r="Z19" s="146"/>
      <c r="AA19" s="146"/>
      <c r="AB19" s="146"/>
      <c r="AC19" s="146"/>
      <c r="AD19" s="146"/>
      <c r="AE19" s="146"/>
      <c r="AF19" s="146"/>
      <c r="AG19" s="146" t="s">
        <v>139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7" t="s">
        <v>253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463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6">
        <v>10</v>
      </c>
      <c r="B21" s="177" t="s">
        <v>254</v>
      </c>
      <c r="C21" s="188" t="s">
        <v>240</v>
      </c>
      <c r="D21" s="178" t="s">
        <v>466</v>
      </c>
      <c r="E21" s="179">
        <v>2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521</v>
      </c>
      <c r="T21" s="182" t="s">
        <v>522</v>
      </c>
      <c r="U21" s="157">
        <v>0</v>
      </c>
      <c r="V21" s="157">
        <f>ROUND(E21*U21,2)</f>
        <v>0</v>
      </c>
      <c r="W21" s="157"/>
      <c r="X21" s="157" t="s">
        <v>459</v>
      </c>
      <c r="Y21" s="157" t="s">
        <v>460</v>
      </c>
      <c r="Z21" s="146"/>
      <c r="AA21" s="146"/>
      <c r="AB21" s="146"/>
      <c r="AC21" s="146"/>
      <c r="AD21" s="146"/>
      <c r="AE21" s="146"/>
      <c r="AF21" s="146"/>
      <c r="AG21" s="146" t="s">
        <v>139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69">
        <v>11</v>
      </c>
      <c r="B22" s="170" t="s">
        <v>255</v>
      </c>
      <c r="C22" s="186" t="s">
        <v>242</v>
      </c>
      <c r="D22" s="171" t="s">
        <v>243</v>
      </c>
      <c r="E22" s="172">
        <v>3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4"/>
      <c r="S22" s="174" t="s">
        <v>521</v>
      </c>
      <c r="T22" s="175" t="s">
        <v>522</v>
      </c>
      <c r="U22" s="157">
        <v>0</v>
      </c>
      <c r="V22" s="157">
        <f>ROUND(E22*U22,2)</f>
        <v>0</v>
      </c>
      <c r="W22" s="157"/>
      <c r="X22" s="157" t="s">
        <v>459</v>
      </c>
      <c r="Y22" s="157" t="s">
        <v>460</v>
      </c>
      <c r="Z22" s="146"/>
      <c r="AA22" s="146"/>
      <c r="AB22" s="146"/>
      <c r="AC22" s="146"/>
      <c r="AD22" s="146"/>
      <c r="AE22" s="146"/>
      <c r="AF22" s="146"/>
      <c r="AG22" s="146" t="s">
        <v>139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87" t="s">
        <v>256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463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6">
        <v>12</v>
      </c>
      <c r="B24" s="177" t="s">
        <v>257</v>
      </c>
      <c r="C24" s="188" t="s">
        <v>240</v>
      </c>
      <c r="D24" s="178" t="s">
        <v>466</v>
      </c>
      <c r="E24" s="179">
        <v>4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81"/>
      <c r="S24" s="181" t="s">
        <v>521</v>
      </c>
      <c r="T24" s="182" t="s">
        <v>522</v>
      </c>
      <c r="U24" s="157">
        <v>0</v>
      </c>
      <c r="V24" s="157">
        <f>ROUND(E24*U24,2)</f>
        <v>0</v>
      </c>
      <c r="W24" s="157"/>
      <c r="X24" s="157" t="s">
        <v>459</v>
      </c>
      <c r="Y24" s="157" t="s">
        <v>460</v>
      </c>
      <c r="Z24" s="146"/>
      <c r="AA24" s="146"/>
      <c r="AB24" s="146"/>
      <c r="AC24" s="146"/>
      <c r="AD24" s="146"/>
      <c r="AE24" s="146"/>
      <c r="AF24" s="146"/>
      <c r="AG24" s="146" t="s">
        <v>139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9">
        <v>13</v>
      </c>
      <c r="B25" s="170" t="s">
        <v>258</v>
      </c>
      <c r="C25" s="186" t="s">
        <v>242</v>
      </c>
      <c r="D25" s="171" t="s">
        <v>243</v>
      </c>
      <c r="E25" s="172">
        <v>6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4"/>
      <c r="S25" s="174" t="s">
        <v>521</v>
      </c>
      <c r="T25" s="175" t="s">
        <v>522</v>
      </c>
      <c r="U25" s="157">
        <v>0</v>
      </c>
      <c r="V25" s="157">
        <f>ROUND(E25*U25,2)</f>
        <v>0</v>
      </c>
      <c r="W25" s="157"/>
      <c r="X25" s="157" t="s">
        <v>459</v>
      </c>
      <c r="Y25" s="157" t="s">
        <v>460</v>
      </c>
      <c r="Z25" s="146"/>
      <c r="AA25" s="146"/>
      <c r="AB25" s="146"/>
      <c r="AC25" s="146"/>
      <c r="AD25" s="146"/>
      <c r="AE25" s="146"/>
      <c r="AF25" s="146"/>
      <c r="AG25" s="146" t="s">
        <v>139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87" t="s">
        <v>259</v>
      </c>
      <c r="D26" s="159"/>
      <c r="E26" s="160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463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6">
        <v>14</v>
      </c>
      <c r="B27" s="177" t="s">
        <v>260</v>
      </c>
      <c r="C27" s="188" t="s">
        <v>261</v>
      </c>
      <c r="D27" s="178" t="s">
        <v>222</v>
      </c>
      <c r="E27" s="179">
        <v>3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81"/>
      <c r="S27" s="181" t="s">
        <v>521</v>
      </c>
      <c r="T27" s="182" t="s">
        <v>522</v>
      </c>
      <c r="U27" s="157">
        <v>0</v>
      </c>
      <c r="V27" s="157">
        <f>ROUND(E27*U27,2)</f>
        <v>0</v>
      </c>
      <c r="W27" s="157"/>
      <c r="X27" s="157" t="s">
        <v>459</v>
      </c>
      <c r="Y27" s="157" t="s">
        <v>460</v>
      </c>
      <c r="Z27" s="146"/>
      <c r="AA27" s="146"/>
      <c r="AB27" s="146"/>
      <c r="AC27" s="146"/>
      <c r="AD27" s="146"/>
      <c r="AE27" s="146"/>
      <c r="AF27" s="146"/>
      <c r="AG27" s="146" t="s">
        <v>139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6">
        <v>15</v>
      </c>
      <c r="B28" s="177" t="s">
        <v>262</v>
      </c>
      <c r="C28" s="188" t="s">
        <v>263</v>
      </c>
      <c r="D28" s="178" t="s">
        <v>222</v>
      </c>
      <c r="E28" s="179">
        <v>20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81"/>
      <c r="S28" s="181" t="s">
        <v>521</v>
      </c>
      <c r="T28" s="182" t="s">
        <v>522</v>
      </c>
      <c r="U28" s="157">
        <v>0</v>
      </c>
      <c r="V28" s="157">
        <f>ROUND(E28*U28,2)</f>
        <v>0</v>
      </c>
      <c r="W28" s="157"/>
      <c r="X28" s="157" t="s">
        <v>459</v>
      </c>
      <c r="Y28" s="157" t="s">
        <v>460</v>
      </c>
      <c r="Z28" s="146"/>
      <c r="AA28" s="146"/>
      <c r="AB28" s="146"/>
      <c r="AC28" s="146"/>
      <c r="AD28" s="146"/>
      <c r="AE28" s="146"/>
      <c r="AF28" s="146"/>
      <c r="AG28" s="146" t="s">
        <v>139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6">
        <v>16</v>
      </c>
      <c r="B29" s="177" t="s">
        <v>264</v>
      </c>
      <c r="C29" s="188" t="s">
        <v>265</v>
      </c>
      <c r="D29" s="178" t="s">
        <v>222</v>
      </c>
      <c r="E29" s="179">
        <v>16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81"/>
      <c r="S29" s="181" t="s">
        <v>521</v>
      </c>
      <c r="T29" s="182" t="s">
        <v>522</v>
      </c>
      <c r="U29" s="157">
        <v>0</v>
      </c>
      <c r="V29" s="157">
        <f>ROUND(E29*U29,2)</f>
        <v>0</v>
      </c>
      <c r="W29" s="157"/>
      <c r="X29" s="157" t="s">
        <v>459</v>
      </c>
      <c r="Y29" s="157" t="s">
        <v>460</v>
      </c>
      <c r="Z29" s="146"/>
      <c r="AA29" s="146"/>
      <c r="AB29" s="146"/>
      <c r="AC29" s="146"/>
      <c r="AD29" s="146"/>
      <c r="AE29" s="146"/>
      <c r="AF29" s="146"/>
      <c r="AG29" s="146" t="s">
        <v>139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6">
        <v>17</v>
      </c>
      <c r="B30" s="177" t="s">
        <v>266</v>
      </c>
      <c r="C30" s="188" t="s">
        <v>240</v>
      </c>
      <c r="D30" s="178" t="s">
        <v>466</v>
      </c>
      <c r="E30" s="179">
        <v>10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81"/>
      <c r="S30" s="181" t="s">
        <v>521</v>
      </c>
      <c r="T30" s="182" t="s">
        <v>522</v>
      </c>
      <c r="U30" s="157">
        <v>0</v>
      </c>
      <c r="V30" s="157">
        <f>ROUND(E30*U30,2)</f>
        <v>0</v>
      </c>
      <c r="W30" s="157"/>
      <c r="X30" s="157" t="s">
        <v>459</v>
      </c>
      <c r="Y30" s="157" t="s">
        <v>460</v>
      </c>
      <c r="Z30" s="146"/>
      <c r="AA30" s="146"/>
      <c r="AB30" s="146"/>
      <c r="AC30" s="146"/>
      <c r="AD30" s="146"/>
      <c r="AE30" s="146"/>
      <c r="AF30" s="146"/>
      <c r="AG30" s="146" t="s">
        <v>139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9">
        <v>18</v>
      </c>
      <c r="B31" s="170" t="s">
        <v>267</v>
      </c>
      <c r="C31" s="186" t="s">
        <v>242</v>
      </c>
      <c r="D31" s="171" t="s">
        <v>243</v>
      </c>
      <c r="E31" s="172">
        <v>14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4"/>
      <c r="S31" s="174" t="s">
        <v>521</v>
      </c>
      <c r="T31" s="175" t="s">
        <v>522</v>
      </c>
      <c r="U31" s="157">
        <v>0</v>
      </c>
      <c r="V31" s="157">
        <f>ROUND(E31*U31,2)</f>
        <v>0</v>
      </c>
      <c r="W31" s="157"/>
      <c r="X31" s="157" t="s">
        <v>459</v>
      </c>
      <c r="Y31" s="157" t="s">
        <v>460</v>
      </c>
      <c r="Z31" s="146"/>
      <c r="AA31" s="146"/>
      <c r="AB31" s="146"/>
      <c r="AC31" s="146"/>
      <c r="AD31" s="146"/>
      <c r="AE31" s="146"/>
      <c r="AF31" s="146"/>
      <c r="AG31" s="146" t="s">
        <v>139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187" t="s">
        <v>268</v>
      </c>
      <c r="D32" s="159"/>
      <c r="E32" s="160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6"/>
      <c r="AA32" s="146"/>
      <c r="AB32" s="146"/>
      <c r="AC32" s="146"/>
      <c r="AD32" s="146"/>
      <c r="AE32" s="146"/>
      <c r="AF32" s="146"/>
      <c r="AG32" s="146" t="s">
        <v>463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6">
        <v>19</v>
      </c>
      <c r="B33" s="177" t="s">
        <v>269</v>
      </c>
      <c r="C33" s="188" t="s">
        <v>240</v>
      </c>
      <c r="D33" s="178" t="s">
        <v>466</v>
      </c>
      <c r="E33" s="179">
        <v>20</v>
      </c>
      <c r="F33" s="180"/>
      <c r="G33" s="181">
        <f t="shared" ref="G33:G39" si="0">ROUND(E33*F33,2)</f>
        <v>0</v>
      </c>
      <c r="H33" s="180"/>
      <c r="I33" s="181">
        <f t="shared" ref="I33:I39" si="1">ROUND(E33*H33,2)</f>
        <v>0</v>
      </c>
      <c r="J33" s="180"/>
      <c r="K33" s="181">
        <f t="shared" ref="K33:K39" si="2">ROUND(E33*J33,2)</f>
        <v>0</v>
      </c>
      <c r="L33" s="181">
        <v>21</v>
      </c>
      <c r="M33" s="181">
        <f t="shared" ref="M33:M39" si="3">G33*(1+L33/100)</f>
        <v>0</v>
      </c>
      <c r="N33" s="179">
        <v>0</v>
      </c>
      <c r="O33" s="179">
        <f t="shared" ref="O33:O39" si="4">ROUND(E33*N33,2)</f>
        <v>0</v>
      </c>
      <c r="P33" s="179">
        <v>0</v>
      </c>
      <c r="Q33" s="179">
        <f t="shared" ref="Q33:Q39" si="5">ROUND(E33*P33,2)</f>
        <v>0</v>
      </c>
      <c r="R33" s="181"/>
      <c r="S33" s="181" t="s">
        <v>521</v>
      </c>
      <c r="T33" s="182" t="s">
        <v>522</v>
      </c>
      <c r="U33" s="157">
        <v>0</v>
      </c>
      <c r="V33" s="157">
        <f t="shared" ref="V33:V39" si="6">ROUND(E33*U33,2)</f>
        <v>0</v>
      </c>
      <c r="W33" s="157"/>
      <c r="X33" s="157" t="s">
        <v>459</v>
      </c>
      <c r="Y33" s="157" t="s">
        <v>460</v>
      </c>
      <c r="Z33" s="146"/>
      <c r="AA33" s="146"/>
      <c r="AB33" s="146"/>
      <c r="AC33" s="146"/>
      <c r="AD33" s="146"/>
      <c r="AE33" s="146"/>
      <c r="AF33" s="146"/>
      <c r="AG33" s="146" t="s">
        <v>139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6">
        <v>20</v>
      </c>
      <c r="B34" s="177" t="s">
        <v>270</v>
      </c>
      <c r="C34" s="188" t="s">
        <v>271</v>
      </c>
      <c r="D34" s="178" t="s">
        <v>243</v>
      </c>
      <c r="E34" s="179">
        <v>45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81"/>
      <c r="S34" s="181" t="s">
        <v>521</v>
      </c>
      <c r="T34" s="182" t="s">
        <v>522</v>
      </c>
      <c r="U34" s="157">
        <v>0</v>
      </c>
      <c r="V34" s="157">
        <f t="shared" si="6"/>
        <v>0</v>
      </c>
      <c r="W34" s="157"/>
      <c r="X34" s="157" t="s">
        <v>903</v>
      </c>
      <c r="Y34" s="157" t="s">
        <v>460</v>
      </c>
      <c r="Z34" s="146"/>
      <c r="AA34" s="146"/>
      <c r="AB34" s="146"/>
      <c r="AC34" s="146"/>
      <c r="AD34" s="146"/>
      <c r="AE34" s="146"/>
      <c r="AF34" s="146"/>
      <c r="AG34" s="146" t="s">
        <v>904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6">
        <v>21</v>
      </c>
      <c r="B35" s="177" t="s">
        <v>272</v>
      </c>
      <c r="C35" s="188" t="s">
        <v>271</v>
      </c>
      <c r="D35" s="178" t="s">
        <v>243</v>
      </c>
      <c r="E35" s="179">
        <v>2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21</v>
      </c>
      <c r="M35" s="181">
        <f t="shared" si="3"/>
        <v>0</v>
      </c>
      <c r="N35" s="179">
        <v>0</v>
      </c>
      <c r="O35" s="179">
        <f t="shared" si="4"/>
        <v>0</v>
      </c>
      <c r="P35" s="179">
        <v>0</v>
      </c>
      <c r="Q35" s="179">
        <f t="shared" si="5"/>
        <v>0</v>
      </c>
      <c r="R35" s="181"/>
      <c r="S35" s="181" t="s">
        <v>521</v>
      </c>
      <c r="T35" s="182" t="s">
        <v>522</v>
      </c>
      <c r="U35" s="157">
        <v>0</v>
      </c>
      <c r="V35" s="157">
        <f t="shared" si="6"/>
        <v>0</v>
      </c>
      <c r="W35" s="157"/>
      <c r="X35" s="157" t="s">
        <v>903</v>
      </c>
      <c r="Y35" s="157" t="s">
        <v>460</v>
      </c>
      <c r="Z35" s="146"/>
      <c r="AA35" s="146"/>
      <c r="AB35" s="146"/>
      <c r="AC35" s="146"/>
      <c r="AD35" s="146"/>
      <c r="AE35" s="146"/>
      <c r="AF35" s="146"/>
      <c r="AG35" s="146" t="s">
        <v>904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76">
        <v>22</v>
      </c>
      <c r="B36" s="177" t="s">
        <v>273</v>
      </c>
      <c r="C36" s="188" t="s">
        <v>271</v>
      </c>
      <c r="D36" s="178" t="s">
        <v>243</v>
      </c>
      <c r="E36" s="179">
        <v>30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21</v>
      </c>
      <c r="M36" s="181">
        <f t="shared" si="3"/>
        <v>0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81"/>
      <c r="S36" s="181" t="s">
        <v>521</v>
      </c>
      <c r="T36" s="182" t="s">
        <v>522</v>
      </c>
      <c r="U36" s="157">
        <v>0</v>
      </c>
      <c r="V36" s="157">
        <f t="shared" si="6"/>
        <v>0</v>
      </c>
      <c r="W36" s="157"/>
      <c r="X36" s="157" t="s">
        <v>903</v>
      </c>
      <c r="Y36" s="157" t="s">
        <v>460</v>
      </c>
      <c r="Z36" s="146"/>
      <c r="AA36" s="146"/>
      <c r="AB36" s="146"/>
      <c r="AC36" s="146"/>
      <c r="AD36" s="146"/>
      <c r="AE36" s="146"/>
      <c r="AF36" s="146"/>
      <c r="AG36" s="146" t="s">
        <v>904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76">
        <v>23</v>
      </c>
      <c r="B37" s="177" t="s">
        <v>274</v>
      </c>
      <c r="C37" s="188" t="s">
        <v>271</v>
      </c>
      <c r="D37" s="178" t="s">
        <v>243</v>
      </c>
      <c r="E37" s="179">
        <v>3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21</v>
      </c>
      <c r="M37" s="181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81"/>
      <c r="S37" s="181" t="s">
        <v>521</v>
      </c>
      <c r="T37" s="182" t="s">
        <v>522</v>
      </c>
      <c r="U37" s="157">
        <v>0</v>
      </c>
      <c r="V37" s="157">
        <f t="shared" si="6"/>
        <v>0</v>
      </c>
      <c r="W37" s="157"/>
      <c r="X37" s="157" t="s">
        <v>903</v>
      </c>
      <c r="Y37" s="157" t="s">
        <v>460</v>
      </c>
      <c r="Z37" s="146"/>
      <c r="AA37" s="146"/>
      <c r="AB37" s="146"/>
      <c r="AC37" s="146"/>
      <c r="AD37" s="146"/>
      <c r="AE37" s="146"/>
      <c r="AF37" s="146"/>
      <c r="AG37" s="146" t="s">
        <v>904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76">
        <v>24</v>
      </c>
      <c r="B38" s="177" t="s">
        <v>275</v>
      </c>
      <c r="C38" s="188" t="s">
        <v>271</v>
      </c>
      <c r="D38" s="178" t="s">
        <v>243</v>
      </c>
      <c r="E38" s="179">
        <v>6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21</v>
      </c>
      <c r="M38" s="181">
        <f t="shared" si="3"/>
        <v>0</v>
      </c>
      <c r="N38" s="179">
        <v>0</v>
      </c>
      <c r="O38" s="179">
        <f t="shared" si="4"/>
        <v>0</v>
      </c>
      <c r="P38" s="179">
        <v>0</v>
      </c>
      <c r="Q38" s="179">
        <f t="shared" si="5"/>
        <v>0</v>
      </c>
      <c r="R38" s="181"/>
      <c r="S38" s="181" t="s">
        <v>521</v>
      </c>
      <c r="T38" s="182" t="s">
        <v>522</v>
      </c>
      <c r="U38" s="157">
        <v>0</v>
      </c>
      <c r="V38" s="157">
        <f t="shared" si="6"/>
        <v>0</v>
      </c>
      <c r="W38" s="157"/>
      <c r="X38" s="157" t="s">
        <v>903</v>
      </c>
      <c r="Y38" s="157" t="s">
        <v>460</v>
      </c>
      <c r="Z38" s="146"/>
      <c r="AA38" s="146"/>
      <c r="AB38" s="146"/>
      <c r="AC38" s="146"/>
      <c r="AD38" s="146"/>
      <c r="AE38" s="146"/>
      <c r="AF38" s="146"/>
      <c r="AG38" s="146" t="s">
        <v>904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69">
        <v>25</v>
      </c>
      <c r="B39" s="170" t="s">
        <v>276</v>
      </c>
      <c r="C39" s="186" t="s">
        <v>277</v>
      </c>
      <c r="D39" s="171" t="s">
        <v>466</v>
      </c>
      <c r="E39" s="172">
        <v>7</v>
      </c>
      <c r="F39" s="173"/>
      <c r="G39" s="174">
        <f t="shared" si="0"/>
        <v>0</v>
      </c>
      <c r="H39" s="173"/>
      <c r="I39" s="174">
        <f t="shared" si="1"/>
        <v>0</v>
      </c>
      <c r="J39" s="173"/>
      <c r="K39" s="174">
        <f t="shared" si="2"/>
        <v>0</v>
      </c>
      <c r="L39" s="174">
        <v>21</v>
      </c>
      <c r="M39" s="174">
        <f t="shared" si="3"/>
        <v>0</v>
      </c>
      <c r="N39" s="172">
        <v>0</v>
      </c>
      <c r="O39" s="172">
        <f t="shared" si="4"/>
        <v>0</v>
      </c>
      <c r="P39" s="172">
        <v>0</v>
      </c>
      <c r="Q39" s="172">
        <f t="shared" si="5"/>
        <v>0</v>
      </c>
      <c r="R39" s="174"/>
      <c r="S39" s="174" t="s">
        <v>521</v>
      </c>
      <c r="T39" s="175" t="s">
        <v>522</v>
      </c>
      <c r="U39" s="157">
        <v>0</v>
      </c>
      <c r="V39" s="157">
        <f t="shared" si="6"/>
        <v>0</v>
      </c>
      <c r="W39" s="157"/>
      <c r="X39" s="157" t="s">
        <v>903</v>
      </c>
      <c r="Y39" s="157" t="s">
        <v>460</v>
      </c>
      <c r="Z39" s="146"/>
      <c r="AA39" s="146"/>
      <c r="AB39" s="146"/>
      <c r="AC39" s="146"/>
      <c r="AD39" s="146"/>
      <c r="AE39" s="146"/>
      <c r="AF39" s="146"/>
      <c r="AG39" s="146" t="s">
        <v>904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187" t="s">
        <v>278</v>
      </c>
      <c r="D40" s="159"/>
      <c r="E40" s="160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6"/>
      <c r="AA40" s="146"/>
      <c r="AB40" s="146"/>
      <c r="AC40" s="146"/>
      <c r="AD40" s="146"/>
      <c r="AE40" s="146"/>
      <c r="AF40" s="146"/>
      <c r="AG40" s="146" t="s">
        <v>463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45" outlineLevel="1" x14ac:dyDescent="0.2">
      <c r="A41" s="169">
        <v>26</v>
      </c>
      <c r="B41" s="170" t="s">
        <v>279</v>
      </c>
      <c r="C41" s="186" t="s">
        <v>280</v>
      </c>
      <c r="D41" s="171" t="s">
        <v>281</v>
      </c>
      <c r="E41" s="172">
        <v>15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/>
      <c r="S41" s="174" t="s">
        <v>521</v>
      </c>
      <c r="T41" s="175" t="s">
        <v>522</v>
      </c>
      <c r="U41" s="157">
        <v>0</v>
      </c>
      <c r="V41" s="157">
        <f>ROUND(E41*U41,2)</f>
        <v>0</v>
      </c>
      <c r="W41" s="157"/>
      <c r="X41" s="157" t="s">
        <v>903</v>
      </c>
      <c r="Y41" s="157" t="s">
        <v>460</v>
      </c>
      <c r="Z41" s="146"/>
      <c r="AA41" s="146"/>
      <c r="AB41" s="146"/>
      <c r="AC41" s="146"/>
      <c r="AD41" s="146"/>
      <c r="AE41" s="146"/>
      <c r="AF41" s="146"/>
      <c r="AG41" s="146" t="s">
        <v>904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249" t="s">
        <v>282</v>
      </c>
      <c r="D42" s="250"/>
      <c r="E42" s="250"/>
      <c r="F42" s="250"/>
      <c r="G42" s="25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6"/>
      <c r="AA42" s="146"/>
      <c r="AB42" s="146"/>
      <c r="AC42" s="146"/>
      <c r="AD42" s="146"/>
      <c r="AE42" s="146"/>
      <c r="AF42" s="146"/>
      <c r="AG42" s="146" t="s">
        <v>500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6">
        <v>27</v>
      </c>
      <c r="B43" s="177" t="s">
        <v>283</v>
      </c>
      <c r="C43" s="188" t="s">
        <v>271</v>
      </c>
      <c r="D43" s="178" t="s">
        <v>243</v>
      </c>
      <c r="E43" s="179">
        <v>14</v>
      </c>
      <c r="F43" s="180"/>
      <c r="G43" s="181">
        <f t="shared" ref="G43:G53" si="7">ROUND(E43*F43,2)</f>
        <v>0</v>
      </c>
      <c r="H43" s="180"/>
      <c r="I43" s="181">
        <f t="shared" ref="I43:I53" si="8">ROUND(E43*H43,2)</f>
        <v>0</v>
      </c>
      <c r="J43" s="180"/>
      <c r="K43" s="181">
        <f t="shared" ref="K43:K53" si="9">ROUND(E43*J43,2)</f>
        <v>0</v>
      </c>
      <c r="L43" s="181">
        <v>21</v>
      </c>
      <c r="M43" s="181">
        <f t="shared" ref="M43:M53" si="10">G43*(1+L43/100)</f>
        <v>0</v>
      </c>
      <c r="N43" s="179">
        <v>0</v>
      </c>
      <c r="O43" s="179">
        <f t="shared" ref="O43:O53" si="11">ROUND(E43*N43,2)</f>
        <v>0</v>
      </c>
      <c r="P43" s="179">
        <v>0</v>
      </c>
      <c r="Q43" s="179">
        <f t="shared" ref="Q43:Q53" si="12">ROUND(E43*P43,2)</f>
        <v>0</v>
      </c>
      <c r="R43" s="181"/>
      <c r="S43" s="181" t="s">
        <v>521</v>
      </c>
      <c r="T43" s="182" t="s">
        <v>522</v>
      </c>
      <c r="U43" s="157">
        <v>0</v>
      </c>
      <c r="V43" s="157">
        <f t="shared" ref="V43:V53" si="13">ROUND(E43*U43,2)</f>
        <v>0</v>
      </c>
      <c r="W43" s="157"/>
      <c r="X43" s="157" t="s">
        <v>903</v>
      </c>
      <c r="Y43" s="157" t="s">
        <v>460</v>
      </c>
      <c r="Z43" s="146"/>
      <c r="AA43" s="146"/>
      <c r="AB43" s="146"/>
      <c r="AC43" s="146"/>
      <c r="AD43" s="146"/>
      <c r="AE43" s="146"/>
      <c r="AF43" s="146"/>
      <c r="AG43" s="146" t="s">
        <v>904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1" x14ac:dyDescent="0.2">
      <c r="A44" s="176">
        <v>28</v>
      </c>
      <c r="B44" s="177" t="s">
        <v>284</v>
      </c>
      <c r="C44" s="188" t="s">
        <v>285</v>
      </c>
      <c r="D44" s="178" t="s">
        <v>466</v>
      </c>
      <c r="E44" s="179">
        <v>10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81"/>
      <c r="S44" s="181" t="s">
        <v>521</v>
      </c>
      <c r="T44" s="182" t="s">
        <v>522</v>
      </c>
      <c r="U44" s="157">
        <v>0</v>
      </c>
      <c r="V44" s="157">
        <f t="shared" si="13"/>
        <v>0</v>
      </c>
      <c r="W44" s="157"/>
      <c r="X44" s="157" t="s">
        <v>903</v>
      </c>
      <c r="Y44" s="157" t="s">
        <v>460</v>
      </c>
      <c r="Z44" s="146"/>
      <c r="AA44" s="146"/>
      <c r="AB44" s="146"/>
      <c r="AC44" s="146"/>
      <c r="AD44" s="146"/>
      <c r="AE44" s="146"/>
      <c r="AF44" s="146"/>
      <c r="AG44" s="146" t="s">
        <v>904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 x14ac:dyDescent="0.2">
      <c r="A45" s="176">
        <v>29</v>
      </c>
      <c r="B45" s="177" t="s">
        <v>284</v>
      </c>
      <c r="C45" s="188" t="s">
        <v>285</v>
      </c>
      <c r="D45" s="178" t="s">
        <v>466</v>
      </c>
      <c r="E45" s="179">
        <v>29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21</v>
      </c>
      <c r="M45" s="181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81"/>
      <c r="S45" s="181" t="s">
        <v>521</v>
      </c>
      <c r="T45" s="182" t="s">
        <v>522</v>
      </c>
      <c r="U45" s="157">
        <v>0</v>
      </c>
      <c r="V45" s="157">
        <f t="shared" si="13"/>
        <v>0</v>
      </c>
      <c r="W45" s="157"/>
      <c r="X45" s="157" t="s">
        <v>903</v>
      </c>
      <c r="Y45" s="157" t="s">
        <v>460</v>
      </c>
      <c r="Z45" s="146"/>
      <c r="AA45" s="146"/>
      <c r="AB45" s="146"/>
      <c r="AC45" s="146"/>
      <c r="AD45" s="146"/>
      <c r="AE45" s="146"/>
      <c r="AF45" s="146"/>
      <c r="AG45" s="146" t="s">
        <v>904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76">
        <v>30</v>
      </c>
      <c r="B46" s="177" t="s">
        <v>284</v>
      </c>
      <c r="C46" s="188" t="s">
        <v>285</v>
      </c>
      <c r="D46" s="178" t="s">
        <v>466</v>
      </c>
      <c r="E46" s="179">
        <v>1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21</v>
      </c>
      <c r="M46" s="181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81"/>
      <c r="S46" s="181" t="s">
        <v>521</v>
      </c>
      <c r="T46" s="182" t="s">
        <v>522</v>
      </c>
      <c r="U46" s="157">
        <v>0</v>
      </c>
      <c r="V46" s="157">
        <f t="shared" si="13"/>
        <v>0</v>
      </c>
      <c r="W46" s="157"/>
      <c r="X46" s="157" t="s">
        <v>903</v>
      </c>
      <c r="Y46" s="157" t="s">
        <v>460</v>
      </c>
      <c r="Z46" s="146"/>
      <c r="AA46" s="146"/>
      <c r="AB46" s="146"/>
      <c r="AC46" s="146"/>
      <c r="AD46" s="146"/>
      <c r="AE46" s="146"/>
      <c r="AF46" s="146"/>
      <c r="AG46" s="146" t="s">
        <v>904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76">
        <v>31</v>
      </c>
      <c r="B47" s="177" t="s">
        <v>284</v>
      </c>
      <c r="C47" s="188" t="s">
        <v>285</v>
      </c>
      <c r="D47" s="178" t="s">
        <v>466</v>
      </c>
      <c r="E47" s="179">
        <v>4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21</v>
      </c>
      <c r="M47" s="181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81"/>
      <c r="S47" s="181" t="s">
        <v>521</v>
      </c>
      <c r="T47" s="182" t="s">
        <v>522</v>
      </c>
      <c r="U47" s="157">
        <v>0</v>
      </c>
      <c r="V47" s="157">
        <f t="shared" si="13"/>
        <v>0</v>
      </c>
      <c r="W47" s="157"/>
      <c r="X47" s="157" t="s">
        <v>903</v>
      </c>
      <c r="Y47" s="157" t="s">
        <v>460</v>
      </c>
      <c r="Z47" s="146"/>
      <c r="AA47" s="146"/>
      <c r="AB47" s="146"/>
      <c r="AC47" s="146"/>
      <c r="AD47" s="146"/>
      <c r="AE47" s="146"/>
      <c r="AF47" s="146"/>
      <c r="AG47" s="146" t="s">
        <v>904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1" x14ac:dyDescent="0.2">
      <c r="A48" s="176">
        <v>32</v>
      </c>
      <c r="B48" s="177" t="s">
        <v>284</v>
      </c>
      <c r="C48" s="188" t="s">
        <v>285</v>
      </c>
      <c r="D48" s="178" t="s">
        <v>466</v>
      </c>
      <c r="E48" s="179">
        <v>2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21</v>
      </c>
      <c r="M48" s="181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81"/>
      <c r="S48" s="181" t="s">
        <v>521</v>
      </c>
      <c r="T48" s="182" t="s">
        <v>522</v>
      </c>
      <c r="U48" s="157">
        <v>0</v>
      </c>
      <c r="V48" s="157">
        <f t="shared" si="13"/>
        <v>0</v>
      </c>
      <c r="W48" s="157"/>
      <c r="X48" s="157" t="s">
        <v>903</v>
      </c>
      <c r="Y48" s="157" t="s">
        <v>460</v>
      </c>
      <c r="Z48" s="146"/>
      <c r="AA48" s="146"/>
      <c r="AB48" s="146"/>
      <c r="AC48" s="146"/>
      <c r="AD48" s="146"/>
      <c r="AE48" s="146"/>
      <c r="AF48" s="146"/>
      <c r="AG48" s="146" t="s">
        <v>904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6">
        <v>33</v>
      </c>
      <c r="B49" s="177" t="s">
        <v>284</v>
      </c>
      <c r="C49" s="188" t="s">
        <v>285</v>
      </c>
      <c r="D49" s="178" t="s">
        <v>466</v>
      </c>
      <c r="E49" s="179">
        <v>21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21</v>
      </c>
      <c r="M49" s="181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81"/>
      <c r="S49" s="181" t="s">
        <v>521</v>
      </c>
      <c r="T49" s="182" t="s">
        <v>522</v>
      </c>
      <c r="U49" s="157">
        <v>0</v>
      </c>
      <c r="V49" s="157">
        <f t="shared" si="13"/>
        <v>0</v>
      </c>
      <c r="W49" s="157"/>
      <c r="X49" s="157" t="s">
        <v>903</v>
      </c>
      <c r="Y49" s="157" t="s">
        <v>460</v>
      </c>
      <c r="Z49" s="146"/>
      <c r="AA49" s="146"/>
      <c r="AB49" s="146"/>
      <c r="AC49" s="146"/>
      <c r="AD49" s="146"/>
      <c r="AE49" s="146"/>
      <c r="AF49" s="146"/>
      <c r="AG49" s="146" t="s">
        <v>904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6">
        <v>34</v>
      </c>
      <c r="B50" s="177" t="s">
        <v>286</v>
      </c>
      <c r="C50" s="188" t="s">
        <v>285</v>
      </c>
      <c r="D50" s="178" t="s">
        <v>466</v>
      </c>
      <c r="E50" s="179">
        <v>17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21</v>
      </c>
      <c r="M50" s="181">
        <f t="shared" si="10"/>
        <v>0</v>
      </c>
      <c r="N50" s="179">
        <v>0</v>
      </c>
      <c r="O50" s="179">
        <f t="shared" si="11"/>
        <v>0</v>
      </c>
      <c r="P50" s="179">
        <v>0</v>
      </c>
      <c r="Q50" s="179">
        <f t="shared" si="12"/>
        <v>0</v>
      </c>
      <c r="R50" s="181"/>
      <c r="S50" s="181" t="s">
        <v>521</v>
      </c>
      <c r="T50" s="182" t="s">
        <v>522</v>
      </c>
      <c r="U50" s="157">
        <v>0</v>
      </c>
      <c r="V50" s="157">
        <f t="shared" si="13"/>
        <v>0</v>
      </c>
      <c r="W50" s="157"/>
      <c r="X50" s="157" t="s">
        <v>903</v>
      </c>
      <c r="Y50" s="157" t="s">
        <v>460</v>
      </c>
      <c r="Z50" s="146"/>
      <c r="AA50" s="146"/>
      <c r="AB50" s="146"/>
      <c r="AC50" s="146"/>
      <c r="AD50" s="146"/>
      <c r="AE50" s="146"/>
      <c r="AF50" s="146"/>
      <c r="AG50" s="146" t="s">
        <v>904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6">
        <v>35</v>
      </c>
      <c r="B51" s="177" t="s">
        <v>286</v>
      </c>
      <c r="C51" s="188" t="s">
        <v>285</v>
      </c>
      <c r="D51" s="178" t="s">
        <v>466</v>
      </c>
      <c r="E51" s="179">
        <v>9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21</v>
      </c>
      <c r="M51" s="181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81"/>
      <c r="S51" s="181" t="s">
        <v>521</v>
      </c>
      <c r="T51" s="182" t="s">
        <v>522</v>
      </c>
      <c r="U51" s="157">
        <v>0</v>
      </c>
      <c r="V51" s="157">
        <f t="shared" si="13"/>
        <v>0</v>
      </c>
      <c r="W51" s="157"/>
      <c r="X51" s="157" t="s">
        <v>903</v>
      </c>
      <c r="Y51" s="157" t="s">
        <v>460</v>
      </c>
      <c r="Z51" s="146"/>
      <c r="AA51" s="146"/>
      <c r="AB51" s="146"/>
      <c r="AC51" s="146"/>
      <c r="AD51" s="146"/>
      <c r="AE51" s="146"/>
      <c r="AF51" s="146"/>
      <c r="AG51" s="146" t="s">
        <v>904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6">
        <v>36</v>
      </c>
      <c r="B52" s="177" t="s">
        <v>286</v>
      </c>
      <c r="C52" s="188" t="s">
        <v>285</v>
      </c>
      <c r="D52" s="178" t="s">
        <v>466</v>
      </c>
      <c r="E52" s="179">
        <v>20</v>
      </c>
      <c r="F52" s="180"/>
      <c r="G52" s="181">
        <f t="shared" si="7"/>
        <v>0</v>
      </c>
      <c r="H52" s="180"/>
      <c r="I52" s="181">
        <f t="shared" si="8"/>
        <v>0</v>
      </c>
      <c r="J52" s="180"/>
      <c r="K52" s="181">
        <f t="shared" si="9"/>
        <v>0</v>
      </c>
      <c r="L52" s="181">
        <v>21</v>
      </c>
      <c r="M52" s="181">
        <f t="shared" si="10"/>
        <v>0</v>
      </c>
      <c r="N52" s="179">
        <v>0</v>
      </c>
      <c r="O52" s="179">
        <f t="shared" si="11"/>
        <v>0</v>
      </c>
      <c r="P52" s="179">
        <v>0</v>
      </c>
      <c r="Q52" s="179">
        <f t="shared" si="12"/>
        <v>0</v>
      </c>
      <c r="R52" s="181"/>
      <c r="S52" s="181" t="s">
        <v>521</v>
      </c>
      <c r="T52" s="182" t="s">
        <v>522</v>
      </c>
      <c r="U52" s="157">
        <v>0</v>
      </c>
      <c r="V52" s="157">
        <f t="shared" si="13"/>
        <v>0</v>
      </c>
      <c r="W52" s="157"/>
      <c r="X52" s="157" t="s">
        <v>903</v>
      </c>
      <c r="Y52" s="157" t="s">
        <v>460</v>
      </c>
      <c r="Z52" s="146"/>
      <c r="AA52" s="146"/>
      <c r="AB52" s="146"/>
      <c r="AC52" s="146"/>
      <c r="AD52" s="146"/>
      <c r="AE52" s="146"/>
      <c r="AF52" s="146"/>
      <c r="AG52" s="146" t="s">
        <v>904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6">
        <v>37</v>
      </c>
      <c r="B53" s="177" t="s">
        <v>286</v>
      </c>
      <c r="C53" s="188" t="s">
        <v>285</v>
      </c>
      <c r="D53" s="178" t="s">
        <v>466</v>
      </c>
      <c r="E53" s="179">
        <v>7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21</v>
      </c>
      <c r="M53" s="181">
        <f t="shared" si="10"/>
        <v>0</v>
      </c>
      <c r="N53" s="179">
        <v>0</v>
      </c>
      <c r="O53" s="179">
        <f t="shared" si="11"/>
        <v>0</v>
      </c>
      <c r="P53" s="179">
        <v>0</v>
      </c>
      <c r="Q53" s="179">
        <f t="shared" si="12"/>
        <v>0</v>
      </c>
      <c r="R53" s="181"/>
      <c r="S53" s="181" t="s">
        <v>521</v>
      </c>
      <c r="T53" s="182" t="s">
        <v>522</v>
      </c>
      <c r="U53" s="157">
        <v>0</v>
      </c>
      <c r="V53" s="157">
        <f t="shared" si="13"/>
        <v>0</v>
      </c>
      <c r="W53" s="157"/>
      <c r="X53" s="157" t="s">
        <v>903</v>
      </c>
      <c r="Y53" s="157" t="s">
        <v>460</v>
      </c>
      <c r="Z53" s="146"/>
      <c r="AA53" s="146"/>
      <c r="AB53" s="146"/>
      <c r="AC53" s="146"/>
      <c r="AD53" s="146"/>
      <c r="AE53" s="146"/>
      <c r="AF53" s="146"/>
      <c r="AG53" s="146" t="s">
        <v>904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x14ac:dyDescent="0.2">
      <c r="A54" s="162" t="s">
        <v>453</v>
      </c>
      <c r="B54" s="163" t="s">
        <v>426</v>
      </c>
      <c r="C54" s="185" t="s">
        <v>322</v>
      </c>
      <c r="D54" s="164"/>
      <c r="E54" s="165"/>
      <c r="F54" s="166"/>
      <c r="G54" s="166">
        <f>SUMIF(AG55:AG56,"&lt;&gt;NOR",G55:G56)</f>
        <v>0</v>
      </c>
      <c r="H54" s="166"/>
      <c r="I54" s="166">
        <f>SUM(I55:I56)</f>
        <v>0</v>
      </c>
      <c r="J54" s="166"/>
      <c r="K54" s="166">
        <f>SUM(K55:K56)</f>
        <v>0</v>
      </c>
      <c r="L54" s="166"/>
      <c r="M54" s="166">
        <f>SUM(M55:M56)</f>
        <v>0</v>
      </c>
      <c r="N54" s="165"/>
      <c r="O54" s="165">
        <f>SUM(O55:O56)</f>
        <v>0</v>
      </c>
      <c r="P54" s="165"/>
      <c r="Q54" s="165">
        <f>SUM(Q55:Q56)</f>
        <v>0</v>
      </c>
      <c r="R54" s="166"/>
      <c r="S54" s="166"/>
      <c r="T54" s="167"/>
      <c r="U54" s="161"/>
      <c r="V54" s="161">
        <f>SUM(V55:V56)</f>
        <v>0</v>
      </c>
      <c r="W54" s="161"/>
      <c r="X54" s="161"/>
      <c r="Y54" s="161"/>
      <c r="AG54" t="s">
        <v>454</v>
      </c>
    </row>
    <row r="55" spans="1:60" outlineLevel="1" x14ac:dyDescent="0.2">
      <c r="A55" s="169">
        <v>38</v>
      </c>
      <c r="B55" s="170" t="s">
        <v>1016</v>
      </c>
      <c r="C55" s="186" t="s">
        <v>1017</v>
      </c>
      <c r="D55" s="171" t="s">
        <v>1005</v>
      </c>
      <c r="E55" s="172">
        <v>1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4"/>
      <c r="S55" s="174" t="s">
        <v>458</v>
      </c>
      <c r="T55" s="175" t="s">
        <v>522</v>
      </c>
      <c r="U55" s="157">
        <v>0</v>
      </c>
      <c r="V55" s="157">
        <f>ROUND(E55*U55,2)</f>
        <v>0</v>
      </c>
      <c r="W55" s="157"/>
      <c r="X55" s="157" t="s">
        <v>1006</v>
      </c>
      <c r="Y55" s="157" t="s">
        <v>460</v>
      </c>
      <c r="Z55" s="146"/>
      <c r="AA55" s="146"/>
      <c r="AB55" s="146"/>
      <c r="AC55" s="146"/>
      <c r="AD55" s="146"/>
      <c r="AE55" s="146"/>
      <c r="AF55" s="146"/>
      <c r="AG55" s="146" t="s">
        <v>1018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2" x14ac:dyDescent="0.2">
      <c r="A56" s="153"/>
      <c r="B56" s="154"/>
      <c r="C56" s="249" t="s">
        <v>1019</v>
      </c>
      <c r="D56" s="250"/>
      <c r="E56" s="250"/>
      <c r="F56" s="250"/>
      <c r="G56" s="250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6"/>
      <c r="AA56" s="146"/>
      <c r="AB56" s="146"/>
      <c r="AC56" s="146"/>
      <c r="AD56" s="146"/>
      <c r="AE56" s="146"/>
      <c r="AF56" s="146"/>
      <c r="AG56" s="146" t="s">
        <v>500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84" t="str">
        <f>C56</f>
        <v>Náklady na vyhotovení dokumentace skutečného provedení stavby a její předání objednateli v požadované formě a požadovaném počtu.</v>
      </c>
      <c r="BB56" s="146"/>
      <c r="BC56" s="146"/>
      <c r="BD56" s="146"/>
      <c r="BE56" s="146"/>
      <c r="BF56" s="146"/>
      <c r="BG56" s="146"/>
      <c r="BH56" s="146"/>
    </row>
    <row r="57" spans="1:60" x14ac:dyDescent="0.2">
      <c r="A57" s="3"/>
      <c r="B57" s="4"/>
      <c r="C57" s="19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15</v>
      </c>
      <c r="AF57">
        <v>21</v>
      </c>
      <c r="AG57" t="s">
        <v>439</v>
      </c>
    </row>
    <row r="58" spans="1:60" x14ac:dyDescent="0.2">
      <c r="A58" s="149"/>
      <c r="B58" s="150" t="s">
        <v>323</v>
      </c>
      <c r="C58" s="191"/>
      <c r="D58" s="151"/>
      <c r="E58" s="152"/>
      <c r="F58" s="152"/>
      <c r="G58" s="168">
        <f>G8+G54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1020</v>
      </c>
    </row>
    <row r="59" spans="1:60" x14ac:dyDescent="0.2">
      <c r="A59" s="3"/>
      <c r="B59" s="4"/>
      <c r="C59" s="19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3"/>
      <c r="B60" s="4"/>
      <c r="C60" s="190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3" t="s">
        <v>1021</v>
      </c>
      <c r="B61" s="263"/>
      <c r="C61" s="264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51"/>
      <c r="B62" s="252"/>
      <c r="C62" s="253"/>
      <c r="D62" s="252"/>
      <c r="E62" s="252"/>
      <c r="F62" s="252"/>
      <c r="G62" s="25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G62" t="s">
        <v>1022</v>
      </c>
    </row>
    <row r="63" spans="1:60" x14ac:dyDescent="0.2">
      <c r="A63" s="255"/>
      <c r="B63" s="256"/>
      <c r="C63" s="257"/>
      <c r="D63" s="256"/>
      <c r="E63" s="256"/>
      <c r="F63" s="256"/>
      <c r="G63" s="25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55"/>
      <c r="B64" s="256"/>
      <c r="C64" s="257"/>
      <c r="D64" s="256"/>
      <c r="E64" s="256"/>
      <c r="F64" s="256"/>
      <c r="G64" s="25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55"/>
      <c r="B65" s="256"/>
      <c r="C65" s="257"/>
      <c r="D65" s="256"/>
      <c r="E65" s="256"/>
      <c r="F65" s="256"/>
      <c r="G65" s="25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59"/>
      <c r="B66" s="260"/>
      <c r="C66" s="261"/>
      <c r="D66" s="260"/>
      <c r="E66" s="260"/>
      <c r="F66" s="260"/>
      <c r="G66" s="26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90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C68" s="192"/>
      <c r="D68" s="10"/>
      <c r="AG68" t="s">
        <v>1023</v>
      </c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93A" sheet="1" formatRows="0"/>
  <mergeCells count="8">
    <mergeCell ref="A62:G66"/>
    <mergeCell ref="C42:G42"/>
    <mergeCell ref="C56:G56"/>
    <mergeCell ref="A1:G1"/>
    <mergeCell ref="C2:G2"/>
    <mergeCell ref="C3:G3"/>
    <mergeCell ref="C4:G4"/>
    <mergeCell ref="A61:C61"/>
  </mergeCells>
  <phoneticPr fontId="20" type="noConversion"/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VzorPolozky</vt:lpstr>
      <vt:lpstr>Stavba</vt:lpstr>
      <vt:lpstr>1 1 Pol</vt:lpstr>
      <vt:lpstr>1 2 Pol</vt:lpstr>
      <vt:lpstr>1 3 Pol</vt:lpstr>
      <vt:lpstr>1 3a Pol</vt:lpstr>
      <vt:lpstr>1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'1 3 Pol'!Názvy_tisku</vt:lpstr>
      <vt:lpstr>'1 3a Pol'!Názvy_tisku</vt:lpstr>
      <vt:lpstr>'1 4 Pol'!Názvy_tisku</vt:lpstr>
      <vt:lpstr>oadresa</vt:lpstr>
      <vt:lpstr>Stavba!Objednatel</vt:lpstr>
      <vt:lpstr>Stavba!Objekt</vt:lpstr>
      <vt:lpstr>'1 1 Pol'!Oblast_tisku</vt:lpstr>
      <vt:lpstr>'1 2 Pol'!Oblast_tisku</vt:lpstr>
      <vt:lpstr>'1 3 Pol'!Oblast_tisku</vt:lpstr>
      <vt:lpstr>'1 3a Pol'!Oblast_tisku</vt:lpstr>
      <vt:lpstr>'1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Ladislav Gróf</cp:lastModifiedBy>
  <cp:lastPrinted>2019-03-19T12:27:02Z</cp:lastPrinted>
  <dcterms:created xsi:type="dcterms:W3CDTF">2009-04-08T07:15:50Z</dcterms:created>
  <dcterms:modified xsi:type="dcterms:W3CDTF">2023-05-22T06:04:46Z</dcterms:modified>
</cp:coreProperties>
</file>