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UKB_sprava\03_UKB-Stavebni_prace\36_UKB_Vymena MaR v D33 a D34\01_ZD\Soupis praci\"/>
    </mc:Choice>
  </mc:AlternateContent>
  <bookViews>
    <workbookView xWindow="0" yWindow="0" windowWidth="14070" windowHeight="11490"/>
  </bookViews>
  <sheets>
    <sheet name="Stavba" sheetId="1" r:id="rId1"/>
    <sheet name="VzorPolozky" sheetId="10" state="hidden" r:id="rId2"/>
    <sheet name="D33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'D33 Pol'!$A$1:$U$169</definedName>
    <definedName name="_xlnm.Print_Area" localSheetId="0">Stavba!$A$1:$J$59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U163" i="12" l="1"/>
  <c r="Q163" i="12"/>
  <c r="O163" i="12"/>
  <c r="K163" i="12"/>
  <c r="I163" i="12"/>
  <c r="G163" i="12"/>
  <c r="M163" i="12" s="1"/>
  <c r="U162" i="12"/>
  <c r="Q162" i="12"/>
  <c r="O162" i="12"/>
  <c r="K162" i="12"/>
  <c r="I162" i="12"/>
  <c r="G162" i="12"/>
  <c r="M162" i="12" s="1"/>
  <c r="U161" i="12"/>
  <c r="Q161" i="12"/>
  <c r="O161" i="12"/>
  <c r="K161" i="12"/>
  <c r="I161" i="12"/>
  <c r="G161" i="12"/>
  <c r="M161" i="12" s="1"/>
  <c r="U166" i="12"/>
  <c r="Q166" i="12"/>
  <c r="O166" i="12"/>
  <c r="K166" i="12"/>
  <c r="I166" i="12"/>
  <c r="G166" i="12"/>
  <c r="M166" i="12" s="1"/>
  <c r="U165" i="12"/>
  <c r="Q165" i="12"/>
  <c r="O165" i="12"/>
  <c r="K165" i="12"/>
  <c r="I165" i="12"/>
  <c r="G165" i="12"/>
  <c r="M165" i="12" s="1"/>
  <c r="U164" i="12"/>
  <c r="Q164" i="12"/>
  <c r="O164" i="12"/>
  <c r="K164" i="12"/>
  <c r="I164" i="12"/>
  <c r="G164" i="12"/>
  <c r="M164" i="12" s="1"/>
  <c r="U129" i="12"/>
  <c r="Q129" i="12"/>
  <c r="O129" i="12"/>
  <c r="K129" i="12"/>
  <c r="I129" i="12"/>
  <c r="G129" i="12"/>
  <c r="M129" i="12" s="1"/>
  <c r="U133" i="12"/>
  <c r="Q133" i="12"/>
  <c r="O133" i="12"/>
  <c r="K133" i="12"/>
  <c r="I133" i="12"/>
  <c r="G133" i="12"/>
  <c r="M133" i="12" s="1"/>
  <c r="U156" i="12"/>
  <c r="Q156" i="12"/>
  <c r="O156" i="12"/>
  <c r="K156" i="12"/>
  <c r="I156" i="12"/>
  <c r="G156" i="12"/>
  <c r="M156" i="12" s="1"/>
  <c r="U155" i="12"/>
  <c r="Q155" i="12"/>
  <c r="O155" i="12"/>
  <c r="K155" i="12"/>
  <c r="I155" i="12"/>
  <c r="G155" i="12"/>
  <c r="M155" i="12" s="1"/>
  <c r="U154" i="12"/>
  <c r="Q154" i="12"/>
  <c r="O154" i="12"/>
  <c r="K154" i="12"/>
  <c r="I154" i="12"/>
  <c r="G154" i="12"/>
  <c r="M154" i="12" s="1"/>
  <c r="U157" i="12"/>
  <c r="Q157" i="12"/>
  <c r="O157" i="12"/>
  <c r="K157" i="12"/>
  <c r="I157" i="12"/>
  <c r="G157" i="12"/>
  <c r="M157" i="12" s="1"/>
  <c r="U147" i="12"/>
  <c r="Q147" i="12"/>
  <c r="O147" i="12"/>
  <c r="K147" i="12"/>
  <c r="I147" i="12"/>
  <c r="G147" i="12"/>
  <c r="M147" i="12" s="1"/>
  <c r="U142" i="12"/>
  <c r="Q142" i="12"/>
  <c r="O142" i="12"/>
  <c r="K142" i="12"/>
  <c r="I142" i="12"/>
  <c r="G142" i="12"/>
  <c r="M142" i="12" s="1"/>
  <c r="U150" i="12"/>
  <c r="Q150" i="12"/>
  <c r="O150" i="12"/>
  <c r="K150" i="12"/>
  <c r="I150" i="12"/>
  <c r="G150" i="12"/>
  <c r="M150" i="12" s="1"/>
  <c r="U151" i="12"/>
  <c r="Q151" i="12"/>
  <c r="O151" i="12"/>
  <c r="K151" i="12"/>
  <c r="I151" i="12"/>
  <c r="G151" i="12"/>
  <c r="M151" i="12" s="1"/>
  <c r="Q144" i="12"/>
  <c r="U143" i="12"/>
  <c r="Q143" i="12"/>
  <c r="O143" i="12"/>
  <c r="K143" i="12"/>
  <c r="I143" i="12"/>
  <c r="G143" i="12"/>
  <c r="M143" i="12" s="1"/>
  <c r="U141" i="12"/>
  <c r="Q141" i="12"/>
  <c r="O141" i="12"/>
  <c r="K141" i="12"/>
  <c r="I141" i="12"/>
  <c r="G141" i="12"/>
  <c r="M141" i="12" s="1"/>
  <c r="U145" i="12"/>
  <c r="Q145" i="12"/>
  <c r="O145" i="12"/>
  <c r="K145" i="12"/>
  <c r="I145" i="12"/>
  <c r="G145" i="12"/>
  <c r="M145" i="12" s="1"/>
  <c r="U144" i="12"/>
  <c r="I144" i="12"/>
  <c r="G144" i="12"/>
  <c r="M144" i="12" s="1"/>
  <c r="U140" i="12"/>
  <c r="Q140" i="12"/>
  <c r="O140" i="12"/>
  <c r="K140" i="12"/>
  <c r="I140" i="12"/>
  <c r="G140" i="12"/>
  <c r="M140" i="12" s="1"/>
  <c r="U139" i="12"/>
  <c r="Q139" i="12"/>
  <c r="O139" i="12"/>
  <c r="K139" i="12"/>
  <c r="I139" i="12"/>
  <c r="G139" i="12"/>
  <c r="M139" i="12" s="1"/>
  <c r="U146" i="12"/>
  <c r="Q146" i="12"/>
  <c r="O146" i="12"/>
  <c r="K146" i="12"/>
  <c r="I146" i="12"/>
  <c r="G146" i="12"/>
  <c r="M146" i="12" s="1"/>
  <c r="U131" i="12"/>
  <c r="Q131" i="12"/>
  <c r="O131" i="12"/>
  <c r="K131" i="12"/>
  <c r="I131" i="12"/>
  <c r="G131" i="12"/>
  <c r="M131" i="12" s="1"/>
  <c r="U132" i="12"/>
  <c r="Q132" i="12"/>
  <c r="O132" i="12"/>
  <c r="K132" i="12"/>
  <c r="I132" i="12"/>
  <c r="G132" i="12"/>
  <c r="M132" i="12" s="1"/>
  <c r="U130" i="12"/>
  <c r="Q130" i="12"/>
  <c r="O130" i="12"/>
  <c r="K130" i="12"/>
  <c r="I130" i="12"/>
  <c r="G130" i="12"/>
  <c r="M130" i="12" s="1"/>
  <c r="U128" i="12"/>
  <c r="Q128" i="12"/>
  <c r="O128" i="12"/>
  <c r="K128" i="12"/>
  <c r="I128" i="12"/>
  <c r="G128" i="12"/>
  <c r="M128" i="12" s="1"/>
  <c r="U103" i="12"/>
  <c r="Q103" i="12"/>
  <c r="O103" i="12"/>
  <c r="K103" i="12"/>
  <c r="I103" i="12"/>
  <c r="G103" i="12"/>
  <c r="M103" i="12" s="1"/>
  <c r="U101" i="12"/>
  <c r="Q101" i="12"/>
  <c r="O101" i="12"/>
  <c r="K101" i="12"/>
  <c r="I101" i="12"/>
  <c r="G101" i="12"/>
  <c r="M101" i="12" s="1"/>
  <c r="U98" i="12"/>
  <c r="Q98" i="12"/>
  <c r="O98" i="12"/>
  <c r="K98" i="12"/>
  <c r="I98" i="12"/>
  <c r="G98" i="12"/>
  <c r="M98" i="12" s="1"/>
  <c r="U96" i="12"/>
  <c r="Q96" i="12"/>
  <c r="O96" i="12"/>
  <c r="K96" i="12"/>
  <c r="I96" i="12"/>
  <c r="G96" i="12"/>
  <c r="M96" i="12" s="1"/>
  <c r="U72" i="12"/>
  <c r="Q72" i="12"/>
  <c r="O72" i="12"/>
  <c r="K72" i="12"/>
  <c r="I72" i="12"/>
  <c r="G72" i="12"/>
  <c r="M72" i="12" s="1"/>
  <c r="U71" i="12"/>
  <c r="Q71" i="12"/>
  <c r="O71" i="12"/>
  <c r="K71" i="12"/>
  <c r="I71" i="12"/>
  <c r="G71" i="12"/>
  <c r="M71" i="12" s="1"/>
  <c r="U69" i="12"/>
  <c r="Q69" i="12"/>
  <c r="O69" i="12"/>
  <c r="K69" i="12"/>
  <c r="I69" i="12"/>
  <c r="G69" i="12"/>
  <c r="M69" i="12" s="1"/>
  <c r="U70" i="12"/>
  <c r="Q70" i="12"/>
  <c r="O70" i="12"/>
  <c r="K70" i="12"/>
  <c r="I70" i="12"/>
  <c r="G70" i="12"/>
  <c r="M70" i="12" s="1"/>
  <c r="U64" i="12"/>
  <c r="Q64" i="12"/>
  <c r="O64" i="12"/>
  <c r="K64" i="12"/>
  <c r="I64" i="12"/>
  <c r="G64" i="12"/>
  <c r="M64" i="12" s="1"/>
  <c r="U52" i="12"/>
  <c r="Q52" i="12"/>
  <c r="O52" i="12"/>
  <c r="K52" i="12"/>
  <c r="I52" i="12"/>
  <c r="G52" i="12"/>
  <c r="M52" i="12" s="1"/>
  <c r="U51" i="12"/>
  <c r="Q51" i="12"/>
  <c r="O51" i="12"/>
  <c r="K51" i="12"/>
  <c r="I51" i="12"/>
  <c r="G51" i="12"/>
  <c r="M51" i="12" s="1"/>
  <c r="U49" i="12"/>
  <c r="Q49" i="12"/>
  <c r="O49" i="12"/>
  <c r="K49" i="12"/>
  <c r="I49" i="12"/>
  <c r="G49" i="12"/>
  <c r="M49" i="12" s="1"/>
  <c r="U35" i="12"/>
  <c r="Q35" i="12"/>
  <c r="O35" i="12"/>
  <c r="K35" i="12"/>
  <c r="I35" i="12"/>
  <c r="G35" i="12"/>
  <c r="M35" i="12" s="1"/>
  <c r="U29" i="12"/>
  <c r="Q29" i="12"/>
  <c r="O29" i="12"/>
  <c r="K29" i="12"/>
  <c r="I29" i="12"/>
  <c r="G29" i="12"/>
  <c r="M29" i="12" s="1"/>
  <c r="U28" i="12"/>
  <c r="Q28" i="12"/>
  <c r="O28" i="12"/>
  <c r="K28" i="12"/>
  <c r="I28" i="12"/>
  <c r="G28" i="12"/>
  <c r="M28" i="12" s="1"/>
  <c r="U27" i="12"/>
  <c r="Q27" i="12"/>
  <c r="O27" i="12"/>
  <c r="K27" i="12"/>
  <c r="I27" i="12"/>
  <c r="G27" i="12"/>
  <c r="M27" i="12" s="1"/>
  <c r="U32" i="12"/>
  <c r="Q32" i="12"/>
  <c r="O32" i="12"/>
  <c r="K32" i="12"/>
  <c r="I32" i="12"/>
  <c r="G32" i="12"/>
  <c r="M32" i="12" s="1"/>
  <c r="U31" i="12"/>
  <c r="Q31" i="12"/>
  <c r="O31" i="12"/>
  <c r="K31" i="12"/>
  <c r="I31" i="12"/>
  <c r="G31" i="12"/>
  <c r="M31" i="12" s="1"/>
  <c r="U30" i="12"/>
  <c r="Q30" i="12"/>
  <c r="O30" i="12"/>
  <c r="K30" i="12"/>
  <c r="I30" i="12"/>
  <c r="G30" i="12"/>
  <c r="M30" i="12" s="1"/>
  <c r="G153" i="12" l="1"/>
  <c r="K144" i="12"/>
  <c r="O144" i="12"/>
  <c r="AE168" i="12" l="1"/>
  <c r="F41" i="1" s="1"/>
  <c r="G8" i="12"/>
  <c r="I8" i="12"/>
  <c r="K8" i="12"/>
  <c r="O8" i="12"/>
  <c r="Q8" i="12"/>
  <c r="U8" i="12"/>
  <c r="G9" i="12"/>
  <c r="M9" i="12" s="1"/>
  <c r="I9" i="12"/>
  <c r="K9" i="12"/>
  <c r="O9" i="12"/>
  <c r="Q9" i="12"/>
  <c r="U9" i="12"/>
  <c r="G10" i="12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7" i="12"/>
  <c r="M37" i="12" s="1"/>
  <c r="I37" i="12"/>
  <c r="K37" i="12"/>
  <c r="O37" i="12"/>
  <c r="Q37" i="12"/>
  <c r="U37" i="12"/>
  <c r="G38" i="12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50" i="12"/>
  <c r="M50" i="12" s="1"/>
  <c r="I50" i="12"/>
  <c r="K50" i="12"/>
  <c r="O50" i="12"/>
  <c r="Q50" i="12"/>
  <c r="U50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7" i="12"/>
  <c r="M97" i="12" s="1"/>
  <c r="I97" i="12"/>
  <c r="K97" i="12"/>
  <c r="O97" i="12"/>
  <c r="Q97" i="12"/>
  <c r="U97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2" i="12"/>
  <c r="M102" i="12" s="1"/>
  <c r="I102" i="12"/>
  <c r="K102" i="12"/>
  <c r="O102" i="12"/>
  <c r="Q102" i="12"/>
  <c r="U102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34" i="12"/>
  <c r="M134" i="12" s="1"/>
  <c r="I134" i="12"/>
  <c r="K134" i="12"/>
  <c r="O134" i="12"/>
  <c r="Q134" i="12"/>
  <c r="U134" i="12"/>
  <c r="G136" i="12"/>
  <c r="I136" i="12"/>
  <c r="K136" i="12"/>
  <c r="O136" i="12"/>
  <c r="Q136" i="12"/>
  <c r="U136" i="12"/>
  <c r="G137" i="12"/>
  <c r="M137" i="12" s="1"/>
  <c r="I137" i="12"/>
  <c r="K137" i="12"/>
  <c r="O137" i="12"/>
  <c r="Q137" i="12"/>
  <c r="U137" i="12"/>
  <c r="G138" i="12"/>
  <c r="M138" i="12" s="1"/>
  <c r="I138" i="12"/>
  <c r="K138" i="12"/>
  <c r="O138" i="12"/>
  <c r="Q138" i="12"/>
  <c r="U138" i="12"/>
  <c r="G148" i="12"/>
  <c r="M148" i="12" s="1"/>
  <c r="I148" i="12"/>
  <c r="K148" i="12"/>
  <c r="O148" i="12"/>
  <c r="Q148" i="12"/>
  <c r="U148" i="12"/>
  <c r="G152" i="12"/>
  <c r="I152" i="12"/>
  <c r="I149" i="12" s="1"/>
  <c r="K152" i="12"/>
  <c r="K149" i="12" s="1"/>
  <c r="O152" i="12"/>
  <c r="O149" i="12" s="1"/>
  <c r="Q152" i="12"/>
  <c r="Q149" i="12" s="1"/>
  <c r="U152" i="12"/>
  <c r="U149" i="12" s="1"/>
  <c r="G159" i="12"/>
  <c r="I159" i="12"/>
  <c r="K159" i="12"/>
  <c r="O159" i="12"/>
  <c r="Q159" i="12"/>
  <c r="U159" i="12"/>
  <c r="I16" i="1"/>
  <c r="G27" i="1"/>
  <c r="J28" i="1"/>
  <c r="J26" i="1"/>
  <c r="G38" i="1"/>
  <c r="F38" i="1"/>
  <c r="H32" i="1"/>
  <c r="J23" i="1"/>
  <c r="J24" i="1"/>
  <c r="J25" i="1"/>
  <c r="J27" i="1"/>
  <c r="E24" i="1"/>
  <c r="E26" i="1"/>
  <c r="G135" i="12" l="1"/>
  <c r="I54" i="1" s="1"/>
  <c r="M152" i="12"/>
  <c r="M149" i="12" s="1"/>
  <c r="G149" i="12"/>
  <c r="I55" i="1" s="1"/>
  <c r="I56" i="1"/>
  <c r="G158" i="12"/>
  <c r="I57" i="1" s="1"/>
  <c r="I135" i="12"/>
  <c r="G79" i="12"/>
  <c r="I53" i="1" s="1"/>
  <c r="G36" i="12"/>
  <c r="I51" i="1" s="1"/>
  <c r="Q23" i="12"/>
  <c r="O23" i="12"/>
  <c r="U36" i="12"/>
  <c r="AF168" i="12"/>
  <c r="G40" i="1" s="1"/>
  <c r="G7" i="12"/>
  <c r="K153" i="12"/>
  <c r="Q79" i="12"/>
  <c r="Q44" i="12"/>
  <c r="M10" i="12"/>
  <c r="O7" i="12"/>
  <c r="O160" i="12"/>
  <c r="K7" i="12"/>
  <c r="K158" i="12"/>
  <c r="U79" i="12"/>
  <c r="U44" i="12"/>
  <c r="Q158" i="12"/>
  <c r="U160" i="12"/>
  <c r="U153" i="12"/>
  <c r="K135" i="12"/>
  <c r="O153" i="12"/>
  <c r="K160" i="12"/>
  <c r="I158" i="12"/>
  <c r="Q135" i="12"/>
  <c r="Q160" i="12"/>
  <c r="U158" i="12"/>
  <c r="I7" i="12"/>
  <c r="I36" i="12"/>
  <c r="U23" i="12"/>
  <c r="O158" i="12"/>
  <c r="Q153" i="12"/>
  <c r="I79" i="12"/>
  <c r="I44" i="12"/>
  <c r="I160" i="12"/>
  <c r="U135" i="12"/>
  <c r="O79" i="12"/>
  <c r="O44" i="12"/>
  <c r="K36" i="12"/>
  <c r="O36" i="12"/>
  <c r="K23" i="12"/>
  <c r="I23" i="12"/>
  <c r="F39" i="1"/>
  <c r="F42" i="1" s="1"/>
  <c r="I153" i="12"/>
  <c r="O135" i="12"/>
  <c r="K79" i="12"/>
  <c r="K44" i="12"/>
  <c r="M23" i="12"/>
  <c r="F40" i="1"/>
  <c r="U7" i="12"/>
  <c r="Q36" i="12"/>
  <c r="Q7" i="12"/>
  <c r="M160" i="12"/>
  <c r="M153" i="12"/>
  <c r="M44" i="12"/>
  <c r="G160" i="12"/>
  <c r="I58" i="1" s="1"/>
  <c r="I19" i="1" s="1"/>
  <c r="M159" i="12"/>
  <c r="M158" i="12" s="1"/>
  <c r="M136" i="12"/>
  <c r="M135" i="12" s="1"/>
  <c r="G23" i="12"/>
  <c r="I50" i="1" s="1"/>
  <c r="M8" i="12"/>
  <c r="G44" i="12"/>
  <c r="I52" i="1" s="1"/>
  <c r="M93" i="12"/>
  <c r="M79" i="12" s="1"/>
  <c r="M38" i="12"/>
  <c r="M36" i="12" s="1"/>
  <c r="I20" i="1" l="1"/>
  <c r="I49" i="1"/>
  <c r="I59" i="1" s="1"/>
  <c r="G168" i="12"/>
  <c r="I18" i="1"/>
  <c r="M7" i="12"/>
  <c r="H40" i="1"/>
  <c r="I40" i="1" s="1"/>
  <c r="G41" i="1"/>
  <c r="H41" i="1" s="1"/>
  <c r="I41" i="1" s="1"/>
  <c r="G39" i="1"/>
  <c r="G42" i="1" s="1"/>
  <c r="G25" i="1" s="1"/>
  <c r="G26" i="1" s="1"/>
  <c r="G23" i="1"/>
  <c r="I17" i="1" l="1"/>
  <c r="I21" i="1" s="1"/>
  <c r="H39" i="1"/>
  <c r="H42" i="1" s="1"/>
  <c r="G28" i="1"/>
  <c r="J56" i="1"/>
  <c r="J49" i="1"/>
  <c r="J53" i="1"/>
  <c r="J55" i="1"/>
  <c r="J57" i="1"/>
  <c r="J51" i="1"/>
  <c r="J58" i="1"/>
  <c r="J52" i="1"/>
  <c r="J54" i="1"/>
  <c r="J50" i="1"/>
  <c r="G24" i="1"/>
  <c r="G29" i="1" s="1"/>
  <c r="I39" i="1" l="1"/>
  <c r="I42" i="1" s="1"/>
  <c r="J40" i="1" s="1"/>
  <c r="J59" i="1"/>
  <c r="J39" i="1" l="1"/>
  <c r="J42" i="1" s="1"/>
  <c r="J4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<sst xmlns="http://schemas.openxmlformats.org/spreadsheetml/2006/main" count="643" uniqueCount="268">
  <si>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</si>
  <si>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</si>
  <si>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</si>
  <si>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</si>
  <si>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</si>
  <si>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</si>
  <si>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</si>
  <si>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</si>
  <si>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</si>
  <si>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</si>
  <si>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</si>
  <si>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</si>
  <si>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</si>
  <si>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</si>
  <si>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</si>
  <si>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</si>
  <si>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</si>
  <si>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</si>
  <si>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</si>
  <si>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</si>
  <si>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</si>
  <si>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</si>
  <si>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</si>
  <si>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</si>
  <si>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</si>
  <si>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</si>
  <si>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</si>
  <si>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</si>
  <si>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</si>
  <si>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</si>
  <si>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</si>
  <si>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</si>
  <si>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</si>
  <si>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</si>
  <si>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</si>
  <si>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</si>
  <si>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</si>
  <si>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</si>
  <si>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</si>
  <si>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</si>
  <si>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155203641</t>
  </si>
  <si>
    <t>MaR</t>
  </si>
  <si>
    <t>A2</t>
  </si>
  <si>
    <t>D.SO 302.1 - pavilon A2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</si>
  <si>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</si>
  <si>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</si>
  <si>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</si>
  <si>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</si>
  <si>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</si>
  <si>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</si>
  <si>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</si>
  <si>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01-50</t>
  </si>
  <si>
    <t>Systém technologie</t>
  </si>
  <si>
    <t>01-51</t>
  </si>
  <si>
    <t>01-53</t>
  </si>
  <si>
    <t>Rozvaděč</t>
  </si>
  <si>
    <t>01-54</t>
  </si>
  <si>
    <t>Montážní materiál</t>
  </si>
  <si>
    <t>19-51</t>
  </si>
  <si>
    <t>Elektromontážní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</si>
  <si>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</si>
  <si>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</si>
  <si>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</si>
  <si>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</si>
  <si>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</si>
  <si>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</si>
  <si>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</si>
  <si>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</si>
  <si>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</si>
  <si>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</si>
  <si>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</si>
  <si>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</si>
  <si>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</si>
  <si>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</si>
  <si>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</si>
  <si>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</si>
  <si>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</si>
  <si>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</si>
  <si>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</si>
  <si>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</si>
  <si>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</si>
  <si>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</si>
  <si>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</si>
  <si>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</si>
  <si>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</si>
  <si>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</si>
  <si>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ks</t>
  </si>
  <si>
    <t>POL12_0</t>
  </si>
  <si>
    <t>POL3_</t>
  </si>
  <si>
    <t>Rozšiřující modul ŘS, 8DI</t>
  </si>
  <si>
    <t>Rozšiřující modul ŘS, 4UI, 4UO</t>
  </si>
  <si>
    <t>Rozšiřující modul ŘS, 4UI, 4BO (triak)</t>
  </si>
  <si>
    <t>Patice ŘS pro 4 moduly</t>
  </si>
  <si>
    <t>Patice ŘS pro 8 modulů</t>
  </si>
  <si>
    <t>Ukončovač sítě eBCON</t>
  </si>
  <si>
    <t>Propojovací kabel sběrnice eBUS</t>
  </si>
  <si>
    <t>Ukončovač sítě , BACnet MS/TP</t>
  </si>
  <si>
    <t>Ukončovač sítě , Modbus RTU</t>
  </si>
  <si>
    <t>Nástěnný ovladač s korekcí teploty, LCD displej, 1RT, LINKnet</t>
  </si>
  <si>
    <t>M-bus koncentrátor dat, pro max. 10 měřičů, komunikační sběrnice LINKnet</t>
  </si>
  <si>
    <t>IRC rozvodnice vč. vnitřního vybavení (3x jistič, 2x pojistka, 1x relé, 1x trafo 24VAC/48VA, mont., plech, průchodky), rozměry 300x450x170mm, neprůhledné víko, min. IP42</t>
  </si>
  <si>
    <t>Konektor RJ45 Cat.5E UTP</t>
  </si>
  <si>
    <t>Patch kabel 2xRJ45 cat.5E UTP, délka 2m</t>
  </si>
  <si>
    <t>m</t>
  </si>
  <si>
    <t>Kabel sdělovací UTP cat.5e  PVC</t>
  </si>
  <si>
    <t>POL3_9</t>
  </si>
  <si>
    <t>Lišta vkládací z PVC délka 3 m, 22x24mm, vč. víka</t>
  </si>
  <si>
    <t>Příchytka kabelů jednostranná</t>
  </si>
  <si>
    <t>Materiál pro zapravení stavebních nedodělků (barva, sádra, cement,...)</t>
  </si>
  <si>
    <t>kpl</t>
  </si>
  <si>
    <t>POL3_1</t>
  </si>
  <si>
    <t>Montáž regulátor MaR</t>
  </si>
  <si>
    <t>POL1_</t>
  </si>
  <si>
    <t>Montáž vstupně / výstupní modul MaR</t>
  </si>
  <si>
    <t>Montáž ukončovač sběrnice (terminátor)</t>
  </si>
  <si>
    <t>Montáž nástěnný ovladač IRC</t>
  </si>
  <si>
    <t>Montáž převodníku Mbus</t>
  </si>
  <si>
    <t>Montáž snímač teploty příložný</t>
  </si>
  <si>
    <t>Montáž snímač teploty do VZT potrubí</t>
  </si>
  <si>
    <t>Připojení a nastavení převodníku impuls / M-bus</t>
  </si>
  <si>
    <t>Montáž přepěťová ochrana</t>
  </si>
  <si>
    <t>Konektor RJ45 na kabel UTP</t>
  </si>
  <si>
    <t>Měření jednoho portu SK vč. vyhotovení protokolu</t>
  </si>
  <si>
    <t>Úprava stávajícího rozvaděče - demontáž stávající montážní desky, označení stávající kabeláže</t>
  </si>
  <si>
    <t>IRC rozvodnice - demontáž, označení stávající kabeláže</t>
  </si>
  <si>
    <t>POL12_1</t>
  </si>
  <si>
    <t>IRC rozvodnice - instalace, zapojení kabeláže</t>
  </si>
  <si>
    <t>POL1_1</t>
  </si>
  <si>
    <t>Lišta elektroinstalační 22x24mm</t>
  </si>
  <si>
    <t>Žlab kabelový s příslušenstvím, 62/50 mm s víkem</t>
  </si>
  <si>
    <t>POL1_9</t>
  </si>
  <si>
    <t>Odpojení a znovuzapojení vodiče</t>
  </si>
  <si>
    <t>Zjištění skutečného stavu vnitřního zapojení rozvaděče</t>
  </si>
  <si>
    <t>hod</t>
  </si>
  <si>
    <t>Demontáž nástěnný ovladač</t>
  </si>
  <si>
    <t>Demontáž čidla teploty</t>
  </si>
  <si>
    <t>Demontáž stávající kabeláže</t>
  </si>
  <si>
    <t>POL10_0</t>
  </si>
  <si>
    <t xml:space="preserve">hod   </t>
  </si>
  <si>
    <t>POL10_</t>
  </si>
  <si>
    <t>d.b.</t>
  </si>
  <si>
    <t>Rozbor původního sw</t>
  </si>
  <si>
    <t>Dispečink - vykreslení obrazovek</t>
  </si>
  <si>
    <t>Vytvoření trendlogů, alarmcfg, sumarizace alarmů, Event logy</t>
  </si>
  <si>
    <t>Demontáž SDK podhledu, uskladnění</t>
  </si>
  <si>
    <t>m2</t>
  </si>
  <si>
    <t>Montáž SDK podhledu (vč. případné náhrady poškozených částí)</t>
  </si>
  <si>
    <t>Zařízení staveniště</t>
  </si>
  <si>
    <t/>
  </si>
  <si>
    <t>SUM</t>
  </si>
  <si>
    <t>SO III - 308 PAVILON D33</t>
  </si>
  <si>
    <t>D33</t>
  </si>
  <si>
    <t>Výměna MaR v pavilonech D33 a D34</t>
  </si>
  <si>
    <t>50235045</t>
  </si>
  <si>
    <t>Periferie</t>
  </si>
  <si>
    <t>enteliBUS manager, 2x RS485 sběrnice</t>
  </si>
  <si>
    <t>enteliBUS controller, 4x rozšiřující slot</t>
  </si>
  <si>
    <t>HW klíč Modbus, 50 kreditů</t>
  </si>
  <si>
    <t>Snímač teploty, prostorový, NTC10k, IP30</t>
  </si>
  <si>
    <t>Snímač teploty, venkovní, NTC10k, IP65</t>
  </si>
  <si>
    <t>Snímač teploty, příložný, NTC10k, IP65</t>
  </si>
  <si>
    <t>Snímač teploty, stonkový, 70mm, NTC10k, IP65</t>
  </si>
  <si>
    <t>Snímač teploty, stonkový, 120mm, NTC10k, IP65</t>
  </si>
  <si>
    <t>Snímač teploty, stonkový, 180mm, NTC10k, IP65</t>
  </si>
  <si>
    <t>Snímač teploty, stonkový, 300mm, NTC10k, IP65</t>
  </si>
  <si>
    <t>Jímka nerez, závit G 1/2", délka jímky 50 mm</t>
  </si>
  <si>
    <t>Jímka nerez, závit G 1/2", délka jímky 100 mm</t>
  </si>
  <si>
    <t>Jímka nerez, závit G 1/2", délka jímky 280 mm</t>
  </si>
  <si>
    <t>Snímač tlaku kapaliny, 0 - 6bar, 0..10V, IP54</t>
  </si>
  <si>
    <t>33RDC001</t>
  </si>
  <si>
    <t>33RDC002</t>
  </si>
  <si>
    <t>33DC1S05</t>
  </si>
  <si>
    <t>33DC109</t>
  </si>
  <si>
    <t>33DC223</t>
  </si>
  <si>
    <t>33DC327</t>
  </si>
  <si>
    <t>33DCxxx</t>
  </si>
  <si>
    <t>Úprava stávajícího rozvaděče - nová montážní deska MaR části vč. kompletního přístrojového vybavení; úprava zapojení silové části</t>
  </si>
  <si>
    <t>Úprava stávajícího rozvaděče - doplnění datových zásuvekí</t>
  </si>
  <si>
    <t>Nový rozvaděč oceloplechový, 2000x(2x800)x400mm VxŠxH, 2 pole, sokl 100mm, IP42 vč. veškerého vnitřního vybavení</t>
  </si>
  <si>
    <t>Nová rozvodnice oceloplechová, 700x1000x200mm VxŠxH, IP42 vč. veškerého vnitřního vybavení</t>
  </si>
  <si>
    <t>Programovatelný čítač puls/M-bus pro připojení 2 měřičů</t>
  </si>
  <si>
    <t>Patch panel 24xRJ45, cat.5E UTP, výška 1U, vyvazovací lišta</t>
  </si>
  <si>
    <t>Kabel sdělovací pro BACnet MS/TP</t>
  </si>
  <si>
    <t>Přepěťová ochrana komunikace RS485, ST 2+3</t>
  </si>
  <si>
    <t>Přepěťová ochrana komunikačního vedení ethernet, ST 1+2+3</t>
  </si>
  <si>
    <t>Kabel sdělovací s Cu jádrem bezhalogenový 1 x 2 x 0,8 mm, dle B2ca s1d1a1</t>
  </si>
  <si>
    <t>Kabel sdělovací s Cu jádrem bezhalogenový 2 x 2 x 0,8 mm, dle B2ca s1d1a1</t>
  </si>
  <si>
    <t>Kabel sdělovací s Cu jádrem 2 x 1 mm</t>
  </si>
  <si>
    <t>Kabel sdělovací s Cu jádrem 4 x 1 mm</t>
  </si>
  <si>
    <t>Kabel silový s Cu jádrem 600 V bezhalogenový 2 x 1,5 mm2, dle B2ca s1d1a1</t>
  </si>
  <si>
    <t>Kabel silový s Cu jádrem 600 V bezhalogenový 3 x 1,5 mm2, dle B2ca s1d1a1</t>
  </si>
  <si>
    <t>Termoelektrický pohon, 0-10V řízení, M30x1,5, 24VAC/DC, IP54</t>
  </si>
  <si>
    <t>Trubka elektroinstalační tuhá z PVC, vnější pr. 32 mm, pevnost 750N</t>
  </si>
  <si>
    <t>Trubka elektroinstalační tuhá z PVC, vnější pr. 25 mm, pevnost 750N</t>
  </si>
  <si>
    <t>Trubka elektroinstalační tuhá, vnější pr. 32 mm, pevnost 750N, bezhalogenová</t>
  </si>
  <si>
    <t>Trubka elektroinst. ohebná, vnější pr. 25 mm, pevnost 750N</t>
  </si>
  <si>
    <t>Příchytka pro tuhé trubky vnější pr. 25 mm</t>
  </si>
  <si>
    <t>Příchytka pro tuhé trubky vnější pr. 32 mm</t>
  </si>
  <si>
    <t>Příchytka pro tuhé trubky vnější pr. 32 mm, bezhalogenová</t>
  </si>
  <si>
    <t>Žlab kabelový 62x50x0,7 mm, pozink, s integrovanou spojkou</t>
  </si>
  <si>
    <t>Víko pro kabelový žlab š-62, pozink</t>
  </si>
  <si>
    <t>Přepážka žlabu v-50, pozink</t>
  </si>
  <si>
    <t>Závěs pro kabelový žlab š-62, galv. zinek</t>
  </si>
  <si>
    <t>Kotevní montážní materiál pro žlaby (závitové tyče, kotvy, montážní profily, apod.)</t>
  </si>
  <si>
    <t>Žlab kabelový drátěný 100x50, galv. zinek</t>
  </si>
  <si>
    <t>Krabice odbočná 85x85x40 s víčkem, IP54</t>
  </si>
  <si>
    <t>Štítek kabelový zavírací 40 x 16 mm</t>
  </si>
  <si>
    <t>Protipožární ucpávka - tmel pr. do 70mm</t>
  </si>
  <si>
    <t>Ostatní pomocný montážní materiál (3% z ceny kabeláže a nosného materiálu)</t>
  </si>
  <si>
    <t>Montáž snímač teploty jímkový</t>
  </si>
  <si>
    <t>Montáž snímač teploty prostorový / venkovní</t>
  </si>
  <si>
    <t>Montáž snímač tlaku pro kapaliny a plyny</t>
  </si>
  <si>
    <t>Montáž + připojení servopohon ventilový</t>
  </si>
  <si>
    <t>Demontáž stávajícího rozvaděče - označení stávající kabeláže</t>
  </si>
  <si>
    <t>Osazení nového rozvaděče - zapojení stávající kabeláže</t>
  </si>
  <si>
    <t>Kabel speciální do 2 žil 1 mm volně uložený, vysvazkovaný</t>
  </si>
  <si>
    <t>Kabel speciální do 4 žil 1 mm volně uložený, vysvazkovaný</t>
  </si>
  <si>
    <t>UTP, datový kabel do 7 mm vně.prům.volně</t>
  </si>
  <si>
    <t>Kabel silový 750 V 2x1,5 mm2 volně uložený, vasvazkovaný</t>
  </si>
  <si>
    <t>Kabel silový 750 V 3 x 1,5 mm2 volně uložený, vysvazkovaný</t>
  </si>
  <si>
    <t>Trubka plast. tuhá 25 na příchytkách</t>
  </si>
  <si>
    <t>Trubka plast. tuhá 32 na příchytkách</t>
  </si>
  <si>
    <t>Trubka ohebná z PVC volně, vnější průměr 25 mm</t>
  </si>
  <si>
    <t>Příchytka kabelová</t>
  </si>
  <si>
    <t>Montáž závěsné konzole pro kabelový žlab / lávku</t>
  </si>
  <si>
    <t>Žlab drátěný s příslušenstvím, 100/100 mm bez víka</t>
  </si>
  <si>
    <t>Montáž přístrojové krabice na povrch</t>
  </si>
  <si>
    <t>Štítek kabelový</t>
  </si>
  <si>
    <t>Montáž protipožární ucpávky</t>
  </si>
  <si>
    <t>Průraz zdivem v cihlové zdi tloušťky 15 cm včetně zapravení</t>
  </si>
  <si>
    <t>Ukončení kabelů - do 4x1 v rozvaděči</t>
  </si>
  <si>
    <t>Úklid pracoviště při montážích</t>
  </si>
  <si>
    <t>Montáže - zkušební provoz</t>
  </si>
  <si>
    <t>Příplatek za práce mimo pracovní dobu</t>
  </si>
  <si>
    <t>1850</t>
  </si>
  <si>
    <t>Práce - software na zakázky</t>
  </si>
  <si>
    <t>Uživatelský software pro řídící jednotku</t>
  </si>
  <si>
    <t>Uživatelský software pro IRC řídící jednotku</t>
  </si>
  <si>
    <t>Práce programátora - oživení systému MaR</t>
  </si>
  <si>
    <t>Práce programátora - oživení / nastavení komunikace Modbus RTU</t>
  </si>
  <si>
    <t>Práce programátora - oživení / nastavení komunikace M-bus (měřiče energií)</t>
  </si>
  <si>
    <t>Práce programátora - zaučení obsluhy</t>
  </si>
  <si>
    <t>Test zařízení 1:1</t>
  </si>
  <si>
    <t>Dispečink - parametrizace datových bodů MaR</t>
  </si>
  <si>
    <t>Příprava podkladů pro vizualizaci v BMS</t>
  </si>
  <si>
    <t>Funkční zkoušky zobrazení prvků v BMS</t>
  </si>
  <si>
    <t>1840</t>
  </si>
  <si>
    <t>Práce - projektování zakázky</t>
  </si>
  <si>
    <t>Projekční práce-výrobní dokumentace</t>
  </si>
  <si>
    <t>Projekční práce-dokumentace skutečného stavu</t>
  </si>
  <si>
    <t>1866</t>
  </si>
  <si>
    <t>Práce - vedení zakázky</t>
  </si>
  <si>
    <t>Vedení zakázek - inženýrská činnost</t>
  </si>
  <si>
    <t>Vedení zakázek - zkušební provoz</t>
  </si>
  <si>
    <t>Revizní práce technika</t>
  </si>
  <si>
    <t>Spolupráce s revizním technikem</t>
  </si>
  <si>
    <t>Uživatelská dokumentace, návody k obsluze</t>
  </si>
  <si>
    <t>Zapravení stavebních nedodělků, místní výmalba</t>
  </si>
  <si>
    <t>Doprava osob</t>
  </si>
  <si>
    <t>Bezpečnostní a hygienická opatření na staveništi</t>
  </si>
  <si>
    <t>soubor</t>
  </si>
  <si>
    <t>Pojištění dodavatele a pojištění díla</t>
  </si>
  <si>
    <t>Likvidace odpadu</t>
  </si>
  <si>
    <t>Náklady na energie</t>
  </si>
  <si>
    <t>Fancoilový kontroler - 3xUI, 4x UO, 3-otáčkový Fan-Coil, napájení 230V AC</t>
  </si>
  <si>
    <t>Položkový výkaz výměr stavby</t>
  </si>
  <si>
    <t>Položkový výkaz výměr</t>
  </si>
  <si>
    <t>Projekční práce-pasportizace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</si>
</sst>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/>
    <xf numFmtId="49" fontId="6" fillId="2" borderId="0" xfId="0" applyNumberFormat="1" applyFont="1" applyFill="1" applyAlignment="1">
      <alignment horizontal="left" vertical="center"/>
    </xf>
    <xf numFmtId="0" fontId="8" fillId="2" borderId="0" xfId="0" applyFont="1" applyFill="1"/>
    <xf numFmtId="0" fontId="8" fillId="2" borderId="2" xfId="0" applyFont="1" applyFill="1" applyBorder="1"/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0" fillId="2" borderId="0" xfId="0" applyFill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8" xfId="0" applyFont="1" applyFill="1" applyBorder="1"/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3" fontId="8" fillId="0" borderId="26" xfId="0" applyNumberFormat="1" applyFont="1" applyBorder="1"/>
    <xf numFmtId="3" fontId="8" fillId="0" borderId="30" xfId="0" applyNumberFormat="1" applyFont="1" applyBorder="1"/>
    <xf numFmtId="3" fontId="0" fillId="2" borderId="31" xfId="0" applyNumberFormat="1" applyFill="1" applyBorder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/>
    <xf numFmtId="3" fontId="0" fillId="0" borderId="28" xfId="0" applyNumberFormat="1" applyBorder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7" xfId="0" applyFont="1" applyBorder="1" applyAlignment="1">
      <alignment horizontal="center" vertical="top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Font="1" applyBorder="1" applyAlignment="1">
      <alignment horizontal="left" vertical="top" wrapText="1"/>
    </xf>
    <xf numFmtId="0" fontId="0" fillId="2" borderId="31" xfId="0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164" fontId="17" fillId="0" borderId="30" xfId="0" applyNumberFormat="1" applyFont="1" applyBorder="1" applyAlignment="1">
      <alignment vertical="top" shrinkToFit="1"/>
    </xf>
    <xf numFmtId="0" fontId="17" fillId="0" borderId="26" xfId="0" applyFont="1" applyBorder="1" applyAlignment="1">
      <alignment vertical="top"/>
    </xf>
    <xf numFmtId="0" fontId="1" fillId="2" borderId="31" xfId="0" applyFont="1" applyFill="1" applyBorder="1" applyAlignment="1">
      <alignment horizontal="left" vertical="top" wrapText="1"/>
    </xf>
    <xf numFmtId="0" fontId="17" fillId="0" borderId="30" xfId="0" applyFont="1" applyBorder="1" applyAlignment="1">
      <alignment horizontal="left" vertical="top" wrapText="1"/>
    </xf>
    <xf numFmtId="4" fontId="17" fillId="3" borderId="30" xfId="0" applyNumberFormat="1" applyFont="1" applyFill="1" applyBorder="1" applyAlignment="1" applyProtection="1">
      <alignment vertical="top" shrinkToFit="1"/>
      <protection locked="0"/>
    </xf>
    <xf numFmtId="0" fontId="17" fillId="0" borderId="27" xfId="0" applyFont="1" applyBorder="1" applyAlignment="1">
      <alignment horizontal="center" vertical="top" shrinkToFit="1"/>
    </xf>
    <xf numFmtId="4" fontId="16" fillId="0" borderId="0" xfId="0" applyNumberFormat="1" applyFont="1"/>
    <xf numFmtId="49" fontId="3" fillId="0" borderId="26" xfId="0" applyNumberFormat="1" applyFont="1" applyBorder="1" applyAlignment="1">
      <alignment vertical="center"/>
    </xf>
    <xf numFmtId="4" fontId="3" fillId="0" borderId="30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vertical="top"/>
    </xf>
    <xf numFmtId="0" fontId="16" fillId="0" borderId="31" xfId="0" applyFont="1" applyBorder="1" applyAlignment="1">
      <alignment horizontal="left" vertical="top" wrapText="1"/>
    </xf>
    <xf numFmtId="0" fontId="17" fillId="0" borderId="29" xfId="0" applyFont="1" applyBorder="1" applyAlignment="1">
      <alignment horizontal="center" vertical="top" shrinkToFit="1"/>
    </xf>
    <xf numFmtId="164" fontId="17" fillId="0" borderId="31" xfId="0" applyNumberFormat="1" applyFont="1" applyBorder="1" applyAlignment="1">
      <alignment vertical="top" shrinkToFit="1"/>
    </xf>
    <xf numFmtId="4" fontId="17" fillId="3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/>
    <xf numFmtId="3" fontId="8" fillId="0" borderId="0" xfId="0" applyNumberFormat="1" applyFont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0" fontId="0" fillId="0" borderId="18" xfId="0" applyBorder="1" applyAlignment="1">
      <alignment horizontal="center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37</v>
      </c>
      <c r="B1" s="197" t="s">
        <v>265</v>
      </c>
      <c r="C1" s="198"/>
      <c r="D1" s="198"/>
      <c r="E1" s="198"/>
      <c r="F1" s="198"/>
      <c r="G1" s="198"/>
      <c r="H1" s="198"/>
      <c r="I1" s="198"/>
      <c r="J1" s="199"/>
    </row>
    <row r="2" spans="1:15" ht="23.25" customHeight="1" x14ac:dyDescent="0.2">
      <c r="A2" s="3"/>
      <c r="B2" s="71" t="s">
        <v>23</v>
      </c>
      <c r="C2" s="72"/>
      <c r="D2" s="73" t="s">
        <v>153</v>
      </c>
      <c r="E2" s="73" t="s">
        <v>152</v>
      </c>
      <c r="F2" s="74"/>
      <c r="G2" s="74"/>
      <c r="H2" s="74"/>
      <c r="I2" s="74"/>
      <c r="J2" s="75"/>
      <c r="O2" s="1"/>
    </row>
    <row r="3" spans="1:15" ht="23.25" customHeight="1" x14ac:dyDescent="0.2">
      <c r="A3" s="3"/>
      <c r="B3" s="76" t="s">
        <v>44</v>
      </c>
      <c r="C3" s="72"/>
      <c r="D3" s="77" t="s">
        <v>151</v>
      </c>
      <c r="E3" s="77" t="s">
        <v>150</v>
      </c>
      <c r="F3" s="78"/>
      <c r="G3" s="78"/>
      <c r="H3" s="72"/>
      <c r="I3" s="79"/>
      <c r="J3" s="80"/>
    </row>
    <row r="4" spans="1:15" ht="23.25" customHeight="1" x14ac:dyDescent="0.2">
      <c r="A4" s="70">
        <v>776097</v>
      </c>
      <c r="B4" s="81" t="s">
        <v>45</v>
      </c>
      <c r="C4" s="82"/>
      <c r="D4" s="83"/>
      <c r="E4" s="83" t="s">
        <v>41</v>
      </c>
      <c r="F4" s="84"/>
      <c r="G4" s="84"/>
      <c r="H4" s="84"/>
      <c r="I4" s="84"/>
      <c r="J4" s="85"/>
    </row>
    <row r="5" spans="1:15" ht="24" customHeight="1" x14ac:dyDescent="0.2">
      <c r="A5" s="3"/>
      <c r="B5" s="40" t="s">
        <v>22</v>
      </c>
      <c r="D5" s="29"/>
      <c r="E5" s="23"/>
      <c r="F5" s="23"/>
      <c r="G5" s="23"/>
      <c r="H5" s="25" t="s">
        <v>39</v>
      </c>
      <c r="I5" s="29"/>
      <c r="J5" s="9"/>
    </row>
    <row r="6" spans="1:15" ht="15.75" customHeight="1" x14ac:dyDescent="0.2">
      <c r="A6" s="3"/>
      <c r="B6" s="36"/>
      <c r="C6" s="23"/>
      <c r="D6" s="29"/>
      <c r="E6" s="23"/>
      <c r="F6" s="23"/>
      <c r="G6" s="23"/>
      <c r="H6" s="25" t="s">
        <v>35</v>
      </c>
      <c r="I6" s="29"/>
      <c r="J6" s="9"/>
    </row>
    <row r="7" spans="1:15" ht="15.75" customHeight="1" x14ac:dyDescent="0.2">
      <c r="A7" s="3"/>
      <c r="B7" s="37"/>
      <c r="C7" s="24"/>
      <c r="D7" s="30"/>
      <c r="E7" s="31"/>
      <c r="F7" s="31"/>
      <c r="G7" s="31"/>
      <c r="H7" s="32"/>
      <c r="I7" s="31"/>
      <c r="J7" s="43"/>
    </row>
    <row r="8" spans="1:15" ht="24" hidden="1" customHeight="1" x14ac:dyDescent="0.2">
      <c r="A8" s="3"/>
      <c r="B8" s="40" t="s">
        <v>20</v>
      </c>
      <c r="D8" s="29"/>
      <c r="H8" s="25" t="s">
        <v>39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35</v>
      </c>
      <c r="I9" s="29"/>
      <c r="J9" s="9"/>
    </row>
    <row r="10" spans="1:15" ht="15.75" hidden="1" customHeight="1" x14ac:dyDescent="0.2">
      <c r="A10" s="3"/>
      <c r="B10" s="44"/>
      <c r="C10" s="24"/>
      <c r="D10" s="30"/>
      <c r="E10" s="32"/>
      <c r="F10" s="32"/>
      <c r="G10" s="15"/>
      <c r="H10" s="15"/>
      <c r="I10" s="45"/>
      <c r="J10" s="43"/>
    </row>
    <row r="11" spans="1:15" ht="24" customHeight="1" x14ac:dyDescent="0.2">
      <c r="A11" s="3"/>
      <c r="B11" s="40" t="s">
        <v>19</v>
      </c>
      <c r="D11" s="216"/>
      <c r="E11" s="216"/>
      <c r="F11" s="216"/>
      <c r="G11" s="216"/>
      <c r="H11" s="25" t="s">
        <v>39</v>
      </c>
      <c r="I11" s="86"/>
      <c r="J11" s="9"/>
    </row>
    <row r="12" spans="1:15" ht="15.75" customHeight="1" x14ac:dyDescent="0.2">
      <c r="A12" s="3"/>
      <c r="B12" s="36"/>
      <c r="C12" s="23"/>
      <c r="D12" s="219"/>
      <c r="E12" s="219"/>
      <c r="F12" s="219"/>
      <c r="G12" s="219"/>
      <c r="H12" s="25" t="s">
        <v>35</v>
      </c>
      <c r="I12" s="86"/>
      <c r="J12" s="9"/>
    </row>
    <row r="13" spans="1:15" ht="15.75" customHeight="1" x14ac:dyDescent="0.2">
      <c r="A13" s="3"/>
      <c r="B13" s="37"/>
      <c r="C13" s="87"/>
      <c r="D13" s="220"/>
      <c r="E13" s="220"/>
      <c r="F13" s="220"/>
      <c r="G13" s="220"/>
      <c r="H13" s="26"/>
      <c r="I13" s="31"/>
      <c r="J13" s="43"/>
    </row>
    <row r="14" spans="1:15" ht="24" hidden="1" customHeight="1" x14ac:dyDescent="0.2">
      <c r="A14" s="3"/>
      <c r="B14" s="56" t="s">
        <v>21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33</v>
      </c>
      <c r="C15" s="62"/>
      <c r="D15" s="15"/>
      <c r="E15" s="215"/>
      <c r="F15" s="215"/>
      <c r="G15" s="217"/>
      <c r="H15" s="217"/>
      <c r="I15" s="217" t="s">
        <v>30</v>
      </c>
      <c r="J15" s="218"/>
    </row>
    <row r="16" spans="1:15" ht="23.25" customHeight="1" x14ac:dyDescent="0.2">
      <c r="A16" s="146" t="s">
        <v>25</v>
      </c>
      <c r="B16" s="147" t="s">
        <v>25</v>
      </c>
      <c r="C16" s="48"/>
      <c r="D16" s="49"/>
      <c r="E16" s="206"/>
      <c r="F16" s="213"/>
      <c r="G16" s="206"/>
      <c r="H16" s="213"/>
      <c r="I16" s="206">
        <f>SUMIF(F49:F58,A16,I49:I58)+SUMIF(F49:F58,"PSU",I49:I58)</f>
        <v>0</v>
      </c>
      <c r="J16" s="207"/>
    </row>
    <row r="17" spans="1:10" ht="23.25" customHeight="1" x14ac:dyDescent="0.2">
      <c r="A17" s="146" t="s">
        <v>26</v>
      </c>
      <c r="B17" s="147" t="s">
        <v>26</v>
      </c>
      <c r="C17" s="48"/>
      <c r="D17" s="49"/>
      <c r="E17" s="206"/>
      <c r="F17" s="213"/>
      <c r="G17" s="206"/>
      <c r="H17" s="213"/>
      <c r="I17" s="206">
        <f>SUMIF(F49:F58,A17,I49:I58)</f>
        <v>0</v>
      </c>
      <c r="J17" s="207"/>
    </row>
    <row r="18" spans="1:10" ht="23.25" customHeight="1" x14ac:dyDescent="0.2">
      <c r="A18" s="146" t="s">
        <v>27</v>
      </c>
      <c r="B18" s="147" t="s">
        <v>27</v>
      </c>
      <c r="C18" s="48"/>
      <c r="D18" s="49"/>
      <c r="E18" s="206"/>
      <c r="F18" s="213"/>
      <c r="G18" s="206"/>
      <c r="H18" s="213"/>
      <c r="I18" s="206">
        <f>SUMIF(F49:F58,A18,I49:I58)</f>
        <v>0</v>
      </c>
      <c r="J18" s="207"/>
    </row>
    <row r="19" spans="1:10" ht="23.25" customHeight="1" x14ac:dyDescent="0.2">
      <c r="A19" s="146" t="s">
        <v>60</v>
      </c>
      <c r="B19" s="147" t="s">
        <v>28</v>
      </c>
      <c r="C19" s="48"/>
      <c r="D19" s="49"/>
      <c r="E19" s="206"/>
      <c r="F19" s="213"/>
      <c r="G19" s="206"/>
      <c r="H19" s="213"/>
      <c r="I19" s="206">
        <f>SUMIF(F49:F58,A19,I49:I58)</f>
        <v>0</v>
      </c>
      <c r="J19" s="207"/>
    </row>
    <row r="20" spans="1:10" ht="23.25" customHeight="1" x14ac:dyDescent="0.2">
      <c r="A20" s="146" t="s">
        <v>61</v>
      </c>
      <c r="B20" s="147" t="s">
        <v>29</v>
      </c>
      <c r="C20" s="48"/>
      <c r="D20" s="49"/>
      <c r="E20" s="206"/>
      <c r="F20" s="213"/>
      <c r="G20" s="206"/>
      <c r="H20" s="213"/>
      <c r="I20" s="206">
        <f>SUMIF(F49:F58,A20,I49:I58)</f>
        <v>0</v>
      </c>
      <c r="J20" s="207"/>
    </row>
    <row r="21" spans="1:10" ht="23.25" customHeight="1" x14ac:dyDescent="0.2">
      <c r="A21" s="3"/>
      <c r="B21" s="64" t="s">
        <v>30</v>
      </c>
      <c r="C21" s="65"/>
      <c r="D21" s="66"/>
      <c r="E21" s="208"/>
      <c r="F21" s="209"/>
      <c r="G21" s="208"/>
      <c r="H21" s="209"/>
      <c r="I21" s="208">
        <f>SUM(I16:J20)</f>
        <v>0</v>
      </c>
      <c r="J21" s="214"/>
    </row>
    <row r="22" spans="1:10" ht="33" customHeight="1" x14ac:dyDescent="0.2">
      <c r="A22" s="3"/>
      <c r="B22" s="55" t="s">
        <v>34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12</v>
      </c>
      <c r="C23" s="48"/>
      <c r="D23" s="49"/>
      <c r="E23" s="50">
        <v>15</v>
      </c>
      <c r="F23" s="51" t="s">
        <v>0</v>
      </c>
      <c r="G23" s="204">
        <f>ZakladDPHSniVypocet</f>
        <v>0</v>
      </c>
      <c r="H23" s="205"/>
      <c r="I23" s="205"/>
      <c r="J23" s="52" t="str">
        <f t="shared" ref="J23:J28" si="0">Mena</f>
        <v>CZK</v>
      </c>
    </row>
    <row r="24" spans="1:10" ht="23.25" customHeight="1" x14ac:dyDescent="0.2">
      <c r="A24" s="3"/>
      <c r="B24" s="47" t="s">
        <v>13</v>
      </c>
      <c r="C24" s="48"/>
      <c r="D24" s="49"/>
      <c r="E24" s="50">
        <f>SazbaDPH1</f>
        <v>15</v>
      </c>
      <c r="F24" s="51" t="s">
        <v>0</v>
      </c>
      <c r="G24" s="211">
        <f>ZakladDPHSni*SazbaDPH1/100</f>
        <v>0</v>
      </c>
      <c r="H24" s="212"/>
      <c r="I24" s="212"/>
      <c r="J24" s="52" t="str">
        <f t="shared" si="0"/>
        <v>CZK</v>
      </c>
    </row>
    <row r="25" spans="1:10" ht="23.25" customHeight="1" x14ac:dyDescent="0.2">
      <c r="A25" s="3"/>
      <c r="B25" s="47" t="s">
        <v>14</v>
      </c>
      <c r="C25" s="48"/>
      <c r="D25" s="49"/>
      <c r="E25" s="50">
        <v>21</v>
      </c>
      <c r="F25" s="51" t="s">
        <v>0</v>
      </c>
      <c r="G25" s="204">
        <f>ZakladDPHZaklVypocet</f>
        <v>0</v>
      </c>
      <c r="H25" s="205"/>
      <c r="I25" s="205"/>
      <c r="J25" s="52" t="str">
        <f t="shared" si="0"/>
        <v>CZK</v>
      </c>
    </row>
    <row r="26" spans="1:10" ht="23.25" customHeight="1" x14ac:dyDescent="0.2">
      <c r="A26" s="3"/>
      <c r="B26" s="41" t="s">
        <v>15</v>
      </c>
      <c r="C26" s="19"/>
      <c r="D26" s="15"/>
      <c r="E26" s="38">
        <f>SazbaDPH2</f>
        <v>21</v>
      </c>
      <c r="F26" s="39" t="s">
        <v>0</v>
      </c>
      <c r="G26" s="200">
        <f>ZakladDPHZakl*SazbaDPH2/100</f>
        <v>0</v>
      </c>
      <c r="H26" s="201"/>
      <c r="I26" s="201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202">
        <f>0</f>
        <v>0</v>
      </c>
      <c r="H27" s="202"/>
      <c r="I27" s="202"/>
      <c r="J27" s="53" t="str">
        <f t="shared" si="0"/>
        <v>CZK</v>
      </c>
    </row>
    <row r="28" spans="1:10" ht="27.75" hidden="1" customHeight="1" thickBot="1" x14ac:dyDescent="0.25">
      <c r="A28" s="3"/>
      <c r="B28" s="115" t="s">
        <v>24</v>
      </c>
      <c r="C28" s="116"/>
      <c r="D28" s="116"/>
      <c r="E28" s="117"/>
      <c r="F28" s="118"/>
      <c r="G28" s="203">
        <f>ZakladDPHSniVypocet+ZakladDPHZaklVypocet</f>
        <v>0</v>
      </c>
      <c r="H28" s="210"/>
      <c r="I28" s="210"/>
      <c r="J28" s="119" t="str">
        <f t="shared" si="0"/>
        <v>CZK</v>
      </c>
    </row>
    <row r="29" spans="1:10" ht="27.75" customHeight="1" thickBot="1" x14ac:dyDescent="0.25">
      <c r="A29" s="3"/>
      <c r="B29" s="115" t="s">
        <v>36</v>
      </c>
      <c r="C29" s="120"/>
      <c r="D29" s="120"/>
      <c r="E29" s="120"/>
      <c r="F29" s="120"/>
      <c r="G29" s="203">
        <f>ZakladDPHSni+DPHSni+ZakladDPHZakl+DPHZakl+Zaokrouhleni</f>
        <v>0</v>
      </c>
      <c r="H29" s="203"/>
      <c r="I29" s="203"/>
      <c r="J29" s="121" t="s">
        <v>48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11</v>
      </c>
      <c r="D32" s="34"/>
      <c r="E32" s="34"/>
      <c r="F32" s="16" t="s">
        <v>10</v>
      </c>
      <c r="G32" s="34"/>
      <c r="H32" s="35">
        <f ca="1">TODAY()</f>
        <v>45040</v>
      </c>
      <c r="I32" s="34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3"/>
    </row>
    <row r="35" spans="1:10" ht="12.75" customHeight="1" x14ac:dyDescent="0.2">
      <c r="A35" s="3"/>
      <c r="B35" s="3"/>
      <c r="D35" s="227" t="s">
        <v>2</v>
      </c>
      <c r="E35" s="227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16</v>
      </c>
      <c r="C37" s="2"/>
      <c r="D37" s="2"/>
      <c r="E37" s="2"/>
      <c r="F37" s="103"/>
      <c r="G37" s="103"/>
      <c r="H37" s="103"/>
      <c r="I37" s="103"/>
      <c r="J37" s="2"/>
    </row>
    <row r="38" spans="1:10" ht="25.5" hidden="1" customHeight="1" x14ac:dyDescent="0.2">
      <c r="A38" s="91" t="s">
        <v>38</v>
      </c>
      <c r="B38" s="95" t="s">
        <v>17</v>
      </c>
      <c r="C38" s="96" t="s">
        <v>5</v>
      </c>
      <c r="D38" s="97"/>
      <c r="E38" s="97"/>
      <c r="F38" s="104" t="str">
        <f>B23</f>
        <v>Základ pro sníženou DPH</v>
      </c>
      <c r="G38" s="104" t="str">
        <f>B25</f>
        <v>Základ pro základní DPH</v>
      </c>
      <c r="H38" s="105" t="s">
        <v>18</v>
      </c>
      <c r="I38" s="105" t="s">
        <v>1</v>
      </c>
      <c r="J38" s="98" t="s">
        <v>0</v>
      </c>
    </row>
    <row r="39" spans="1:10" ht="25.5" hidden="1" customHeight="1" x14ac:dyDescent="0.2">
      <c r="A39" s="91">
        <v>1</v>
      </c>
      <c r="B39" s="99" t="s">
        <v>46</v>
      </c>
      <c r="C39" s="221"/>
      <c r="D39" s="222"/>
      <c r="E39" s="222"/>
      <c r="F39" s="106">
        <f>'D33 Pol'!AE168</f>
        <v>0</v>
      </c>
      <c r="G39" s="107">
        <f>'D33 Pol'!AF168</f>
        <v>0</v>
      </c>
      <c r="H39" s="108">
        <f>(F39*SazbaDPH1/100)+(G39*SazbaDPH2/100)</f>
        <v>0</v>
      </c>
      <c r="I39" s="108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91">
        <v>2</v>
      </c>
      <c r="B40" s="92" t="s">
        <v>42</v>
      </c>
      <c r="C40" s="223" t="s">
        <v>43</v>
      </c>
      <c r="D40" s="224"/>
      <c r="E40" s="224"/>
      <c r="F40" s="109">
        <f>'D33 Pol'!AE168</f>
        <v>0</v>
      </c>
      <c r="G40" s="110">
        <f>'D33 Pol'!AF168</f>
        <v>0</v>
      </c>
      <c r="H40" s="110">
        <f>(F40*SazbaDPH1/100)+(G40*SazbaDPH2/100)</f>
        <v>0</v>
      </c>
      <c r="I40" s="110">
        <f>F40+G40+H40</f>
        <v>0</v>
      </c>
      <c r="J40" s="93" t="str">
        <f>IF(CenaCelkemVypocet=0,"",I40/CenaCelkemVypocet*100)</f>
        <v/>
      </c>
    </row>
    <row r="41" spans="1:10" ht="25.5" hidden="1" customHeight="1" x14ac:dyDescent="0.2">
      <c r="A41" s="91">
        <v>3</v>
      </c>
      <c r="B41" s="101" t="s">
        <v>40</v>
      </c>
      <c r="C41" s="225" t="s">
        <v>41</v>
      </c>
      <c r="D41" s="226"/>
      <c r="E41" s="226"/>
      <c r="F41" s="111">
        <f>'D33 Pol'!AE168</f>
        <v>0</v>
      </c>
      <c r="G41" s="112">
        <f>'D33 Pol'!AF168</f>
        <v>0</v>
      </c>
      <c r="H41" s="112">
        <f>(F41*SazbaDPH1/100)+(G41*SazbaDPH2/100)</f>
        <v>0</v>
      </c>
      <c r="I41" s="112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91"/>
      <c r="B42" s="228" t="s">
        <v>47</v>
      </c>
      <c r="C42" s="229"/>
      <c r="D42" s="229"/>
      <c r="E42" s="230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94">
        <f>SUMIF(A39:A41,"=1",J39:J41)</f>
        <v>0</v>
      </c>
    </row>
    <row r="46" spans="1:10" ht="15.75" x14ac:dyDescent="0.25">
      <c r="B46" s="122" t="s">
        <v>49</v>
      </c>
    </row>
    <row r="48" spans="1:10" ht="25.5" customHeight="1" x14ac:dyDescent="0.2">
      <c r="A48" s="123"/>
      <c r="B48" s="127" t="s">
        <v>17</v>
      </c>
      <c r="C48" s="127" t="s">
        <v>5</v>
      </c>
      <c r="D48" s="128"/>
      <c r="E48" s="128"/>
      <c r="F48" s="131" t="s">
        <v>50</v>
      </c>
      <c r="G48" s="131"/>
      <c r="H48" s="131"/>
      <c r="I48" s="131" t="s">
        <v>30</v>
      </c>
      <c r="J48" s="131" t="s">
        <v>0</v>
      </c>
    </row>
    <row r="49" spans="1:10" ht="25.5" customHeight="1" x14ac:dyDescent="0.2">
      <c r="A49" s="124"/>
      <c r="B49" s="134" t="s">
        <v>51</v>
      </c>
      <c r="C49" s="231" t="s">
        <v>52</v>
      </c>
      <c r="D49" s="232"/>
      <c r="E49" s="232"/>
      <c r="F49" s="142" t="s">
        <v>26</v>
      </c>
      <c r="G49" s="135"/>
      <c r="H49" s="135"/>
      <c r="I49" s="135">
        <f>'D33 Pol'!G7</f>
        <v>0</v>
      </c>
      <c r="J49" s="138" t="str">
        <f>IF(I59=0,"",I49/I59*100)</f>
        <v/>
      </c>
    </row>
    <row r="50" spans="1:10" ht="25.5" customHeight="1" x14ac:dyDescent="0.2">
      <c r="A50" s="124"/>
      <c r="B50" s="126" t="s">
        <v>53</v>
      </c>
      <c r="C50" s="233" t="s">
        <v>154</v>
      </c>
      <c r="D50" s="234"/>
      <c r="E50" s="234"/>
      <c r="F50" s="143" t="s">
        <v>26</v>
      </c>
      <c r="G50" s="132"/>
      <c r="H50" s="132"/>
      <c r="I50" s="132">
        <f>'D33 Pol'!G23</f>
        <v>0</v>
      </c>
      <c r="J50" s="139" t="str">
        <f>IF(I59=0,"",I50/I59*100)</f>
        <v/>
      </c>
    </row>
    <row r="51" spans="1:10" ht="25.5" customHeight="1" x14ac:dyDescent="0.2">
      <c r="A51" s="124"/>
      <c r="B51" s="126" t="s">
        <v>54</v>
      </c>
      <c r="C51" s="237" t="s">
        <v>55</v>
      </c>
      <c r="D51" s="234"/>
      <c r="E51" s="234"/>
      <c r="F51" s="143" t="s">
        <v>26</v>
      </c>
      <c r="G51" s="132"/>
      <c r="H51" s="132"/>
      <c r="I51" s="132">
        <f>'D33 Pol'!G36</f>
        <v>0</v>
      </c>
      <c r="J51" s="139" t="str">
        <f>IF(I59=0,"",I51/I59*100)</f>
        <v/>
      </c>
    </row>
    <row r="52" spans="1:10" ht="25.5" customHeight="1" x14ac:dyDescent="0.2">
      <c r="A52" s="124"/>
      <c r="B52" s="126" t="s">
        <v>56</v>
      </c>
      <c r="C52" s="237" t="s">
        <v>57</v>
      </c>
      <c r="D52" s="234"/>
      <c r="E52" s="234"/>
      <c r="F52" s="143" t="s">
        <v>26</v>
      </c>
      <c r="G52" s="132"/>
      <c r="H52" s="132"/>
      <c r="I52" s="132">
        <f>'D33 Pol'!G44</f>
        <v>0</v>
      </c>
      <c r="J52" s="139" t="str">
        <f>IF(I59=0,"",I52/I59*100)</f>
        <v/>
      </c>
    </row>
    <row r="53" spans="1:10" ht="25.5" customHeight="1" x14ac:dyDescent="0.2">
      <c r="A53" s="124"/>
      <c r="B53" s="126" t="s">
        <v>58</v>
      </c>
      <c r="C53" s="237" t="s">
        <v>59</v>
      </c>
      <c r="D53" s="234"/>
      <c r="E53" s="234"/>
      <c r="F53" s="143" t="s">
        <v>27</v>
      </c>
      <c r="G53" s="132"/>
      <c r="H53" s="132"/>
      <c r="I53" s="132">
        <f>'D33 Pol'!G79</f>
        <v>0</v>
      </c>
      <c r="J53" s="139" t="str">
        <f>IF(I59=0,"",I53/I59*100)</f>
        <v/>
      </c>
    </row>
    <row r="54" spans="1:10" ht="25.5" customHeight="1" x14ac:dyDescent="0.2">
      <c r="A54" s="124"/>
      <c r="B54" s="189" t="s">
        <v>234</v>
      </c>
      <c r="C54" s="233" t="s">
        <v>235</v>
      </c>
      <c r="D54" s="234"/>
      <c r="E54" s="234"/>
      <c r="F54" s="143" t="s">
        <v>27</v>
      </c>
      <c r="G54" s="132"/>
      <c r="H54" s="132"/>
      <c r="I54" s="132">
        <f>'D33 Pol'!G135</f>
        <v>0</v>
      </c>
      <c r="J54" s="139" t="str">
        <f>IF(I59=0,"",I54/I59*100)</f>
        <v/>
      </c>
    </row>
    <row r="55" spans="1:10" ht="25.5" customHeight="1" x14ac:dyDescent="0.2">
      <c r="A55" s="124"/>
      <c r="B55" s="189" t="s">
        <v>246</v>
      </c>
      <c r="C55" s="233" t="s">
        <v>247</v>
      </c>
      <c r="D55" s="234"/>
      <c r="E55" s="234"/>
      <c r="F55" s="190" t="s">
        <v>61</v>
      </c>
      <c r="G55" s="132"/>
      <c r="H55" s="132"/>
      <c r="I55" s="132">
        <f>'D33 Pol'!G149</f>
        <v>0</v>
      </c>
      <c r="J55" s="139" t="str">
        <f>IF(I59=0,"",I55/I59*100)</f>
        <v/>
      </c>
    </row>
    <row r="56" spans="1:10" ht="25.5" customHeight="1" x14ac:dyDescent="0.2">
      <c r="A56" s="124"/>
      <c r="B56" s="189" t="s">
        <v>250</v>
      </c>
      <c r="C56" s="233" t="s">
        <v>251</v>
      </c>
      <c r="D56" s="234"/>
      <c r="E56" s="234"/>
      <c r="F56" s="190" t="s">
        <v>61</v>
      </c>
      <c r="G56" s="132"/>
      <c r="H56" s="132"/>
      <c r="I56" s="132">
        <f>'D33 Pol'!G153</f>
        <v>0</v>
      </c>
      <c r="J56" s="139" t="str">
        <f>IF(I59=0,"",I56/I59*100)</f>
        <v/>
      </c>
    </row>
    <row r="57" spans="1:10" ht="25.5" customHeight="1" x14ac:dyDescent="0.2">
      <c r="A57" s="124"/>
      <c r="B57" s="189" t="s">
        <v>61</v>
      </c>
      <c r="C57" s="233" t="s">
        <v>29</v>
      </c>
      <c r="D57" s="234"/>
      <c r="E57" s="234"/>
      <c r="F57" s="190" t="s">
        <v>61</v>
      </c>
      <c r="G57" s="132"/>
      <c r="H57" s="132"/>
      <c r="I57" s="132">
        <f>'D33 Pol'!G158</f>
        <v>0</v>
      </c>
      <c r="J57" s="139" t="str">
        <f>IF(I59=0,"",I57/I59*100)</f>
        <v/>
      </c>
    </row>
    <row r="58" spans="1:10" ht="25.5" customHeight="1" x14ac:dyDescent="0.2">
      <c r="A58" s="124"/>
      <c r="B58" s="136" t="s">
        <v>60</v>
      </c>
      <c r="C58" s="235" t="s">
        <v>28</v>
      </c>
      <c r="D58" s="236"/>
      <c r="E58" s="236"/>
      <c r="F58" s="144" t="s">
        <v>60</v>
      </c>
      <c r="G58" s="137"/>
      <c r="H58" s="137"/>
      <c r="I58" s="137">
        <f>'D33 Pol'!G160</f>
        <v>0</v>
      </c>
      <c r="J58" s="140" t="str">
        <f>IF(I59=0,"",I58/I59*100)</f>
        <v/>
      </c>
    </row>
    <row r="59" spans="1:10" ht="25.5" customHeight="1" x14ac:dyDescent="0.2">
      <c r="A59" s="125"/>
      <c r="B59" s="129" t="s">
        <v>1</v>
      </c>
      <c r="C59" s="129"/>
      <c r="D59" s="130"/>
      <c r="E59" s="130"/>
      <c r="F59" s="145"/>
      <c r="G59" s="133"/>
      <c r="H59" s="133"/>
      <c r="I59" s="133">
        <f>SUM(I49:I58)</f>
        <v>0</v>
      </c>
      <c r="J59" s="141">
        <f>SUM(J49:J58)</f>
        <v>0</v>
      </c>
    </row>
    <row r="60" spans="1:10" x14ac:dyDescent="0.2">
      <c r="F60" s="89"/>
      <c r="G60" s="89"/>
      <c r="H60" s="89"/>
      <c r="I60" s="89"/>
      <c r="J60" s="90"/>
    </row>
    <row r="61" spans="1:10" x14ac:dyDescent="0.2">
      <c r="F61" s="89"/>
      <c r="G61" s="89"/>
      <c r="H61" s="89"/>
      <c r="I61" s="89"/>
      <c r="J61" s="90"/>
    </row>
    <row r="62" spans="1:10" x14ac:dyDescent="0.2">
      <c r="F62" s="89"/>
      <c r="G62" s="89"/>
      <c r="H62" s="89"/>
      <c r="I62" s="89"/>
      <c r="J62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42:E42"/>
    <mergeCell ref="C49:E49"/>
    <mergeCell ref="C57:E57"/>
    <mergeCell ref="C58:E58"/>
    <mergeCell ref="C51:E51"/>
    <mergeCell ref="C52:E52"/>
    <mergeCell ref="C53:E53"/>
    <mergeCell ref="C54:E54"/>
    <mergeCell ref="C55:E55"/>
    <mergeCell ref="C56:E56"/>
    <mergeCell ref="C50:E50"/>
    <mergeCell ref="G18:H18"/>
    <mergeCell ref="I17:J17"/>
    <mergeCell ref="C39:E39"/>
    <mergeCell ref="C40:E40"/>
    <mergeCell ref="C41:E41"/>
    <mergeCell ref="I18:J18"/>
    <mergeCell ref="E18:F18"/>
    <mergeCell ref="D35:E35"/>
    <mergeCell ref="G19:H19"/>
    <mergeCell ref="G20:H20"/>
    <mergeCell ref="E17:F17"/>
    <mergeCell ref="G17:H17"/>
    <mergeCell ref="E15:F15"/>
    <mergeCell ref="D11:G11"/>
    <mergeCell ref="G15:H15"/>
    <mergeCell ref="I15:J15"/>
    <mergeCell ref="E16:F16"/>
    <mergeCell ref="D12:G12"/>
    <mergeCell ref="D13:G13"/>
    <mergeCell ref="G16:H16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69" t="s">
        <v>7</v>
      </c>
      <c r="B2" s="68"/>
      <c r="C2" s="240"/>
      <c r="D2" s="240"/>
      <c r="E2" s="240"/>
      <c r="F2" s="240"/>
      <c r="G2" s="241"/>
    </row>
    <row r="3" spans="1:7" ht="24.95" customHeight="1" x14ac:dyDescent="0.2">
      <c r="A3" s="69" t="s">
        <v>8</v>
      </c>
      <c r="B3" s="68"/>
      <c r="C3" s="240"/>
      <c r="D3" s="240"/>
      <c r="E3" s="240"/>
      <c r="F3" s="240"/>
      <c r="G3" s="241"/>
    </row>
    <row r="4" spans="1:7" ht="24.95" customHeight="1" x14ac:dyDescent="0.2">
      <c r="A4" s="69" t="s">
        <v>9</v>
      </c>
      <c r="B4" s="68"/>
      <c r="C4" s="240"/>
      <c r="D4" s="240"/>
      <c r="E4" s="240"/>
      <c r="F4" s="240"/>
      <c r="G4" s="241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85"/>
  <sheetViews>
    <sheetView zoomScaleNormal="100" workbookViewId="0">
      <selection activeCell="F8" sqref="F8"/>
    </sheetView>
  </sheetViews>
  <sheetFormatPr defaultRowHeight="12.75" outlineLevelRow="1" x14ac:dyDescent="0.2"/>
  <cols>
    <col min="1" max="1" width="4.28515625" customWidth="1"/>
    <col min="2" max="2" width="17.140625" style="88" customWidth="1"/>
    <col min="3" max="3" width="38.28515625" style="8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266</v>
      </c>
      <c r="B1" s="242"/>
      <c r="C1" s="242"/>
      <c r="D1" s="242"/>
      <c r="E1" s="242"/>
      <c r="F1" s="242"/>
      <c r="G1" s="242"/>
      <c r="AG1" t="s">
        <v>62</v>
      </c>
    </row>
    <row r="2" spans="1:60" ht="24.95" customHeight="1" x14ac:dyDescent="0.2">
      <c r="A2" s="69" t="s">
        <v>7</v>
      </c>
      <c r="B2" s="68" t="s">
        <v>153</v>
      </c>
      <c r="C2" s="243" t="s">
        <v>152</v>
      </c>
      <c r="D2" s="244"/>
      <c r="E2" s="244"/>
      <c r="F2" s="244"/>
      <c r="G2" s="245"/>
      <c r="AG2" t="s">
        <v>63</v>
      </c>
    </row>
    <row r="3" spans="1:60" ht="24.95" customHeight="1" x14ac:dyDescent="0.2">
      <c r="A3" s="69" t="s">
        <v>8</v>
      </c>
      <c r="B3" s="68" t="s">
        <v>151</v>
      </c>
      <c r="C3" s="243" t="s">
        <v>150</v>
      </c>
      <c r="D3" s="244"/>
      <c r="E3" s="244"/>
      <c r="F3" s="244"/>
      <c r="G3" s="245"/>
      <c r="AC3" s="88" t="s">
        <v>63</v>
      </c>
      <c r="AG3" t="s">
        <v>64</v>
      </c>
    </row>
    <row r="4" spans="1:60" ht="24.95" customHeight="1" x14ac:dyDescent="0.2">
      <c r="A4" s="148" t="s">
        <v>9</v>
      </c>
      <c r="B4" s="149"/>
      <c r="C4" s="246" t="s">
        <v>41</v>
      </c>
      <c r="D4" s="247"/>
      <c r="E4" s="247"/>
      <c r="F4" s="247"/>
      <c r="G4" s="248"/>
      <c r="AG4" t="s">
        <v>65</v>
      </c>
    </row>
    <row r="5" spans="1:60" x14ac:dyDescent="0.2">
      <c r="D5" s="11"/>
    </row>
    <row r="6" spans="1:60" ht="38.25" x14ac:dyDescent="0.2">
      <c r="A6" s="155" t="s">
        <v>66</v>
      </c>
      <c r="B6" s="153" t="s">
        <v>67</v>
      </c>
      <c r="C6" s="153" t="s">
        <v>68</v>
      </c>
      <c r="D6" s="154" t="s">
        <v>69</v>
      </c>
      <c r="E6" s="155" t="s">
        <v>70</v>
      </c>
      <c r="F6" s="150" t="s">
        <v>71</v>
      </c>
      <c r="G6" s="155" t="s">
        <v>30</v>
      </c>
      <c r="H6" s="156" t="s">
        <v>31</v>
      </c>
      <c r="I6" s="156" t="s">
        <v>72</v>
      </c>
      <c r="J6" s="156" t="s">
        <v>32</v>
      </c>
      <c r="K6" s="156" t="s">
        <v>73</v>
      </c>
      <c r="L6" s="156" t="s">
        <v>74</v>
      </c>
      <c r="M6" s="156" t="s">
        <v>75</v>
      </c>
      <c r="N6" s="156" t="s">
        <v>76</v>
      </c>
      <c r="O6" s="156" t="s">
        <v>77</v>
      </c>
      <c r="P6" s="156" t="s">
        <v>78</v>
      </c>
      <c r="Q6" s="156" t="s">
        <v>79</v>
      </c>
      <c r="R6" s="156" t="s">
        <v>80</v>
      </c>
      <c r="S6" s="156" t="s">
        <v>81</v>
      </c>
      <c r="T6" s="156" t="s">
        <v>82</v>
      </c>
      <c r="U6" s="156" t="s">
        <v>83</v>
      </c>
    </row>
    <row r="7" spans="1:60" x14ac:dyDescent="0.2">
      <c r="A7" s="157" t="s">
        <v>84</v>
      </c>
      <c r="B7" s="159" t="s">
        <v>51</v>
      </c>
      <c r="C7" s="160" t="s">
        <v>52</v>
      </c>
      <c r="D7" s="161"/>
      <c r="E7" s="164"/>
      <c r="F7" s="166"/>
      <c r="G7" s="166">
        <f>SUMIF(AG8:AG22,"&lt;&gt;NOR",G8:G22)</f>
        <v>0</v>
      </c>
      <c r="H7" s="166"/>
      <c r="I7" s="166">
        <f>SUM(I8:I22)</f>
        <v>0</v>
      </c>
      <c r="J7" s="166"/>
      <c r="K7" s="166">
        <f>SUM(K8:K22)</f>
        <v>0</v>
      </c>
      <c r="L7" s="166"/>
      <c r="M7" s="166">
        <f>SUM(M8:M22)</f>
        <v>0</v>
      </c>
      <c r="N7" s="166"/>
      <c r="O7" s="166">
        <f>SUM(O8:O22)</f>
        <v>0</v>
      </c>
      <c r="P7" s="166"/>
      <c r="Q7" s="166">
        <f>SUM(Q8:Q22)</f>
        <v>0</v>
      </c>
      <c r="R7" s="166"/>
      <c r="S7" s="166"/>
      <c r="T7" s="167"/>
      <c r="U7" s="166">
        <f>SUM(U8:U22)</f>
        <v>0</v>
      </c>
      <c r="AG7" t="s">
        <v>85</v>
      </c>
    </row>
    <row r="8" spans="1:60" outlineLevel="1" x14ac:dyDescent="0.2">
      <c r="A8" s="152">
        <v>1</v>
      </c>
      <c r="B8" s="183"/>
      <c r="C8" s="178" t="s">
        <v>155</v>
      </c>
      <c r="D8" s="162" t="s">
        <v>86</v>
      </c>
      <c r="E8" s="182">
        <v>1</v>
      </c>
      <c r="F8" s="186"/>
      <c r="G8" s="169">
        <f t="shared" ref="G8:G22" si="0">ROUND(E8*F8,2)</f>
        <v>0</v>
      </c>
      <c r="H8" s="168"/>
      <c r="I8" s="169">
        <f t="shared" ref="I8:I22" si="1">ROUND(E8*H8,2)</f>
        <v>0</v>
      </c>
      <c r="J8" s="168"/>
      <c r="K8" s="169">
        <f t="shared" ref="K8:K22" si="2">ROUND(E8*J8,2)</f>
        <v>0</v>
      </c>
      <c r="L8" s="169">
        <v>21</v>
      </c>
      <c r="M8" s="169">
        <f t="shared" ref="M8:M22" si="3">G8*(1+L8/100)</f>
        <v>0</v>
      </c>
      <c r="N8" s="169">
        <v>0</v>
      </c>
      <c r="O8" s="169">
        <f t="shared" ref="O8:O22" si="4">ROUND(E8*N8,2)</f>
        <v>0</v>
      </c>
      <c r="P8" s="169">
        <v>0</v>
      </c>
      <c r="Q8" s="169">
        <f t="shared" ref="Q8:Q22" si="5">ROUND(E8*P8,2)</f>
        <v>0</v>
      </c>
      <c r="R8" s="169"/>
      <c r="S8" s="169"/>
      <c r="T8" s="170">
        <v>0</v>
      </c>
      <c r="U8" s="169">
        <f t="shared" ref="U8:U22" si="6">ROUND(E8*T8,2)</f>
        <v>0</v>
      </c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 t="s">
        <v>87</v>
      </c>
      <c r="AH8" s="151"/>
      <c r="AI8" s="151"/>
      <c r="AJ8" s="151"/>
      <c r="AK8" s="151"/>
      <c r="AL8" s="151"/>
      <c r="AM8" s="151"/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1"/>
      <c r="BF8" s="151"/>
      <c r="BG8" s="151"/>
      <c r="BH8" s="151"/>
    </row>
    <row r="9" spans="1:60" outlineLevel="1" x14ac:dyDescent="0.2">
      <c r="A9" s="152">
        <v>2</v>
      </c>
      <c r="B9" s="183"/>
      <c r="C9" s="178" t="s">
        <v>156</v>
      </c>
      <c r="D9" s="162" t="s">
        <v>86</v>
      </c>
      <c r="E9" s="182">
        <v>3</v>
      </c>
      <c r="F9" s="186"/>
      <c r="G9" s="169">
        <f t="shared" si="0"/>
        <v>0</v>
      </c>
      <c r="H9" s="168"/>
      <c r="I9" s="169">
        <f t="shared" si="1"/>
        <v>0</v>
      </c>
      <c r="J9" s="168"/>
      <c r="K9" s="169">
        <f t="shared" si="2"/>
        <v>0</v>
      </c>
      <c r="L9" s="169">
        <v>21</v>
      </c>
      <c r="M9" s="169">
        <f t="shared" si="3"/>
        <v>0</v>
      </c>
      <c r="N9" s="169">
        <v>0</v>
      </c>
      <c r="O9" s="169">
        <f t="shared" si="4"/>
        <v>0</v>
      </c>
      <c r="P9" s="169">
        <v>0</v>
      </c>
      <c r="Q9" s="169">
        <f t="shared" si="5"/>
        <v>0</v>
      </c>
      <c r="R9" s="169"/>
      <c r="S9" s="169"/>
      <c r="T9" s="170">
        <v>0</v>
      </c>
      <c r="U9" s="169">
        <f t="shared" si="6"/>
        <v>0</v>
      </c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88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>
        <v>3</v>
      </c>
      <c r="B10" s="183"/>
      <c r="C10" s="178" t="s">
        <v>89</v>
      </c>
      <c r="D10" s="162" t="s">
        <v>86</v>
      </c>
      <c r="E10" s="182">
        <v>13</v>
      </c>
      <c r="F10" s="186"/>
      <c r="G10" s="169">
        <f t="shared" si="0"/>
        <v>0</v>
      </c>
      <c r="H10" s="168"/>
      <c r="I10" s="169">
        <f t="shared" si="1"/>
        <v>0</v>
      </c>
      <c r="J10" s="168"/>
      <c r="K10" s="169">
        <f t="shared" si="2"/>
        <v>0</v>
      </c>
      <c r="L10" s="169">
        <v>21</v>
      </c>
      <c r="M10" s="169">
        <f t="shared" si="3"/>
        <v>0</v>
      </c>
      <c r="N10" s="169">
        <v>0</v>
      </c>
      <c r="O10" s="169">
        <f t="shared" si="4"/>
        <v>0</v>
      </c>
      <c r="P10" s="169">
        <v>0</v>
      </c>
      <c r="Q10" s="169">
        <f t="shared" si="5"/>
        <v>0</v>
      </c>
      <c r="R10" s="169"/>
      <c r="S10" s="169"/>
      <c r="T10" s="170">
        <v>0</v>
      </c>
      <c r="U10" s="169">
        <f t="shared" si="6"/>
        <v>0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87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>
        <v>4</v>
      </c>
      <c r="B11" s="183"/>
      <c r="C11" s="178" t="s">
        <v>90</v>
      </c>
      <c r="D11" s="162" t="s">
        <v>86</v>
      </c>
      <c r="E11" s="182">
        <v>10</v>
      </c>
      <c r="F11" s="186"/>
      <c r="G11" s="169">
        <f t="shared" si="0"/>
        <v>0</v>
      </c>
      <c r="H11" s="168"/>
      <c r="I11" s="169">
        <f t="shared" si="1"/>
        <v>0</v>
      </c>
      <c r="J11" s="168"/>
      <c r="K11" s="169">
        <f t="shared" si="2"/>
        <v>0</v>
      </c>
      <c r="L11" s="169">
        <v>21</v>
      </c>
      <c r="M11" s="169">
        <f t="shared" si="3"/>
        <v>0</v>
      </c>
      <c r="N11" s="169">
        <v>0</v>
      </c>
      <c r="O11" s="169">
        <f t="shared" si="4"/>
        <v>0</v>
      </c>
      <c r="P11" s="169">
        <v>0</v>
      </c>
      <c r="Q11" s="169">
        <f t="shared" si="5"/>
        <v>0</v>
      </c>
      <c r="R11" s="169"/>
      <c r="S11" s="169"/>
      <c r="T11" s="170">
        <v>0</v>
      </c>
      <c r="U11" s="169">
        <f t="shared" si="6"/>
        <v>0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87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>
        <v>5</v>
      </c>
      <c r="B12" s="183"/>
      <c r="C12" s="178" t="s">
        <v>91</v>
      </c>
      <c r="D12" s="162" t="s">
        <v>86</v>
      </c>
      <c r="E12" s="182">
        <v>28</v>
      </c>
      <c r="F12" s="186"/>
      <c r="G12" s="169">
        <f t="shared" si="0"/>
        <v>0</v>
      </c>
      <c r="H12" s="168"/>
      <c r="I12" s="169">
        <f t="shared" si="1"/>
        <v>0</v>
      </c>
      <c r="J12" s="168"/>
      <c r="K12" s="169">
        <f t="shared" si="2"/>
        <v>0</v>
      </c>
      <c r="L12" s="169">
        <v>21</v>
      </c>
      <c r="M12" s="169">
        <f t="shared" si="3"/>
        <v>0</v>
      </c>
      <c r="N12" s="169">
        <v>0</v>
      </c>
      <c r="O12" s="169">
        <f t="shared" si="4"/>
        <v>0</v>
      </c>
      <c r="P12" s="169">
        <v>0</v>
      </c>
      <c r="Q12" s="169">
        <f t="shared" si="5"/>
        <v>0</v>
      </c>
      <c r="R12" s="169"/>
      <c r="S12" s="169"/>
      <c r="T12" s="170">
        <v>0</v>
      </c>
      <c r="U12" s="169">
        <f t="shared" si="6"/>
        <v>0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88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>
        <v>6</v>
      </c>
      <c r="B13" s="152"/>
      <c r="C13" s="178" t="s">
        <v>92</v>
      </c>
      <c r="D13" s="162" t="s">
        <v>86</v>
      </c>
      <c r="E13" s="182">
        <v>3</v>
      </c>
      <c r="F13" s="186"/>
      <c r="G13" s="169">
        <f t="shared" si="0"/>
        <v>0</v>
      </c>
      <c r="H13" s="168"/>
      <c r="I13" s="169">
        <f t="shared" si="1"/>
        <v>0</v>
      </c>
      <c r="J13" s="168"/>
      <c r="K13" s="169">
        <f t="shared" si="2"/>
        <v>0</v>
      </c>
      <c r="L13" s="169">
        <v>21</v>
      </c>
      <c r="M13" s="169">
        <f t="shared" si="3"/>
        <v>0</v>
      </c>
      <c r="N13" s="169">
        <v>0</v>
      </c>
      <c r="O13" s="169">
        <f t="shared" si="4"/>
        <v>0</v>
      </c>
      <c r="P13" s="169">
        <v>0</v>
      </c>
      <c r="Q13" s="169">
        <f t="shared" si="5"/>
        <v>0</v>
      </c>
      <c r="R13" s="169"/>
      <c r="S13" s="169"/>
      <c r="T13" s="170">
        <v>0</v>
      </c>
      <c r="U13" s="169">
        <f t="shared" si="6"/>
        <v>0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88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>
        <v>7</v>
      </c>
      <c r="B14" s="152"/>
      <c r="C14" s="178" t="s">
        <v>93</v>
      </c>
      <c r="D14" s="162" t="s">
        <v>86</v>
      </c>
      <c r="E14" s="182">
        <v>5</v>
      </c>
      <c r="F14" s="186"/>
      <c r="G14" s="169">
        <f t="shared" si="0"/>
        <v>0</v>
      </c>
      <c r="H14" s="168"/>
      <c r="I14" s="169">
        <f t="shared" si="1"/>
        <v>0</v>
      </c>
      <c r="J14" s="168"/>
      <c r="K14" s="169">
        <f t="shared" si="2"/>
        <v>0</v>
      </c>
      <c r="L14" s="169">
        <v>21</v>
      </c>
      <c r="M14" s="169">
        <f t="shared" si="3"/>
        <v>0</v>
      </c>
      <c r="N14" s="169">
        <v>0</v>
      </c>
      <c r="O14" s="169">
        <f t="shared" si="4"/>
        <v>0</v>
      </c>
      <c r="P14" s="169">
        <v>0</v>
      </c>
      <c r="Q14" s="169">
        <f t="shared" si="5"/>
        <v>0</v>
      </c>
      <c r="R14" s="169"/>
      <c r="S14" s="169"/>
      <c r="T14" s="170">
        <v>0</v>
      </c>
      <c r="U14" s="169">
        <f t="shared" si="6"/>
        <v>0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88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>
        <v>8</v>
      </c>
      <c r="B15" s="152"/>
      <c r="C15" s="178" t="s">
        <v>94</v>
      </c>
      <c r="D15" s="162" t="s">
        <v>86</v>
      </c>
      <c r="E15" s="182">
        <v>4</v>
      </c>
      <c r="F15" s="186"/>
      <c r="G15" s="169">
        <f t="shared" si="0"/>
        <v>0</v>
      </c>
      <c r="H15" s="168"/>
      <c r="I15" s="169">
        <f t="shared" si="1"/>
        <v>0</v>
      </c>
      <c r="J15" s="168"/>
      <c r="K15" s="169">
        <f t="shared" si="2"/>
        <v>0</v>
      </c>
      <c r="L15" s="169">
        <v>21</v>
      </c>
      <c r="M15" s="169">
        <f t="shared" si="3"/>
        <v>0</v>
      </c>
      <c r="N15" s="169">
        <v>0</v>
      </c>
      <c r="O15" s="169">
        <f t="shared" si="4"/>
        <v>0</v>
      </c>
      <c r="P15" s="169">
        <v>0</v>
      </c>
      <c r="Q15" s="169">
        <f t="shared" si="5"/>
        <v>0</v>
      </c>
      <c r="R15" s="169"/>
      <c r="S15" s="169"/>
      <c r="T15" s="170">
        <v>0</v>
      </c>
      <c r="U15" s="169">
        <f t="shared" si="6"/>
        <v>0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88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>
        <v>9</v>
      </c>
      <c r="B16" s="152"/>
      <c r="C16" s="178" t="s">
        <v>95</v>
      </c>
      <c r="D16" s="162" t="s">
        <v>86</v>
      </c>
      <c r="E16" s="182">
        <v>5</v>
      </c>
      <c r="F16" s="186"/>
      <c r="G16" s="169">
        <f t="shared" si="0"/>
        <v>0</v>
      </c>
      <c r="H16" s="168"/>
      <c r="I16" s="169">
        <f t="shared" si="1"/>
        <v>0</v>
      </c>
      <c r="J16" s="168"/>
      <c r="K16" s="169">
        <f t="shared" si="2"/>
        <v>0</v>
      </c>
      <c r="L16" s="169">
        <v>21</v>
      </c>
      <c r="M16" s="169">
        <f t="shared" si="3"/>
        <v>0</v>
      </c>
      <c r="N16" s="169">
        <v>0</v>
      </c>
      <c r="O16" s="169">
        <f t="shared" si="4"/>
        <v>0</v>
      </c>
      <c r="P16" s="169">
        <v>0</v>
      </c>
      <c r="Q16" s="169">
        <f t="shared" si="5"/>
        <v>0</v>
      </c>
      <c r="R16" s="169"/>
      <c r="S16" s="169"/>
      <c r="T16" s="170">
        <v>0</v>
      </c>
      <c r="U16" s="169">
        <f t="shared" si="6"/>
        <v>0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88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>
        <v>10</v>
      </c>
      <c r="B17" s="152"/>
      <c r="C17" s="178" t="s">
        <v>96</v>
      </c>
      <c r="D17" s="162" t="s">
        <v>86</v>
      </c>
      <c r="E17" s="182">
        <v>5</v>
      </c>
      <c r="F17" s="186"/>
      <c r="G17" s="169">
        <f t="shared" si="0"/>
        <v>0</v>
      </c>
      <c r="H17" s="168"/>
      <c r="I17" s="169">
        <f t="shared" si="1"/>
        <v>0</v>
      </c>
      <c r="J17" s="168"/>
      <c r="K17" s="169">
        <f t="shared" si="2"/>
        <v>0</v>
      </c>
      <c r="L17" s="169">
        <v>21</v>
      </c>
      <c r="M17" s="169">
        <f t="shared" si="3"/>
        <v>0</v>
      </c>
      <c r="N17" s="169">
        <v>0</v>
      </c>
      <c r="O17" s="169">
        <f t="shared" si="4"/>
        <v>0</v>
      </c>
      <c r="P17" s="169">
        <v>0</v>
      </c>
      <c r="Q17" s="169">
        <f t="shared" si="5"/>
        <v>0</v>
      </c>
      <c r="R17" s="169"/>
      <c r="S17" s="169"/>
      <c r="T17" s="170">
        <v>0</v>
      </c>
      <c r="U17" s="169">
        <f t="shared" si="6"/>
        <v>0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88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11</v>
      </c>
      <c r="B18" s="152"/>
      <c r="C18" s="178" t="s">
        <v>97</v>
      </c>
      <c r="D18" s="162" t="s">
        <v>86</v>
      </c>
      <c r="E18" s="182">
        <v>2</v>
      </c>
      <c r="F18" s="186"/>
      <c r="G18" s="169">
        <f t="shared" si="0"/>
        <v>0</v>
      </c>
      <c r="H18" s="168"/>
      <c r="I18" s="169">
        <f t="shared" si="1"/>
        <v>0</v>
      </c>
      <c r="J18" s="168"/>
      <c r="K18" s="169">
        <f t="shared" si="2"/>
        <v>0</v>
      </c>
      <c r="L18" s="169">
        <v>21</v>
      </c>
      <c r="M18" s="169">
        <f t="shared" si="3"/>
        <v>0</v>
      </c>
      <c r="N18" s="169">
        <v>0</v>
      </c>
      <c r="O18" s="169">
        <f t="shared" si="4"/>
        <v>0</v>
      </c>
      <c r="P18" s="169">
        <v>0</v>
      </c>
      <c r="Q18" s="169">
        <f t="shared" si="5"/>
        <v>0</v>
      </c>
      <c r="R18" s="169"/>
      <c r="S18" s="169"/>
      <c r="T18" s="170">
        <v>0</v>
      </c>
      <c r="U18" s="169">
        <f t="shared" si="6"/>
        <v>0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88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52">
        <v>12</v>
      </c>
      <c r="B19" s="183"/>
      <c r="C19" s="185" t="s">
        <v>264</v>
      </c>
      <c r="D19" s="162" t="s">
        <v>86</v>
      </c>
      <c r="E19" s="182">
        <v>7</v>
      </c>
      <c r="F19" s="186"/>
      <c r="G19" s="169">
        <f t="shared" si="0"/>
        <v>0</v>
      </c>
      <c r="H19" s="168"/>
      <c r="I19" s="169">
        <f t="shared" si="1"/>
        <v>0</v>
      </c>
      <c r="J19" s="168"/>
      <c r="K19" s="169">
        <f t="shared" si="2"/>
        <v>0</v>
      </c>
      <c r="L19" s="169">
        <v>21</v>
      </c>
      <c r="M19" s="169">
        <f t="shared" si="3"/>
        <v>0</v>
      </c>
      <c r="N19" s="169">
        <v>0</v>
      </c>
      <c r="O19" s="169">
        <f t="shared" si="4"/>
        <v>0</v>
      </c>
      <c r="P19" s="169">
        <v>0</v>
      </c>
      <c r="Q19" s="169">
        <f t="shared" si="5"/>
        <v>0</v>
      </c>
      <c r="R19" s="169"/>
      <c r="S19" s="169"/>
      <c r="T19" s="170">
        <v>0</v>
      </c>
      <c r="U19" s="169">
        <f t="shared" si="6"/>
        <v>0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88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1" x14ac:dyDescent="0.2">
      <c r="A20" s="152">
        <v>13</v>
      </c>
      <c r="B20" s="183"/>
      <c r="C20" s="178" t="s">
        <v>98</v>
      </c>
      <c r="D20" s="162" t="s">
        <v>86</v>
      </c>
      <c r="E20" s="182">
        <v>7</v>
      </c>
      <c r="F20" s="186"/>
      <c r="G20" s="169">
        <f t="shared" si="0"/>
        <v>0</v>
      </c>
      <c r="H20" s="168"/>
      <c r="I20" s="169">
        <f t="shared" si="1"/>
        <v>0</v>
      </c>
      <c r="J20" s="168"/>
      <c r="K20" s="169">
        <f t="shared" si="2"/>
        <v>0</v>
      </c>
      <c r="L20" s="169">
        <v>21</v>
      </c>
      <c r="M20" s="169">
        <f t="shared" si="3"/>
        <v>0</v>
      </c>
      <c r="N20" s="169">
        <v>0</v>
      </c>
      <c r="O20" s="169">
        <f t="shared" si="4"/>
        <v>0</v>
      </c>
      <c r="P20" s="169">
        <v>0</v>
      </c>
      <c r="Q20" s="169">
        <f t="shared" si="5"/>
        <v>0</v>
      </c>
      <c r="R20" s="169"/>
      <c r="S20" s="169"/>
      <c r="T20" s="170">
        <v>0</v>
      </c>
      <c r="U20" s="169">
        <f t="shared" si="6"/>
        <v>0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88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1" x14ac:dyDescent="0.2">
      <c r="A21" s="152">
        <v>14</v>
      </c>
      <c r="B21" s="152"/>
      <c r="C21" s="178" t="s">
        <v>99</v>
      </c>
      <c r="D21" s="162" t="s">
        <v>86</v>
      </c>
      <c r="E21" s="182">
        <v>1</v>
      </c>
      <c r="F21" s="186"/>
      <c r="G21" s="169">
        <f t="shared" si="0"/>
        <v>0</v>
      </c>
      <c r="H21" s="168"/>
      <c r="I21" s="169">
        <f t="shared" si="1"/>
        <v>0</v>
      </c>
      <c r="J21" s="168"/>
      <c r="K21" s="169">
        <f t="shared" si="2"/>
        <v>0</v>
      </c>
      <c r="L21" s="169">
        <v>21</v>
      </c>
      <c r="M21" s="169">
        <f t="shared" si="3"/>
        <v>0</v>
      </c>
      <c r="N21" s="169">
        <v>0</v>
      </c>
      <c r="O21" s="169">
        <f t="shared" si="4"/>
        <v>0</v>
      </c>
      <c r="P21" s="169">
        <v>0</v>
      </c>
      <c r="Q21" s="169">
        <f t="shared" si="5"/>
        <v>0</v>
      </c>
      <c r="R21" s="169"/>
      <c r="S21" s="169"/>
      <c r="T21" s="170">
        <v>0</v>
      </c>
      <c r="U21" s="169">
        <f t="shared" si="6"/>
        <v>0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88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>
        <v>15</v>
      </c>
      <c r="B22" s="152"/>
      <c r="C22" s="178" t="s">
        <v>157</v>
      </c>
      <c r="D22" s="162" t="s">
        <v>86</v>
      </c>
      <c r="E22" s="182">
        <v>1</v>
      </c>
      <c r="F22" s="186"/>
      <c r="G22" s="169">
        <f t="shared" si="0"/>
        <v>0</v>
      </c>
      <c r="H22" s="168"/>
      <c r="I22" s="169">
        <f t="shared" si="1"/>
        <v>0</v>
      </c>
      <c r="J22" s="168"/>
      <c r="K22" s="169">
        <f t="shared" si="2"/>
        <v>0</v>
      </c>
      <c r="L22" s="169">
        <v>21</v>
      </c>
      <c r="M22" s="169">
        <f t="shared" si="3"/>
        <v>0</v>
      </c>
      <c r="N22" s="169">
        <v>0</v>
      </c>
      <c r="O22" s="169">
        <f t="shared" si="4"/>
        <v>0</v>
      </c>
      <c r="P22" s="169">
        <v>0</v>
      </c>
      <c r="Q22" s="169">
        <f t="shared" si="5"/>
        <v>0</v>
      </c>
      <c r="R22" s="169"/>
      <c r="S22" s="169"/>
      <c r="T22" s="170">
        <v>0</v>
      </c>
      <c r="U22" s="169">
        <f t="shared" si="6"/>
        <v>0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88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x14ac:dyDescent="0.2">
      <c r="A23" s="158" t="s">
        <v>84</v>
      </c>
      <c r="B23" s="158" t="s">
        <v>53</v>
      </c>
      <c r="C23" s="184" t="s">
        <v>154</v>
      </c>
      <c r="D23" s="163"/>
      <c r="E23" s="165"/>
      <c r="F23" s="171"/>
      <c r="G23" s="171">
        <f>SUMIF(AG24:AG35,"&lt;&gt;NOR",G24:G35)</f>
        <v>0</v>
      </c>
      <c r="H23" s="171"/>
      <c r="I23" s="171">
        <f>SUM(I24:I35)</f>
        <v>0</v>
      </c>
      <c r="J23" s="171"/>
      <c r="K23" s="171">
        <f>SUM(K24:K35)</f>
        <v>0</v>
      </c>
      <c r="L23" s="171"/>
      <c r="M23" s="171">
        <f>SUM(M24:M35)</f>
        <v>0</v>
      </c>
      <c r="N23" s="171"/>
      <c r="O23" s="171">
        <f>SUM(O24:O35)</f>
        <v>0</v>
      </c>
      <c r="P23" s="171"/>
      <c r="Q23" s="171">
        <f>SUM(Q24:Q35)</f>
        <v>0</v>
      </c>
      <c r="R23" s="171"/>
      <c r="S23" s="171"/>
      <c r="T23" s="172"/>
      <c r="U23" s="171">
        <f>SUM(U24:U35)</f>
        <v>0</v>
      </c>
      <c r="AG23" t="s">
        <v>85</v>
      </c>
    </row>
    <row r="24" spans="1:60" outlineLevel="1" x14ac:dyDescent="0.2">
      <c r="A24" s="152">
        <v>16</v>
      </c>
      <c r="B24" s="152"/>
      <c r="C24" s="178" t="s">
        <v>158</v>
      </c>
      <c r="D24" s="162" t="s">
        <v>86</v>
      </c>
      <c r="E24" s="182">
        <v>5</v>
      </c>
      <c r="F24" s="186"/>
      <c r="G24" s="169">
        <f t="shared" ref="G24:G34" si="7">ROUND(E24*F24,2)</f>
        <v>0</v>
      </c>
      <c r="H24" s="168"/>
      <c r="I24" s="169">
        <f t="shared" ref="I24:I34" si="8">ROUND(E24*H24,2)</f>
        <v>0</v>
      </c>
      <c r="J24" s="168"/>
      <c r="K24" s="169">
        <f t="shared" ref="K24:K34" si="9">ROUND(E24*J24,2)</f>
        <v>0</v>
      </c>
      <c r="L24" s="169">
        <v>21</v>
      </c>
      <c r="M24" s="169">
        <f t="shared" ref="M24:M34" si="10">G24*(1+L24/100)</f>
        <v>0</v>
      </c>
      <c r="N24" s="169">
        <v>0</v>
      </c>
      <c r="O24" s="169">
        <f t="shared" ref="O24:O34" si="11">ROUND(E24*N24,2)</f>
        <v>0</v>
      </c>
      <c r="P24" s="169">
        <v>0</v>
      </c>
      <c r="Q24" s="169">
        <f t="shared" ref="Q24:Q34" si="12">ROUND(E24*P24,2)</f>
        <v>0</v>
      </c>
      <c r="R24" s="169"/>
      <c r="S24" s="169"/>
      <c r="T24" s="170">
        <v>0</v>
      </c>
      <c r="U24" s="169">
        <f t="shared" ref="U24:U34" si="13">ROUND(E24*T24,2)</f>
        <v>0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88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>
        <v>17</v>
      </c>
      <c r="B25" s="152"/>
      <c r="C25" s="178" t="s">
        <v>159</v>
      </c>
      <c r="D25" s="162" t="s">
        <v>86</v>
      </c>
      <c r="E25" s="182">
        <v>1</v>
      </c>
      <c r="F25" s="186"/>
      <c r="G25" s="169">
        <f t="shared" si="7"/>
        <v>0</v>
      </c>
      <c r="H25" s="168"/>
      <c r="I25" s="169">
        <f t="shared" si="8"/>
        <v>0</v>
      </c>
      <c r="J25" s="168"/>
      <c r="K25" s="169">
        <f t="shared" si="9"/>
        <v>0</v>
      </c>
      <c r="L25" s="169">
        <v>21</v>
      </c>
      <c r="M25" s="169">
        <f t="shared" si="10"/>
        <v>0</v>
      </c>
      <c r="N25" s="169">
        <v>0</v>
      </c>
      <c r="O25" s="169">
        <f t="shared" si="11"/>
        <v>0</v>
      </c>
      <c r="P25" s="169">
        <v>0</v>
      </c>
      <c r="Q25" s="169">
        <f t="shared" si="12"/>
        <v>0</v>
      </c>
      <c r="R25" s="169"/>
      <c r="S25" s="169"/>
      <c r="T25" s="170">
        <v>0</v>
      </c>
      <c r="U25" s="169">
        <f t="shared" si="13"/>
        <v>0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88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>
        <v>18</v>
      </c>
      <c r="B26" s="152"/>
      <c r="C26" s="178" t="s">
        <v>160</v>
      </c>
      <c r="D26" s="162" t="s">
        <v>86</v>
      </c>
      <c r="E26" s="182">
        <v>3</v>
      </c>
      <c r="F26" s="186"/>
      <c r="G26" s="169">
        <f t="shared" si="7"/>
        <v>0</v>
      </c>
      <c r="H26" s="168"/>
      <c r="I26" s="169">
        <f t="shared" si="8"/>
        <v>0</v>
      </c>
      <c r="J26" s="168"/>
      <c r="K26" s="169">
        <f t="shared" si="9"/>
        <v>0</v>
      </c>
      <c r="L26" s="169">
        <v>21</v>
      </c>
      <c r="M26" s="169">
        <f t="shared" si="10"/>
        <v>0</v>
      </c>
      <c r="N26" s="169">
        <v>0</v>
      </c>
      <c r="O26" s="169">
        <f t="shared" si="11"/>
        <v>0</v>
      </c>
      <c r="P26" s="169">
        <v>0</v>
      </c>
      <c r="Q26" s="169">
        <f t="shared" si="12"/>
        <v>0</v>
      </c>
      <c r="R26" s="169"/>
      <c r="S26" s="169"/>
      <c r="T26" s="170">
        <v>0</v>
      </c>
      <c r="U26" s="169">
        <f t="shared" si="13"/>
        <v>0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88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19</v>
      </c>
      <c r="B27" s="152"/>
      <c r="C27" s="178" t="s">
        <v>161</v>
      </c>
      <c r="D27" s="162" t="s">
        <v>86</v>
      </c>
      <c r="E27" s="182">
        <v>7</v>
      </c>
      <c r="F27" s="186"/>
      <c r="G27" s="169">
        <f t="shared" si="7"/>
        <v>0</v>
      </c>
      <c r="H27" s="168"/>
      <c r="I27" s="169">
        <f t="shared" si="8"/>
        <v>0</v>
      </c>
      <c r="J27" s="168"/>
      <c r="K27" s="169">
        <f t="shared" si="9"/>
        <v>0</v>
      </c>
      <c r="L27" s="169">
        <v>21</v>
      </c>
      <c r="M27" s="169">
        <f t="shared" si="10"/>
        <v>0</v>
      </c>
      <c r="N27" s="169">
        <v>0</v>
      </c>
      <c r="O27" s="169">
        <f t="shared" si="11"/>
        <v>0</v>
      </c>
      <c r="P27" s="169">
        <v>0</v>
      </c>
      <c r="Q27" s="169">
        <f t="shared" si="12"/>
        <v>0</v>
      </c>
      <c r="R27" s="169"/>
      <c r="S27" s="169"/>
      <c r="T27" s="170">
        <v>0</v>
      </c>
      <c r="U27" s="169">
        <f t="shared" si="13"/>
        <v>0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88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>
        <v>20</v>
      </c>
      <c r="B28" s="152"/>
      <c r="C28" s="178" t="s">
        <v>162</v>
      </c>
      <c r="D28" s="162" t="s">
        <v>86</v>
      </c>
      <c r="E28" s="182">
        <v>3</v>
      </c>
      <c r="F28" s="186"/>
      <c r="G28" s="169">
        <f t="shared" si="7"/>
        <v>0</v>
      </c>
      <c r="H28" s="168"/>
      <c r="I28" s="169">
        <f t="shared" si="8"/>
        <v>0</v>
      </c>
      <c r="J28" s="168"/>
      <c r="K28" s="169">
        <f t="shared" si="9"/>
        <v>0</v>
      </c>
      <c r="L28" s="169">
        <v>21</v>
      </c>
      <c r="M28" s="169">
        <f t="shared" si="10"/>
        <v>0</v>
      </c>
      <c r="N28" s="169">
        <v>0</v>
      </c>
      <c r="O28" s="169">
        <f t="shared" si="11"/>
        <v>0</v>
      </c>
      <c r="P28" s="169">
        <v>0</v>
      </c>
      <c r="Q28" s="169">
        <f t="shared" si="12"/>
        <v>0</v>
      </c>
      <c r="R28" s="169"/>
      <c r="S28" s="169"/>
      <c r="T28" s="170">
        <v>0</v>
      </c>
      <c r="U28" s="169">
        <f t="shared" si="13"/>
        <v>0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88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>
        <v>21</v>
      </c>
      <c r="B29" s="152"/>
      <c r="C29" s="178" t="s">
        <v>163</v>
      </c>
      <c r="D29" s="162" t="s">
        <v>86</v>
      </c>
      <c r="E29" s="182">
        <v>10</v>
      </c>
      <c r="F29" s="186"/>
      <c r="G29" s="169">
        <f t="shared" si="7"/>
        <v>0</v>
      </c>
      <c r="H29" s="168"/>
      <c r="I29" s="169">
        <f t="shared" si="8"/>
        <v>0</v>
      </c>
      <c r="J29" s="168"/>
      <c r="K29" s="169">
        <f t="shared" si="9"/>
        <v>0</v>
      </c>
      <c r="L29" s="169">
        <v>21</v>
      </c>
      <c r="M29" s="169">
        <f t="shared" si="10"/>
        <v>0</v>
      </c>
      <c r="N29" s="169">
        <v>0</v>
      </c>
      <c r="O29" s="169">
        <f t="shared" si="11"/>
        <v>0</v>
      </c>
      <c r="P29" s="169">
        <v>0</v>
      </c>
      <c r="Q29" s="169">
        <f t="shared" si="12"/>
        <v>0</v>
      </c>
      <c r="R29" s="169"/>
      <c r="S29" s="169"/>
      <c r="T29" s="170">
        <v>0</v>
      </c>
      <c r="U29" s="169">
        <f t="shared" si="13"/>
        <v>0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88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>
        <v>22</v>
      </c>
      <c r="B30" s="152"/>
      <c r="C30" s="178" t="s">
        <v>164</v>
      </c>
      <c r="D30" s="162" t="s">
        <v>86</v>
      </c>
      <c r="E30" s="182">
        <v>1</v>
      </c>
      <c r="F30" s="186"/>
      <c r="G30" s="169">
        <f t="shared" ref="G30:G32" si="14">ROUND(E30*F30,2)</f>
        <v>0</v>
      </c>
      <c r="H30" s="168"/>
      <c r="I30" s="169">
        <f t="shared" ref="I30:I32" si="15">ROUND(E30*H30,2)</f>
        <v>0</v>
      </c>
      <c r="J30" s="168"/>
      <c r="K30" s="169">
        <f t="shared" ref="K30:K32" si="16">ROUND(E30*J30,2)</f>
        <v>0</v>
      </c>
      <c r="L30" s="169">
        <v>21</v>
      </c>
      <c r="M30" s="169">
        <f t="shared" ref="M30:M32" si="17">G30*(1+L30/100)</f>
        <v>0</v>
      </c>
      <c r="N30" s="169">
        <v>0</v>
      </c>
      <c r="O30" s="169">
        <f t="shared" ref="O30:O32" si="18">ROUND(E30*N30,2)</f>
        <v>0</v>
      </c>
      <c r="P30" s="169">
        <v>0</v>
      </c>
      <c r="Q30" s="169">
        <f t="shared" ref="Q30:Q32" si="19">ROUND(E30*P30,2)</f>
        <v>0</v>
      </c>
      <c r="R30" s="169"/>
      <c r="S30" s="169"/>
      <c r="T30" s="170">
        <v>0</v>
      </c>
      <c r="U30" s="169">
        <f t="shared" ref="U30:U32" si="20">ROUND(E30*T30,2)</f>
        <v>0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88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>
        <v>23</v>
      </c>
      <c r="B31" s="152"/>
      <c r="C31" s="178" t="s">
        <v>165</v>
      </c>
      <c r="D31" s="162" t="s">
        <v>86</v>
      </c>
      <c r="E31" s="182">
        <v>7</v>
      </c>
      <c r="F31" s="186"/>
      <c r="G31" s="169">
        <f t="shared" si="14"/>
        <v>0</v>
      </c>
      <c r="H31" s="168"/>
      <c r="I31" s="169">
        <f t="shared" si="15"/>
        <v>0</v>
      </c>
      <c r="J31" s="168"/>
      <c r="K31" s="169">
        <f t="shared" si="16"/>
        <v>0</v>
      </c>
      <c r="L31" s="169">
        <v>21</v>
      </c>
      <c r="M31" s="169">
        <f t="shared" si="17"/>
        <v>0</v>
      </c>
      <c r="N31" s="169">
        <v>0</v>
      </c>
      <c r="O31" s="169">
        <f t="shared" si="18"/>
        <v>0</v>
      </c>
      <c r="P31" s="169">
        <v>0</v>
      </c>
      <c r="Q31" s="169">
        <f t="shared" si="19"/>
        <v>0</v>
      </c>
      <c r="R31" s="169"/>
      <c r="S31" s="169"/>
      <c r="T31" s="170">
        <v>0</v>
      </c>
      <c r="U31" s="169">
        <f t="shared" si="20"/>
        <v>0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88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>
        <v>24</v>
      </c>
      <c r="B32" s="152"/>
      <c r="C32" s="178" t="s">
        <v>166</v>
      </c>
      <c r="D32" s="162" t="s">
        <v>86</v>
      </c>
      <c r="E32" s="182">
        <v>3</v>
      </c>
      <c r="F32" s="186"/>
      <c r="G32" s="169">
        <f t="shared" si="14"/>
        <v>0</v>
      </c>
      <c r="H32" s="168"/>
      <c r="I32" s="169">
        <f t="shared" si="15"/>
        <v>0</v>
      </c>
      <c r="J32" s="168"/>
      <c r="K32" s="169">
        <f t="shared" si="16"/>
        <v>0</v>
      </c>
      <c r="L32" s="169">
        <v>21</v>
      </c>
      <c r="M32" s="169">
        <f t="shared" si="17"/>
        <v>0</v>
      </c>
      <c r="N32" s="169">
        <v>0</v>
      </c>
      <c r="O32" s="169">
        <f t="shared" si="18"/>
        <v>0</v>
      </c>
      <c r="P32" s="169">
        <v>0</v>
      </c>
      <c r="Q32" s="169">
        <f t="shared" si="19"/>
        <v>0</v>
      </c>
      <c r="R32" s="169"/>
      <c r="S32" s="169"/>
      <c r="T32" s="170">
        <v>0</v>
      </c>
      <c r="U32" s="169">
        <f t="shared" si="20"/>
        <v>0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88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2">
        <v>25</v>
      </c>
      <c r="B33" s="152"/>
      <c r="C33" s="178" t="s">
        <v>167</v>
      </c>
      <c r="D33" s="162" t="s">
        <v>86</v>
      </c>
      <c r="E33" s="182">
        <v>1</v>
      </c>
      <c r="F33" s="186"/>
      <c r="G33" s="169">
        <f t="shared" si="7"/>
        <v>0</v>
      </c>
      <c r="H33" s="168"/>
      <c r="I33" s="169">
        <f t="shared" si="8"/>
        <v>0</v>
      </c>
      <c r="J33" s="168"/>
      <c r="K33" s="169">
        <f t="shared" si="9"/>
        <v>0</v>
      </c>
      <c r="L33" s="169">
        <v>21</v>
      </c>
      <c r="M33" s="169">
        <f t="shared" si="10"/>
        <v>0</v>
      </c>
      <c r="N33" s="169">
        <v>0</v>
      </c>
      <c r="O33" s="169">
        <f t="shared" si="11"/>
        <v>0</v>
      </c>
      <c r="P33" s="169">
        <v>0</v>
      </c>
      <c r="Q33" s="169">
        <f t="shared" si="12"/>
        <v>0</v>
      </c>
      <c r="R33" s="169"/>
      <c r="S33" s="169"/>
      <c r="T33" s="170">
        <v>0</v>
      </c>
      <c r="U33" s="169">
        <f t="shared" si="13"/>
        <v>0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88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>
        <v>26</v>
      </c>
      <c r="B34" s="152"/>
      <c r="C34" s="178" t="s">
        <v>168</v>
      </c>
      <c r="D34" s="162" t="s">
        <v>86</v>
      </c>
      <c r="E34" s="182">
        <v>1</v>
      </c>
      <c r="F34" s="186"/>
      <c r="G34" s="169">
        <f t="shared" si="7"/>
        <v>0</v>
      </c>
      <c r="H34" s="168"/>
      <c r="I34" s="169">
        <f t="shared" si="8"/>
        <v>0</v>
      </c>
      <c r="J34" s="168"/>
      <c r="K34" s="169">
        <f t="shared" si="9"/>
        <v>0</v>
      </c>
      <c r="L34" s="169">
        <v>21</v>
      </c>
      <c r="M34" s="169">
        <f t="shared" si="10"/>
        <v>0</v>
      </c>
      <c r="N34" s="169">
        <v>0</v>
      </c>
      <c r="O34" s="169">
        <f t="shared" si="11"/>
        <v>0</v>
      </c>
      <c r="P34" s="169">
        <v>0</v>
      </c>
      <c r="Q34" s="169">
        <f t="shared" si="12"/>
        <v>0</v>
      </c>
      <c r="R34" s="169"/>
      <c r="S34" s="169"/>
      <c r="T34" s="170">
        <v>0</v>
      </c>
      <c r="U34" s="169">
        <f t="shared" si="13"/>
        <v>0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88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2.5" outlineLevel="1" x14ac:dyDescent="0.2">
      <c r="A35" s="152">
        <v>27</v>
      </c>
      <c r="B35" s="183"/>
      <c r="C35" s="185" t="s">
        <v>191</v>
      </c>
      <c r="D35" s="162" t="s">
        <v>86</v>
      </c>
      <c r="E35" s="182">
        <v>73</v>
      </c>
      <c r="F35" s="186"/>
      <c r="G35" s="169">
        <f t="shared" ref="G35" si="21">ROUND(E35*F35,2)</f>
        <v>0</v>
      </c>
      <c r="H35" s="168"/>
      <c r="I35" s="169">
        <f t="shared" ref="I35" si="22">ROUND(E35*H35,2)</f>
        <v>0</v>
      </c>
      <c r="J35" s="168"/>
      <c r="K35" s="169">
        <f t="shared" ref="K35" si="23">ROUND(E35*J35,2)</f>
        <v>0</v>
      </c>
      <c r="L35" s="169">
        <v>21</v>
      </c>
      <c r="M35" s="169">
        <f t="shared" ref="M35" si="24">G35*(1+L35/100)</f>
        <v>0</v>
      </c>
      <c r="N35" s="169">
        <v>0</v>
      </c>
      <c r="O35" s="169">
        <f t="shared" ref="O35" si="25">ROUND(E35*N35,2)</f>
        <v>0</v>
      </c>
      <c r="P35" s="169">
        <v>0</v>
      </c>
      <c r="Q35" s="169">
        <f t="shared" ref="Q35" si="26">ROUND(E35*P35,2)</f>
        <v>0</v>
      </c>
      <c r="R35" s="169"/>
      <c r="S35" s="169"/>
      <c r="T35" s="170">
        <v>0</v>
      </c>
      <c r="U35" s="169">
        <f t="shared" ref="U35" si="27">ROUND(E35*T35,2)</f>
        <v>0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88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58" t="s">
        <v>84</v>
      </c>
      <c r="B36" s="158" t="s">
        <v>54</v>
      </c>
      <c r="C36" s="179" t="s">
        <v>55</v>
      </c>
      <c r="D36" s="163"/>
      <c r="E36" s="165"/>
      <c r="F36" s="171"/>
      <c r="G36" s="171">
        <f>SUMIF(AG37:AG43,"&lt;&gt;NOR",G37:G43)</f>
        <v>0</v>
      </c>
      <c r="H36" s="171"/>
      <c r="I36" s="171">
        <f>SUM(I37:I43)</f>
        <v>0</v>
      </c>
      <c r="J36" s="171"/>
      <c r="K36" s="171">
        <f>SUM(K37:K43)</f>
        <v>0</v>
      </c>
      <c r="L36" s="171"/>
      <c r="M36" s="171">
        <f>SUM(M37:M43)</f>
        <v>0</v>
      </c>
      <c r="N36" s="171"/>
      <c r="O36" s="171">
        <f>SUM(O37:O43)</f>
        <v>0</v>
      </c>
      <c r="P36" s="171"/>
      <c r="Q36" s="171">
        <f>SUM(Q37:Q43)</f>
        <v>0</v>
      </c>
      <c r="R36" s="171"/>
      <c r="S36" s="171"/>
      <c r="T36" s="172"/>
      <c r="U36" s="171">
        <f>SUM(U37:U43)</f>
        <v>0</v>
      </c>
      <c r="AG36" t="s">
        <v>85</v>
      </c>
    </row>
    <row r="37" spans="1:60" ht="33.75" outlineLevel="1" x14ac:dyDescent="0.2">
      <c r="A37" s="152">
        <v>23</v>
      </c>
      <c r="B37" s="183" t="s">
        <v>169</v>
      </c>
      <c r="C37" s="185" t="s">
        <v>176</v>
      </c>
      <c r="D37" s="162" t="s">
        <v>86</v>
      </c>
      <c r="E37" s="182">
        <v>1</v>
      </c>
      <c r="F37" s="186"/>
      <c r="G37" s="169">
        <f t="shared" ref="G37:G43" si="28">ROUND(E37*F37,2)</f>
        <v>0</v>
      </c>
      <c r="H37" s="168"/>
      <c r="I37" s="169">
        <f t="shared" ref="I37:I43" si="29">ROUND(E37*H37,2)</f>
        <v>0</v>
      </c>
      <c r="J37" s="168"/>
      <c r="K37" s="169">
        <f t="shared" ref="K37:K43" si="30">ROUND(E37*J37,2)</f>
        <v>0</v>
      </c>
      <c r="L37" s="169">
        <v>21</v>
      </c>
      <c r="M37" s="169">
        <f t="shared" ref="M37:M43" si="31">G37*(1+L37/100)</f>
        <v>0</v>
      </c>
      <c r="N37" s="169">
        <v>0</v>
      </c>
      <c r="O37" s="169">
        <f t="shared" ref="O37:O43" si="32">ROUND(E37*N37,2)</f>
        <v>0</v>
      </c>
      <c r="P37" s="169">
        <v>0</v>
      </c>
      <c r="Q37" s="169">
        <f t="shared" ref="Q37:Q43" si="33">ROUND(E37*P37,2)</f>
        <v>0</v>
      </c>
      <c r="R37" s="169"/>
      <c r="S37" s="169"/>
      <c r="T37" s="170">
        <v>0</v>
      </c>
      <c r="U37" s="169">
        <f t="shared" ref="U37:U43" si="34">ROUND(E37*T37,2)</f>
        <v>0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88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33.75" outlineLevel="1" x14ac:dyDescent="0.2">
      <c r="A38" s="152">
        <v>24</v>
      </c>
      <c r="B38" s="183" t="s">
        <v>170</v>
      </c>
      <c r="C38" s="185" t="s">
        <v>178</v>
      </c>
      <c r="D38" s="162" t="s">
        <v>86</v>
      </c>
      <c r="E38" s="182">
        <v>1</v>
      </c>
      <c r="F38" s="186"/>
      <c r="G38" s="169">
        <f t="shared" si="28"/>
        <v>0</v>
      </c>
      <c r="H38" s="168"/>
      <c r="I38" s="169">
        <f t="shared" si="29"/>
        <v>0</v>
      </c>
      <c r="J38" s="168"/>
      <c r="K38" s="169">
        <f t="shared" si="30"/>
        <v>0</v>
      </c>
      <c r="L38" s="169">
        <v>21</v>
      </c>
      <c r="M38" s="169">
        <f t="shared" si="31"/>
        <v>0</v>
      </c>
      <c r="N38" s="169">
        <v>0</v>
      </c>
      <c r="O38" s="169">
        <f t="shared" si="32"/>
        <v>0</v>
      </c>
      <c r="P38" s="169">
        <v>0</v>
      </c>
      <c r="Q38" s="169">
        <f t="shared" si="33"/>
        <v>0</v>
      </c>
      <c r="R38" s="169"/>
      <c r="S38" s="169"/>
      <c r="T38" s="170">
        <v>0</v>
      </c>
      <c r="U38" s="169">
        <f t="shared" si="34"/>
        <v>0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88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2.5" outlineLevel="1" x14ac:dyDescent="0.2">
      <c r="A39" s="152">
        <v>25</v>
      </c>
      <c r="B39" s="183" t="s">
        <v>171</v>
      </c>
      <c r="C39" s="185" t="s">
        <v>177</v>
      </c>
      <c r="D39" s="162" t="s">
        <v>86</v>
      </c>
      <c r="E39" s="182">
        <v>1</v>
      </c>
      <c r="F39" s="186"/>
      <c r="G39" s="169">
        <f t="shared" si="28"/>
        <v>0</v>
      </c>
      <c r="H39" s="168"/>
      <c r="I39" s="169">
        <f t="shared" si="29"/>
        <v>0</v>
      </c>
      <c r="J39" s="168"/>
      <c r="K39" s="169">
        <f t="shared" si="30"/>
        <v>0</v>
      </c>
      <c r="L39" s="169">
        <v>21</v>
      </c>
      <c r="M39" s="169">
        <f t="shared" si="31"/>
        <v>0</v>
      </c>
      <c r="N39" s="169">
        <v>0</v>
      </c>
      <c r="O39" s="169">
        <f t="shared" si="32"/>
        <v>0</v>
      </c>
      <c r="P39" s="169">
        <v>0</v>
      </c>
      <c r="Q39" s="169">
        <f t="shared" si="33"/>
        <v>0</v>
      </c>
      <c r="R39" s="169"/>
      <c r="S39" s="169"/>
      <c r="T39" s="170">
        <v>0</v>
      </c>
      <c r="U39" s="169">
        <f t="shared" si="34"/>
        <v>0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88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2.5" outlineLevel="1" x14ac:dyDescent="0.2">
      <c r="A40" s="152">
        <v>26</v>
      </c>
      <c r="B40" s="183" t="s">
        <v>172</v>
      </c>
      <c r="C40" s="185" t="s">
        <v>179</v>
      </c>
      <c r="D40" s="162" t="s">
        <v>86</v>
      </c>
      <c r="E40" s="182">
        <v>1</v>
      </c>
      <c r="F40" s="186"/>
      <c r="G40" s="169">
        <f t="shared" si="28"/>
        <v>0</v>
      </c>
      <c r="H40" s="168"/>
      <c r="I40" s="169">
        <f t="shared" si="29"/>
        <v>0</v>
      </c>
      <c r="J40" s="168"/>
      <c r="K40" s="169">
        <f t="shared" si="30"/>
        <v>0</v>
      </c>
      <c r="L40" s="169">
        <v>21</v>
      </c>
      <c r="M40" s="169">
        <f t="shared" si="31"/>
        <v>0</v>
      </c>
      <c r="N40" s="169">
        <v>0</v>
      </c>
      <c r="O40" s="169">
        <f t="shared" si="32"/>
        <v>0</v>
      </c>
      <c r="P40" s="169">
        <v>0</v>
      </c>
      <c r="Q40" s="169">
        <f t="shared" si="33"/>
        <v>0</v>
      </c>
      <c r="R40" s="169"/>
      <c r="S40" s="169"/>
      <c r="T40" s="170">
        <v>0</v>
      </c>
      <c r="U40" s="169">
        <f t="shared" si="34"/>
        <v>0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88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1" x14ac:dyDescent="0.2">
      <c r="A41" s="152">
        <v>27</v>
      </c>
      <c r="B41" s="183" t="s">
        <v>173</v>
      </c>
      <c r="C41" s="185" t="s">
        <v>179</v>
      </c>
      <c r="D41" s="162" t="s">
        <v>86</v>
      </c>
      <c r="E41" s="182">
        <v>1</v>
      </c>
      <c r="F41" s="186"/>
      <c r="G41" s="169">
        <f t="shared" si="28"/>
        <v>0</v>
      </c>
      <c r="H41" s="168"/>
      <c r="I41" s="169">
        <f t="shared" si="29"/>
        <v>0</v>
      </c>
      <c r="J41" s="168"/>
      <c r="K41" s="169">
        <f t="shared" si="30"/>
        <v>0</v>
      </c>
      <c r="L41" s="169">
        <v>21</v>
      </c>
      <c r="M41" s="169">
        <f t="shared" si="31"/>
        <v>0</v>
      </c>
      <c r="N41" s="169">
        <v>0</v>
      </c>
      <c r="O41" s="169">
        <f t="shared" si="32"/>
        <v>0</v>
      </c>
      <c r="P41" s="169">
        <v>0</v>
      </c>
      <c r="Q41" s="169">
        <f t="shared" si="33"/>
        <v>0</v>
      </c>
      <c r="R41" s="169"/>
      <c r="S41" s="169"/>
      <c r="T41" s="170">
        <v>0</v>
      </c>
      <c r="U41" s="169">
        <f t="shared" si="34"/>
        <v>0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88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2.5" outlineLevel="1" x14ac:dyDescent="0.2">
      <c r="A42" s="152">
        <v>28</v>
      </c>
      <c r="B42" s="183" t="s">
        <v>174</v>
      </c>
      <c r="C42" s="185" t="s">
        <v>179</v>
      </c>
      <c r="D42" s="162" t="s">
        <v>86</v>
      </c>
      <c r="E42" s="182">
        <v>1</v>
      </c>
      <c r="F42" s="186"/>
      <c r="G42" s="169">
        <f t="shared" si="28"/>
        <v>0</v>
      </c>
      <c r="H42" s="168"/>
      <c r="I42" s="169">
        <f t="shared" si="29"/>
        <v>0</v>
      </c>
      <c r="J42" s="168"/>
      <c r="K42" s="169">
        <f t="shared" si="30"/>
        <v>0</v>
      </c>
      <c r="L42" s="169">
        <v>21</v>
      </c>
      <c r="M42" s="169">
        <f t="shared" si="31"/>
        <v>0</v>
      </c>
      <c r="N42" s="169">
        <v>0</v>
      </c>
      <c r="O42" s="169">
        <f t="shared" si="32"/>
        <v>0</v>
      </c>
      <c r="P42" s="169">
        <v>0</v>
      </c>
      <c r="Q42" s="169">
        <f t="shared" si="33"/>
        <v>0</v>
      </c>
      <c r="R42" s="169"/>
      <c r="S42" s="169"/>
      <c r="T42" s="170">
        <v>0</v>
      </c>
      <c r="U42" s="169">
        <f t="shared" si="34"/>
        <v>0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88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45" outlineLevel="1" x14ac:dyDescent="0.2">
      <c r="A43" s="152">
        <v>31</v>
      </c>
      <c r="B43" s="183" t="s">
        <v>175</v>
      </c>
      <c r="C43" s="185" t="s">
        <v>100</v>
      </c>
      <c r="D43" s="162" t="s">
        <v>86</v>
      </c>
      <c r="E43" s="182">
        <v>7</v>
      </c>
      <c r="F43" s="186"/>
      <c r="G43" s="169">
        <f t="shared" si="28"/>
        <v>0</v>
      </c>
      <c r="H43" s="168"/>
      <c r="I43" s="169">
        <f t="shared" si="29"/>
        <v>0</v>
      </c>
      <c r="J43" s="168"/>
      <c r="K43" s="169">
        <f t="shared" si="30"/>
        <v>0</v>
      </c>
      <c r="L43" s="169">
        <v>21</v>
      </c>
      <c r="M43" s="169">
        <f t="shared" si="31"/>
        <v>0</v>
      </c>
      <c r="N43" s="169">
        <v>0</v>
      </c>
      <c r="O43" s="169">
        <f t="shared" si="32"/>
        <v>0</v>
      </c>
      <c r="P43" s="169">
        <v>0</v>
      </c>
      <c r="Q43" s="169">
        <f t="shared" si="33"/>
        <v>0</v>
      </c>
      <c r="R43" s="169"/>
      <c r="S43" s="169"/>
      <c r="T43" s="170">
        <v>0</v>
      </c>
      <c r="U43" s="169">
        <f t="shared" si="34"/>
        <v>0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88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58" t="s">
        <v>84</v>
      </c>
      <c r="B44" s="158" t="s">
        <v>56</v>
      </c>
      <c r="C44" s="179" t="s">
        <v>57</v>
      </c>
      <c r="D44" s="163"/>
      <c r="E44" s="165"/>
      <c r="F44" s="171"/>
      <c r="G44" s="171">
        <f>SUMIF(AG45:AG78,"&lt;&gt;NOR",G45:G78)</f>
        <v>0</v>
      </c>
      <c r="H44" s="171"/>
      <c r="I44" s="171">
        <f>SUM(I45:I78)</f>
        <v>0</v>
      </c>
      <c r="J44" s="171"/>
      <c r="K44" s="171">
        <f>SUM(K45:K78)</f>
        <v>0</v>
      </c>
      <c r="L44" s="171"/>
      <c r="M44" s="171">
        <f>SUM(M45:M78)</f>
        <v>0</v>
      </c>
      <c r="N44" s="171"/>
      <c r="O44" s="171">
        <f>SUM(O45:O78)</f>
        <v>0.14000000000000001</v>
      </c>
      <c r="P44" s="171"/>
      <c r="Q44" s="171">
        <f>SUM(Q45:Q78)</f>
        <v>0</v>
      </c>
      <c r="R44" s="171"/>
      <c r="S44" s="171"/>
      <c r="T44" s="172"/>
      <c r="U44" s="171">
        <f>SUM(U45:U78)</f>
        <v>0</v>
      </c>
      <c r="AG44" t="s">
        <v>85</v>
      </c>
    </row>
    <row r="45" spans="1:60" ht="22.5" outlineLevel="1" x14ac:dyDescent="0.2">
      <c r="A45" s="152">
        <v>32</v>
      </c>
      <c r="B45" s="183"/>
      <c r="C45" s="185" t="s">
        <v>180</v>
      </c>
      <c r="D45" s="162" t="s">
        <v>86</v>
      </c>
      <c r="E45" s="182">
        <v>2</v>
      </c>
      <c r="F45" s="186"/>
      <c r="G45" s="169">
        <f t="shared" ref="G45:G78" si="35">ROUND(E45*F45,2)</f>
        <v>0</v>
      </c>
      <c r="H45" s="168"/>
      <c r="I45" s="169">
        <f t="shared" ref="I45:I78" si="36">ROUND(E45*H45,2)</f>
        <v>0</v>
      </c>
      <c r="J45" s="168"/>
      <c r="K45" s="169">
        <f t="shared" ref="K45:K78" si="37">ROUND(E45*J45,2)</f>
        <v>0</v>
      </c>
      <c r="L45" s="169">
        <v>21</v>
      </c>
      <c r="M45" s="169">
        <f t="shared" ref="M45:M78" si="38">G45*(1+L45/100)</f>
        <v>0</v>
      </c>
      <c r="N45" s="169">
        <v>0</v>
      </c>
      <c r="O45" s="169">
        <f t="shared" ref="O45:O78" si="39">ROUND(E45*N45,2)</f>
        <v>0</v>
      </c>
      <c r="P45" s="169">
        <v>0</v>
      </c>
      <c r="Q45" s="169">
        <f t="shared" ref="Q45:Q78" si="40">ROUND(E45*P45,2)</f>
        <v>0</v>
      </c>
      <c r="R45" s="169"/>
      <c r="S45" s="169"/>
      <c r="T45" s="170">
        <v>0</v>
      </c>
      <c r="U45" s="169">
        <f t="shared" ref="U45:U78" si="41">ROUND(E45*T45,2)</f>
        <v>0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88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>
        <v>33</v>
      </c>
      <c r="B46" s="152"/>
      <c r="C46" s="178" t="s">
        <v>183</v>
      </c>
      <c r="D46" s="162" t="s">
        <v>86</v>
      </c>
      <c r="E46" s="182">
        <v>1</v>
      </c>
      <c r="F46" s="186"/>
      <c r="G46" s="169">
        <f t="shared" si="35"/>
        <v>0</v>
      </c>
      <c r="H46" s="168"/>
      <c r="I46" s="169">
        <f t="shared" si="36"/>
        <v>0</v>
      </c>
      <c r="J46" s="168"/>
      <c r="K46" s="169">
        <f t="shared" si="37"/>
        <v>0</v>
      </c>
      <c r="L46" s="169">
        <v>21</v>
      </c>
      <c r="M46" s="169">
        <f t="shared" si="38"/>
        <v>0</v>
      </c>
      <c r="N46" s="169">
        <v>0</v>
      </c>
      <c r="O46" s="169">
        <f t="shared" si="39"/>
        <v>0</v>
      </c>
      <c r="P46" s="169">
        <v>0</v>
      </c>
      <c r="Q46" s="169">
        <f t="shared" si="40"/>
        <v>0</v>
      </c>
      <c r="R46" s="169"/>
      <c r="S46" s="169"/>
      <c r="T46" s="170">
        <v>0</v>
      </c>
      <c r="U46" s="169">
        <f t="shared" si="41"/>
        <v>0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88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2.5" outlineLevel="1" x14ac:dyDescent="0.2">
      <c r="A47" s="152">
        <v>34</v>
      </c>
      <c r="B47" s="183"/>
      <c r="C47" s="178" t="s">
        <v>184</v>
      </c>
      <c r="D47" s="162" t="s">
        <v>86</v>
      </c>
      <c r="E47" s="182">
        <v>2</v>
      </c>
      <c r="F47" s="186"/>
      <c r="G47" s="169">
        <f t="shared" si="35"/>
        <v>0</v>
      </c>
      <c r="H47" s="168"/>
      <c r="I47" s="169">
        <f t="shared" si="36"/>
        <v>0</v>
      </c>
      <c r="J47" s="168"/>
      <c r="K47" s="169">
        <f t="shared" si="37"/>
        <v>0</v>
      </c>
      <c r="L47" s="169">
        <v>21</v>
      </c>
      <c r="M47" s="169">
        <f t="shared" si="38"/>
        <v>0</v>
      </c>
      <c r="N47" s="169">
        <v>0</v>
      </c>
      <c r="O47" s="169">
        <f t="shared" si="39"/>
        <v>0</v>
      </c>
      <c r="P47" s="169">
        <v>0</v>
      </c>
      <c r="Q47" s="169">
        <f t="shared" si="40"/>
        <v>0</v>
      </c>
      <c r="R47" s="169"/>
      <c r="S47" s="169"/>
      <c r="T47" s="170">
        <v>0</v>
      </c>
      <c r="U47" s="169">
        <f t="shared" si="41"/>
        <v>0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87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>
        <v>35</v>
      </c>
      <c r="B48" s="152"/>
      <c r="C48" s="178" t="s">
        <v>101</v>
      </c>
      <c r="D48" s="162" t="s">
        <v>86</v>
      </c>
      <c r="E48" s="182">
        <v>18</v>
      </c>
      <c r="F48" s="186"/>
      <c r="G48" s="169">
        <f t="shared" si="35"/>
        <v>0</v>
      </c>
      <c r="H48" s="168"/>
      <c r="I48" s="169">
        <f t="shared" si="36"/>
        <v>0</v>
      </c>
      <c r="J48" s="168"/>
      <c r="K48" s="169">
        <f t="shared" si="37"/>
        <v>0</v>
      </c>
      <c r="L48" s="169">
        <v>21</v>
      </c>
      <c r="M48" s="169">
        <f t="shared" si="38"/>
        <v>0</v>
      </c>
      <c r="N48" s="169">
        <v>0</v>
      </c>
      <c r="O48" s="169">
        <f t="shared" si="39"/>
        <v>0</v>
      </c>
      <c r="P48" s="169">
        <v>0</v>
      </c>
      <c r="Q48" s="169">
        <f t="shared" si="40"/>
        <v>0</v>
      </c>
      <c r="R48" s="169"/>
      <c r="S48" s="169"/>
      <c r="T48" s="170">
        <v>0</v>
      </c>
      <c r="U48" s="169">
        <f t="shared" si="41"/>
        <v>0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88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2">
        <v>36</v>
      </c>
      <c r="B49" s="183"/>
      <c r="C49" s="178" t="s">
        <v>102</v>
      </c>
      <c r="D49" s="162" t="s">
        <v>86</v>
      </c>
      <c r="E49" s="182">
        <v>9</v>
      </c>
      <c r="F49" s="186"/>
      <c r="G49" s="169">
        <f t="shared" ref="G49" si="42">ROUND(E49*F49,2)</f>
        <v>0</v>
      </c>
      <c r="H49" s="168"/>
      <c r="I49" s="169">
        <f t="shared" ref="I49" si="43">ROUND(E49*H49,2)</f>
        <v>0</v>
      </c>
      <c r="J49" s="168"/>
      <c r="K49" s="169">
        <f t="shared" ref="K49" si="44">ROUND(E49*J49,2)</f>
        <v>0</v>
      </c>
      <c r="L49" s="169">
        <v>21</v>
      </c>
      <c r="M49" s="169">
        <f t="shared" ref="M49" si="45">G49*(1+L49/100)</f>
        <v>0</v>
      </c>
      <c r="N49" s="169">
        <v>0</v>
      </c>
      <c r="O49" s="169">
        <f t="shared" ref="O49" si="46">ROUND(E49*N49,2)</f>
        <v>0</v>
      </c>
      <c r="P49" s="169">
        <v>0</v>
      </c>
      <c r="Q49" s="169">
        <f t="shared" ref="Q49" si="47">ROUND(E49*P49,2)</f>
        <v>0</v>
      </c>
      <c r="R49" s="169"/>
      <c r="S49" s="169"/>
      <c r="T49" s="170">
        <v>0</v>
      </c>
      <c r="U49" s="169">
        <f t="shared" ref="U49" si="48">ROUND(E49*T49,2)</f>
        <v>0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88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22.5" outlineLevel="1" x14ac:dyDescent="0.2">
      <c r="A50" s="152">
        <v>37</v>
      </c>
      <c r="B50" s="183"/>
      <c r="C50" s="185" t="s">
        <v>181</v>
      </c>
      <c r="D50" s="162" t="s">
        <v>86</v>
      </c>
      <c r="E50" s="182">
        <v>1</v>
      </c>
      <c r="F50" s="186"/>
      <c r="G50" s="169">
        <f t="shared" si="35"/>
        <v>0</v>
      </c>
      <c r="H50" s="168"/>
      <c r="I50" s="169">
        <f t="shared" si="36"/>
        <v>0</v>
      </c>
      <c r="J50" s="168"/>
      <c r="K50" s="169">
        <f t="shared" si="37"/>
        <v>0</v>
      </c>
      <c r="L50" s="169">
        <v>21</v>
      </c>
      <c r="M50" s="169">
        <f t="shared" si="38"/>
        <v>0</v>
      </c>
      <c r="N50" s="169">
        <v>0</v>
      </c>
      <c r="O50" s="169">
        <f t="shared" si="39"/>
        <v>0</v>
      </c>
      <c r="P50" s="169">
        <v>0</v>
      </c>
      <c r="Q50" s="169">
        <f t="shared" si="40"/>
        <v>0</v>
      </c>
      <c r="R50" s="169"/>
      <c r="S50" s="169"/>
      <c r="T50" s="170">
        <v>0</v>
      </c>
      <c r="U50" s="169">
        <f t="shared" si="41"/>
        <v>0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88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>
        <v>38</v>
      </c>
      <c r="B51" s="183"/>
      <c r="C51" s="185" t="s">
        <v>187</v>
      </c>
      <c r="D51" s="162" t="s">
        <v>103</v>
      </c>
      <c r="E51" s="182">
        <v>50</v>
      </c>
      <c r="F51" s="186"/>
      <c r="G51" s="169">
        <f t="shared" ref="G51:G52" si="49">ROUND(E51*F51,2)</f>
        <v>0</v>
      </c>
      <c r="H51" s="168"/>
      <c r="I51" s="169">
        <f t="shared" ref="I51:I52" si="50">ROUND(E51*H51,2)</f>
        <v>0</v>
      </c>
      <c r="J51" s="168"/>
      <c r="K51" s="169">
        <f t="shared" ref="K51:K52" si="51">ROUND(E51*J51,2)</f>
        <v>0</v>
      </c>
      <c r="L51" s="169">
        <v>21</v>
      </c>
      <c r="M51" s="169">
        <f t="shared" ref="M51:M52" si="52">G51*(1+L51/100)</f>
        <v>0</v>
      </c>
      <c r="N51" s="169">
        <v>4.0000000000000003E-5</v>
      </c>
      <c r="O51" s="169">
        <f t="shared" ref="O51:O52" si="53">ROUND(E51*N51,2)</f>
        <v>0</v>
      </c>
      <c r="P51" s="169">
        <v>0</v>
      </c>
      <c r="Q51" s="169">
        <f t="shared" ref="Q51:Q52" si="54">ROUND(E51*P51,2)</f>
        <v>0</v>
      </c>
      <c r="R51" s="169"/>
      <c r="S51" s="169"/>
      <c r="T51" s="170">
        <v>0</v>
      </c>
      <c r="U51" s="169">
        <f t="shared" ref="U51:U52" si="55">ROUND(E51*T51,2)</f>
        <v>0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88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>
        <v>39</v>
      </c>
      <c r="B52" s="183"/>
      <c r="C52" s="185" t="s">
        <v>188</v>
      </c>
      <c r="D52" s="162" t="s">
        <v>103</v>
      </c>
      <c r="E52" s="182">
        <v>20</v>
      </c>
      <c r="F52" s="186"/>
      <c r="G52" s="169">
        <f t="shared" si="49"/>
        <v>0</v>
      </c>
      <c r="H52" s="168"/>
      <c r="I52" s="169">
        <f t="shared" si="50"/>
        <v>0</v>
      </c>
      <c r="J52" s="168"/>
      <c r="K52" s="169">
        <f t="shared" si="51"/>
        <v>0</v>
      </c>
      <c r="L52" s="169">
        <v>21</v>
      </c>
      <c r="M52" s="169">
        <f t="shared" si="52"/>
        <v>0</v>
      </c>
      <c r="N52" s="169">
        <v>6.9999999999999994E-5</v>
      </c>
      <c r="O52" s="169">
        <f t="shared" si="53"/>
        <v>0</v>
      </c>
      <c r="P52" s="169">
        <v>0</v>
      </c>
      <c r="Q52" s="169">
        <f t="shared" si="54"/>
        <v>0</v>
      </c>
      <c r="R52" s="169"/>
      <c r="S52" s="169"/>
      <c r="T52" s="170">
        <v>0</v>
      </c>
      <c r="U52" s="169">
        <f t="shared" si="55"/>
        <v>0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88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52">
        <v>40</v>
      </c>
      <c r="B53" s="152"/>
      <c r="C53" s="178" t="s">
        <v>185</v>
      </c>
      <c r="D53" s="162" t="s">
        <v>103</v>
      </c>
      <c r="E53" s="182">
        <v>350</v>
      </c>
      <c r="F53" s="186"/>
      <c r="G53" s="169">
        <f t="shared" si="35"/>
        <v>0</v>
      </c>
      <c r="H53" s="168"/>
      <c r="I53" s="169">
        <f t="shared" si="36"/>
        <v>0</v>
      </c>
      <c r="J53" s="168"/>
      <c r="K53" s="169">
        <f t="shared" si="37"/>
        <v>0</v>
      </c>
      <c r="L53" s="169">
        <v>21</v>
      </c>
      <c r="M53" s="169">
        <f t="shared" si="38"/>
        <v>0</v>
      </c>
      <c r="N53" s="169">
        <v>4.0000000000000003E-5</v>
      </c>
      <c r="O53" s="169">
        <f t="shared" si="39"/>
        <v>0.01</v>
      </c>
      <c r="P53" s="169">
        <v>0</v>
      </c>
      <c r="Q53" s="169">
        <f t="shared" si="40"/>
        <v>0</v>
      </c>
      <c r="R53" s="169"/>
      <c r="S53" s="169"/>
      <c r="T53" s="170">
        <v>0</v>
      </c>
      <c r="U53" s="169">
        <f t="shared" si="41"/>
        <v>0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88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52">
        <v>41</v>
      </c>
      <c r="B54" s="152"/>
      <c r="C54" s="178" t="s">
        <v>186</v>
      </c>
      <c r="D54" s="162" t="s">
        <v>103</v>
      </c>
      <c r="E54" s="182">
        <v>50</v>
      </c>
      <c r="F54" s="186"/>
      <c r="G54" s="169">
        <f t="shared" si="35"/>
        <v>0</v>
      </c>
      <c r="H54" s="168"/>
      <c r="I54" s="169">
        <f t="shared" si="36"/>
        <v>0</v>
      </c>
      <c r="J54" s="168"/>
      <c r="K54" s="169">
        <f t="shared" si="37"/>
        <v>0</v>
      </c>
      <c r="L54" s="169">
        <v>21</v>
      </c>
      <c r="M54" s="169">
        <f t="shared" si="38"/>
        <v>0</v>
      </c>
      <c r="N54" s="169">
        <v>6.9999999999999994E-5</v>
      </c>
      <c r="O54" s="169">
        <f t="shared" si="39"/>
        <v>0</v>
      </c>
      <c r="P54" s="169">
        <v>0</v>
      </c>
      <c r="Q54" s="169">
        <f t="shared" si="40"/>
        <v>0</v>
      </c>
      <c r="R54" s="169"/>
      <c r="S54" s="169"/>
      <c r="T54" s="170">
        <v>0</v>
      </c>
      <c r="U54" s="169">
        <f t="shared" si="41"/>
        <v>0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88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>
        <v>42</v>
      </c>
      <c r="B55" s="152"/>
      <c r="C55" s="178" t="s">
        <v>104</v>
      </c>
      <c r="D55" s="162" t="s">
        <v>103</v>
      </c>
      <c r="E55" s="182">
        <v>805</v>
      </c>
      <c r="F55" s="186"/>
      <c r="G55" s="169">
        <f t="shared" si="35"/>
        <v>0</v>
      </c>
      <c r="H55" s="168"/>
      <c r="I55" s="169">
        <f t="shared" si="36"/>
        <v>0</v>
      </c>
      <c r="J55" s="168"/>
      <c r="K55" s="169">
        <f t="shared" si="37"/>
        <v>0</v>
      </c>
      <c r="L55" s="169">
        <v>21</v>
      </c>
      <c r="M55" s="169">
        <f t="shared" si="38"/>
        <v>0</v>
      </c>
      <c r="N55" s="169">
        <v>0</v>
      </c>
      <c r="O55" s="169">
        <f t="shared" si="39"/>
        <v>0</v>
      </c>
      <c r="P55" s="169">
        <v>0</v>
      </c>
      <c r="Q55" s="169">
        <f t="shared" si="40"/>
        <v>0</v>
      </c>
      <c r="R55" s="169"/>
      <c r="S55" s="169"/>
      <c r="T55" s="170">
        <v>0</v>
      </c>
      <c r="U55" s="169">
        <f t="shared" si="41"/>
        <v>0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88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>
        <v>43</v>
      </c>
      <c r="B56" s="183"/>
      <c r="C56" s="185" t="s">
        <v>182</v>
      </c>
      <c r="D56" s="162" t="s">
        <v>103</v>
      </c>
      <c r="E56" s="182">
        <v>400</v>
      </c>
      <c r="F56" s="186"/>
      <c r="G56" s="169">
        <f t="shared" si="35"/>
        <v>0</v>
      </c>
      <c r="H56" s="168"/>
      <c r="I56" s="169">
        <f t="shared" si="36"/>
        <v>0</v>
      </c>
      <c r="J56" s="168"/>
      <c r="K56" s="169">
        <f t="shared" si="37"/>
        <v>0</v>
      </c>
      <c r="L56" s="169">
        <v>21</v>
      </c>
      <c r="M56" s="169">
        <f t="shared" si="38"/>
        <v>0</v>
      </c>
      <c r="N56" s="169">
        <v>0</v>
      </c>
      <c r="O56" s="169">
        <f t="shared" si="39"/>
        <v>0</v>
      </c>
      <c r="P56" s="169">
        <v>0</v>
      </c>
      <c r="Q56" s="169">
        <f t="shared" si="40"/>
        <v>0</v>
      </c>
      <c r="R56" s="169"/>
      <c r="S56" s="169"/>
      <c r="T56" s="170">
        <v>0</v>
      </c>
      <c r="U56" s="169">
        <f t="shared" si="41"/>
        <v>0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88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2.5" outlineLevel="1" x14ac:dyDescent="0.2">
      <c r="A57" s="152">
        <v>44</v>
      </c>
      <c r="B57" s="152"/>
      <c r="C57" s="178" t="s">
        <v>189</v>
      </c>
      <c r="D57" s="162" t="s">
        <v>103</v>
      </c>
      <c r="E57" s="182">
        <v>50</v>
      </c>
      <c r="F57" s="186"/>
      <c r="G57" s="169">
        <f t="shared" si="35"/>
        <v>0</v>
      </c>
      <c r="H57" s="168"/>
      <c r="I57" s="169">
        <f t="shared" si="36"/>
        <v>0</v>
      </c>
      <c r="J57" s="168"/>
      <c r="K57" s="169">
        <f t="shared" si="37"/>
        <v>0</v>
      </c>
      <c r="L57" s="169">
        <v>21</v>
      </c>
      <c r="M57" s="169">
        <f t="shared" si="38"/>
        <v>0</v>
      </c>
      <c r="N57" s="169">
        <v>1.4999999999999999E-4</v>
      </c>
      <c r="O57" s="169">
        <f t="shared" si="39"/>
        <v>0.01</v>
      </c>
      <c r="P57" s="169">
        <v>0</v>
      </c>
      <c r="Q57" s="169">
        <f t="shared" si="40"/>
        <v>0</v>
      </c>
      <c r="R57" s="169"/>
      <c r="S57" s="169"/>
      <c r="T57" s="170">
        <v>0</v>
      </c>
      <c r="U57" s="169">
        <f t="shared" si="41"/>
        <v>0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88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2.5" outlineLevel="1" x14ac:dyDescent="0.2">
      <c r="A58" s="152">
        <v>45</v>
      </c>
      <c r="B58" s="152"/>
      <c r="C58" s="178" t="s">
        <v>190</v>
      </c>
      <c r="D58" s="162" t="s">
        <v>103</v>
      </c>
      <c r="E58" s="182">
        <v>100</v>
      </c>
      <c r="F58" s="186"/>
      <c r="G58" s="169">
        <f t="shared" si="35"/>
        <v>0</v>
      </c>
      <c r="H58" s="168"/>
      <c r="I58" s="169">
        <f t="shared" si="36"/>
        <v>0</v>
      </c>
      <c r="J58" s="168"/>
      <c r="K58" s="169">
        <f t="shared" si="37"/>
        <v>0</v>
      </c>
      <c r="L58" s="169">
        <v>21</v>
      </c>
      <c r="M58" s="169">
        <f t="shared" si="38"/>
        <v>0</v>
      </c>
      <c r="N58" s="169">
        <v>2.0000000000000001E-4</v>
      </c>
      <c r="O58" s="169">
        <f t="shared" si="39"/>
        <v>0.02</v>
      </c>
      <c r="P58" s="169">
        <v>0</v>
      </c>
      <c r="Q58" s="169">
        <f t="shared" si="40"/>
        <v>0</v>
      </c>
      <c r="R58" s="169"/>
      <c r="S58" s="169"/>
      <c r="T58" s="170">
        <v>0</v>
      </c>
      <c r="U58" s="169">
        <f t="shared" si="41"/>
        <v>0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88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22.5" outlineLevel="1" x14ac:dyDescent="0.2">
      <c r="A59" s="152">
        <v>46</v>
      </c>
      <c r="B59" s="183"/>
      <c r="C59" s="185" t="s">
        <v>193</v>
      </c>
      <c r="D59" s="162" t="s">
        <v>103</v>
      </c>
      <c r="E59" s="182">
        <v>320</v>
      </c>
      <c r="F59" s="186"/>
      <c r="G59" s="169">
        <f t="shared" si="35"/>
        <v>0</v>
      </c>
      <c r="H59" s="168"/>
      <c r="I59" s="169">
        <f t="shared" si="36"/>
        <v>0</v>
      </c>
      <c r="J59" s="168"/>
      <c r="K59" s="169">
        <f t="shared" si="37"/>
        <v>0</v>
      </c>
      <c r="L59" s="169">
        <v>21</v>
      </c>
      <c r="M59" s="169">
        <f t="shared" si="38"/>
        <v>0</v>
      </c>
      <c r="N59" s="169">
        <v>1.8000000000000001E-4</v>
      </c>
      <c r="O59" s="169">
        <f t="shared" si="39"/>
        <v>0.06</v>
      </c>
      <c r="P59" s="169">
        <v>0</v>
      </c>
      <c r="Q59" s="169">
        <f t="shared" si="40"/>
        <v>0</v>
      </c>
      <c r="R59" s="169"/>
      <c r="S59" s="169"/>
      <c r="T59" s="170">
        <v>0</v>
      </c>
      <c r="U59" s="169">
        <f t="shared" si="41"/>
        <v>0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88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2.5" outlineLevel="1" x14ac:dyDescent="0.2">
      <c r="A60" s="152">
        <v>47</v>
      </c>
      <c r="B60" s="183"/>
      <c r="C60" s="185" t="s">
        <v>192</v>
      </c>
      <c r="D60" s="162" t="s">
        <v>103</v>
      </c>
      <c r="E60" s="182">
        <v>300</v>
      </c>
      <c r="F60" s="186"/>
      <c r="G60" s="169">
        <f t="shared" si="35"/>
        <v>0</v>
      </c>
      <c r="H60" s="168"/>
      <c r="I60" s="169">
        <f t="shared" si="36"/>
        <v>0</v>
      </c>
      <c r="J60" s="168"/>
      <c r="K60" s="169">
        <f t="shared" si="37"/>
        <v>0</v>
      </c>
      <c r="L60" s="169">
        <v>21</v>
      </c>
      <c r="M60" s="169">
        <f t="shared" si="38"/>
        <v>0</v>
      </c>
      <c r="N60" s="169">
        <v>1.1E-4</v>
      </c>
      <c r="O60" s="169">
        <f t="shared" si="39"/>
        <v>0.03</v>
      </c>
      <c r="P60" s="169">
        <v>0</v>
      </c>
      <c r="Q60" s="169">
        <f t="shared" si="40"/>
        <v>0</v>
      </c>
      <c r="R60" s="169"/>
      <c r="S60" s="169"/>
      <c r="T60" s="170">
        <v>0</v>
      </c>
      <c r="U60" s="169">
        <f t="shared" si="41"/>
        <v>0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88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52">
        <v>48</v>
      </c>
      <c r="B61" s="152"/>
      <c r="C61" s="178" t="s">
        <v>194</v>
      </c>
      <c r="D61" s="162" t="s">
        <v>103</v>
      </c>
      <c r="E61" s="182">
        <v>50</v>
      </c>
      <c r="F61" s="186"/>
      <c r="G61" s="169">
        <f t="shared" si="35"/>
        <v>0</v>
      </c>
      <c r="H61" s="168"/>
      <c r="I61" s="169">
        <f t="shared" si="36"/>
        <v>0</v>
      </c>
      <c r="J61" s="168"/>
      <c r="K61" s="169">
        <f t="shared" si="37"/>
        <v>0</v>
      </c>
      <c r="L61" s="169">
        <v>21</v>
      </c>
      <c r="M61" s="169">
        <f t="shared" si="38"/>
        <v>0</v>
      </c>
      <c r="N61" s="169">
        <v>6.9999999999999994E-5</v>
      </c>
      <c r="O61" s="169">
        <f t="shared" si="39"/>
        <v>0</v>
      </c>
      <c r="P61" s="169">
        <v>0</v>
      </c>
      <c r="Q61" s="169">
        <f t="shared" si="40"/>
        <v>0</v>
      </c>
      <c r="R61" s="169"/>
      <c r="S61" s="169"/>
      <c r="T61" s="170">
        <v>0</v>
      </c>
      <c r="U61" s="169">
        <f t="shared" si="41"/>
        <v>0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88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22.5" outlineLevel="1" x14ac:dyDescent="0.2">
      <c r="A62" s="152">
        <v>49</v>
      </c>
      <c r="B62" s="183"/>
      <c r="C62" s="185" t="s">
        <v>195</v>
      </c>
      <c r="D62" s="162" t="s">
        <v>103</v>
      </c>
      <c r="E62" s="182">
        <v>75</v>
      </c>
      <c r="F62" s="186"/>
      <c r="G62" s="169">
        <f t="shared" si="35"/>
        <v>0</v>
      </c>
      <c r="H62" s="168"/>
      <c r="I62" s="169">
        <f t="shared" si="36"/>
        <v>0</v>
      </c>
      <c r="J62" s="168"/>
      <c r="K62" s="169">
        <f t="shared" si="37"/>
        <v>0</v>
      </c>
      <c r="L62" s="169">
        <v>21</v>
      </c>
      <c r="M62" s="169">
        <f t="shared" si="38"/>
        <v>0</v>
      </c>
      <c r="N62" s="169">
        <v>6.9999999999999994E-5</v>
      </c>
      <c r="O62" s="169">
        <f t="shared" si="39"/>
        <v>0.01</v>
      </c>
      <c r="P62" s="169">
        <v>0</v>
      </c>
      <c r="Q62" s="169">
        <f t="shared" si="40"/>
        <v>0</v>
      </c>
      <c r="R62" s="169"/>
      <c r="S62" s="169"/>
      <c r="T62" s="170">
        <v>0</v>
      </c>
      <c r="U62" s="169">
        <f t="shared" si="41"/>
        <v>0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88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>
        <v>50</v>
      </c>
      <c r="B63" s="183"/>
      <c r="C63" s="185" t="s">
        <v>196</v>
      </c>
      <c r="D63" s="162" t="s">
        <v>86</v>
      </c>
      <c r="E63" s="182">
        <v>640</v>
      </c>
      <c r="F63" s="186"/>
      <c r="G63" s="169">
        <f t="shared" si="35"/>
        <v>0</v>
      </c>
      <c r="H63" s="168"/>
      <c r="I63" s="169">
        <f t="shared" si="36"/>
        <v>0</v>
      </c>
      <c r="J63" s="168"/>
      <c r="K63" s="169">
        <f t="shared" si="37"/>
        <v>0</v>
      </c>
      <c r="L63" s="169">
        <v>21</v>
      </c>
      <c r="M63" s="169">
        <f t="shared" si="38"/>
        <v>0</v>
      </c>
      <c r="N63" s="169">
        <v>0</v>
      </c>
      <c r="O63" s="169">
        <f t="shared" si="39"/>
        <v>0</v>
      </c>
      <c r="P63" s="169">
        <v>0</v>
      </c>
      <c r="Q63" s="169">
        <f t="shared" si="40"/>
        <v>0</v>
      </c>
      <c r="R63" s="169"/>
      <c r="S63" s="169"/>
      <c r="T63" s="170">
        <v>0</v>
      </c>
      <c r="U63" s="169">
        <f t="shared" si="41"/>
        <v>0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88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>
        <v>51</v>
      </c>
      <c r="B64" s="183"/>
      <c r="C64" s="185" t="s">
        <v>197</v>
      </c>
      <c r="D64" s="162" t="s">
        <v>86</v>
      </c>
      <c r="E64" s="182">
        <v>600</v>
      </c>
      <c r="F64" s="186"/>
      <c r="G64" s="169">
        <f t="shared" ref="G64" si="56">ROUND(E64*F64,2)</f>
        <v>0</v>
      </c>
      <c r="H64" s="168"/>
      <c r="I64" s="169">
        <f t="shared" ref="I64" si="57">ROUND(E64*H64,2)</f>
        <v>0</v>
      </c>
      <c r="J64" s="168"/>
      <c r="K64" s="169">
        <f t="shared" ref="K64" si="58">ROUND(E64*J64,2)</f>
        <v>0</v>
      </c>
      <c r="L64" s="169">
        <v>21</v>
      </c>
      <c r="M64" s="169">
        <f t="shared" ref="M64" si="59">G64*(1+L64/100)</f>
        <v>0</v>
      </c>
      <c r="N64" s="169">
        <v>0</v>
      </c>
      <c r="O64" s="169">
        <f t="shared" ref="O64" si="60">ROUND(E64*N64,2)</f>
        <v>0</v>
      </c>
      <c r="P64" s="169">
        <v>0</v>
      </c>
      <c r="Q64" s="169">
        <f t="shared" ref="Q64" si="61">ROUND(E64*P64,2)</f>
        <v>0</v>
      </c>
      <c r="R64" s="169"/>
      <c r="S64" s="169"/>
      <c r="T64" s="170">
        <v>0</v>
      </c>
      <c r="U64" s="169">
        <f t="shared" ref="U64" si="62">ROUND(E64*T64,2)</f>
        <v>0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88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22.5" outlineLevel="1" x14ac:dyDescent="0.2">
      <c r="A65" s="152">
        <v>52</v>
      </c>
      <c r="B65" s="183"/>
      <c r="C65" s="185" t="s">
        <v>198</v>
      </c>
      <c r="D65" s="162" t="s">
        <v>86</v>
      </c>
      <c r="E65" s="182">
        <v>100</v>
      </c>
      <c r="F65" s="186"/>
      <c r="G65" s="169">
        <f t="shared" si="35"/>
        <v>0</v>
      </c>
      <c r="H65" s="168"/>
      <c r="I65" s="169">
        <f t="shared" si="36"/>
        <v>0</v>
      </c>
      <c r="J65" s="168"/>
      <c r="K65" s="169">
        <f t="shared" si="37"/>
        <v>0</v>
      </c>
      <c r="L65" s="169">
        <v>21</v>
      </c>
      <c r="M65" s="169">
        <f t="shared" si="38"/>
        <v>0</v>
      </c>
      <c r="N65" s="169">
        <v>0</v>
      </c>
      <c r="O65" s="169">
        <f t="shared" si="39"/>
        <v>0</v>
      </c>
      <c r="P65" s="169">
        <v>0</v>
      </c>
      <c r="Q65" s="169">
        <f t="shared" si="40"/>
        <v>0</v>
      </c>
      <c r="R65" s="169"/>
      <c r="S65" s="169"/>
      <c r="T65" s="170">
        <v>0</v>
      </c>
      <c r="U65" s="169">
        <f t="shared" si="41"/>
        <v>0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88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2">
        <v>53</v>
      </c>
      <c r="B66" s="183"/>
      <c r="C66" s="178" t="s">
        <v>106</v>
      </c>
      <c r="D66" s="162" t="s">
        <v>103</v>
      </c>
      <c r="E66" s="182">
        <v>10</v>
      </c>
      <c r="F66" s="186"/>
      <c r="G66" s="169">
        <f t="shared" si="35"/>
        <v>0</v>
      </c>
      <c r="H66" s="168"/>
      <c r="I66" s="169">
        <f t="shared" si="36"/>
        <v>0</v>
      </c>
      <c r="J66" s="168"/>
      <c r="K66" s="169">
        <f t="shared" si="37"/>
        <v>0</v>
      </c>
      <c r="L66" s="169">
        <v>21</v>
      </c>
      <c r="M66" s="169">
        <f t="shared" si="38"/>
        <v>0</v>
      </c>
      <c r="N66" s="169">
        <v>2.1000000000000001E-4</v>
      </c>
      <c r="O66" s="169">
        <f t="shared" si="39"/>
        <v>0</v>
      </c>
      <c r="P66" s="169">
        <v>0</v>
      </c>
      <c r="Q66" s="169">
        <f t="shared" si="40"/>
        <v>0</v>
      </c>
      <c r="R66" s="169"/>
      <c r="S66" s="169"/>
      <c r="T66" s="170">
        <v>0</v>
      </c>
      <c r="U66" s="169">
        <f t="shared" si="41"/>
        <v>0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88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2">
        <v>54</v>
      </c>
      <c r="B67" s="152"/>
      <c r="C67" s="178" t="s">
        <v>107</v>
      </c>
      <c r="D67" s="162" t="s">
        <v>86</v>
      </c>
      <c r="E67" s="182">
        <v>450</v>
      </c>
      <c r="F67" s="186"/>
      <c r="G67" s="169">
        <f t="shared" si="35"/>
        <v>0</v>
      </c>
      <c r="H67" s="168"/>
      <c r="I67" s="169">
        <f t="shared" si="36"/>
        <v>0</v>
      </c>
      <c r="J67" s="168"/>
      <c r="K67" s="169">
        <f t="shared" si="37"/>
        <v>0</v>
      </c>
      <c r="L67" s="169">
        <v>21</v>
      </c>
      <c r="M67" s="169">
        <f t="shared" si="38"/>
        <v>0</v>
      </c>
      <c r="N67" s="169">
        <v>0</v>
      </c>
      <c r="O67" s="169">
        <f t="shared" si="39"/>
        <v>0</v>
      </c>
      <c r="P67" s="169">
        <v>0</v>
      </c>
      <c r="Q67" s="169">
        <f t="shared" si="40"/>
        <v>0</v>
      </c>
      <c r="R67" s="169"/>
      <c r="S67" s="169"/>
      <c r="T67" s="170">
        <v>0</v>
      </c>
      <c r="U67" s="169">
        <f t="shared" si="41"/>
        <v>0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88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2.5" outlineLevel="1" x14ac:dyDescent="0.2">
      <c r="A68" s="152">
        <v>55</v>
      </c>
      <c r="B68" s="152"/>
      <c r="C68" s="178" t="s">
        <v>199</v>
      </c>
      <c r="D68" s="162" t="s">
        <v>103</v>
      </c>
      <c r="E68" s="182">
        <v>35</v>
      </c>
      <c r="F68" s="186"/>
      <c r="G68" s="169">
        <f t="shared" si="35"/>
        <v>0</v>
      </c>
      <c r="H68" s="168"/>
      <c r="I68" s="169">
        <f t="shared" si="36"/>
        <v>0</v>
      </c>
      <c r="J68" s="168"/>
      <c r="K68" s="169">
        <f t="shared" si="37"/>
        <v>0</v>
      </c>
      <c r="L68" s="169">
        <v>21</v>
      </c>
      <c r="M68" s="169">
        <f t="shared" si="38"/>
        <v>0</v>
      </c>
      <c r="N68" s="169">
        <v>0</v>
      </c>
      <c r="O68" s="169">
        <f t="shared" si="39"/>
        <v>0</v>
      </c>
      <c r="P68" s="169">
        <v>0</v>
      </c>
      <c r="Q68" s="169">
        <f t="shared" si="40"/>
        <v>0</v>
      </c>
      <c r="R68" s="169"/>
      <c r="S68" s="169"/>
      <c r="T68" s="170">
        <v>0</v>
      </c>
      <c r="U68" s="169">
        <f t="shared" si="41"/>
        <v>0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88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2">
        <v>56</v>
      </c>
      <c r="B69" s="152"/>
      <c r="C69" s="178" t="s">
        <v>200</v>
      </c>
      <c r="D69" s="162" t="s">
        <v>103</v>
      </c>
      <c r="E69" s="182">
        <v>35</v>
      </c>
      <c r="F69" s="186"/>
      <c r="G69" s="169">
        <f t="shared" si="35"/>
        <v>0</v>
      </c>
      <c r="H69" s="168"/>
      <c r="I69" s="169">
        <f t="shared" si="36"/>
        <v>0</v>
      </c>
      <c r="J69" s="168"/>
      <c r="K69" s="169">
        <f t="shared" si="37"/>
        <v>0</v>
      </c>
      <c r="L69" s="169">
        <v>21</v>
      </c>
      <c r="M69" s="169">
        <f t="shared" si="38"/>
        <v>0</v>
      </c>
      <c r="N69" s="169">
        <v>0</v>
      </c>
      <c r="O69" s="169">
        <f t="shared" si="39"/>
        <v>0</v>
      </c>
      <c r="P69" s="169">
        <v>0</v>
      </c>
      <c r="Q69" s="169">
        <f t="shared" si="40"/>
        <v>0</v>
      </c>
      <c r="R69" s="169"/>
      <c r="S69" s="169"/>
      <c r="T69" s="170">
        <v>0</v>
      </c>
      <c r="U69" s="169">
        <f t="shared" si="41"/>
        <v>0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88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2">
        <v>57</v>
      </c>
      <c r="B70" s="152"/>
      <c r="C70" s="178" t="s">
        <v>201</v>
      </c>
      <c r="D70" s="162" t="s">
        <v>103</v>
      </c>
      <c r="E70" s="182">
        <v>35</v>
      </c>
      <c r="F70" s="186"/>
      <c r="G70" s="169">
        <f t="shared" ref="G70:G72" si="63">ROUND(E70*F70,2)</f>
        <v>0</v>
      </c>
      <c r="H70" s="168"/>
      <c r="I70" s="169">
        <f t="shared" ref="I70:I72" si="64">ROUND(E70*H70,2)</f>
        <v>0</v>
      </c>
      <c r="J70" s="168"/>
      <c r="K70" s="169">
        <f t="shared" ref="K70:K72" si="65">ROUND(E70*J70,2)</f>
        <v>0</v>
      </c>
      <c r="L70" s="169">
        <v>21</v>
      </c>
      <c r="M70" s="169">
        <f t="shared" ref="M70:M72" si="66">G70*(1+L70/100)</f>
        <v>0</v>
      </c>
      <c r="N70" s="169">
        <v>0</v>
      </c>
      <c r="O70" s="169">
        <f t="shared" ref="O70:O72" si="67">ROUND(E70*N70,2)</f>
        <v>0</v>
      </c>
      <c r="P70" s="169">
        <v>0</v>
      </c>
      <c r="Q70" s="169">
        <f t="shared" ref="Q70:Q72" si="68">ROUND(E70*P70,2)</f>
        <v>0</v>
      </c>
      <c r="R70" s="169"/>
      <c r="S70" s="169"/>
      <c r="T70" s="170">
        <v>0</v>
      </c>
      <c r="U70" s="169">
        <f t="shared" ref="U70:U72" si="69">ROUND(E70*T70,2)</f>
        <v>0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88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>
        <v>58</v>
      </c>
      <c r="B71" s="152"/>
      <c r="C71" s="178" t="s">
        <v>202</v>
      </c>
      <c r="D71" s="187" t="s">
        <v>86</v>
      </c>
      <c r="E71" s="182">
        <v>70</v>
      </c>
      <c r="F71" s="186"/>
      <c r="G71" s="169">
        <f t="shared" si="63"/>
        <v>0</v>
      </c>
      <c r="H71" s="168"/>
      <c r="I71" s="169">
        <f t="shared" si="64"/>
        <v>0</v>
      </c>
      <c r="J71" s="168"/>
      <c r="K71" s="169">
        <f t="shared" si="65"/>
        <v>0</v>
      </c>
      <c r="L71" s="169">
        <v>21</v>
      </c>
      <c r="M71" s="169">
        <f t="shared" si="66"/>
        <v>0</v>
      </c>
      <c r="N71" s="169">
        <v>0</v>
      </c>
      <c r="O71" s="169">
        <f t="shared" si="67"/>
        <v>0</v>
      </c>
      <c r="P71" s="169">
        <v>0</v>
      </c>
      <c r="Q71" s="169">
        <f t="shared" si="68"/>
        <v>0</v>
      </c>
      <c r="R71" s="169"/>
      <c r="S71" s="169"/>
      <c r="T71" s="170">
        <v>0</v>
      </c>
      <c r="U71" s="169">
        <f t="shared" si="69"/>
        <v>0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88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ht="22.5" outlineLevel="1" x14ac:dyDescent="0.2">
      <c r="A72" s="152">
        <v>59</v>
      </c>
      <c r="B72" s="183"/>
      <c r="C72" s="178" t="s">
        <v>203</v>
      </c>
      <c r="D72" s="187" t="s">
        <v>86</v>
      </c>
      <c r="E72" s="182">
        <v>1</v>
      </c>
      <c r="F72" s="186"/>
      <c r="G72" s="169">
        <f t="shared" si="63"/>
        <v>0</v>
      </c>
      <c r="H72" s="168"/>
      <c r="I72" s="169">
        <f t="shared" si="64"/>
        <v>0</v>
      </c>
      <c r="J72" s="168"/>
      <c r="K72" s="169">
        <f t="shared" si="65"/>
        <v>0</v>
      </c>
      <c r="L72" s="169">
        <v>21</v>
      </c>
      <c r="M72" s="169">
        <f t="shared" si="66"/>
        <v>0</v>
      </c>
      <c r="N72" s="169">
        <v>0</v>
      </c>
      <c r="O72" s="169">
        <f t="shared" si="67"/>
        <v>0</v>
      </c>
      <c r="P72" s="169">
        <v>0</v>
      </c>
      <c r="Q72" s="169">
        <f t="shared" si="68"/>
        <v>0</v>
      </c>
      <c r="R72" s="169"/>
      <c r="S72" s="169"/>
      <c r="T72" s="170">
        <v>0</v>
      </c>
      <c r="U72" s="169">
        <f t="shared" si="69"/>
        <v>0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88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2">
        <v>60</v>
      </c>
      <c r="B73" s="183"/>
      <c r="C73" s="185" t="s">
        <v>204</v>
      </c>
      <c r="D73" s="187" t="s">
        <v>103</v>
      </c>
      <c r="E73" s="182">
        <v>35</v>
      </c>
      <c r="F73" s="186"/>
      <c r="G73" s="169">
        <f t="shared" si="35"/>
        <v>0</v>
      </c>
      <c r="H73" s="168"/>
      <c r="I73" s="169">
        <f t="shared" si="36"/>
        <v>0</v>
      </c>
      <c r="J73" s="168"/>
      <c r="K73" s="169">
        <f t="shared" si="37"/>
        <v>0</v>
      </c>
      <c r="L73" s="169">
        <v>21</v>
      </c>
      <c r="M73" s="169">
        <f t="shared" si="38"/>
        <v>0</v>
      </c>
      <c r="N73" s="169">
        <v>0</v>
      </c>
      <c r="O73" s="169">
        <f t="shared" si="39"/>
        <v>0</v>
      </c>
      <c r="P73" s="169">
        <v>0</v>
      </c>
      <c r="Q73" s="169">
        <f t="shared" si="40"/>
        <v>0</v>
      </c>
      <c r="R73" s="169"/>
      <c r="S73" s="169"/>
      <c r="T73" s="170">
        <v>0</v>
      </c>
      <c r="U73" s="169">
        <f t="shared" si="41"/>
        <v>0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88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2">
        <v>61</v>
      </c>
      <c r="B74" s="152"/>
      <c r="C74" s="178" t="s">
        <v>205</v>
      </c>
      <c r="D74" s="162" t="s">
        <v>86</v>
      </c>
      <c r="E74" s="182">
        <v>2</v>
      </c>
      <c r="F74" s="186"/>
      <c r="G74" s="169">
        <f t="shared" si="35"/>
        <v>0</v>
      </c>
      <c r="H74" s="168"/>
      <c r="I74" s="169">
        <f t="shared" si="36"/>
        <v>0</v>
      </c>
      <c r="J74" s="168"/>
      <c r="K74" s="169">
        <f t="shared" si="37"/>
        <v>0</v>
      </c>
      <c r="L74" s="169">
        <v>21</v>
      </c>
      <c r="M74" s="169">
        <f t="shared" si="38"/>
        <v>0</v>
      </c>
      <c r="N74" s="169">
        <v>0</v>
      </c>
      <c r="O74" s="169">
        <f t="shared" si="39"/>
        <v>0</v>
      </c>
      <c r="P74" s="169">
        <v>0</v>
      </c>
      <c r="Q74" s="169">
        <f t="shared" si="40"/>
        <v>0</v>
      </c>
      <c r="R74" s="169"/>
      <c r="S74" s="169"/>
      <c r="T74" s="170">
        <v>0</v>
      </c>
      <c r="U74" s="169">
        <f t="shared" si="41"/>
        <v>0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88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2">
        <v>62</v>
      </c>
      <c r="B75" s="183"/>
      <c r="C75" s="178" t="s">
        <v>206</v>
      </c>
      <c r="D75" s="162" t="s">
        <v>86</v>
      </c>
      <c r="E75" s="182">
        <v>48</v>
      </c>
      <c r="F75" s="186"/>
      <c r="G75" s="169">
        <f t="shared" si="35"/>
        <v>0</v>
      </c>
      <c r="H75" s="168"/>
      <c r="I75" s="169">
        <f t="shared" si="36"/>
        <v>0</v>
      </c>
      <c r="J75" s="168"/>
      <c r="K75" s="169">
        <f t="shared" si="37"/>
        <v>0</v>
      </c>
      <c r="L75" s="169">
        <v>21</v>
      </c>
      <c r="M75" s="169">
        <f t="shared" si="38"/>
        <v>0</v>
      </c>
      <c r="N75" s="169">
        <v>0</v>
      </c>
      <c r="O75" s="169">
        <f t="shared" si="39"/>
        <v>0</v>
      </c>
      <c r="P75" s="169">
        <v>0</v>
      </c>
      <c r="Q75" s="169">
        <f t="shared" si="40"/>
        <v>0</v>
      </c>
      <c r="R75" s="169"/>
      <c r="S75" s="169"/>
      <c r="T75" s="170">
        <v>0</v>
      </c>
      <c r="U75" s="169">
        <f t="shared" si="41"/>
        <v>0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105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2">
        <v>63</v>
      </c>
      <c r="B76" s="152"/>
      <c r="C76" s="178" t="s">
        <v>207</v>
      </c>
      <c r="D76" s="162" t="s">
        <v>86</v>
      </c>
      <c r="E76" s="182">
        <v>10</v>
      </c>
      <c r="F76" s="186"/>
      <c r="G76" s="169">
        <f t="shared" si="35"/>
        <v>0</v>
      </c>
      <c r="H76" s="168"/>
      <c r="I76" s="169">
        <f t="shared" si="36"/>
        <v>0</v>
      </c>
      <c r="J76" s="168"/>
      <c r="K76" s="169">
        <f t="shared" si="37"/>
        <v>0</v>
      </c>
      <c r="L76" s="169">
        <v>21</v>
      </c>
      <c r="M76" s="169">
        <f t="shared" si="38"/>
        <v>0</v>
      </c>
      <c r="N76" s="169">
        <v>0</v>
      </c>
      <c r="O76" s="169">
        <f t="shared" si="39"/>
        <v>0</v>
      </c>
      <c r="P76" s="169">
        <v>0</v>
      </c>
      <c r="Q76" s="169">
        <f t="shared" si="40"/>
        <v>0</v>
      </c>
      <c r="R76" s="169"/>
      <c r="S76" s="169"/>
      <c r="T76" s="170">
        <v>0</v>
      </c>
      <c r="U76" s="169">
        <f t="shared" si="41"/>
        <v>0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105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52">
        <v>64</v>
      </c>
      <c r="B77" s="183"/>
      <c r="C77" s="178" t="s">
        <v>108</v>
      </c>
      <c r="D77" s="162" t="s">
        <v>109</v>
      </c>
      <c r="E77" s="182">
        <v>1</v>
      </c>
      <c r="F77" s="186"/>
      <c r="G77" s="169">
        <f t="shared" si="35"/>
        <v>0</v>
      </c>
      <c r="H77" s="168"/>
      <c r="I77" s="169">
        <f t="shared" si="36"/>
        <v>0</v>
      </c>
      <c r="J77" s="168"/>
      <c r="K77" s="169">
        <f t="shared" si="37"/>
        <v>0</v>
      </c>
      <c r="L77" s="169">
        <v>21</v>
      </c>
      <c r="M77" s="169">
        <f t="shared" si="38"/>
        <v>0</v>
      </c>
      <c r="N77" s="169">
        <v>0</v>
      </c>
      <c r="O77" s="169">
        <f t="shared" si="39"/>
        <v>0</v>
      </c>
      <c r="P77" s="169">
        <v>0</v>
      </c>
      <c r="Q77" s="169">
        <f t="shared" si="40"/>
        <v>0</v>
      </c>
      <c r="R77" s="169"/>
      <c r="S77" s="169"/>
      <c r="T77" s="170">
        <v>0</v>
      </c>
      <c r="U77" s="169">
        <f t="shared" si="41"/>
        <v>0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52">
        <v>65</v>
      </c>
      <c r="B78" s="152"/>
      <c r="C78" s="178" t="s">
        <v>208</v>
      </c>
      <c r="D78" s="162" t="s">
        <v>109</v>
      </c>
      <c r="E78" s="182">
        <v>1</v>
      </c>
      <c r="F78" s="186"/>
      <c r="G78" s="169">
        <f t="shared" si="35"/>
        <v>0</v>
      </c>
      <c r="H78" s="168"/>
      <c r="I78" s="169">
        <f t="shared" si="36"/>
        <v>0</v>
      </c>
      <c r="J78" s="168"/>
      <c r="K78" s="169">
        <f t="shared" si="37"/>
        <v>0</v>
      </c>
      <c r="L78" s="169">
        <v>21</v>
      </c>
      <c r="M78" s="169">
        <f t="shared" si="38"/>
        <v>0</v>
      </c>
      <c r="N78" s="169">
        <v>0</v>
      </c>
      <c r="O78" s="169">
        <f t="shared" si="39"/>
        <v>0</v>
      </c>
      <c r="P78" s="169">
        <v>0</v>
      </c>
      <c r="Q78" s="169">
        <f t="shared" si="40"/>
        <v>0</v>
      </c>
      <c r="R78" s="169"/>
      <c r="S78" s="169"/>
      <c r="T78" s="170">
        <v>0</v>
      </c>
      <c r="U78" s="169">
        <f t="shared" si="41"/>
        <v>0</v>
      </c>
      <c r="V78" s="188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110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x14ac:dyDescent="0.2">
      <c r="A79" s="158" t="s">
        <v>84</v>
      </c>
      <c r="B79" s="158" t="s">
        <v>58</v>
      </c>
      <c r="C79" s="179" t="s">
        <v>59</v>
      </c>
      <c r="D79" s="163"/>
      <c r="E79" s="165"/>
      <c r="F79" s="171"/>
      <c r="G79" s="171">
        <f>SUMIF(AG80:AG134,"&lt;&gt;NOR",G80:G134)</f>
        <v>0</v>
      </c>
      <c r="H79" s="171"/>
      <c r="I79" s="171">
        <f>SUM(I80:I134)</f>
        <v>0</v>
      </c>
      <c r="J79" s="171"/>
      <c r="K79" s="171">
        <f>SUM(K80:K134)</f>
        <v>0</v>
      </c>
      <c r="L79" s="171"/>
      <c r="M79" s="171">
        <f>SUM(M80:M134)</f>
        <v>0</v>
      </c>
      <c r="N79" s="171"/>
      <c r="O79" s="171">
        <f>SUM(O80:O134)</f>
        <v>0.01</v>
      </c>
      <c r="P79" s="171"/>
      <c r="Q79" s="171">
        <f>SUM(Q80:Q134)</f>
        <v>0</v>
      </c>
      <c r="R79" s="171"/>
      <c r="S79" s="171"/>
      <c r="T79" s="172"/>
      <c r="U79" s="171">
        <f>SUM(U80:U134)</f>
        <v>131.19999999999999</v>
      </c>
      <c r="AG79" t="s">
        <v>85</v>
      </c>
    </row>
    <row r="80" spans="1:60" outlineLevel="1" x14ac:dyDescent="0.2">
      <c r="A80" s="152">
        <v>66</v>
      </c>
      <c r="B80" s="152"/>
      <c r="C80" s="178" t="s">
        <v>111</v>
      </c>
      <c r="D80" s="162" t="s">
        <v>86</v>
      </c>
      <c r="E80" s="182">
        <v>12</v>
      </c>
      <c r="F80" s="186"/>
      <c r="G80" s="169">
        <f t="shared" ref="G80:G107" si="70">ROUND(E80*F80,2)</f>
        <v>0</v>
      </c>
      <c r="H80" s="168"/>
      <c r="I80" s="169">
        <f t="shared" ref="I80:I107" si="71">ROUND(E80*H80,2)</f>
        <v>0</v>
      </c>
      <c r="J80" s="168"/>
      <c r="K80" s="169">
        <f t="shared" ref="K80:K107" si="72">ROUND(E80*J80,2)</f>
        <v>0</v>
      </c>
      <c r="L80" s="169">
        <v>21</v>
      </c>
      <c r="M80" s="169">
        <f t="shared" ref="M80:M107" si="73">G80*(1+L80/100)</f>
        <v>0</v>
      </c>
      <c r="N80" s="169">
        <v>0</v>
      </c>
      <c r="O80" s="169">
        <f t="shared" ref="O80:O107" si="74">ROUND(E80*N80,2)</f>
        <v>0</v>
      </c>
      <c r="P80" s="169">
        <v>0</v>
      </c>
      <c r="Q80" s="169">
        <f t="shared" ref="Q80:Q107" si="75">ROUND(E80*P80,2)</f>
        <v>0</v>
      </c>
      <c r="R80" s="169"/>
      <c r="S80" s="169"/>
      <c r="T80" s="170">
        <v>0</v>
      </c>
      <c r="U80" s="169">
        <f t="shared" ref="U80:U107" si="76">ROUND(E80*T80,2)</f>
        <v>0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2">
        <v>67</v>
      </c>
      <c r="B81" s="152"/>
      <c r="C81" s="178" t="s">
        <v>113</v>
      </c>
      <c r="D81" s="162" t="s">
        <v>86</v>
      </c>
      <c r="E81" s="182">
        <v>51</v>
      </c>
      <c r="F81" s="186"/>
      <c r="G81" s="169">
        <f t="shared" si="70"/>
        <v>0</v>
      </c>
      <c r="H81" s="168"/>
      <c r="I81" s="169">
        <f t="shared" si="71"/>
        <v>0</v>
      </c>
      <c r="J81" s="168"/>
      <c r="K81" s="169">
        <f t="shared" si="72"/>
        <v>0</v>
      </c>
      <c r="L81" s="169">
        <v>21</v>
      </c>
      <c r="M81" s="169">
        <f t="shared" si="73"/>
        <v>0</v>
      </c>
      <c r="N81" s="169">
        <v>0</v>
      </c>
      <c r="O81" s="169">
        <f t="shared" si="74"/>
        <v>0</v>
      </c>
      <c r="P81" s="169">
        <v>0</v>
      </c>
      <c r="Q81" s="169">
        <f t="shared" si="75"/>
        <v>0</v>
      </c>
      <c r="R81" s="169"/>
      <c r="S81" s="169"/>
      <c r="T81" s="170">
        <v>0</v>
      </c>
      <c r="U81" s="169">
        <f t="shared" si="76"/>
        <v>0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2">
        <v>68</v>
      </c>
      <c r="B82" s="152"/>
      <c r="C82" s="178" t="s">
        <v>114</v>
      </c>
      <c r="D82" s="162" t="s">
        <v>86</v>
      </c>
      <c r="E82" s="182">
        <v>11</v>
      </c>
      <c r="F82" s="186"/>
      <c r="G82" s="169">
        <f t="shared" si="70"/>
        <v>0</v>
      </c>
      <c r="H82" s="168"/>
      <c r="I82" s="169">
        <f t="shared" si="71"/>
        <v>0</v>
      </c>
      <c r="J82" s="168"/>
      <c r="K82" s="169">
        <f t="shared" si="72"/>
        <v>0</v>
      </c>
      <c r="L82" s="169">
        <v>21</v>
      </c>
      <c r="M82" s="169">
        <f t="shared" si="73"/>
        <v>0</v>
      </c>
      <c r="N82" s="169">
        <v>0</v>
      </c>
      <c r="O82" s="169">
        <f t="shared" si="74"/>
        <v>0</v>
      </c>
      <c r="P82" s="169">
        <v>0</v>
      </c>
      <c r="Q82" s="169">
        <f t="shared" si="75"/>
        <v>0</v>
      </c>
      <c r="R82" s="169"/>
      <c r="S82" s="169"/>
      <c r="T82" s="170">
        <v>0</v>
      </c>
      <c r="U82" s="169">
        <f t="shared" si="76"/>
        <v>0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2">
        <v>69</v>
      </c>
      <c r="B83" s="152"/>
      <c r="C83" s="178" t="s">
        <v>115</v>
      </c>
      <c r="D83" s="162" t="s">
        <v>86</v>
      </c>
      <c r="E83" s="182">
        <v>7</v>
      </c>
      <c r="F83" s="186"/>
      <c r="G83" s="169">
        <f t="shared" si="70"/>
        <v>0</v>
      </c>
      <c r="H83" s="168"/>
      <c r="I83" s="169">
        <f t="shared" si="71"/>
        <v>0</v>
      </c>
      <c r="J83" s="168"/>
      <c r="K83" s="169">
        <f t="shared" si="72"/>
        <v>0</v>
      </c>
      <c r="L83" s="169">
        <v>21</v>
      </c>
      <c r="M83" s="169">
        <f t="shared" si="73"/>
        <v>0</v>
      </c>
      <c r="N83" s="169">
        <v>0</v>
      </c>
      <c r="O83" s="169">
        <f t="shared" si="74"/>
        <v>0</v>
      </c>
      <c r="P83" s="169">
        <v>0</v>
      </c>
      <c r="Q83" s="169">
        <f t="shared" si="75"/>
        <v>0</v>
      </c>
      <c r="R83" s="169"/>
      <c r="S83" s="169"/>
      <c r="T83" s="170">
        <v>0</v>
      </c>
      <c r="U83" s="169">
        <f t="shared" si="76"/>
        <v>0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112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2">
        <v>70</v>
      </c>
      <c r="B84" s="152"/>
      <c r="C84" s="178" t="s">
        <v>116</v>
      </c>
      <c r="D84" s="162" t="s">
        <v>86</v>
      </c>
      <c r="E84" s="182">
        <v>1</v>
      </c>
      <c r="F84" s="186"/>
      <c r="G84" s="169">
        <f t="shared" si="70"/>
        <v>0</v>
      </c>
      <c r="H84" s="168"/>
      <c r="I84" s="169">
        <f t="shared" si="71"/>
        <v>0</v>
      </c>
      <c r="J84" s="168"/>
      <c r="K84" s="169">
        <f t="shared" si="72"/>
        <v>0</v>
      </c>
      <c r="L84" s="169">
        <v>21</v>
      </c>
      <c r="M84" s="169">
        <f t="shared" si="73"/>
        <v>0</v>
      </c>
      <c r="N84" s="169">
        <v>0</v>
      </c>
      <c r="O84" s="169">
        <f t="shared" si="74"/>
        <v>0</v>
      </c>
      <c r="P84" s="169">
        <v>0</v>
      </c>
      <c r="Q84" s="169">
        <f t="shared" si="75"/>
        <v>0</v>
      </c>
      <c r="R84" s="169"/>
      <c r="S84" s="169"/>
      <c r="T84" s="170">
        <v>0</v>
      </c>
      <c r="U84" s="169">
        <f t="shared" si="76"/>
        <v>0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112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2">
        <v>71</v>
      </c>
      <c r="B85" s="152"/>
      <c r="C85" s="185" t="s">
        <v>210</v>
      </c>
      <c r="D85" s="162" t="s">
        <v>86</v>
      </c>
      <c r="E85" s="182">
        <v>6</v>
      </c>
      <c r="F85" s="186"/>
      <c r="G85" s="169">
        <f t="shared" si="70"/>
        <v>0</v>
      </c>
      <c r="H85" s="168"/>
      <c r="I85" s="169">
        <f t="shared" si="71"/>
        <v>0</v>
      </c>
      <c r="J85" s="168"/>
      <c r="K85" s="169">
        <f t="shared" si="72"/>
        <v>0</v>
      </c>
      <c r="L85" s="169">
        <v>21</v>
      </c>
      <c r="M85" s="169">
        <f t="shared" si="73"/>
        <v>0</v>
      </c>
      <c r="N85" s="169">
        <v>0</v>
      </c>
      <c r="O85" s="169">
        <f t="shared" si="74"/>
        <v>0</v>
      </c>
      <c r="P85" s="169">
        <v>0</v>
      </c>
      <c r="Q85" s="169">
        <f t="shared" si="75"/>
        <v>0</v>
      </c>
      <c r="R85" s="169"/>
      <c r="S85" s="169"/>
      <c r="T85" s="170">
        <v>0</v>
      </c>
      <c r="U85" s="169">
        <f t="shared" si="76"/>
        <v>0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112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2">
        <v>72</v>
      </c>
      <c r="B86" s="152"/>
      <c r="C86" s="178" t="s">
        <v>209</v>
      </c>
      <c r="D86" s="162" t="s">
        <v>86</v>
      </c>
      <c r="E86" s="182">
        <v>11</v>
      </c>
      <c r="F86" s="186"/>
      <c r="G86" s="169">
        <f t="shared" si="70"/>
        <v>0</v>
      </c>
      <c r="H86" s="168"/>
      <c r="I86" s="169">
        <f t="shared" si="71"/>
        <v>0</v>
      </c>
      <c r="J86" s="168"/>
      <c r="K86" s="169">
        <f t="shared" si="72"/>
        <v>0</v>
      </c>
      <c r="L86" s="169">
        <v>21</v>
      </c>
      <c r="M86" s="169">
        <f t="shared" si="73"/>
        <v>0</v>
      </c>
      <c r="N86" s="169">
        <v>0</v>
      </c>
      <c r="O86" s="169">
        <f t="shared" si="74"/>
        <v>0</v>
      </c>
      <c r="P86" s="169">
        <v>0</v>
      </c>
      <c r="Q86" s="169">
        <f t="shared" si="75"/>
        <v>0</v>
      </c>
      <c r="R86" s="169"/>
      <c r="S86" s="169"/>
      <c r="T86" s="170">
        <v>0</v>
      </c>
      <c r="U86" s="169">
        <f t="shared" si="76"/>
        <v>0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112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2">
        <v>73</v>
      </c>
      <c r="B87" s="152"/>
      <c r="C87" s="178" t="s">
        <v>117</v>
      </c>
      <c r="D87" s="162" t="s">
        <v>86</v>
      </c>
      <c r="E87" s="182">
        <v>3</v>
      </c>
      <c r="F87" s="186"/>
      <c r="G87" s="169">
        <f t="shared" si="70"/>
        <v>0</v>
      </c>
      <c r="H87" s="168"/>
      <c r="I87" s="169">
        <f t="shared" si="71"/>
        <v>0</v>
      </c>
      <c r="J87" s="168"/>
      <c r="K87" s="169">
        <f t="shared" si="72"/>
        <v>0</v>
      </c>
      <c r="L87" s="169">
        <v>21</v>
      </c>
      <c r="M87" s="169">
        <f t="shared" si="73"/>
        <v>0</v>
      </c>
      <c r="N87" s="169">
        <v>0</v>
      </c>
      <c r="O87" s="169">
        <f t="shared" si="74"/>
        <v>0</v>
      </c>
      <c r="P87" s="169">
        <v>0</v>
      </c>
      <c r="Q87" s="169">
        <f t="shared" si="75"/>
        <v>0</v>
      </c>
      <c r="R87" s="169"/>
      <c r="S87" s="169"/>
      <c r="T87" s="170">
        <v>0</v>
      </c>
      <c r="U87" s="169">
        <f t="shared" si="76"/>
        <v>0</v>
      </c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112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2">
        <v>74</v>
      </c>
      <c r="B88" s="152"/>
      <c r="C88" s="185" t="s">
        <v>118</v>
      </c>
      <c r="D88" s="162" t="s">
        <v>86</v>
      </c>
      <c r="E88" s="182">
        <v>10</v>
      </c>
      <c r="F88" s="186"/>
      <c r="G88" s="169">
        <f t="shared" si="70"/>
        <v>0</v>
      </c>
      <c r="H88" s="168"/>
      <c r="I88" s="169">
        <f t="shared" si="71"/>
        <v>0</v>
      </c>
      <c r="J88" s="168"/>
      <c r="K88" s="169">
        <f t="shared" si="72"/>
        <v>0</v>
      </c>
      <c r="L88" s="169">
        <v>21</v>
      </c>
      <c r="M88" s="169">
        <f t="shared" si="73"/>
        <v>0</v>
      </c>
      <c r="N88" s="169">
        <v>0</v>
      </c>
      <c r="O88" s="169">
        <f t="shared" si="74"/>
        <v>0</v>
      </c>
      <c r="P88" s="169">
        <v>0</v>
      </c>
      <c r="Q88" s="169">
        <f t="shared" si="75"/>
        <v>0</v>
      </c>
      <c r="R88" s="169"/>
      <c r="S88" s="169"/>
      <c r="T88" s="170">
        <v>0</v>
      </c>
      <c r="U88" s="169">
        <f t="shared" si="76"/>
        <v>0</v>
      </c>
      <c r="V88" s="151"/>
      <c r="W88" s="15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112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2">
        <v>75</v>
      </c>
      <c r="B89" s="152"/>
      <c r="C89" s="185" t="s">
        <v>211</v>
      </c>
      <c r="D89" s="162" t="s">
        <v>86</v>
      </c>
      <c r="E89" s="182">
        <v>1</v>
      </c>
      <c r="F89" s="186"/>
      <c r="G89" s="169">
        <f t="shared" si="70"/>
        <v>0</v>
      </c>
      <c r="H89" s="168"/>
      <c r="I89" s="169">
        <f t="shared" si="71"/>
        <v>0</v>
      </c>
      <c r="J89" s="168"/>
      <c r="K89" s="169">
        <f t="shared" si="72"/>
        <v>0</v>
      </c>
      <c r="L89" s="169">
        <v>21</v>
      </c>
      <c r="M89" s="169">
        <f t="shared" si="73"/>
        <v>0</v>
      </c>
      <c r="N89" s="169">
        <v>0</v>
      </c>
      <c r="O89" s="169">
        <f t="shared" si="74"/>
        <v>0</v>
      </c>
      <c r="P89" s="169">
        <v>0</v>
      </c>
      <c r="Q89" s="169">
        <f t="shared" si="75"/>
        <v>0</v>
      </c>
      <c r="R89" s="169"/>
      <c r="S89" s="169"/>
      <c r="T89" s="170">
        <v>0</v>
      </c>
      <c r="U89" s="169">
        <f t="shared" si="76"/>
        <v>0</v>
      </c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112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2">
        <v>76</v>
      </c>
      <c r="B90" s="152"/>
      <c r="C90" s="185" t="s">
        <v>212</v>
      </c>
      <c r="D90" s="162" t="s">
        <v>86</v>
      </c>
      <c r="E90" s="182">
        <v>73</v>
      </c>
      <c r="F90" s="186"/>
      <c r="G90" s="169">
        <f t="shared" si="70"/>
        <v>0</v>
      </c>
      <c r="H90" s="168"/>
      <c r="I90" s="169">
        <f t="shared" si="71"/>
        <v>0</v>
      </c>
      <c r="J90" s="168"/>
      <c r="K90" s="169">
        <f t="shared" si="72"/>
        <v>0</v>
      </c>
      <c r="L90" s="169">
        <v>21</v>
      </c>
      <c r="M90" s="169">
        <f t="shared" si="73"/>
        <v>0</v>
      </c>
      <c r="N90" s="169">
        <v>0</v>
      </c>
      <c r="O90" s="169">
        <f t="shared" si="74"/>
        <v>0</v>
      </c>
      <c r="P90" s="169">
        <v>0</v>
      </c>
      <c r="Q90" s="169">
        <f t="shared" si="75"/>
        <v>0</v>
      </c>
      <c r="R90" s="169"/>
      <c r="S90" s="169"/>
      <c r="T90" s="170">
        <v>0</v>
      </c>
      <c r="U90" s="169">
        <f t="shared" si="76"/>
        <v>0</v>
      </c>
      <c r="V90" s="151"/>
      <c r="W90" s="15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112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2">
        <v>77</v>
      </c>
      <c r="B91" s="152"/>
      <c r="C91" s="178" t="s">
        <v>119</v>
      </c>
      <c r="D91" s="162" t="s">
        <v>86</v>
      </c>
      <c r="E91" s="182">
        <v>2</v>
      </c>
      <c r="F91" s="186"/>
      <c r="G91" s="169">
        <f t="shared" si="70"/>
        <v>0</v>
      </c>
      <c r="H91" s="168"/>
      <c r="I91" s="169">
        <f t="shared" si="71"/>
        <v>0</v>
      </c>
      <c r="J91" s="168"/>
      <c r="K91" s="169">
        <f t="shared" si="72"/>
        <v>0</v>
      </c>
      <c r="L91" s="169">
        <v>21</v>
      </c>
      <c r="M91" s="169">
        <f t="shared" si="73"/>
        <v>0</v>
      </c>
      <c r="N91" s="169">
        <v>0</v>
      </c>
      <c r="O91" s="169">
        <f t="shared" si="74"/>
        <v>0</v>
      </c>
      <c r="P91" s="169">
        <v>0</v>
      </c>
      <c r="Q91" s="169">
        <f t="shared" si="75"/>
        <v>0</v>
      </c>
      <c r="R91" s="169"/>
      <c r="S91" s="169"/>
      <c r="T91" s="170">
        <v>0</v>
      </c>
      <c r="U91" s="169">
        <f t="shared" si="76"/>
        <v>0</v>
      </c>
      <c r="V91" s="151"/>
      <c r="W91" s="15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112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2">
        <v>78</v>
      </c>
      <c r="B92" s="152"/>
      <c r="C92" s="178" t="s">
        <v>120</v>
      </c>
      <c r="D92" s="162" t="s">
        <v>86</v>
      </c>
      <c r="E92" s="182">
        <v>3</v>
      </c>
      <c r="F92" s="186"/>
      <c r="G92" s="169">
        <f t="shared" si="70"/>
        <v>0</v>
      </c>
      <c r="H92" s="168"/>
      <c r="I92" s="169">
        <f t="shared" si="71"/>
        <v>0</v>
      </c>
      <c r="J92" s="168"/>
      <c r="K92" s="169">
        <f t="shared" si="72"/>
        <v>0</v>
      </c>
      <c r="L92" s="169">
        <v>21</v>
      </c>
      <c r="M92" s="169">
        <f t="shared" si="73"/>
        <v>0</v>
      </c>
      <c r="N92" s="169">
        <v>0</v>
      </c>
      <c r="O92" s="169">
        <f t="shared" si="74"/>
        <v>0</v>
      </c>
      <c r="P92" s="169">
        <v>0</v>
      </c>
      <c r="Q92" s="169">
        <f t="shared" si="75"/>
        <v>0</v>
      </c>
      <c r="R92" s="169"/>
      <c r="S92" s="169"/>
      <c r="T92" s="170">
        <v>0</v>
      </c>
      <c r="U92" s="169">
        <f t="shared" si="76"/>
        <v>0</v>
      </c>
      <c r="V92" s="151"/>
      <c r="W92" s="15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112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2">
        <v>79</v>
      </c>
      <c r="B93" s="152"/>
      <c r="C93" s="178" t="s">
        <v>121</v>
      </c>
      <c r="D93" s="162" t="s">
        <v>86</v>
      </c>
      <c r="E93" s="182">
        <v>18</v>
      </c>
      <c r="F93" s="186"/>
      <c r="G93" s="169">
        <f t="shared" si="70"/>
        <v>0</v>
      </c>
      <c r="H93" s="168"/>
      <c r="I93" s="169">
        <f t="shared" si="71"/>
        <v>0</v>
      </c>
      <c r="J93" s="168"/>
      <c r="K93" s="169">
        <f t="shared" si="72"/>
        <v>0</v>
      </c>
      <c r="L93" s="169">
        <v>21</v>
      </c>
      <c r="M93" s="169">
        <f t="shared" si="73"/>
        <v>0</v>
      </c>
      <c r="N93" s="169">
        <v>0</v>
      </c>
      <c r="O93" s="169">
        <f t="shared" si="74"/>
        <v>0</v>
      </c>
      <c r="P93" s="169">
        <v>0</v>
      </c>
      <c r="Q93" s="169">
        <f t="shared" si="75"/>
        <v>0</v>
      </c>
      <c r="R93" s="169"/>
      <c r="S93" s="169"/>
      <c r="T93" s="170">
        <v>5.3830000000000003E-2</v>
      </c>
      <c r="U93" s="169">
        <f t="shared" si="76"/>
        <v>0.97</v>
      </c>
      <c r="V93" s="151"/>
      <c r="W93" s="15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112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2">
        <v>80</v>
      </c>
      <c r="B94" s="152"/>
      <c r="C94" s="178" t="s">
        <v>122</v>
      </c>
      <c r="D94" s="162" t="s">
        <v>86</v>
      </c>
      <c r="E94" s="182">
        <v>9</v>
      </c>
      <c r="F94" s="186"/>
      <c r="G94" s="169">
        <f t="shared" si="70"/>
        <v>0</v>
      </c>
      <c r="H94" s="168"/>
      <c r="I94" s="169">
        <f t="shared" si="71"/>
        <v>0</v>
      </c>
      <c r="J94" s="168"/>
      <c r="K94" s="169">
        <f t="shared" si="72"/>
        <v>0</v>
      </c>
      <c r="L94" s="169">
        <v>21</v>
      </c>
      <c r="M94" s="169">
        <f t="shared" si="73"/>
        <v>0</v>
      </c>
      <c r="N94" s="169">
        <v>0</v>
      </c>
      <c r="O94" s="169">
        <f t="shared" si="74"/>
        <v>0</v>
      </c>
      <c r="P94" s="169">
        <v>0</v>
      </c>
      <c r="Q94" s="169">
        <f t="shared" si="75"/>
        <v>0</v>
      </c>
      <c r="R94" s="169"/>
      <c r="S94" s="169"/>
      <c r="T94" s="170">
        <v>4.2169999999999999E-2</v>
      </c>
      <c r="U94" s="169">
        <f t="shared" si="76"/>
        <v>0.38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112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ht="22.5" outlineLevel="1" x14ac:dyDescent="0.2">
      <c r="A95" s="152">
        <v>81</v>
      </c>
      <c r="B95" s="183"/>
      <c r="C95" s="178" t="s">
        <v>123</v>
      </c>
      <c r="D95" s="162" t="s">
        <v>86</v>
      </c>
      <c r="E95" s="182">
        <v>1</v>
      </c>
      <c r="F95" s="186"/>
      <c r="G95" s="169">
        <f t="shared" si="70"/>
        <v>0</v>
      </c>
      <c r="H95" s="168"/>
      <c r="I95" s="169">
        <f t="shared" si="71"/>
        <v>0</v>
      </c>
      <c r="J95" s="168"/>
      <c r="K95" s="169">
        <f t="shared" si="72"/>
        <v>0</v>
      </c>
      <c r="L95" s="169">
        <v>21</v>
      </c>
      <c r="M95" s="169">
        <f t="shared" si="73"/>
        <v>0</v>
      </c>
      <c r="N95" s="169">
        <v>0</v>
      </c>
      <c r="O95" s="169">
        <f t="shared" si="74"/>
        <v>0</v>
      </c>
      <c r="P95" s="169">
        <v>0</v>
      </c>
      <c r="Q95" s="169">
        <f t="shared" si="75"/>
        <v>0</v>
      </c>
      <c r="R95" s="169"/>
      <c r="S95" s="169"/>
      <c r="T95" s="170">
        <v>0</v>
      </c>
      <c r="U95" s="169">
        <f t="shared" si="76"/>
        <v>0</v>
      </c>
      <c r="V95" s="151"/>
      <c r="W95" s="15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112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52">
        <v>82</v>
      </c>
      <c r="B96" s="183"/>
      <c r="C96" s="185" t="s">
        <v>213</v>
      </c>
      <c r="D96" s="162" t="s">
        <v>86</v>
      </c>
      <c r="E96" s="182">
        <v>1</v>
      </c>
      <c r="F96" s="186"/>
      <c r="G96" s="169">
        <f t="shared" ref="G96" si="77">ROUND(E96*F96,2)</f>
        <v>0</v>
      </c>
      <c r="H96" s="168"/>
      <c r="I96" s="169">
        <f t="shared" ref="I96" si="78">ROUND(E96*H96,2)</f>
        <v>0</v>
      </c>
      <c r="J96" s="168"/>
      <c r="K96" s="169">
        <f t="shared" ref="K96" si="79">ROUND(E96*J96,2)</f>
        <v>0</v>
      </c>
      <c r="L96" s="169">
        <v>21</v>
      </c>
      <c r="M96" s="169">
        <f t="shared" ref="M96" si="80">G96*(1+L96/100)</f>
        <v>0</v>
      </c>
      <c r="N96" s="169">
        <v>0</v>
      </c>
      <c r="O96" s="169">
        <f t="shared" ref="O96" si="81">ROUND(E96*N96,2)</f>
        <v>0</v>
      </c>
      <c r="P96" s="169">
        <v>0</v>
      </c>
      <c r="Q96" s="169">
        <f t="shared" ref="Q96" si="82">ROUND(E96*P96,2)</f>
        <v>0</v>
      </c>
      <c r="R96" s="169"/>
      <c r="S96" s="169"/>
      <c r="T96" s="170">
        <v>0</v>
      </c>
      <c r="U96" s="169">
        <f t="shared" ref="U96" si="83">ROUND(E96*T96,2)</f>
        <v>0</v>
      </c>
      <c r="V96" s="151"/>
      <c r="W96" s="15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112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ht="22.5" outlineLevel="1" x14ac:dyDescent="0.2">
      <c r="A97" s="152">
        <v>83</v>
      </c>
      <c r="B97" s="183"/>
      <c r="C97" s="185" t="s">
        <v>214</v>
      </c>
      <c r="D97" s="162" t="s">
        <v>86</v>
      </c>
      <c r="E97" s="182">
        <v>1</v>
      </c>
      <c r="F97" s="186"/>
      <c r="G97" s="169">
        <f t="shared" si="70"/>
        <v>0</v>
      </c>
      <c r="H97" s="168"/>
      <c r="I97" s="169">
        <f t="shared" si="71"/>
        <v>0</v>
      </c>
      <c r="J97" s="168"/>
      <c r="K97" s="169">
        <f t="shared" si="72"/>
        <v>0</v>
      </c>
      <c r="L97" s="169">
        <v>21</v>
      </c>
      <c r="M97" s="169">
        <f t="shared" si="73"/>
        <v>0</v>
      </c>
      <c r="N97" s="169">
        <v>0</v>
      </c>
      <c r="O97" s="169">
        <f t="shared" si="74"/>
        <v>0</v>
      </c>
      <c r="P97" s="169">
        <v>0</v>
      </c>
      <c r="Q97" s="169">
        <f t="shared" si="75"/>
        <v>0</v>
      </c>
      <c r="R97" s="169"/>
      <c r="S97" s="169"/>
      <c r="T97" s="170">
        <v>0</v>
      </c>
      <c r="U97" s="169">
        <f t="shared" si="76"/>
        <v>0</v>
      </c>
      <c r="V97" s="151"/>
      <c r="W97" s="15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112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ht="22.5" outlineLevel="1" x14ac:dyDescent="0.2">
      <c r="A98" s="152">
        <v>84</v>
      </c>
      <c r="B98" s="183"/>
      <c r="C98" s="185" t="s">
        <v>213</v>
      </c>
      <c r="D98" s="162" t="s">
        <v>86</v>
      </c>
      <c r="E98" s="182">
        <v>1</v>
      </c>
      <c r="F98" s="186"/>
      <c r="G98" s="169">
        <f t="shared" ref="G98" si="84">ROUND(E98*F98,2)</f>
        <v>0</v>
      </c>
      <c r="H98" s="168"/>
      <c r="I98" s="169">
        <f t="shared" ref="I98" si="85">ROUND(E98*H98,2)</f>
        <v>0</v>
      </c>
      <c r="J98" s="168"/>
      <c r="K98" s="169">
        <f t="shared" ref="K98" si="86">ROUND(E98*J98,2)</f>
        <v>0</v>
      </c>
      <c r="L98" s="169">
        <v>21</v>
      </c>
      <c r="M98" s="169">
        <f t="shared" ref="M98" si="87">G98*(1+L98/100)</f>
        <v>0</v>
      </c>
      <c r="N98" s="169">
        <v>0</v>
      </c>
      <c r="O98" s="169">
        <f t="shared" ref="O98" si="88">ROUND(E98*N98,2)</f>
        <v>0</v>
      </c>
      <c r="P98" s="169">
        <v>0</v>
      </c>
      <c r="Q98" s="169">
        <f t="shared" ref="Q98" si="89">ROUND(E98*P98,2)</f>
        <v>0</v>
      </c>
      <c r="R98" s="169"/>
      <c r="S98" s="169"/>
      <c r="T98" s="170">
        <v>0</v>
      </c>
      <c r="U98" s="169">
        <f t="shared" ref="U98" si="90">ROUND(E98*T98,2)</f>
        <v>0</v>
      </c>
      <c r="V98" s="151"/>
      <c r="W98" s="15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112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ht="22.5" outlineLevel="1" x14ac:dyDescent="0.2">
      <c r="A99" s="152">
        <v>85</v>
      </c>
      <c r="B99" s="183"/>
      <c r="C99" s="185" t="s">
        <v>214</v>
      </c>
      <c r="D99" s="162" t="s">
        <v>86</v>
      </c>
      <c r="E99" s="182">
        <v>1</v>
      </c>
      <c r="F99" s="186"/>
      <c r="G99" s="169">
        <f t="shared" si="70"/>
        <v>0</v>
      </c>
      <c r="H99" s="168"/>
      <c r="I99" s="169">
        <f t="shared" si="71"/>
        <v>0</v>
      </c>
      <c r="J99" s="168"/>
      <c r="K99" s="169">
        <f t="shared" si="72"/>
        <v>0</v>
      </c>
      <c r="L99" s="169">
        <v>21</v>
      </c>
      <c r="M99" s="169">
        <f t="shared" si="73"/>
        <v>0</v>
      </c>
      <c r="N99" s="169">
        <v>0</v>
      </c>
      <c r="O99" s="169">
        <f t="shared" si="74"/>
        <v>0</v>
      </c>
      <c r="P99" s="169">
        <v>0</v>
      </c>
      <c r="Q99" s="169">
        <f t="shared" si="75"/>
        <v>0</v>
      </c>
      <c r="R99" s="169"/>
      <c r="S99" s="169"/>
      <c r="T99" s="170">
        <v>0</v>
      </c>
      <c r="U99" s="169">
        <f t="shared" si="76"/>
        <v>0</v>
      </c>
      <c r="V99" s="151"/>
      <c r="W99" s="15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112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ht="22.5" outlineLevel="1" x14ac:dyDescent="0.2">
      <c r="A100" s="152">
        <v>86</v>
      </c>
      <c r="B100" s="183"/>
      <c r="C100" s="185" t="s">
        <v>213</v>
      </c>
      <c r="D100" s="162" t="s">
        <v>86</v>
      </c>
      <c r="E100" s="182">
        <v>1</v>
      </c>
      <c r="F100" s="186"/>
      <c r="G100" s="169">
        <f t="shared" si="70"/>
        <v>0</v>
      </c>
      <c r="H100" s="168"/>
      <c r="I100" s="169">
        <f t="shared" si="71"/>
        <v>0</v>
      </c>
      <c r="J100" s="168"/>
      <c r="K100" s="169">
        <f t="shared" si="72"/>
        <v>0</v>
      </c>
      <c r="L100" s="169">
        <v>21</v>
      </c>
      <c r="M100" s="169">
        <f t="shared" si="73"/>
        <v>0</v>
      </c>
      <c r="N100" s="169">
        <v>0</v>
      </c>
      <c r="O100" s="169">
        <f t="shared" si="74"/>
        <v>0</v>
      </c>
      <c r="P100" s="169">
        <v>0</v>
      </c>
      <c r="Q100" s="169">
        <f t="shared" si="75"/>
        <v>0</v>
      </c>
      <c r="R100" s="169"/>
      <c r="S100" s="169"/>
      <c r="T100" s="170">
        <v>0</v>
      </c>
      <c r="U100" s="169">
        <f t="shared" si="76"/>
        <v>0</v>
      </c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112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22.5" outlineLevel="1" x14ac:dyDescent="0.2">
      <c r="A101" s="152">
        <v>87</v>
      </c>
      <c r="B101" s="183"/>
      <c r="C101" s="185" t="s">
        <v>214</v>
      </c>
      <c r="D101" s="162" t="s">
        <v>86</v>
      </c>
      <c r="E101" s="182">
        <v>1</v>
      </c>
      <c r="F101" s="186"/>
      <c r="G101" s="169">
        <f t="shared" ref="G101" si="91">ROUND(E101*F101,2)</f>
        <v>0</v>
      </c>
      <c r="H101" s="168"/>
      <c r="I101" s="169">
        <f t="shared" ref="I101" si="92">ROUND(E101*H101,2)</f>
        <v>0</v>
      </c>
      <c r="J101" s="168"/>
      <c r="K101" s="169">
        <f t="shared" ref="K101" si="93">ROUND(E101*J101,2)</f>
        <v>0</v>
      </c>
      <c r="L101" s="169">
        <v>21</v>
      </c>
      <c r="M101" s="169">
        <f t="shared" ref="M101" si="94">G101*(1+L101/100)</f>
        <v>0</v>
      </c>
      <c r="N101" s="169">
        <v>0</v>
      </c>
      <c r="O101" s="169">
        <f t="shared" ref="O101" si="95">ROUND(E101*N101,2)</f>
        <v>0</v>
      </c>
      <c r="P101" s="169">
        <v>0</v>
      </c>
      <c r="Q101" s="169">
        <f t="shared" ref="Q101" si="96">ROUND(E101*P101,2)</f>
        <v>0</v>
      </c>
      <c r="R101" s="169"/>
      <c r="S101" s="169"/>
      <c r="T101" s="170">
        <v>0</v>
      </c>
      <c r="U101" s="169">
        <f t="shared" ref="U101" si="97">ROUND(E101*T101,2)</f>
        <v>0</v>
      </c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112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52">
        <v>88</v>
      </c>
      <c r="B102" s="183"/>
      <c r="C102" s="185" t="s">
        <v>213</v>
      </c>
      <c r="D102" s="162" t="s">
        <v>86</v>
      </c>
      <c r="E102" s="182">
        <v>1</v>
      </c>
      <c r="F102" s="186"/>
      <c r="G102" s="169">
        <f t="shared" si="70"/>
        <v>0</v>
      </c>
      <c r="H102" s="168"/>
      <c r="I102" s="169">
        <f t="shared" si="71"/>
        <v>0</v>
      </c>
      <c r="J102" s="168"/>
      <c r="K102" s="169">
        <f t="shared" si="72"/>
        <v>0</v>
      </c>
      <c r="L102" s="169">
        <v>21</v>
      </c>
      <c r="M102" s="169">
        <f t="shared" si="73"/>
        <v>0</v>
      </c>
      <c r="N102" s="169">
        <v>0</v>
      </c>
      <c r="O102" s="169">
        <f t="shared" si="74"/>
        <v>0</v>
      </c>
      <c r="P102" s="169">
        <v>0</v>
      </c>
      <c r="Q102" s="169">
        <f t="shared" si="75"/>
        <v>0</v>
      </c>
      <c r="R102" s="169"/>
      <c r="S102" s="169"/>
      <c r="T102" s="170">
        <v>0</v>
      </c>
      <c r="U102" s="169">
        <f t="shared" si="76"/>
        <v>0</v>
      </c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112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52">
        <v>89</v>
      </c>
      <c r="B103" s="183"/>
      <c r="C103" s="185" t="s">
        <v>214</v>
      </c>
      <c r="D103" s="162" t="s">
        <v>86</v>
      </c>
      <c r="E103" s="182">
        <v>1</v>
      </c>
      <c r="F103" s="186"/>
      <c r="G103" s="169">
        <f t="shared" si="70"/>
        <v>0</v>
      </c>
      <c r="H103" s="168"/>
      <c r="I103" s="169">
        <f t="shared" si="71"/>
        <v>0</v>
      </c>
      <c r="J103" s="168"/>
      <c r="K103" s="169">
        <f t="shared" si="72"/>
        <v>0</v>
      </c>
      <c r="L103" s="169">
        <v>21</v>
      </c>
      <c r="M103" s="169">
        <f t="shared" si="73"/>
        <v>0</v>
      </c>
      <c r="N103" s="169">
        <v>0</v>
      </c>
      <c r="O103" s="169">
        <f t="shared" si="74"/>
        <v>0</v>
      </c>
      <c r="P103" s="169">
        <v>0</v>
      </c>
      <c r="Q103" s="169">
        <f t="shared" si="75"/>
        <v>0</v>
      </c>
      <c r="R103" s="169"/>
      <c r="S103" s="169"/>
      <c r="T103" s="170">
        <v>0</v>
      </c>
      <c r="U103" s="169">
        <f t="shared" si="76"/>
        <v>0</v>
      </c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112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1" x14ac:dyDescent="0.2">
      <c r="A104" s="152">
        <v>90</v>
      </c>
      <c r="B104" s="183"/>
      <c r="C104" s="178" t="s">
        <v>124</v>
      </c>
      <c r="D104" s="162" t="s">
        <v>86</v>
      </c>
      <c r="E104" s="182">
        <v>7</v>
      </c>
      <c r="F104" s="186"/>
      <c r="G104" s="169">
        <f t="shared" si="70"/>
        <v>0</v>
      </c>
      <c r="H104" s="168"/>
      <c r="I104" s="169">
        <f t="shared" si="71"/>
        <v>0</v>
      </c>
      <c r="J104" s="168"/>
      <c r="K104" s="169">
        <f t="shared" si="72"/>
        <v>0</v>
      </c>
      <c r="L104" s="169">
        <v>21</v>
      </c>
      <c r="M104" s="169">
        <f t="shared" si="73"/>
        <v>0</v>
      </c>
      <c r="N104" s="169">
        <v>0</v>
      </c>
      <c r="O104" s="169">
        <f t="shared" si="74"/>
        <v>0</v>
      </c>
      <c r="P104" s="169">
        <v>0</v>
      </c>
      <c r="Q104" s="169">
        <f t="shared" si="75"/>
        <v>0</v>
      </c>
      <c r="R104" s="169"/>
      <c r="S104" s="169"/>
      <c r="T104" s="170">
        <v>0</v>
      </c>
      <c r="U104" s="169">
        <f t="shared" si="76"/>
        <v>0</v>
      </c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125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2">
        <v>91</v>
      </c>
      <c r="B105" s="183"/>
      <c r="C105" s="178" t="s">
        <v>126</v>
      </c>
      <c r="D105" s="162" t="s">
        <v>86</v>
      </c>
      <c r="E105" s="182">
        <v>7</v>
      </c>
      <c r="F105" s="186"/>
      <c r="G105" s="169">
        <f t="shared" si="70"/>
        <v>0</v>
      </c>
      <c r="H105" s="168"/>
      <c r="I105" s="169">
        <f t="shared" si="71"/>
        <v>0</v>
      </c>
      <c r="J105" s="168"/>
      <c r="K105" s="169">
        <f t="shared" si="72"/>
        <v>0</v>
      </c>
      <c r="L105" s="169">
        <v>21</v>
      </c>
      <c r="M105" s="169">
        <f t="shared" si="73"/>
        <v>0</v>
      </c>
      <c r="N105" s="169">
        <v>0</v>
      </c>
      <c r="O105" s="169">
        <f t="shared" si="74"/>
        <v>0</v>
      </c>
      <c r="P105" s="169">
        <v>0</v>
      </c>
      <c r="Q105" s="169">
        <f t="shared" si="75"/>
        <v>0</v>
      </c>
      <c r="R105" s="169"/>
      <c r="S105" s="169"/>
      <c r="T105" s="170">
        <v>0</v>
      </c>
      <c r="U105" s="169">
        <f t="shared" si="76"/>
        <v>0</v>
      </c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112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ht="22.5" outlineLevel="1" x14ac:dyDescent="0.2">
      <c r="A106" s="152">
        <v>92</v>
      </c>
      <c r="B106" s="152"/>
      <c r="C106" s="178" t="s">
        <v>215</v>
      </c>
      <c r="D106" s="162" t="s">
        <v>103</v>
      </c>
      <c r="E106" s="182">
        <v>400</v>
      </c>
      <c r="F106" s="186"/>
      <c r="G106" s="169">
        <f t="shared" si="70"/>
        <v>0</v>
      </c>
      <c r="H106" s="168"/>
      <c r="I106" s="169">
        <f t="shared" si="71"/>
        <v>0</v>
      </c>
      <c r="J106" s="168"/>
      <c r="K106" s="169">
        <f t="shared" si="72"/>
        <v>0</v>
      </c>
      <c r="L106" s="169">
        <v>21</v>
      </c>
      <c r="M106" s="169">
        <f t="shared" si="73"/>
        <v>0</v>
      </c>
      <c r="N106" s="169">
        <v>0</v>
      </c>
      <c r="O106" s="169">
        <f t="shared" si="74"/>
        <v>0</v>
      </c>
      <c r="P106" s="169">
        <v>0</v>
      </c>
      <c r="Q106" s="169">
        <f t="shared" si="75"/>
        <v>0</v>
      </c>
      <c r="R106" s="169"/>
      <c r="S106" s="169"/>
      <c r="T106" s="170">
        <v>4.6330000000000003E-2</v>
      </c>
      <c r="U106" s="169">
        <f t="shared" si="76"/>
        <v>18.53</v>
      </c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112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ht="22.5" outlineLevel="1" x14ac:dyDescent="0.2">
      <c r="A107" s="152">
        <v>93</v>
      </c>
      <c r="B107" s="152"/>
      <c r="C107" s="178" t="s">
        <v>216</v>
      </c>
      <c r="D107" s="162" t="s">
        <v>103</v>
      </c>
      <c r="E107" s="182">
        <v>70</v>
      </c>
      <c r="F107" s="186"/>
      <c r="G107" s="169">
        <f t="shared" si="70"/>
        <v>0</v>
      </c>
      <c r="H107" s="168"/>
      <c r="I107" s="169">
        <f t="shared" si="71"/>
        <v>0</v>
      </c>
      <c r="J107" s="168"/>
      <c r="K107" s="169">
        <f t="shared" si="72"/>
        <v>0</v>
      </c>
      <c r="L107" s="169">
        <v>21</v>
      </c>
      <c r="M107" s="169">
        <f t="shared" si="73"/>
        <v>0</v>
      </c>
      <c r="N107" s="169">
        <v>0</v>
      </c>
      <c r="O107" s="169">
        <f t="shared" si="74"/>
        <v>0</v>
      </c>
      <c r="P107" s="169">
        <v>0</v>
      </c>
      <c r="Q107" s="169">
        <f t="shared" si="75"/>
        <v>0</v>
      </c>
      <c r="R107" s="169"/>
      <c r="S107" s="169"/>
      <c r="T107" s="170">
        <v>4.6330000000000003E-2</v>
      </c>
      <c r="U107" s="169">
        <f t="shared" si="76"/>
        <v>3.24</v>
      </c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112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2">
        <v>94</v>
      </c>
      <c r="B108" s="152"/>
      <c r="C108" s="178" t="s">
        <v>217</v>
      </c>
      <c r="D108" s="162" t="s">
        <v>103</v>
      </c>
      <c r="E108" s="182">
        <v>1205</v>
      </c>
      <c r="F108" s="186"/>
      <c r="G108" s="169">
        <f t="shared" ref="G108:G134" si="98">ROUND(E108*F108,2)</f>
        <v>0</v>
      </c>
      <c r="H108" s="168"/>
      <c r="I108" s="169">
        <f t="shared" ref="I108:I134" si="99">ROUND(E108*H108,2)</f>
        <v>0</v>
      </c>
      <c r="J108" s="168"/>
      <c r="K108" s="169">
        <f t="shared" ref="K108:K134" si="100">ROUND(E108*J108,2)</f>
        <v>0</v>
      </c>
      <c r="L108" s="169">
        <v>21</v>
      </c>
      <c r="M108" s="169">
        <f t="shared" ref="M108:M134" si="101">G108*(1+L108/100)</f>
        <v>0</v>
      </c>
      <c r="N108" s="169">
        <v>0</v>
      </c>
      <c r="O108" s="169">
        <f t="shared" ref="O108:O134" si="102">ROUND(E108*N108,2)</f>
        <v>0</v>
      </c>
      <c r="P108" s="169">
        <v>0</v>
      </c>
      <c r="Q108" s="169">
        <f t="shared" ref="Q108:Q134" si="103">ROUND(E108*P108,2)</f>
        <v>0</v>
      </c>
      <c r="R108" s="169"/>
      <c r="S108" s="169"/>
      <c r="T108" s="170">
        <v>0</v>
      </c>
      <c r="U108" s="169">
        <f t="shared" ref="U108:U134" si="104">ROUND(E108*T108,2)</f>
        <v>0</v>
      </c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112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ht="22.5" outlineLevel="1" x14ac:dyDescent="0.2">
      <c r="A109" s="152">
        <v>95</v>
      </c>
      <c r="B109" s="152"/>
      <c r="C109" s="178" t="s">
        <v>218</v>
      </c>
      <c r="D109" s="162" t="s">
        <v>103</v>
      </c>
      <c r="E109" s="182">
        <v>50</v>
      </c>
      <c r="F109" s="186"/>
      <c r="G109" s="169">
        <f t="shared" si="98"/>
        <v>0</v>
      </c>
      <c r="H109" s="168"/>
      <c r="I109" s="169">
        <f t="shared" si="99"/>
        <v>0</v>
      </c>
      <c r="J109" s="168"/>
      <c r="K109" s="169">
        <f t="shared" si="100"/>
        <v>0</v>
      </c>
      <c r="L109" s="169">
        <v>21</v>
      </c>
      <c r="M109" s="169">
        <f t="shared" si="101"/>
        <v>0</v>
      </c>
      <c r="N109" s="169">
        <v>0</v>
      </c>
      <c r="O109" s="169">
        <f t="shared" si="102"/>
        <v>0</v>
      </c>
      <c r="P109" s="169">
        <v>0</v>
      </c>
      <c r="Q109" s="169">
        <f t="shared" si="103"/>
        <v>0</v>
      </c>
      <c r="R109" s="169"/>
      <c r="S109" s="169"/>
      <c r="T109" s="170">
        <v>0</v>
      </c>
      <c r="U109" s="169">
        <f t="shared" si="104"/>
        <v>0</v>
      </c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112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ht="22.5" outlineLevel="1" x14ac:dyDescent="0.2">
      <c r="A110" s="152">
        <v>96</v>
      </c>
      <c r="B110" s="152"/>
      <c r="C110" s="178" t="s">
        <v>219</v>
      </c>
      <c r="D110" s="162" t="s">
        <v>103</v>
      </c>
      <c r="E110" s="182">
        <v>100</v>
      </c>
      <c r="F110" s="186"/>
      <c r="G110" s="169">
        <f t="shared" si="98"/>
        <v>0</v>
      </c>
      <c r="H110" s="168"/>
      <c r="I110" s="169">
        <f t="shared" si="99"/>
        <v>0</v>
      </c>
      <c r="J110" s="168"/>
      <c r="K110" s="169">
        <f t="shared" si="100"/>
        <v>0</v>
      </c>
      <c r="L110" s="169">
        <v>21</v>
      </c>
      <c r="M110" s="169">
        <f t="shared" si="101"/>
        <v>0</v>
      </c>
      <c r="N110" s="169">
        <v>0</v>
      </c>
      <c r="O110" s="169">
        <f t="shared" si="102"/>
        <v>0</v>
      </c>
      <c r="P110" s="169">
        <v>0</v>
      </c>
      <c r="Q110" s="169">
        <f t="shared" si="103"/>
        <v>0</v>
      </c>
      <c r="R110" s="169"/>
      <c r="S110" s="169"/>
      <c r="T110" s="170">
        <v>5.0959999999999998E-2</v>
      </c>
      <c r="U110" s="169">
        <f t="shared" si="104"/>
        <v>5.0999999999999996</v>
      </c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112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2">
        <v>97</v>
      </c>
      <c r="B111" s="152"/>
      <c r="C111" s="178" t="s">
        <v>220</v>
      </c>
      <c r="D111" s="162" t="s">
        <v>103</v>
      </c>
      <c r="E111" s="182">
        <v>320</v>
      </c>
      <c r="F111" s="186"/>
      <c r="G111" s="169">
        <f t="shared" si="98"/>
        <v>0</v>
      </c>
      <c r="H111" s="168"/>
      <c r="I111" s="169">
        <f t="shared" si="99"/>
        <v>0</v>
      </c>
      <c r="J111" s="168"/>
      <c r="K111" s="169">
        <f t="shared" si="100"/>
        <v>0</v>
      </c>
      <c r="L111" s="169">
        <v>21</v>
      </c>
      <c r="M111" s="169">
        <f t="shared" si="101"/>
        <v>0</v>
      </c>
      <c r="N111" s="169">
        <v>0</v>
      </c>
      <c r="O111" s="169">
        <f t="shared" si="102"/>
        <v>0</v>
      </c>
      <c r="P111" s="169">
        <v>0</v>
      </c>
      <c r="Q111" s="169">
        <f t="shared" si="103"/>
        <v>0</v>
      </c>
      <c r="R111" s="169"/>
      <c r="S111" s="169"/>
      <c r="T111" s="170">
        <v>5.0959999999999998E-2</v>
      </c>
      <c r="U111" s="169">
        <f t="shared" si="104"/>
        <v>16.309999999999999</v>
      </c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112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2">
        <v>98</v>
      </c>
      <c r="B112" s="152"/>
      <c r="C112" s="178" t="s">
        <v>221</v>
      </c>
      <c r="D112" s="162" t="s">
        <v>103</v>
      </c>
      <c r="E112" s="182">
        <v>350</v>
      </c>
      <c r="F112" s="186"/>
      <c r="G112" s="169">
        <f t="shared" si="98"/>
        <v>0</v>
      </c>
      <c r="H112" s="168"/>
      <c r="I112" s="169">
        <f t="shared" si="99"/>
        <v>0</v>
      </c>
      <c r="J112" s="168"/>
      <c r="K112" s="169">
        <f t="shared" si="100"/>
        <v>0</v>
      </c>
      <c r="L112" s="169">
        <v>21</v>
      </c>
      <c r="M112" s="169">
        <f t="shared" si="101"/>
        <v>0</v>
      </c>
      <c r="N112" s="169">
        <v>0</v>
      </c>
      <c r="O112" s="169">
        <f t="shared" si="102"/>
        <v>0</v>
      </c>
      <c r="P112" s="169">
        <v>0</v>
      </c>
      <c r="Q112" s="169">
        <f t="shared" si="103"/>
        <v>0</v>
      </c>
      <c r="R112" s="169"/>
      <c r="S112" s="169"/>
      <c r="T112" s="170">
        <v>5.0959999999999998E-2</v>
      </c>
      <c r="U112" s="169">
        <f t="shared" si="104"/>
        <v>17.84</v>
      </c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112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2">
        <v>99</v>
      </c>
      <c r="B113" s="152"/>
      <c r="C113" s="178" t="s">
        <v>222</v>
      </c>
      <c r="D113" s="162" t="s">
        <v>103</v>
      </c>
      <c r="E113" s="182">
        <v>75</v>
      </c>
      <c r="F113" s="186"/>
      <c r="G113" s="169">
        <f t="shared" si="98"/>
        <v>0</v>
      </c>
      <c r="H113" s="168"/>
      <c r="I113" s="169">
        <f t="shared" si="99"/>
        <v>0</v>
      </c>
      <c r="J113" s="168"/>
      <c r="K113" s="169">
        <f t="shared" si="100"/>
        <v>0</v>
      </c>
      <c r="L113" s="169">
        <v>21</v>
      </c>
      <c r="M113" s="169">
        <f t="shared" si="101"/>
        <v>0</v>
      </c>
      <c r="N113" s="169">
        <v>0</v>
      </c>
      <c r="O113" s="169">
        <f t="shared" si="102"/>
        <v>0</v>
      </c>
      <c r="P113" s="169">
        <v>0</v>
      </c>
      <c r="Q113" s="169">
        <f t="shared" si="103"/>
        <v>0</v>
      </c>
      <c r="R113" s="169"/>
      <c r="S113" s="169"/>
      <c r="T113" s="170">
        <v>0</v>
      </c>
      <c r="U113" s="169">
        <f t="shared" si="104"/>
        <v>0</v>
      </c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127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2">
        <v>100</v>
      </c>
      <c r="B114" s="152"/>
      <c r="C114" s="178" t="s">
        <v>128</v>
      </c>
      <c r="D114" s="162" t="s">
        <v>103</v>
      </c>
      <c r="E114" s="182">
        <v>10</v>
      </c>
      <c r="F114" s="186"/>
      <c r="G114" s="169">
        <f t="shared" si="98"/>
        <v>0</v>
      </c>
      <c r="H114" s="168"/>
      <c r="I114" s="169">
        <f t="shared" si="99"/>
        <v>0</v>
      </c>
      <c r="J114" s="168"/>
      <c r="K114" s="169">
        <f t="shared" si="100"/>
        <v>0</v>
      </c>
      <c r="L114" s="169">
        <v>21</v>
      </c>
      <c r="M114" s="169">
        <f t="shared" si="101"/>
        <v>0</v>
      </c>
      <c r="N114" s="169">
        <v>0</v>
      </c>
      <c r="O114" s="169">
        <f t="shared" si="102"/>
        <v>0</v>
      </c>
      <c r="P114" s="169">
        <v>0</v>
      </c>
      <c r="Q114" s="169">
        <f t="shared" si="103"/>
        <v>0</v>
      </c>
      <c r="R114" s="169"/>
      <c r="S114" s="169"/>
      <c r="T114" s="170">
        <v>0.1</v>
      </c>
      <c r="U114" s="169">
        <f t="shared" si="104"/>
        <v>1</v>
      </c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112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2">
        <v>101</v>
      </c>
      <c r="B115" s="152"/>
      <c r="C115" s="178" t="s">
        <v>223</v>
      </c>
      <c r="D115" s="162" t="s">
        <v>86</v>
      </c>
      <c r="E115" s="182">
        <v>450</v>
      </c>
      <c r="F115" s="186"/>
      <c r="G115" s="169">
        <f t="shared" si="98"/>
        <v>0</v>
      </c>
      <c r="H115" s="168"/>
      <c r="I115" s="169">
        <f t="shared" si="99"/>
        <v>0</v>
      </c>
      <c r="J115" s="168"/>
      <c r="K115" s="169">
        <f t="shared" si="100"/>
        <v>0</v>
      </c>
      <c r="L115" s="169">
        <v>21</v>
      </c>
      <c r="M115" s="169">
        <f t="shared" si="101"/>
        <v>0</v>
      </c>
      <c r="N115" s="169">
        <v>0</v>
      </c>
      <c r="O115" s="169">
        <f t="shared" si="102"/>
        <v>0</v>
      </c>
      <c r="P115" s="169">
        <v>0</v>
      </c>
      <c r="Q115" s="169">
        <f t="shared" si="103"/>
        <v>0</v>
      </c>
      <c r="R115" s="169"/>
      <c r="S115" s="169"/>
      <c r="T115" s="170">
        <v>0</v>
      </c>
      <c r="U115" s="169">
        <f t="shared" si="104"/>
        <v>0</v>
      </c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112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2">
        <v>102</v>
      </c>
      <c r="B116" s="152"/>
      <c r="C116" s="178" t="s">
        <v>129</v>
      </c>
      <c r="D116" s="162" t="s">
        <v>103</v>
      </c>
      <c r="E116" s="182">
        <v>35</v>
      </c>
      <c r="F116" s="186"/>
      <c r="G116" s="169">
        <f t="shared" si="98"/>
        <v>0</v>
      </c>
      <c r="H116" s="168"/>
      <c r="I116" s="169">
        <f t="shared" si="99"/>
        <v>0</v>
      </c>
      <c r="J116" s="168"/>
      <c r="K116" s="169">
        <f t="shared" si="100"/>
        <v>0</v>
      </c>
      <c r="L116" s="169">
        <v>21</v>
      </c>
      <c r="M116" s="169">
        <f t="shared" si="101"/>
        <v>0</v>
      </c>
      <c r="N116" s="169">
        <v>0</v>
      </c>
      <c r="O116" s="169">
        <f t="shared" si="102"/>
        <v>0</v>
      </c>
      <c r="P116" s="169">
        <v>0</v>
      </c>
      <c r="Q116" s="169">
        <f t="shared" si="103"/>
        <v>0</v>
      </c>
      <c r="R116" s="169"/>
      <c r="S116" s="169"/>
      <c r="T116" s="170">
        <v>0.57950000000000002</v>
      </c>
      <c r="U116" s="169">
        <f t="shared" si="104"/>
        <v>20.28</v>
      </c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112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2">
        <v>103</v>
      </c>
      <c r="B117" s="152"/>
      <c r="C117" s="178" t="s">
        <v>224</v>
      </c>
      <c r="D117" s="162" t="s">
        <v>86</v>
      </c>
      <c r="E117" s="182">
        <v>70</v>
      </c>
      <c r="F117" s="186"/>
      <c r="G117" s="169">
        <f t="shared" si="98"/>
        <v>0</v>
      </c>
      <c r="H117" s="168"/>
      <c r="I117" s="169">
        <f t="shared" si="99"/>
        <v>0</v>
      </c>
      <c r="J117" s="168"/>
      <c r="K117" s="169">
        <f t="shared" si="100"/>
        <v>0</v>
      </c>
      <c r="L117" s="169">
        <v>21</v>
      </c>
      <c r="M117" s="169">
        <f t="shared" si="101"/>
        <v>0</v>
      </c>
      <c r="N117" s="169">
        <v>0</v>
      </c>
      <c r="O117" s="169">
        <f t="shared" si="102"/>
        <v>0</v>
      </c>
      <c r="P117" s="169">
        <v>0</v>
      </c>
      <c r="Q117" s="169">
        <f t="shared" si="103"/>
        <v>0</v>
      </c>
      <c r="R117" s="169"/>
      <c r="S117" s="169"/>
      <c r="T117" s="170">
        <v>0.64832999999999996</v>
      </c>
      <c r="U117" s="169">
        <f t="shared" si="104"/>
        <v>45.38</v>
      </c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112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2">
        <v>104</v>
      </c>
      <c r="B118" s="152"/>
      <c r="C118" s="178" t="s">
        <v>225</v>
      </c>
      <c r="D118" s="162" t="s">
        <v>86</v>
      </c>
      <c r="E118" s="182">
        <v>35</v>
      </c>
      <c r="F118" s="186"/>
      <c r="G118" s="169">
        <f t="shared" si="98"/>
        <v>0</v>
      </c>
      <c r="H118" s="168"/>
      <c r="I118" s="169">
        <f t="shared" si="99"/>
        <v>0</v>
      </c>
      <c r="J118" s="168"/>
      <c r="K118" s="169">
        <f t="shared" si="100"/>
        <v>0</v>
      </c>
      <c r="L118" s="169">
        <v>21</v>
      </c>
      <c r="M118" s="169">
        <f t="shared" si="101"/>
        <v>0</v>
      </c>
      <c r="N118" s="169">
        <v>0</v>
      </c>
      <c r="O118" s="169">
        <f t="shared" si="102"/>
        <v>0</v>
      </c>
      <c r="P118" s="169">
        <v>0</v>
      </c>
      <c r="Q118" s="169">
        <f t="shared" si="103"/>
        <v>0</v>
      </c>
      <c r="R118" s="169"/>
      <c r="S118" s="169"/>
      <c r="T118" s="170">
        <v>0</v>
      </c>
      <c r="U118" s="169">
        <f t="shared" si="104"/>
        <v>0</v>
      </c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112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2">
        <v>105</v>
      </c>
      <c r="B119" s="152"/>
      <c r="C119" s="178" t="s">
        <v>226</v>
      </c>
      <c r="D119" s="162" t="s">
        <v>86</v>
      </c>
      <c r="E119" s="182">
        <v>2</v>
      </c>
      <c r="F119" s="186"/>
      <c r="G119" s="169">
        <f t="shared" si="98"/>
        <v>0</v>
      </c>
      <c r="H119" s="168"/>
      <c r="I119" s="169">
        <f t="shared" si="99"/>
        <v>0</v>
      </c>
      <c r="J119" s="168"/>
      <c r="K119" s="169">
        <f t="shared" si="100"/>
        <v>0</v>
      </c>
      <c r="L119" s="169">
        <v>21</v>
      </c>
      <c r="M119" s="169">
        <f t="shared" si="101"/>
        <v>0</v>
      </c>
      <c r="N119" s="169">
        <v>0</v>
      </c>
      <c r="O119" s="169">
        <f t="shared" si="102"/>
        <v>0</v>
      </c>
      <c r="P119" s="169">
        <v>0</v>
      </c>
      <c r="Q119" s="169">
        <f t="shared" si="103"/>
        <v>0</v>
      </c>
      <c r="R119" s="169"/>
      <c r="S119" s="169"/>
      <c r="T119" s="170">
        <v>0</v>
      </c>
      <c r="U119" s="169">
        <f t="shared" si="104"/>
        <v>0</v>
      </c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130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2">
        <v>106</v>
      </c>
      <c r="B120" s="152"/>
      <c r="C120" s="178" t="s">
        <v>227</v>
      </c>
      <c r="D120" s="162" t="s">
        <v>86</v>
      </c>
      <c r="E120" s="182">
        <v>48</v>
      </c>
      <c r="F120" s="186"/>
      <c r="G120" s="169">
        <f t="shared" si="98"/>
        <v>0</v>
      </c>
      <c r="H120" s="168"/>
      <c r="I120" s="169">
        <f t="shared" si="99"/>
        <v>0</v>
      </c>
      <c r="J120" s="168"/>
      <c r="K120" s="169">
        <f t="shared" si="100"/>
        <v>0</v>
      </c>
      <c r="L120" s="169">
        <v>21</v>
      </c>
      <c r="M120" s="169">
        <f t="shared" si="101"/>
        <v>0</v>
      </c>
      <c r="N120" s="169">
        <v>0</v>
      </c>
      <c r="O120" s="169">
        <f t="shared" si="102"/>
        <v>0</v>
      </c>
      <c r="P120" s="169">
        <v>0</v>
      </c>
      <c r="Q120" s="169">
        <f t="shared" si="103"/>
        <v>0</v>
      </c>
      <c r="R120" s="169"/>
      <c r="S120" s="169"/>
      <c r="T120" s="170">
        <v>2.5000000000000001E-2</v>
      </c>
      <c r="U120" s="169">
        <f t="shared" si="104"/>
        <v>1.2</v>
      </c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112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2">
        <v>107</v>
      </c>
      <c r="B121" s="152"/>
      <c r="C121" s="178" t="s">
        <v>228</v>
      </c>
      <c r="D121" s="187" t="s">
        <v>145</v>
      </c>
      <c r="E121" s="182">
        <v>0.5</v>
      </c>
      <c r="F121" s="186"/>
      <c r="G121" s="169">
        <f t="shared" si="98"/>
        <v>0</v>
      </c>
      <c r="H121" s="168"/>
      <c r="I121" s="169">
        <f t="shared" si="99"/>
        <v>0</v>
      </c>
      <c r="J121" s="168"/>
      <c r="K121" s="169">
        <f t="shared" si="100"/>
        <v>0</v>
      </c>
      <c r="L121" s="169">
        <v>21</v>
      </c>
      <c r="M121" s="169">
        <f t="shared" si="101"/>
        <v>0</v>
      </c>
      <c r="N121" s="169">
        <v>0</v>
      </c>
      <c r="O121" s="169">
        <f t="shared" si="102"/>
        <v>0</v>
      </c>
      <c r="P121" s="169">
        <v>0</v>
      </c>
      <c r="Q121" s="169">
        <f t="shared" si="103"/>
        <v>0</v>
      </c>
      <c r="R121" s="169"/>
      <c r="S121" s="169"/>
      <c r="T121" s="170">
        <v>1.55E-2</v>
      </c>
      <c r="U121" s="169">
        <f t="shared" si="104"/>
        <v>0.01</v>
      </c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112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ht="22.5" outlineLevel="1" x14ac:dyDescent="0.2">
      <c r="A122" s="152">
        <v>108</v>
      </c>
      <c r="B122" s="152"/>
      <c r="C122" s="178" t="s">
        <v>229</v>
      </c>
      <c r="D122" s="162" t="s">
        <v>86</v>
      </c>
      <c r="E122" s="182">
        <v>2</v>
      </c>
      <c r="F122" s="186"/>
      <c r="G122" s="169">
        <f t="shared" si="98"/>
        <v>0</v>
      </c>
      <c r="H122" s="168"/>
      <c r="I122" s="169">
        <f t="shared" si="99"/>
        <v>0</v>
      </c>
      <c r="J122" s="168"/>
      <c r="K122" s="169">
        <f t="shared" si="100"/>
        <v>0</v>
      </c>
      <c r="L122" s="169">
        <v>21</v>
      </c>
      <c r="M122" s="169">
        <f t="shared" si="101"/>
        <v>0</v>
      </c>
      <c r="N122" s="169">
        <v>3.7599999999999999E-3</v>
      </c>
      <c r="O122" s="169">
        <f t="shared" si="102"/>
        <v>0.01</v>
      </c>
      <c r="P122" s="169">
        <v>0</v>
      </c>
      <c r="Q122" s="169">
        <f t="shared" si="103"/>
        <v>0</v>
      </c>
      <c r="R122" s="169"/>
      <c r="S122" s="169"/>
      <c r="T122" s="170">
        <v>0</v>
      </c>
      <c r="U122" s="169">
        <f t="shared" si="104"/>
        <v>0</v>
      </c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130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2">
        <v>109</v>
      </c>
      <c r="B123" s="152"/>
      <c r="C123" s="185" t="s">
        <v>230</v>
      </c>
      <c r="D123" s="162" t="s">
        <v>86</v>
      </c>
      <c r="E123" s="182">
        <v>19</v>
      </c>
      <c r="F123" s="186"/>
      <c r="G123" s="169">
        <f t="shared" si="98"/>
        <v>0</v>
      </c>
      <c r="H123" s="168"/>
      <c r="I123" s="169">
        <f t="shared" si="99"/>
        <v>0</v>
      </c>
      <c r="J123" s="168"/>
      <c r="K123" s="169">
        <f t="shared" si="100"/>
        <v>0</v>
      </c>
      <c r="L123" s="169">
        <v>21</v>
      </c>
      <c r="M123" s="169">
        <f t="shared" si="101"/>
        <v>0</v>
      </c>
      <c r="N123" s="169">
        <v>0</v>
      </c>
      <c r="O123" s="169">
        <f t="shared" si="102"/>
        <v>0</v>
      </c>
      <c r="P123" s="169">
        <v>0</v>
      </c>
      <c r="Q123" s="169">
        <f t="shared" si="103"/>
        <v>0</v>
      </c>
      <c r="R123" s="169"/>
      <c r="S123" s="169"/>
      <c r="T123" s="170">
        <v>5.0500000000000003E-2</v>
      </c>
      <c r="U123" s="169">
        <f t="shared" si="104"/>
        <v>0.96</v>
      </c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130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2">
        <v>110</v>
      </c>
      <c r="B124" s="152"/>
      <c r="C124" s="178" t="s">
        <v>131</v>
      </c>
      <c r="D124" s="162" t="s">
        <v>86</v>
      </c>
      <c r="E124" s="182">
        <v>856</v>
      </c>
      <c r="F124" s="186"/>
      <c r="G124" s="169">
        <f t="shared" si="98"/>
        <v>0</v>
      </c>
      <c r="H124" s="168"/>
      <c r="I124" s="169">
        <f t="shared" si="99"/>
        <v>0</v>
      </c>
      <c r="J124" s="168"/>
      <c r="K124" s="169">
        <f t="shared" si="100"/>
        <v>0</v>
      </c>
      <c r="L124" s="169">
        <v>21</v>
      </c>
      <c r="M124" s="169">
        <f t="shared" si="101"/>
        <v>0</v>
      </c>
      <c r="N124" s="169">
        <v>0</v>
      </c>
      <c r="O124" s="169">
        <f t="shared" si="102"/>
        <v>0</v>
      </c>
      <c r="P124" s="169">
        <v>0</v>
      </c>
      <c r="Q124" s="169">
        <f t="shared" si="103"/>
        <v>0</v>
      </c>
      <c r="R124" s="169"/>
      <c r="S124" s="169"/>
      <c r="T124" s="170">
        <v>0</v>
      </c>
      <c r="U124" s="169">
        <f t="shared" si="104"/>
        <v>0</v>
      </c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112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ht="22.5" outlineLevel="1" x14ac:dyDescent="0.2">
      <c r="A125" s="152">
        <v>111</v>
      </c>
      <c r="B125" s="152"/>
      <c r="C125" s="178" t="s">
        <v>132</v>
      </c>
      <c r="D125" s="162" t="s">
        <v>133</v>
      </c>
      <c r="E125" s="182">
        <v>40</v>
      </c>
      <c r="F125" s="186"/>
      <c r="G125" s="169">
        <f t="shared" si="98"/>
        <v>0</v>
      </c>
      <c r="H125" s="168"/>
      <c r="I125" s="169">
        <f t="shared" si="99"/>
        <v>0</v>
      </c>
      <c r="J125" s="168"/>
      <c r="K125" s="169">
        <f t="shared" si="100"/>
        <v>0</v>
      </c>
      <c r="L125" s="169">
        <v>21</v>
      </c>
      <c r="M125" s="169">
        <f t="shared" si="101"/>
        <v>0</v>
      </c>
      <c r="N125" s="169">
        <v>0</v>
      </c>
      <c r="O125" s="169">
        <f t="shared" si="102"/>
        <v>0</v>
      </c>
      <c r="P125" s="169">
        <v>0</v>
      </c>
      <c r="Q125" s="169">
        <f t="shared" si="103"/>
        <v>0</v>
      </c>
      <c r="R125" s="169"/>
      <c r="S125" s="169"/>
      <c r="T125" s="170">
        <v>0</v>
      </c>
      <c r="U125" s="169">
        <f t="shared" si="104"/>
        <v>0</v>
      </c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112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2">
        <v>112</v>
      </c>
      <c r="B126" s="152"/>
      <c r="C126" s="178" t="s">
        <v>134</v>
      </c>
      <c r="D126" s="162" t="s">
        <v>86</v>
      </c>
      <c r="E126" s="182">
        <v>7</v>
      </c>
      <c r="F126" s="186"/>
      <c r="G126" s="169">
        <f t="shared" si="98"/>
        <v>0</v>
      </c>
      <c r="H126" s="168"/>
      <c r="I126" s="169">
        <f t="shared" si="99"/>
        <v>0</v>
      </c>
      <c r="J126" s="168"/>
      <c r="K126" s="169">
        <f t="shared" si="100"/>
        <v>0</v>
      </c>
      <c r="L126" s="169">
        <v>21</v>
      </c>
      <c r="M126" s="169">
        <f t="shared" si="101"/>
        <v>0</v>
      </c>
      <c r="N126" s="169">
        <v>0</v>
      </c>
      <c r="O126" s="169">
        <f t="shared" si="102"/>
        <v>0</v>
      </c>
      <c r="P126" s="169">
        <v>0</v>
      </c>
      <c r="Q126" s="169">
        <f t="shared" si="103"/>
        <v>0</v>
      </c>
      <c r="R126" s="169"/>
      <c r="S126" s="169"/>
      <c r="T126" s="170">
        <v>0</v>
      </c>
      <c r="U126" s="169">
        <f t="shared" si="104"/>
        <v>0</v>
      </c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112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2">
        <v>113</v>
      </c>
      <c r="B127" s="152"/>
      <c r="C127" s="178" t="s">
        <v>135</v>
      </c>
      <c r="D127" s="162" t="s">
        <v>86</v>
      </c>
      <c r="E127" s="182">
        <v>28</v>
      </c>
      <c r="F127" s="186"/>
      <c r="G127" s="169">
        <f t="shared" si="98"/>
        <v>0</v>
      </c>
      <c r="H127" s="168"/>
      <c r="I127" s="169">
        <f t="shared" si="99"/>
        <v>0</v>
      </c>
      <c r="J127" s="168"/>
      <c r="K127" s="169">
        <f t="shared" si="100"/>
        <v>0</v>
      </c>
      <c r="L127" s="169">
        <v>21</v>
      </c>
      <c r="M127" s="169">
        <f t="shared" si="101"/>
        <v>0</v>
      </c>
      <c r="N127" s="169">
        <v>0</v>
      </c>
      <c r="O127" s="169">
        <f t="shared" si="102"/>
        <v>0</v>
      </c>
      <c r="P127" s="169">
        <v>0</v>
      </c>
      <c r="Q127" s="169">
        <f t="shared" si="103"/>
        <v>0</v>
      </c>
      <c r="R127" s="169"/>
      <c r="S127" s="169"/>
      <c r="T127" s="170">
        <v>0</v>
      </c>
      <c r="U127" s="169">
        <f t="shared" si="104"/>
        <v>0</v>
      </c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112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2">
        <v>114</v>
      </c>
      <c r="B128" s="152"/>
      <c r="C128" s="178" t="s">
        <v>136</v>
      </c>
      <c r="D128" s="162" t="s">
        <v>103</v>
      </c>
      <c r="E128" s="182">
        <v>800</v>
      </c>
      <c r="F128" s="186"/>
      <c r="G128" s="169">
        <f t="shared" ref="G128:G133" si="105">ROUND(E128*F128,2)</f>
        <v>0</v>
      </c>
      <c r="H128" s="168"/>
      <c r="I128" s="169">
        <f t="shared" ref="I128:I133" si="106">ROUND(E128*H128,2)</f>
        <v>0</v>
      </c>
      <c r="J128" s="168"/>
      <c r="K128" s="169">
        <f t="shared" ref="K128:K133" si="107">ROUND(E128*J128,2)</f>
        <v>0</v>
      </c>
      <c r="L128" s="169">
        <v>21</v>
      </c>
      <c r="M128" s="169">
        <f t="shared" ref="M128:M133" si="108">G128*(1+L128/100)</f>
        <v>0</v>
      </c>
      <c r="N128" s="169">
        <v>0</v>
      </c>
      <c r="O128" s="169">
        <f t="shared" ref="O128:O133" si="109">ROUND(E128*N128,2)</f>
        <v>0</v>
      </c>
      <c r="P128" s="169">
        <v>0</v>
      </c>
      <c r="Q128" s="169">
        <f t="shared" ref="Q128:Q133" si="110">ROUND(E128*P128,2)</f>
        <v>0</v>
      </c>
      <c r="R128" s="169"/>
      <c r="S128" s="169"/>
      <c r="T128" s="170">
        <v>0</v>
      </c>
      <c r="U128" s="169">
        <f t="shared" ref="U128:U133" si="111">ROUND(E128*T128,2)</f>
        <v>0</v>
      </c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112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2">
        <v>115</v>
      </c>
      <c r="B129" s="183"/>
      <c r="C129" s="185" t="s">
        <v>144</v>
      </c>
      <c r="D129" s="187" t="s">
        <v>145</v>
      </c>
      <c r="E129" s="182">
        <v>200</v>
      </c>
      <c r="F129" s="186"/>
      <c r="G129" s="169">
        <f t="shared" ref="G129" si="112">ROUND(E129*F129,2)</f>
        <v>0</v>
      </c>
      <c r="H129" s="168"/>
      <c r="I129" s="169">
        <f t="shared" ref="I129" si="113">ROUND(E129*H129,2)</f>
        <v>0</v>
      </c>
      <c r="J129" s="168"/>
      <c r="K129" s="169">
        <f t="shared" ref="K129" si="114">ROUND(E129*J129,2)</f>
        <v>0</v>
      </c>
      <c r="L129" s="169">
        <v>21</v>
      </c>
      <c r="M129" s="169">
        <f t="shared" ref="M129" si="115">G129*(1+L129/100)</f>
        <v>0</v>
      </c>
      <c r="N129" s="169">
        <v>0</v>
      </c>
      <c r="O129" s="169">
        <f t="shared" ref="O129" si="116">ROUND(E129*N129,2)</f>
        <v>0</v>
      </c>
      <c r="P129" s="169">
        <v>0</v>
      </c>
      <c r="Q129" s="169">
        <f t="shared" ref="Q129" si="117">ROUND(E129*P129,2)</f>
        <v>0</v>
      </c>
      <c r="R129" s="169"/>
      <c r="S129" s="169"/>
      <c r="T129" s="170">
        <v>0</v>
      </c>
      <c r="U129" s="169">
        <f t="shared" ref="U129" si="118">ROUND(E129*T129,2)</f>
        <v>0</v>
      </c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112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22.5" outlineLevel="1" x14ac:dyDescent="0.2">
      <c r="A130" s="152">
        <v>116</v>
      </c>
      <c r="B130" s="183"/>
      <c r="C130" s="185" t="s">
        <v>146</v>
      </c>
      <c r="D130" s="187" t="s">
        <v>145</v>
      </c>
      <c r="E130" s="182">
        <v>200</v>
      </c>
      <c r="F130" s="186"/>
      <c r="G130" s="169">
        <f t="shared" si="105"/>
        <v>0</v>
      </c>
      <c r="H130" s="168"/>
      <c r="I130" s="169">
        <f t="shared" si="106"/>
        <v>0</v>
      </c>
      <c r="J130" s="168"/>
      <c r="K130" s="169">
        <f t="shared" si="107"/>
        <v>0</v>
      </c>
      <c r="L130" s="169">
        <v>21</v>
      </c>
      <c r="M130" s="169">
        <f t="shared" si="108"/>
        <v>0</v>
      </c>
      <c r="N130" s="169">
        <v>0</v>
      </c>
      <c r="O130" s="169">
        <f t="shared" si="109"/>
        <v>0</v>
      </c>
      <c r="P130" s="169">
        <v>0</v>
      </c>
      <c r="Q130" s="169">
        <f t="shared" si="110"/>
        <v>0</v>
      </c>
      <c r="R130" s="169"/>
      <c r="S130" s="169"/>
      <c r="T130" s="170">
        <v>0</v>
      </c>
      <c r="U130" s="169">
        <f t="shared" si="111"/>
        <v>0</v>
      </c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112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2">
        <v>117</v>
      </c>
      <c r="B131" s="183"/>
      <c r="C131" s="185" t="s">
        <v>231</v>
      </c>
      <c r="D131" s="187" t="s">
        <v>133</v>
      </c>
      <c r="E131" s="182">
        <v>8</v>
      </c>
      <c r="F131" s="186"/>
      <c r="G131" s="169">
        <f t="shared" ref="G131" si="119">ROUND(E131*F131,2)</f>
        <v>0</v>
      </c>
      <c r="H131" s="168"/>
      <c r="I131" s="169">
        <f t="shared" ref="I131" si="120">ROUND(E131*H131,2)</f>
        <v>0</v>
      </c>
      <c r="J131" s="168"/>
      <c r="K131" s="169">
        <f t="shared" ref="K131" si="121">ROUND(E131*J131,2)</f>
        <v>0</v>
      </c>
      <c r="L131" s="169">
        <v>21</v>
      </c>
      <c r="M131" s="169">
        <f t="shared" ref="M131" si="122">G131*(1+L131/100)</f>
        <v>0</v>
      </c>
      <c r="N131" s="169">
        <v>0</v>
      </c>
      <c r="O131" s="169">
        <f t="shared" ref="O131" si="123">ROUND(E131*N131,2)</f>
        <v>0</v>
      </c>
      <c r="P131" s="169">
        <v>0</v>
      </c>
      <c r="Q131" s="169">
        <f t="shared" ref="Q131" si="124">ROUND(E131*P131,2)</f>
        <v>0</v>
      </c>
      <c r="R131" s="169"/>
      <c r="S131" s="169"/>
      <c r="T131" s="170">
        <v>0</v>
      </c>
      <c r="U131" s="169">
        <f t="shared" ref="U131" si="125">ROUND(E131*T131,2)</f>
        <v>0</v>
      </c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112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2">
        <v>118</v>
      </c>
      <c r="B132" s="183"/>
      <c r="C132" s="185" t="s">
        <v>232</v>
      </c>
      <c r="D132" s="187" t="s">
        <v>133</v>
      </c>
      <c r="E132" s="182">
        <v>120</v>
      </c>
      <c r="F132" s="186"/>
      <c r="G132" s="169">
        <f t="shared" si="105"/>
        <v>0</v>
      </c>
      <c r="H132" s="168"/>
      <c r="I132" s="169">
        <f t="shared" si="106"/>
        <v>0</v>
      </c>
      <c r="J132" s="168"/>
      <c r="K132" s="169">
        <f t="shared" si="107"/>
        <v>0</v>
      </c>
      <c r="L132" s="169">
        <v>21</v>
      </c>
      <c r="M132" s="169">
        <f t="shared" si="108"/>
        <v>0</v>
      </c>
      <c r="N132" s="169">
        <v>0</v>
      </c>
      <c r="O132" s="169">
        <f t="shared" si="109"/>
        <v>0</v>
      </c>
      <c r="P132" s="169">
        <v>0</v>
      </c>
      <c r="Q132" s="169">
        <f t="shared" si="110"/>
        <v>0</v>
      </c>
      <c r="R132" s="169"/>
      <c r="S132" s="169"/>
      <c r="T132" s="170">
        <v>0</v>
      </c>
      <c r="U132" s="169">
        <f t="shared" si="111"/>
        <v>0</v>
      </c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112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2">
        <v>119</v>
      </c>
      <c r="B133" s="183"/>
      <c r="C133" s="185" t="s">
        <v>233</v>
      </c>
      <c r="D133" s="187" t="s">
        <v>86</v>
      </c>
      <c r="E133" s="182">
        <v>1</v>
      </c>
      <c r="F133" s="186"/>
      <c r="G133" s="169">
        <f t="shared" si="105"/>
        <v>0</v>
      </c>
      <c r="H133" s="168"/>
      <c r="I133" s="169">
        <f t="shared" si="106"/>
        <v>0</v>
      </c>
      <c r="J133" s="168"/>
      <c r="K133" s="169">
        <f t="shared" si="107"/>
        <v>0</v>
      </c>
      <c r="L133" s="169">
        <v>21</v>
      </c>
      <c r="M133" s="169">
        <f t="shared" si="108"/>
        <v>0</v>
      </c>
      <c r="N133" s="169">
        <v>0</v>
      </c>
      <c r="O133" s="169">
        <f t="shared" si="109"/>
        <v>0</v>
      </c>
      <c r="P133" s="169">
        <v>0</v>
      </c>
      <c r="Q133" s="169">
        <f t="shared" si="110"/>
        <v>0</v>
      </c>
      <c r="R133" s="169"/>
      <c r="S133" s="169"/>
      <c r="T133" s="170">
        <v>0</v>
      </c>
      <c r="U133" s="169">
        <f t="shared" si="111"/>
        <v>0</v>
      </c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112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2">
        <v>120</v>
      </c>
      <c r="B134" s="183"/>
      <c r="C134" s="185" t="s">
        <v>257</v>
      </c>
      <c r="D134" s="187" t="s">
        <v>133</v>
      </c>
      <c r="E134" s="182">
        <v>24</v>
      </c>
      <c r="F134" s="186"/>
      <c r="G134" s="169">
        <f t="shared" si="98"/>
        <v>0</v>
      </c>
      <c r="H134" s="168"/>
      <c r="I134" s="169">
        <f t="shared" si="99"/>
        <v>0</v>
      </c>
      <c r="J134" s="168"/>
      <c r="K134" s="169">
        <f t="shared" si="100"/>
        <v>0</v>
      </c>
      <c r="L134" s="169">
        <v>21</v>
      </c>
      <c r="M134" s="169">
        <f t="shared" si="101"/>
        <v>0</v>
      </c>
      <c r="N134" s="169">
        <v>0</v>
      </c>
      <c r="O134" s="169">
        <f t="shared" si="102"/>
        <v>0</v>
      </c>
      <c r="P134" s="169">
        <v>0</v>
      </c>
      <c r="Q134" s="169">
        <f t="shared" si="103"/>
        <v>0</v>
      </c>
      <c r="R134" s="169"/>
      <c r="S134" s="169"/>
      <c r="T134" s="170">
        <v>0</v>
      </c>
      <c r="U134" s="169">
        <f t="shared" si="104"/>
        <v>0</v>
      </c>
      <c r="V134" s="151"/>
      <c r="W134" s="151"/>
      <c r="X134" s="15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112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x14ac:dyDescent="0.2">
      <c r="A135" s="158" t="s">
        <v>84</v>
      </c>
      <c r="B135" s="158" t="s">
        <v>234</v>
      </c>
      <c r="C135" s="179" t="s">
        <v>235</v>
      </c>
      <c r="D135" s="163"/>
      <c r="E135" s="165"/>
      <c r="F135" s="171"/>
      <c r="G135" s="171">
        <f>SUMIF(AG136:AG148,"&lt;&gt;NOR",G136:G148)</f>
        <v>0</v>
      </c>
      <c r="H135" s="171"/>
      <c r="I135" s="171">
        <f>SUM(I136:I148)</f>
        <v>0</v>
      </c>
      <c r="J135" s="171"/>
      <c r="K135" s="171">
        <f>SUM(K136:K148)</f>
        <v>0</v>
      </c>
      <c r="L135" s="171"/>
      <c r="M135" s="171">
        <f>SUM(M136:M148)</f>
        <v>0</v>
      </c>
      <c r="N135" s="171"/>
      <c r="O135" s="171">
        <f>SUM(O136:O148)</f>
        <v>0</v>
      </c>
      <c r="P135" s="171"/>
      <c r="Q135" s="171">
        <f>SUM(Q136:Q148)</f>
        <v>0</v>
      </c>
      <c r="R135" s="171"/>
      <c r="S135" s="171"/>
      <c r="T135" s="172"/>
      <c r="U135" s="171">
        <f>SUM(U136:U148)</f>
        <v>7</v>
      </c>
      <c r="AG135" t="s">
        <v>85</v>
      </c>
    </row>
    <row r="136" spans="1:60" outlineLevel="1" x14ac:dyDescent="0.2">
      <c r="A136" s="152">
        <v>121</v>
      </c>
      <c r="B136" s="152"/>
      <c r="C136" s="178" t="s">
        <v>236</v>
      </c>
      <c r="D136" s="187" t="s">
        <v>140</v>
      </c>
      <c r="E136" s="182">
        <v>301</v>
      </c>
      <c r="F136" s="186"/>
      <c r="G136" s="169">
        <f t="shared" ref="G136:G141" si="126">ROUND(E136*F136,2)</f>
        <v>0</v>
      </c>
      <c r="H136" s="168"/>
      <c r="I136" s="169">
        <f t="shared" ref="I136:I141" si="127">ROUND(E136*H136,2)</f>
        <v>0</v>
      </c>
      <c r="J136" s="168"/>
      <c r="K136" s="169">
        <f t="shared" ref="K136:K141" si="128">ROUND(E136*J136,2)</f>
        <v>0</v>
      </c>
      <c r="L136" s="169">
        <v>21</v>
      </c>
      <c r="M136" s="169">
        <f t="shared" ref="M136:M141" si="129">G136*(1+L136/100)</f>
        <v>0</v>
      </c>
      <c r="N136" s="169">
        <v>0</v>
      </c>
      <c r="O136" s="169">
        <f t="shared" ref="O136:O141" si="130">ROUND(E136*N136,2)</f>
        <v>0</v>
      </c>
      <c r="P136" s="169">
        <v>0</v>
      </c>
      <c r="Q136" s="169">
        <f t="shared" ref="Q136:Q141" si="131">ROUND(E136*P136,2)</f>
        <v>0</v>
      </c>
      <c r="R136" s="169"/>
      <c r="S136" s="169"/>
      <c r="T136" s="170">
        <v>0</v>
      </c>
      <c r="U136" s="169">
        <f t="shared" ref="U136:U141" si="132">ROUND(E136*T136,2)</f>
        <v>0</v>
      </c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137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2">
        <v>122</v>
      </c>
      <c r="B137" s="152"/>
      <c r="C137" s="178" t="s">
        <v>237</v>
      </c>
      <c r="D137" s="187" t="s">
        <v>86</v>
      </c>
      <c r="E137" s="182">
        <v>7</v>
      </c>
      <c r="F137" s="186"/>
      <c r="G137" s="169">
        <f t="shared" si="126"/>
        <v>0</v>
      </c>
      <c r="H137" s="168"/>
      <c r="I137" s="169">
        <f t="shared" si="127"/>
        <v>0</v>
      </c>
      <c r="J137" s="168"/>
      <c r="K137" s="169">
        <f t="shared" si="128"/>
        <v>0</v>
      </c>
      <c r="L137" s="169">
        <v>21</v>
      </c>
      <c r="M137" s="169">
        <f t="shared" si="129"/>
        <v>0</v>
      </c>
      <c r="N137" s="169">
        <v>0</v>
      </c>
      <c r="O137" s="169">
        <f t="shared" si="130"/>
        <v>0</v>
      </c>
      <c r="P137" s="169">
        <v>0</v>
      </c>
      <c r="Q137" s="169">
        <f t="shared" si="131"/>
        <v>0</v>
      </c>
      <c r="R137" s="169"/>
      <c r="S137" s="169"/>
      <c r="T137" s="170">
        <v>1</v>
      </c>
      <c r="U137" s="169">
        <f t="shared" si="132"/>
        <v>7</v>
      </c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139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2">
        <v>123</v>
      </c>
      <c r="B138" s="152"/>
      <c r="C138" s="178" t="s">
        <v>238</v>
      </c>
      <c r="D138" s="162" t="s">
        <v>133</v>
      </c>
      <c r="E138" s="182">
        <v>40</v>
      </c>
      <c r="F138" s="186"/>
      <c r="G138" s="169">
        <f t="shared" si="126"/>
        <v>0</v>
      </c>
      <c r="H138" s="168"/>
      <c r="I138" s="169">
        <f t="shared" si="127"/>
        <v>0</v>
      </c>
      <c r="J138" s="168"/>
      <c r="K138" s="169">
        <f t="shared" si="128"/>
        <v>0</v>
      </c>
      <c r="L138" s="169">
        <v>21</v>
      </c>
      <c r="M138" s="169">
        <f t="shared" si="129"/>
        <v>0</v>
      </c>
      <c r="N138" s="169">
        <v>0</v>
      </c>
      <c r="O138" s="169">
        <f t="shared" si="130"/>
        <v>0</v>
      </c>
      <c r="P138" s="169">
        <v>0</v>
      </c>
      <c r="Q138" s="169">
        <f t="shared" si="131"/>
        <v>0</v>
      </c>
      <c r="R138" s="169"/>
      <c r="S138" s="169"/>
      <c r="T138" s="170">
        <v>0</v>
      </c>
      <c r="U138" s="169">
        <f t="shared" si="132"/>
        <v>0</v>
      </c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137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ht="22.5" outlineLevel="1" x14ac:dyDescent="0.2">
      <c r="A139" s="152">
        <v>124</v>
      </c>
      <c r="B139" s="183"/>
      <c r="C139" s="178" t="s">
        <v>239</v>
      </c>
      <c r="D139" s="162" t="s">
        <v>133</v>
      </c>
      <c r="E139" s="182">
        <v>8</v>
      </c>
      <c r="F139" s="186"/>
      <c r="G139" s="169">
        <f t="shared" si="126"/>
        <v>0</v>
      </c>
      <c r="H139" s="168"/>
      <c r="I139" s="169">
        <f t="shared" si="127"/>
        <v>0</v>
      </c>
      <c r="J139" s="168"/>
      <c r="K139" s="169">
        <f t="shared" si="128"/>
        <v>0</v>
      </c>
      <c r="L139" s="169">
        <v>21</v>
      </c>
      <c r="M139" s="169">
        <f t="shared" si="129"/>
        <v>0</v>
      </c>
      <c r="N139" s="169">
        <v>0</v>
      </c>
      <c r="O139" s="169">
        <f t="shared" si="130"/>
        <v>0</v>
      </c>
      <c r="P139" s="169">
        <v>0</v>
      </c>
      <c r="Q139" s="169">
        <f t="shared" si="131"/>
        <v>0</v>
      </c>
      <c r="R139" s="169"/>
      <c r="S139" s="169"/>
      <c r="T139" s="170">
        <v>0</v>
      </c>
      <c r="U139" s="169">
        <f t="shared" si="132"/>
        <v>0</v>
      </c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139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ht="22.5" outlineLevel="1" x14ac:dyDescent="0.2">
      <c r="A140" s="152">
        <v>125</v>
      </c>
      <c r="B140" s="183"/>
      <c r="C140" s="178" t="s">
        <v>240</v>
      </c>
      <c r="D140" s="162" t="s">
        <v>133</v>
      </c>
      <c r="E140" s="182">
        <v>8</v>
      </c>
      <c r="F140" s="186"/>
      <c r="G140" s="169">
        <f t="shared" si="126"/>
        <v>0</v>
      </c>
      <c r="H140" s="168"/>
      <c r="I140" s="169">
        <f t="shared" si="127"/>
        <v>0</v>
      </c>
      <c r="J140" s="168"/>
      <c r="K140" s="169">
        <f t="shared" si="128"/>
        <v>0</v>
      </c>
      <c r="L140" s="169">
        <v>21</v>
      </c>
      <c r="M140" s="169">
        <f t="shared" si="129"/>
        <v>0</v>
      </c>
      <c r="N140" s="169">
        <v>0</v>
      </c>
      <c r="O140" s="169">
        <f t="shared" si="130"/>
        <v>0</v>
      </c>
      <c r="P140" s="169">
        <v>0</v>
      </c>
      <c r="Q140" s="169">
        <f t="shared" si="131"/>
        <v>0</v>
      </c>
      <c r="R140" s="169"/>
      <c r="S140" s="169"/>
      <c r="T140" s="170">
        <v>0</v>
      </c>
      <c r="U140" s="169">
        <f t="shared" si="132"/>
        <v>0</v>
      </c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139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2">
        <v>126</v>
      </c>
      <c r="B141" s="152"/>
      <c r="C141" s="178" t="s">
        <v>241</v>
      </c>
      <c r="D141" s="162" t="s">
        <v>133</v>
      </c>
      <c r="E141" s="182">
        <v>8</v>
      </c>
      <c r="F141" s="186"/>
      <c r="G141" s="169">
        <f t="shared" si="126"/>
        <v>0</v>
      </c>
      <c r="H141" s="168"/>
      <c r="I141" s="169">
        <f t="shared" si="127"/>
        <v>0</v>
      </c>
      <c r="J141" s="168"/>
      <c r="K141" s="169">
        <f t="shared" si="128"/>
        <v>0</v>
      </c>
      <c r="L141" s="169">
        <v>21</v>
      </c>
      <c r="M141" s="169">
        <f t="shared" si="129"/>
        <v>0</v>
      </c>
      <c r="N141" s="169">
        <v>0</v>
      </c>
      <c r="O141" s="169">
        <f t="shared" si="130"/>
        <v>0</v>
      </c>
      <c r="P141" s="169">
        <v>0</v>
      </c>
      <c r="Q141" s="169">
        <f t="shared" si="131"/>
        <v>0</v>
      </c>
      <c r="R141" s="169"/>
      <c r="S141" s="169"/>
      <c r="T141" s="170">
        <v>0</v>
      </c>
      <c r="U141" s="169">
        <f t="shared" si="132"/>
        <v>0</v>
      </c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139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2">
        <v>127</v>
      </c>
      <c r="B142" s="152"/>
      <c r="C142" s="178" t="s">
        <v>141</v>
      </c>
      <c r="D142" s="162" t="s">
        <v>133</v>
      </c>
      <c r="E142" s="182">
        <v>24</v>
      </c>
      <c r="F142" s="186"/>
      <c r="G142" s="169">
        <f t="shared" ref="G142" si="133">ROUND(E142*F142,2)</f>
        <v>0</v>
      </c>
      <c r="H142" s="168"/>
      <c r="I142" s="169">
        <f t="shared" ref="I142" si="134">ROUND(E142*H142,2)</f>
        <v>0</v>
      </c>
      <c r="J142" s="168"/>
      <c r="K142" s="169">
        <f t="shared" ref="K142" si="135">ROUND(E142*J142,2)</f>
        <v>0</v>
      </c>
      <c r="L142" s="169">
        <v>21</v>
      </c>
      <c r="M142" s="169">
        <f t="shared" ref="M142" si="136">G142*(1+L142/100)</f>
        <v>0</v>
      </c>
      <c r="N142" s="169">
        <v>0</v>
      </c>
      <c r="O142" s="169">
        <f t="shared" ref="O142" si="137">ROUND(E142*N142,2)</f>
        <v>0</v>
      </c>
      <c r="P142" s="169">
        <v>0</v>
      </c>
      <c r="Q142" s="169">
        <f t="shared" ref="Q142" si="138">ROUND(E142*P142,2)</f>
        <v>0</v>
      </c>
      <c r="R142" s="169"/>
      <c r="S142" s="169"/>
      <c r="T142" s="170">
        <v>0</v>
      </c>
      <c r="U142" s="169">
        <f t="shared" ref="U142" si="139">ROUND(E142*T142,2)</f>
        <v>0</v>
      </c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112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2">
        <v>128</v>
      </c>
      <c r="B143" s="152"/>
      <c r="C143" s="178" t="s">
        <v>242</v>
      </c>
      <c r="D143" s="162" t="s">
        <v>140</v>
      </c>
      <c r="E143" s="182">
        <v>301</v>
      </c>
      <c r="F143" s="186"/>
      <c r="G143" s="169">
        <f t="shared" ref="G143:G148" si="140">ROUND(E143*F143,2)</f>
        <v>0</v>
      </c>
      <c r="H143" s="168"/>
      <c r="I143" s="169">
        <f t="shared" ref="I143:I148" si="141">ROUND(E143*H143,2)</f>
        <v>0</v>
      </c>
      <c r="J143" s="168"/>
      <c r="K143" s="169">
        <f t="shared" ref="K143:K148" si="142">ROUND(E143*J143,2)</f>
        <v>0</v>
      </c>
      <c r="L143" s="169">
        <v>21</v>
      </c>
      <c r="M143" s="169">
        <f t="shared" ref="M143:M148" si="143">G143*(1+L143/100)</f>
        <v>0</v>
      </c>
      <c r="N143" s="169">
        <v>0</v>
      </c>
      <c r="O143" s="169">
        <f t="shared" ref="O143:O148" si="144">ROUND(E143*N143,2)</f>
        <v>0</v>
      </c>
      <c r="P143" s="169">
        <v>0</v>
      </c>
      <c r="Q143" s="169">
        <f t="shared" ref="Q143:Q148" si="145">ROUND(E143*P143,2)</f>
        <v>0</v>
      </c>
      <c r="R143" s="169"/>
      <c r="S143" s="169"/>
      <c r="T143" s="170">
        <v>0</v>
      </c>
      <c r="U143" s="169">
        <f t="shared" ref="U143:U148" si="146">ROUND(E143*T143,2)</f>
        <v>0</v>
      </c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139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2">
        <v>129</v>
      </c>
      <c r="B144" s="152"/>
      <c r="C144" s="178" t="s">
        <v>243</v>
      </c>
      <c r="D144" s="162" t="s">
        <v>140</v>
      </c>
      <c r="E144" s="182">
        <v>378</v>
      </c>
      <c r="F144" s="186"/>
      <c r="G144" s="169">
        <f t="shared" si="140"/>
        <v>0</v>
      </c>
      <c r="H144" s="168"/>
      <c r="I144" s="169">
        <f t="shared" si="141"/>
        <v>0</v>
      </c>
      <c r="J144" s="168"/>
      <c r="K144" s="169">
        <f t="shared" si="142"/>
        <v>0</v>
      </c>
      <c r="L144" s="169">
        <v>21</v>
      </c>
      <c r="M144" s="169">
        <f t="shared" si="143"/>
        <v>0</v>
      </c>
      <c r="N144" s="169">
        <v>0</v>
      </c>
      <c r="O144" s="169">
        <f t="shared" si="144"/>
        <v>0</v>
      </c>
      <c r="P144" s="169">
        <v>0</v>
      </c>
      <c r="Q144" s="169">
        <f t="shared" si="145"/>
        <v>0</v>
      </c>
      <c r="R144" s="169"/>
      <c r="S144" s="169"/>
      <c r="T144" s="170">
        <v>0</v>
      </c>
      <c r="U144" s="169">
        <f t="shared" si="146"/>
        <v>0</v>
      </c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139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2">
        <v>130</v>
      </c>
      <c r="B145" s="152"/>
      <c r="C145" s="178" t="s">
        <v>142</v>
      </c>
      <c r="D145" s="187" t="s">
        <v>86</v>
      </c>
      <c r="E145" s="182">
        <v>12</v>
      </c>
      <c r="F145" s="186"/>
      <c r="G145" s="169">
        <f t="shared" si="140"/>
        <v>0</v>
      </c>
      <c r="H145" s="168"/>
      <c r="I145" s="169">
        <f t="shared" si="141"/>
        <v>0</v>
      </c>
      <c r="J145" s="168"/>
      <c r="K145" s="169">
        <f t="shared" si="142"/>
        <v>0</v>
      </c>
      <c r="L145" s="169">
        <v>21</v>
      </c>
      <c r="M145" s="169">
        <f t="shared" si="143"/>
        <v>0</v>
      </c>
      <c r="N145" s="169">
        <v>0</v>
      </c>
      <c r="O145" s="169">
        <f t="shared" si="144"/>
        <v>0</v>
      </c>
      <c r="P145" s="169">
        <v>0</v>
      </c>
      <c r="Q145" s="169">
        <f t="shared" si="145"/>
        <v>0</v>
      </c>
      <c r="R145" s="169"/>
      <c r="S145" s="169"/>
      <c r="T145" s="170">
        <v>0</v>
      </c>
      <c r="U145" s="169">
        <f t="shared" si="146"/>
        <v>0</v>
      </c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139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2">
        <v>131</v>
      </c>
      <c r="B146" s="152"/>
      <c r="C146" s="178" t="s">
        <v>244</v>
      </c>
      <c r="D146" s="162" t="s">
        <v>133</v>
      </c>
      <c r="E146" s="182">
        <v>6</v>
      </c>
      <c r="F146" s="186"/>
      <c r="G146" s="169">
        <f t="shared" si="140"/>
        <v>0</v>
      </c>
      <c r="H146" s="168"/>
      <c r="I146" s="169">
        <f t="shared" si="141"/>
        <v>0</v>
      </c>
      <c r="J146" s="168"/>
      <c r="K146" s="169">
        <f t="shared" si="142"/>
        <v>0</v>
      </c>
      <c r="L146" s="169">
        <v>21</v>
      </c>
      <c r="M146" s="169">
        <f t="shared" si="143"/>
        <v>0</v>
      </c>
      <c r="N146" s="169">
        <v>0</v>
      </c>
      <c r="O146" s="169">
        <f t="shared" si="144"/>
        <v>0</v>
      </c>
      <c r="P146" s="169">
        <v>0</v>
      </c>
      <c r="Q146" s="169">
        <f t="shared" si="145"/>
        <v>0</v>
      </c>
      <c r="R146" s="169"/>
      <c r="S146" s="169"/>
      <c r="T146" s="170">
        <v>0</v>
      </c>
      <c r="U146" s="169">
        <f t="shared" si="146"/>
        <v>0</v>
      </c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139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2">
        <v>132</v>
      </c>
      <c r="B147" s="152"/>
      <c r="C147" s="178" t="s">
        <v>245</v>
      </c>
      <c r="D147" s="187" t="s">
        <v>133</v>
      </c>
      <c r="E147" s="182">
        <v>12</v>
      </c>
      <c r="F147" s="186"/>
      <c r="G147" s="169">
        <f t="shared" si="140"/>
        <v>0</v>
      </c>
      <c r="H147" s="168"/>
      <c r="I147" s="169">
        <f t="shared" si="141"/>
        <v>0</v>
      </c>
      <c r="J147" s="168"/>
      <c r="K147" s="169">
        <f t="shared" si="142"/>
        <v>0</v>
      </c>
      <c r="L147" s="169">
        <v>21</v>
      </c>
      <c r="M147" s="169">
        <f t="shared" si="143"/>
        <v>0</v>
      </c>
      <c r="N147" s="169">
        <v>0</v>
      </c>
      <c r="O147" s="169">
        <f t="shared" si="144"/>
        <v>0</v>
      </c>
      <c r="P147" s="169">
        <v>0</v>
      </c>
      <c r="Q147" s="169">
        <f t="shared" si="145"/>
        <v>0</v>
      </c>
      <c r="R147" s="169"/>
      <c r="S147" s="169"/>
      <c r="T147" s="170">
        <v>0</v>
      </c>
      <c r="U147" s="169">
        <f t="shared" si="146"/>
        <v>0</v>
      </c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139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ht="22.5" outlineLevel="1" x14ac:dyDescent="0.2">
      <c r="A148" s="152">
        <v>133</v>
      </c>
      <c r="B148" s="152"/>
      <c r="C148" s="178" t="s">
        <v>143</v>
      </c>
      <c r="D148" s="187" t="s">
        <v>133</v>
      </c>
      <c r="E148" s="182">
        <v>10</v>
      </c>
      <c r="F148" s="186"/>
      <c r="G148" s="169">
        <f t="shared" si="140"/>
        <v>0</v>
      </c>
      <c r="H148" s="168"/>
      <c r="I148" s="169">
        <f t="shared" si="141"/>
        <v>0</v>
      </c>
      <c r="J148" s="168"/>
      <c r="K148" s="169">
        <f t="shared" si="142"/>
        <v>0</v>
      </c>
      <c r="L148" s="169">
        <v>21</v>
      </c>
      <c r="M148" s="169">
        <f t="shared" si="143"/>
        <v>0</v>
      </c>
      <c r="N148" s="169">
        <v>0</v>
      </c>
      <c r="O148" s="169">
        <f t="shared" si="144"/>
        <v>0</v>
      </c>
      <c r="P148" s="169">
        <v>0</v>
      </c>
      <c r="Q148" s="169">
        <f t="shared" si="145"/>
        <v>0</v>
      </c>
      <c r="R148" s="169"/>
      <c r="S148" s="169"/>
      <c r="T148" s="170">
        <v>0</v>
      </c>
      <c r="U148" s="169">
        <f t="shared" si="146"/>
        <v>0</v>
      </c>
      <c r="V148" s="151"/>
      <c r="W148" s="151"/>
      <c r="X148" s="15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139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x14ac:dyDescent="0.2">
      <c r="A149" s="158" t="s">
        <v>84</v>
      </c>
      <c r="B149" s="158" t="s">
        <v>246</v>
      </c>
      <c r="C149" s="184" t="s">
        <v>247</v>
      </c>
      <c r="D149" s="163"/>
      <c r="E149" s="165"/>
      <c r="F149" s="171"/>
      <c r="G149" s="171">
        <f>SUMIF(AG150:AG152,"&lt;&gt;NOR",G150:G152)</f>
        <v>0</v>
      </c>
      <c r="H149" s="171"/>
      <c r="I149" s="171">
        <f>SUM(I152:I152)</f>
        <v>0</v>
      </c>
      <c r="J149" s="171"/>
      <c r="K149" s="171">
        <f>SUM(K152:K152)</f>
        <v>0</v>
      </c>
      <c r="L149" s="171"/>
      <c r="M149" s="171">
        <f>SUM(M152:M152)</f>
        <v>0</v>
      </c>
      <c r="N149" s="171"/>
      <c r="O149" s="171">
        <f>SUM(O152:O152)</f>
        <v>0</v>
      </c>
      <c r="P149" s="171"/>
      <c r="Q149" s="171">
        <f>SUM(Q152:Q152)</f>
        <v>0</v>
      </c>
      <c r="R149" s="171"/>
      <c r="S149" s="171"/>
      <c r="T149" s="172"/>
      <c r="U149" s="171">
        <f>SUM(U152:U152)</f>
        <v>31</v>
      </c>
      <c r="AG149" t="s">
        <v>85</v>
      </c>
    </row>
    <row r="150" spans="1:60" outlineLevel="1" x14ac:dyDescent="0.2">
      <c r="A150" s="152">
        <v>134</v>
      </c>
      <c r="B150" s="152"/>
      <c r="C150" s="178" t="s">
        <v>267</v>
      </c>
      <c r="D150" s="162" t="s">
        <v>133</v>
      </c>
      <c r="E150" s="182">
        <v>40</v>
      </c>
      <c r="F150" s="186"/>
      <c r="G150" s="169">
        <f>ROUND(E150*F150,2)</f>
        <v>0</v>
      </c>
      <c r="H150" s="168"/>
      <c r="I150" s="169">
        <f>ROUND(E150*H150,2)</f>
        <v>0</v>
      </c>
      <c r="J150" s="168"/>
      <c r="K150" s="169">
        <f>ROUND(E150*J150,2)</f>
        <v>0</v>
      </c>
      <c r="L150" s="169">
        <v>21</v>
      </c>
      <c r="M150" s="169">
        <f>G150*(1+L150/100)</f>
        <v>0</v>
      </c>
      <c r="N150" s="169">
        <v>0</v>
      </c>
      <c r="O150" s="169">
        <f>ROUND(E150*N150,2)</f>
        <v>0</v>
      </c>
      <c r="P150" s="169">
        <v>0</v>
      </c>
      <c r="Q150" s="169">
        <f>ROUND(E150*P150,2)</f>
        <v>0</v>
      </c>
      <c r="R150" s="169"/>
      <c r="S150" s="169"/>
      <c r="T150" s="170">
        <v>1.55</v>
      </c>
      <c r="U150" s="169">
        <f>ROUND(E150*T150,2)</f>
        <v>62</v>
      </c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112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2">
        <v>135</v>
      </c>
      <c r="B151" s="152"/>
      <c r="C151" s="178" t="s">
        <v>248</v>
      </c>
      <c r="D151" s="162" t="s">
        <v>133</v>
      </c>
      <c r="E151" s="182">
        <v>250</v>
      </c>
      <c r="F151" s="186"/>
      <c r="G151" s="169">
        <f>ROUND(E151*F151,2)</f>
        <v>0</v>
      </c>
      <c r="H151" s="168"/>
      <c r="I151" s="169">
        <f>ROUND(E151*H151,2)</f>
        <v>0</v>
      </c>
      <c r="J151" s="168"/>
      <c r="K151" s="169">
        <f>ROUND(E151*J151,2)</f>
        <v>0</v>
      </c>
      <c r="L151" s="169">
        <v>21</v>
      </c>
      <c r="M151" s="169">
        <f>G151*(1+L151/100)</f>
        <v>0</v>
      </c>
      <c r="N151" s="169">
        <v>0</v>
      </c>
      <c r="O151" s="169">
        <f>ROUND(E151*N151,2)</f>
        <v>0</v>
      </c>
      <c r="P151" s="169">
        <v>0</v>
      </c>
      <c r="Q151" s="169">
        <f>ROUND(E151*P151,2)</f>
        <v>0</v>
      </c>
      <c r="R151" s="169"/>
      <c r="S151" s="169"/>
      <c r="T151" s="170">
        <v>1.55</v>
      </c>
      <c r="U151" s="169">
        <f>ROUND(E151*T151,2)</f>
        <v>387.5</v>
      </c>
      <c r="V151" s="151"/>
      <c r="W151" s="151"/>
      <c r="X151" s="15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112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2">
        <v>136</v>
      </c>
      <c r="B152" s="152"/>
      <c r="C152" s="178" t="s">
        <v>249</v>
      </c>
      <c r="D152" s="162" t="s">
        <v>133</v>
      </c>
      <c r="E152" s="182">
        <v>20</v>
      </c>
      <c r="F152" s="186"/>
      <c r="G152" s="169">
        <f>ROUND(E152*F152,2)</f>
        <v>0</v>
      </c>
      <c r="H152" s="168"/>
      <c r="I152" s="169">
        <f>ROUND(E152*H152,2)</f>
        <v>0</v>
      </c>
      <c r="J152" s="168"/>
      <c r="K152" s="169">
        <f>ROUND(E152*J152,2)</f>
        <v>0</v>
      </c>
      <c r="L152" s="169">
        <v>21</v>
      </c>
      <c r="M152" s="169">
        <f>G152*(1+L152/100)</f>
        <v>0</v>
      </c>
      <c r="N152" s="169">
        <v>0</v>
      </c>
      <c r="O152" s="169">
        <f>ROUND(E152*N152,2)</f>
        <v>0</v>
      </c>
      <c r="P152" s="169">
        <v>0</v>
      </c>
      <c r="Q152" s="169">
        <f>ROUND(E152*P152,2)</f>
        <v>0</v>
      </c>
      <c r="R152" s="169"/>
      <c r="S152" s="169"/>
      <c r="T152" s="170">
        <v>1.55</v>
      </c>
      <c r="U152" s="169">
        <f>ROUND(E152*T152,2)</f>
        <v>31</v>
      </c>
      <c r="V152" s="151"/>
      <c r="W152" s="151"/>
      <c r="X152" s="15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112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x14ac:dyDescent="0.2">
      <c r="A153" s="158" t="s">
        <v>84</v>
      </c>
      <c r="B153" s="158" t="s">
        <v>250</v>
      </c>
      <c r="C153" s="184" t="s">
        <v>251</v>
      </c>
      <c r="D153" s="163"/>
      <c r="E153" s="165"/>
      <c r="F153" s="171"/>
      <c r="G153" s="171">
        <f>SUMIF(AG154:AG157,"&lt;&gt;NOR",G154:G157)</f>
        <v>0</v>
      </c>
      <c r="H153" s="171"/>
      <c r="I153" s="171" t="e">
        <f>SUM(#REF!)</f>
        <v>#REF!</v>
      </c>
      <c r="J153" s="171"/>
      <c r="K153" s="171" t="e">
        <f>SUM(#REF!)</f>
        <v>#REF!</v>
      </c>
      <c r="L153" s="171"/>
      <c r="M153" s="171" t="e">
        <f>SUM(#REF!)</f>
        <v>#REF!</v>
      </c>
      <c r="N153" s="171"/>
      <c r="O153" s="171" t="e">
        <f>SUM(#REF!)</f>
        <v>#REF!</v>
      </c>
      <c r="P153" s="171"/>
      <c r="Q153" s="171" t="e">
        <f>SUM(#REF!)</f>
        <v>#REF!</v>
      </c>
      <c r="R153" s="171"/>
      <c r="S153" s="171"/>
      <c r="T153" s="172"/>
      <c r="U153" s="171" t="e">
        <f>SUM(#REF!)</f>
        <v>#REF!</v>
      </c>
      <c r="AG153" t="s">
        <v>85</v>
      </c>
    </row>
    <row r="154" spans="1:60" outlineLevel="1" x14ac:dyDescent="0.2">
      <c r="A154" s="152">
        <v>137</v>
      </c>
      <c r="B154" s="152"/>
      <c r="C154" s="178" t="s">
        <v>252</v>
      </c>
      <c r="D154" s="162" t="s">
        <v>138</v>
      </c>
      <c r="E154" s="182">
        <v>100</v>
      </c>
      <c r="F154" s="186"/>
      <c r="G154" s="169">
        <f>ROUND(E154*F154,2)</f>
        <v>0</v>
      </c>
      <c r="H154" s="168"/>
      <c r="I154" s="169">
        <f>ROUND(E154*H154,2)</f>
        <v>0</v>
      </c>
      <c r="J154" s="168"/>
      <c r="K154" s="169">
        <f>ROUND(E154*J154,2)</f>
        <v>0</v>
      </c>
      <c r="L154" s="169">
        <v>21</v>
      </c>
      <c r="M154" s="169">
        <f>G154*(1+L154/100)</f>
        <v>0</v>
      </c>
      <c r="N154" s="169">
        <v>0</v>
      </c>
      <c r="O154" s="169">
        <f>ROUND(E154*N154,2)</f>
        <v>0</v>
      </c>
      <c r="P154" s="169">
        <v>0</v>
      </c>
      <c r="Q154" s="169">
        <f>ROUND(E154*P154,2)</f>
        <v>0</v>
      </c>
      <c r="R154" s="169"/>
      <c r="S154" s="169"/>
      <c r="T154" s="170">
        <v>0</v>
      </c>
      <c r="U154" s="169">
        <f>ROUND(E154*T154,2)</f>
        <v>0</v>
      </c>
      <c r="V154" s="151"/>
      <c r="W154" s="151"/>
      <c r="X154" s="15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139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2">
        <v>138</v>
      </c>
      <c r="B155" s="183"/>
      <c r="C155" s="178" t="s">
        <v>253</v>
      </c>
      <c r="D155" s="162" t="s">
        <v>138</v>
      </c>
      <c r="E155" s="182">
        <v>85</v>
      </c>
      <c r="F155" s="186"/>
      <c r="G155" s="169">
        <f>ROUND(E155*F155,2)</f>
        <v>0</v>
      </c>
      <c r="H155" s="168"/>
      <c r="I155" s="169">
        <f>ROUND(E155*H155,2)</f>
        <v>0</v>
      </c>
      <c r="J155" s="168"/>
      <c r="K155" s="169">
        <f>ROUND(E155*J155,2)</f>
        <v>0</v>
      </c>
      <c r="L155" s="169">
        <v>21</v>
      </c>
      <c r="M155" s="169">
        <f>G155*(1+L155/100)</f>
        <v>0</v>
      </c>
      <c r="N155" s="169">
        <v>0</v>
      </c>
      <c r="O155" s="169">
        <f>ROUND(E155*N155,2)</f>
        <v>0</v>
      </c>
      <c r="P155" s="169">
        <v>0</v>
      </c>
      <c r="Q155" s="169">
        <f>ROUND(E155*P155,2)</f>
        <v>0</v>
      </c>
      <c r="R155" s="169"/>
      <c r="S155" s="169"/>
      <c r="T155" s="170">
        <v>0</v>
      </c>
      <c r="U155" s="169">
        <f>ROUND(E155*T155,2)</f>
        <v>0</v>
      </c>
      <c r="V155" s="151"/>
      <c r="W155" s="151"/>
      <c r="X155" s="15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139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2">
        <v>139</v>
      </c>
      <c r="B156" s="183"/>
      <c r="C156" s="178" t="s">
        <v>254</v>
      </c>
      <c r="D156" s="162" t="s">
        <v>138</v>
      </c>
      <c r="E156" s="182">
        <v>30</v>
      </c>
      <c r="F156" s="186"/>
      <c r="G156" s="169">
        <f>ROUND(E156*F156,2)</f>
        <v>0</v>
      </c>
      <c r="H156" s="168"/>
      <c r="I156" s="169">
        <f>ROUND(E156*H156,2)</f>
        <v>0</v>
      </c>
      <c r="J156" s="168"/>
      <c r="K156" s="169">
        <f>ROUND(E156*J156,2)</f>
        <v>0</v>
      </c>
      <c r="L156" s="169">
        <v>21</v>
      </c>
      <c r="M156" s="169">
        <f>G156*(1+L156/100)</f>
        <v>0</v>
      </c>
      <c r="N156" s="169">
        <v>0</v>
      </c>
      <c r="O156" s="169">
        <f>ROUND(E156*N156,2)</f>
        <v>0</v>
      </c>
      <c r="P156" s="169">
        <v>0</v>
      </c>
      <c r="Q156" s="169">
        <f>ROUND(E156*P156,2)</f>
        <v>0</v>
      </c>
      <c r="R156" s="169"/>
      <c r="S156" s="169"/>
      <c r="T156" s="170">
        <v>0</v>
      </c>
      <c r="U156" s="169">
        <f>ROUND(E156*T156,2)</f>
        <v>0</v>
      </c>
      <c r="V156" s="151"/>
      <c r="W156" s="151"/>
      <c r="X156" s="15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139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2">
        <v>140</v>
      </c>
      <c r="B157" s="183"/>
      <c r="C157" s="178" t="s">
        <v>255</v>
      </c>
      <c r="D157" s="162" t="s">
        <v>138</v>
      </c>
      <c r="E157" s="182">
        <v>32</v>
      </c>
      <c r="F157" s="186"/>
      <c r="G157" s="169">
        <f>ROUND(E157*F157,2)</f>
        <v>0</v>
      </c>
      <c r="H157" s="168"/>
      <c r="I157" s="169">
        <f>ROUND(E157*H157,2)</f>
        <v>0</v>
      </c>
      <c r="J157" s="168"/>
      <c r="K157" s="169">
        <f>ROUND(E157*J157,2)</f>
        <v>0</v>
      </c>
      <c r="L157" s="169">
        <v>21</v>
      </c>
      <c r="M157" s="169">
        <f>G157*(1+L157/100)</f>
        <v>0</v>
      </c>
      <c r="N157" s="169">
        <v>0</v>
      </c>
      <c r="O157" s="169">
        <f>ROUND(E157*N157,2)</f>
        <v>0</v>
      </c>
      <c r="P157" s="169">
        <v>0</v>
      </c>
      <c r="Q157" s="169">
        <f>ROUND(E157*P157,2)</f>
        <v>0</v>
      </c>
      <c r="R157" s="169"/>
      <c r="S157" s="169"/>
      <c r="T157" s="170">
        <v>0</v>
      </c>
      <c r="U157" s="169">
        <f>ROUND(E157*T157,2)</f>
        <v>0</v>
      </c>
      <c r="V157" s="151"/>
      <c r="W157" s="151"/>
      <c r="X157" s="15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139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x14ac:dyDescent="0.2">
      <c r="A158" s="158" t="s">
        <v>84</v>
      </c>
      <c r="B158" s="158" t="s">
        <v>61</v>
      </c>
      <c r="C158" s="179" t="s">
        <v>29</v>
      </c>
      <c r="D158" s="163"/>
      <c r="E158" s="165"/>
      <c r="F158" s="171"/>
      <c r="G158" s="171">
        <f>SUMIF(AG159:AG159,"&lt;&gt;NOR",G159:G159)</f>
        <v>0</v>
      </c>
      <c r="H158" s="171"/>
      <c r="I158" s="171">
        <f>SUM(I159:I159)</f>
        <v>0</v>
      </c>
      <c r="J158" s="171"/>
      <c r="K158" s="171">
        <f>SUM(K159:K159)</f>
        <v>0</v>
      </c>
      <c r="L158" s="171"/>
      <c r="M158" s="171">
        <f>SUM(M159:M159)</f>
        <v>0</v>
      </c>
      <c r="N158" s="171"/>
      <c r="O158" s="171">
        <f>SUM(O159:O159)</f>
        <v>0</v>
      </c>
      <c r="P158" s="171"/>
      <c r="Q158" s="171">
        <f>SUM(Q159:Q159)</f>
        <v>0</v>
      </c>
      <c r="R158" s="171"/>
      <c r="S158" s="171"/>
      <c r="T158" s="172"/>
      <c r="U158" s="171">
        <f>SUM(U159:U159)</f>
        <v>0</v>
      </c>
      <c r="AG158" t="s">
        <v>85</v>
      </c>
    </row>
    <row r="159" spans="1:60" outlineLevel="1" x14ac:dyDescent="0.2">
      <c r="A159" s="152">
        <v>141</v>
      </c>
      <c r="B159" s="152"/>
      <c r="C159" s="178" t="s">
        <v>256</v>
      </c>
      <c r="D159" s="187" t="s">
        <v>86</v>
      </c>
      <c r="E159" s="182">
        <v>1</v>
      </c>
      <c r="F159" s="186"/>
      <c r="G159" s="169">
        <f t="shared" ref="G159" si="147">ROUND(E159*F159,2)</f>
        <v>0</v>
      </c>
      <c r="H159" s="168"/>
      <c r="I159" s="169">
        <f t="shared" ref="I159" si="148">ROUND(E159*H159,2)</f>
        <v>0</v>
      </c>
      <c r="J159" s="168"/>
      <c r="K159" s="169">
        <f t="shared" ref="K159" si="149">ROUND(E159*J159,2)</f>
        <v>0</v>
      </c>
      <c r="L159" s="169">
        <v>21</v>
      </c>
      <c r="M159" s="169">
        <f t="shared" ref="M159" si="150">G159*(1+L159/100)</f>
        <v>0</v>
      </c>
      <c r="N159" s="169">
        <v>0</v>
      </c>
      <c r="O159" s="169">
        <f t="shared" ref="O159" si="151">ROUND(E159*N159,2)</f>
        <v>0</v>
      </c>
      <c r="P159" s="169">
        <v>0</v>
      </c>
      <c r="Q159" s="169">
        <f t="shared" ref="Q159" si="152">ROUND(E159*P159,2)</f>
        <v>0</v>
      </c>
      <c r="R159" s="169"/>
      <c r="S159" s="169"/>
      <c r="T159" s="170">
        <v>0</v>
      </c>
      <c r="U159" s="169">
        <f t="shared" ref="U159" si="153">ROUND(E159*T159,2)</f>
        <v>0</v>
      </c>
      <c r="V159" s="151"/>
      <c r="W159" s="151"/>
      <c r="X159" s="151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112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x14ac:dyDescent="0.2">
      <c r="A160" s="158" t="s">
        <v>84</v>
      </c>
      <c r="B160" s="158" t="s">
        <v>60</v>
      </c>
      <c r="C160" s="179" t="s">
        <v>28</v>
      </c>
      <c r="D160" s="163"/>
      <c r="E160" s="165"/>
      <c r="F160" s="171"/>
      <c r="G160" s="171">
        <f>SUMIF(AG161:AG166,"&lt;&gt;NOR",G161:G166)</f>
        <v>0</v>
      </c>
      <c r="H160" s="171"/>
      <c r="I160" s="171">
        <f>SUM(I161:I166)</f>
        <v>0</v>
      </c>
      <c r="J160" s="171"/>
      <c r="K160" s="171">
        <f>SUM(K161:K166)</f>
        <v>0</v>
      </c>
      <c r="L160" s="171"/>
      <c r="M160" s="171">
        <f>SUM(M161:M166)</f>
        <v>0</v>
      </c>
      <c r="N160" s="171"/>
      <c r="O160" s="171">
        <f>SUM(O161:O166)</f>
        <v>0</v>
      </c>
      <c r="P160" s="171"/>
      <c r="Q160" s="171">
        <f>SUM(Q161:Q166)</f>
        <v>0</v>
      </c>
      <c r="R160" s="171"/>
      <c r="S160" s="171"/>
      <c r="T160" s="172"/>
      <c r="U160" s="171">
        <f>SUM(U161:U166)</f>
        <v>6</v>
      </c>
      <c r="AG160" t="s">
        <v>85</v>
      </c>
    </row>
    <row r="161" spans="1:60" outlineLevel="1" x14ac:dyDescent="0.2">
      <c r="A161" s="152">
        <v>142</v>
      </c>
      <c r="B161" s="152"/>
      <c r="C161" s="178" t="s">
        <v>258</v>
      </c>
      <c r="D161" s="187" t="s">
        <v>86</v>
      </c>
      <c r="E161" s="182">
        <v>1</v>
      </c>
      <c r="F161" s="186"/>
      <c r="G161" s="169">
        <f t="shared" ref="G161:G163" si="154">ROUND(E161*F161,2)</f>
        <v>0</v>
      </c>
      <c r="H161" s="168"/>
      <c r="I161" s="169">
        <f t="shared" ref="I161:I163" si="155">ROUND(E161*H161,2)</f>
        <v>0</v>
      </c>
      <c r="J161" s="168"/>
      <c r="K161" s="169">
        <f t="shared" ref="K161:K163" si="156">ROUND(E161*J161,2)</f>
        <v>0</v>
      </c>
      <c r="L161" s="169">
        <v>21</v>
      </c>
      <c r="M161" s="169">
        <f t="shared" ref="M161:M163" si="157">G161*(1+L161/100)</f>
        <v>0</v>
      </c>
      <c r="N161" s="169">
        <v>0</v>
      </c>
      <c r="O161" s="169">
        <f t="shared" ref="O161:O163" si="158">ROUND(E161*N161,2)</f>
        <v>0</v>
      </c>
      <c r="P161" s="169">
        <v>0</v>
      </c>
      <c r="Q161" s="169">
        <f t="shared" ref="Q161:Q163" si="159">ROUND(E161*P161,2)</f>
        <v>0</v>
      </c>
      <c r="R161" s="169"/>
      <c r="S161" s="169"/>
      <c r="T161" s="170">
        <v>1</v>
      </c>
      <c r="U161" s="169">
        <f t="shared" ref="U161:U163" si="160">ROUND(E161*T161,2)</f>
        <v>1</v>
      </c>
      <c r="V161" s="151"/>
      <c r="W161" s="151"/>
      <c r="X161" s="15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139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2">
        <v>143</v>
      </c>
      <c r="B162" s="152"/>
      <c r="C162" s="178" t="s">
        <v>259</v>
      </c>
      <c r="D162" s="162" t="s">
        <v>260</v>
      </c>
      <c r="E162" s="182">
        <v>1</v>
      </c>
      <c r="F162" s="186"/>
      <c r="G162" s="169">
        <f t="shared" si="154"/>
        <v>0</v>
      </c>
      <c r="H162" s="168"/>
      <c r="I162" s="169">
        <f t="shared" si="155"/>
        <v>0</v>
      </c>
      <c r="J162" s="168"/>
      <c r="K162" s="169">
        <f t="shared" si="156"/>
        <v>0</v>
      </c>
      <c r="L162" s="169">
        <v>21</v>
      </c>
      <c r="M162" s="169">
        <f t="shared" si="157"/>
        <v>0</v>
      </c>
      <c r="N162" s="169">
        <v>0</v>
      </c>
      <c r="O162" s="169">
        <f t="shared" si="158"/>
        <v>0</v>
      </c>
      <c r="P162" s="169">
        <v>0</v>
      </c>
      <c r="Q162" s="169">
        <f t="shared" si="159"/>
        <v>0</v>
      </c>
      <c r="R162" s="169"/>
      <c r="S162" s="169"/>
      <c r="T162" s="170">
        <v>1</v>
      </c>
      <c r="U162" s="169">
        <f t="shared" si="160"/>
        <v>1</v>
      </c>
      <c r="V162" s="151"/>
      <c r="W162" s="151"/>
      <c r="X162" s="151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139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2">
        <v>144</v>
      </c>
      <c r="B163" s="152"/>
      <c r="C163" s="178" t="s">
        <v>261</v>
      </c>
      <c r="D163" s="162" t="s">
        <v>260</v>
      </c>
      <c r="E163" s="182">
        <v>1</v>
      </c>
      <c r="F163" s="186"/>
      <c r="G163" s="169">
        <f t="shared" si="154"/>
        <v>0</v>
      </c>
      <c r="H163" s="168"/>
      <c r="I163" s="169">
        <f t="shared" si="155"/>
        <v>0</v>
      </c>
      <c r="J163" s="168"/>
      <c r="K163" s="169">
        <f t="shared" si="156"/>
        <v>0</v>
      </c>
      <c r="L163" s="169">
        <v>21</v>
      </c>
      <c r="M163" s="169">
        <f t="shared" si="157"/>
        <v>0</v>
      </c>
      <c r="N163" s="169">
        <v>0</v>
      </c>
      <c r="O163" s="169">
        <f t="shared" si="158"/>
        <v>0</v>
      </c>
      <c r="P163" s="169">
        <v>0</v>
      </c>
      <c r="Q163" s="169">
        <f t="shared" si="159"/>
        <v>0</v>
      </c>
      <c r="R163" s="169"/>
      <c r="S163" s="169"/>
      <c r="T163" s="170">
        <v>1</v>
      </c>
      <c r="U163" s="169">
        <f t="shared" si="160"/>
        <v>1</v>
      </c>
      <c r="V163" s="151"/>
      <c r="W163" s="151"/>
      <c r="X163" s="151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139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2">
        <v>145</v>
      </c>
      <c r="B164" s="152"/>
      <c r="C164" s="178" t="s">
        <v>147</v>
      </c>
      <c r="D164" s="162" t="s">
        <v>260</v>
      </c>
      <c r="E164" s="182">
        <v>1</v>
      </c>
      <c r="F164" s="186"/>
      <c r="G164" s="169">
        <f t="shared" ref="G164:G166" si="161">ROUND(E164*F164,2)</f>
        <v>0</v>
      </c>
      <c r="H164" s="168"/>
      <c r="I164" s="169">
        <f t="shared" ref="I164:I166" si="162">ROUND(E164*H164,2)</f>
        <v>0</v>
      </c>
      <c r="J164" s="168"/>
      <c r="K164" s="169">
        <f t="shared" ref="K164:K166" si="163">ROUND(E164*J164,2)</f>
        <v>0</v>
      </c>
      <c r="L164" s="169">
        <v>21</v>
      </c>
      <c r="M164" s="169">
        <f t="shared" ref="M164:M166" si="164">G164*(1+L164/100)</f>
        <v>0</v>
      </c>
      <c r="N164" s="169">
        <v>0</v>
      </c>
      <c r="O164" s="169">
        <f t="shared" ref="O164:O166" si="165">ROUND(E164*N164,2)</f>
        <v>0</v>
      </c>
      <c r="P164" s="169">
        <v>0</v>
      </c>
      <c r="Q164" s="169">
        <f t="shared" ref="Q164:Q166" si="166">ROUND(E164*P164,2)</f>
        <v>0</v>
      </c>
      <c r="R164" s="169"/>
      <c r="S164" s="169"/>
      <c r="T164" s="170">
        <v>1</v>
      </c>
      <c r="U164" s="169">
        <f t="shared" ref="U164:U166" si="167">ROUND(E164*T164,2)</f>
        <v>1</v>
      </c>
      <c r="V164" s="151"/>
      <c r="W164" s="151"/>
      <c r="X164" s="15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139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2">
        <v>146</v>
      </c>
      <c r="B165" s="152"/>
      <c r="C165" s="178" t="s">
        <v>262</v>
      </c>
      <c r="D165" s="187" t="s">
        <v>86</v>
      </c>
      <c r="E165" s="182">
        <v>1</v>
      </c>
      <c r="F165" s="186"/>
      <c r="G165" s="169">
        <f t="shared" si="161"/>
        <v>0</v>
      </c>
      <c r="H165" s="168"/>
      <c r="I165" s="169">
        <f t="shared" si="162"/>
        <v>0</v>
      </c>
      <c r="J165" s="168"/>
      <c r="K165" s="169">
        <f t="shared" si="163"/>
        <v>0</v>
      </c>
      <c r="L165" s="169">
        <v>21</v>
      </c>
      <c r="M165" s="169">
        <f t="shared" si="164"/>
        <v>0</v>
      </c>
      <c r="N165" s="169">
        <v>0</v>
      </c>
      <c r="O165" s="169">
        <f t="shared" si="165"/>
        <v>0</v>
      </c>
      <c r="P165" s="169">
        <v>0</v>
      </c>
      <c r="Q165" s="169">
        <f t="shared" si="166"/>
        <v>0</v>
      </c>
      <c r="R165" s="169"/>
      <c r="S165" s="169"/>
      <c r="T165" s="170">
        <v>1</v>
      </c>
      <c r="U165" s="169">
        <f t="shared" si="167"/>
        <v>1</v>
      </c>
      <c r="V165" s="151"/>
      <c r="W165" s="151"/>
      <c r="X165" s="15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139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91">
        <v>147</v>
      </c>
      <c r="B166" s="191"/>
      <c r="C166" s="192" t="s">
        <v>263</v>
      </c>
      <c r="D166" s="193" t="s">
        <v>86</v>
      </c>
      <c r="E166" s="194">
        <v>1</v>
      </c>
      <c r="F166" s="195"/>
      <c r="G166" s="196">
        <f t="shared" si="161"/>
        <v>0</v>
      </c>
      <c r="H166" s="168"/>
      <c r="I166" s="169">
        <f t="shared" si="162"/>
        <v>0</v>
      </c>
      <c r="J166" s="168"/>
      <c r="K166" s="169">
        <f t="shared" si="163"/>
        <v>0</v>
      </c>
      <c r="L166" s="169">
        <v>21</v>
      </c>
      <c r="M166" s="169">
        <f t="shared" si="164"/>
        <v>0</v>
      </c>
      <c r="N166" s="169">
        <v>0</v>
      </c>
      <c r="O166" s="169">
        <f t="shared" si="165"/>
        <v>0</v>
      </c>
      <c r="P166" s="169">
        <v>0</v>
      </c>
      <c r="Q166" s="169">
        <f t="shared" si="166"/>
        <v>0</v>
      </c>
      <c r="R166" s="169"/>
      <c r="S166" s="169"/>
      <c r="T166" s="170">
        <v>1</v>
      </c>
      <c r="U166" s="169">
        <f t="shared" si="167"/>
        <v>1</v>
      </c>
      <c r="V166" s="151"/>
      <c r="W166" s="151"/>
      <c r="X166" s="151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139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x14ac:dyDescent="0.2">
      <c r="A167" s="4"/>
      <c r="B167" s="5" t="s">
        <v>148</v>
      </c>
      <c r="C167" s="180" t="s">
        <v>148</v>
      </c>
      <c r="D167" s="7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AE167">
        <v>15</v>
      </c>
      <c r="AF167">
        <v>21</v>
      </c>
    </row>
    <row r="168" spans="1:60" x14ac:dyDescent="0.2">
      <c r="A168" s="173"/>
      <c r="B168" s="174" t="s">
        <v>30</v>
      </c>
      <c r="C168" s="181" t="s">
        <v>148</v>
      </c>
      <c r="D168" s="175"/>
      <c r="E168" s="176"/>
      <c r="F168" s="176"/>
      <c r="G168" s="177">
        <f>G7+G23+G36+G44+G79+G135+G149+G153+G158+G160</f>
        <v>0</v>
      </c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AE168">
        <f>SUMIF(L7:L166,AE167,G7:G166)</f>
        <v>0</v>
      </c>
      <c r="AF168">
        <f>SUMIF(L7:L166,AF167,G7:G166)</f>
        <v>0</v>
      </c>
      <c r="AG168" t="s">
        <v>149</v>
      </c>
    </row>
    <row r="169" spans="1:60" x14ac:dyDescent="0.2">
      <c r="A169" s="4"/>
      <c r="B169" s="5" t="s">
        <v>148</v>
      </c>
      <c r="C169" s="180" t="s">
        <v>148</v>
      </c>
      <c r="D169" s="7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spans="1:60" x14ac:dyDescent="0.2">
      <c r="D170" s="11"/>
    </row>
    <row r="171" spans="1:60" x14ac:dyDescent="0.2">
      <c r="D171" s="11"/>
    </row>
    <row r="172" spans="1:60" x14ac:dyDescent="0.2">
      <c r="D172" s="11"/>
    </row>
    <row r="173" spans="1:60" x14ac:dyDescent="0.2">
      <c r="D173" s="11"/>
    </row>
    <row r="174" spans="1:60" x14ac:dyDescent="0.2">
      <c r="D174" s="11"/>
    </row>
    <row r="175" spans="1:60" x14ac:dyDescent="0.2">
      <c r="D175" s="11"/>
    </row>
    <row r="176" spans="1:60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D33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'D33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SYNETT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 Radek</dc:creator>
  <cp:lastModifiedBy>Radomír Drozd</cp:lastModifiedBy>
  <cp:lastPrinted>2014-02-28T09:52:57Z</cp:lastPrinted>
  <dcterms:created xsi:type="dcterms:W3CDTF">2009-04-08T07:15:50Z</dcterms:created>
  <dcterms:modified xsi:type="dcterms:W3CDTF">2023-04-24T13:40:41Z</dcterms:modified>
</cp:coreProperties>
</file>