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xj\xARB\_CLOUD\xvasek111_gmail_com-ARBactive\ARB_active\2023-504 MU-Vinařská-pásové okna\DPS\VYDÁNO 2023_04_22 revB\EDIT\"/>
    </mc:Choice>
  </mc:AlternateContent>
  <xr:revisionPtr revIDLastSave="0" documentId="13_ncr:1_{8A200FBE-72E9-4DE5-848A-CB615400D584}" xr6:coauthVersionLast="47" xr6:coauthVersionMax="47" xr10:uidLastSave="{00000000-0000-0000-0000-000000000000}"/>
  <bookViews>
    <workbookView xWindow="6510" yWindow="450" windowWidth="17340" windowHeight="15135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504 v Pol" sheetId="12" r:id="rId4"/>
    <sheet name="504 v-rev.a)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'504 v Pol'!$1:$7</definedName>
    <definedName name="_xlnm.Print_Titles" localSheetId="4">'504 v-rev.a)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'504 v Pol'!$A$1:$Y$103</definedName>
    <definedName name="_xlnm.Print_Area" localSheetId="4">'504 v-rev.a) Pol'!$A$1:$Y$161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3" l="1"/>
  <c r="G8" i="13" s="1"/>
  <c r="I51" i="1" s="1"/>
  <c r="I9" i="13"/>
  <c r="K9" i="13"/>
  <c r="O9" i="13"/>
  <c r="Q9" i="13"/>
  <c r="Q8" i="13" s="1"/>
  <c r="V9" i="13"/>
  <c r="G11" i="13"/>
  <c r="I11" i="13"/>
  <c r="I8" i="13" s="1"/>
  <c r="K11" i="13"/>
  <c r="M11" i="13"/>
  <c r="O11" i="13"/>
  <c r="Q11" i="13"/>
  <c r="V11" i="13"/>
  <c r="G13" i="13"/>
  <c r="M13" i="13" s="1"/>
  <c r="I13" i="13"/>
  <c r="K13" i="13"/>
  <c r="O13" i="13"/>
  <c r="Q13" i="13"/>
  <c r="V13" i="13"/>
  <c r="G16" i="13"/>
  <c r="G15" i="13" s="1"/>
  <c r="I52" i="1" s="1"/>
  <c r="I16" i="13"/>
  <c r="I15" i="13" s="1"/>
  <c r="K16" i="13"/>
  <c r="K15" i="13" s="1"/>
  <c r="O16" i="13"/>
  <c r="O15" i="13" s="1"/>
  <c r="Q16" i="13"/>
  <c r="Q15" i="13" s="1"/>
  <c r="V16" i="13"/>
  <c r="V15" i="13" s="1"/>
  <c r="G19" i="13"/>
  <c r="I19" i="13"/>
  <c r="K19" i="13"/>
  <c r="O19" i="13"/>
  <c r="Q19" i="13"/>
  <c r="V19" i="13"/>
  <c r="G21" i="13"/>
  <c r="M21" i="13" s="1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5" i="13"/>
  <c r="I25" i="13"/>
  <c r="K25" i="13"/>
  <c r="M25" i="13"/>
  <c r="O25" i="13"/>
  <c r="Q25" i="13"/>
  <c r="V25" i="13"/>
  <c r="G27" i="13"/>
  <c r="M27" i="13" s="1"/>
  <c r="I27" i="13"/>
  <c r="K27" i="13"/>
  <c r="O27" i="13"/>
  <c r="Q27" i="13"/>
  <c r="V27" i="13"/>
  <c r="G29" i="13"/>
  <c r="I29" i="13"/>
  <c r="K29" i="13"/>
  <c r="M29" i="13"/>
  <c r="O29" i="13"/>
  <c r="Q29" i="13"/>
  <c r="V29" i="13"/>
  <c r="G31" i="13"/>
  <c r="M31" i="13" s="1"/>
  <c r="I31" i="13"/>
  <c r="K31" i="13"/>
  <c r="O31" i="13"/>
  <c r="Q31" i="13"/>
  <c r="V31" i="13"/>
  <c r="G33" i="13"/>
  <c r="M33" i="13" s="1"/>
  <c r="I33" i="13"/>
  <c r="K33" i="13"/>
  <c r="O33" i="13"/>
  <c r="Q33" i="13"/>
  <c r="V33" i="13"/>
  <c r="G35" i="13"/>
  <c r="M35" i="13" s="1"/>
  <c r="I35" i="13"/>
  <c r="K35" i="13"/>
  <c r="O35" i="13"/>
  <c r="Q35" i="13"/>
  <c r="V35" i="13"/>
  <c r="G37" i="13"/>
  <c r="M37" i="13" s="1"/>
  <c r="I37" i="13"/>
  <c r="K37" i="13"/>
  <c r="O37" i="13"/>
  <c r="Q37" i="13"/>
  <c r="V37" i="13"/>
  <c r="G40" i="13"/>
  <c r="M40" i="13" s="1"/>
  <c r="I40" i="13"/>
  <c r="K40" i="13"/>
  <c r="O40" i="13"/>
  <c r="Q40" i="13"/>
  <c r="V40" i="13"/>
  <c r="G43" i="13"/>
  <c r="M43" i="13" s="1"/>
  <c r="I43" i="13"/>
  <c r="K43" i="13"/>
  <c r="O43" i="13"/>
  <c r="Q43" i="13"/>
  <c r="V43" i="13"/>
  <c r="G45" i="13"/>
  <c r="M45" i="13" s="1"/>
  <c r="I45" i="13"/>
  <c r="K45" i="13"/>
  <c r="O45" i="13"/>
  <c r="Q45" i="13"/>
  <c r="V45" i="13"/>
  <c r="G48" i="13"/>
  <c r="G47" i="13" s="1"/>
  <c r="I48" i="13"/>
  <c r="K48" i="13"/>
  <c r="K47" i="13" s="1"/>
  <c r="O48" i="13"/>
  <c r="Q48" i="13"/>
  <c r="V48" i="13"/>
  <c r="V47" i="13" s="1"/>
  <c r="G50" i="13"/>
  <c r="I50" i="13"/>
  <c r="I47" i="13" s="1"/>
  <c r="K50" i="13"/>
  <c r="M50" i="13"/>
  <c r="O50" i="13"/>
  <c r="Q50" i="13"/>
  <c r="Q47" i="13" s="1"/>
  <c r="V50" i="13"/>
  <c r="G53" i="13"/>
  <c r="M53" i="13" s="1"/>
  <c r="I53" i="13"/>
  <c r="K53" i="13"/>
  <c r="O53" i="13"/>
  <c r="Q53" i="13"/>
  <c r="V53" i="13"/>
  <c r="G55" i="13"/>
  <c r="I55" i="13"/>
  <c r="K55" i="13"/>
  <c r="O55" i="13"/>
  <c r="Q55" i="13"/>
  <c r="V55" i="13"/>
  <c r="G57" i="13"/>
  <c r="M57" i="13" s="1"/>
  <c r="I57" i="13"/>
  <c r="K57" i="13"/>
  <c r="O57" i="13"/>
  <c r="Q57" i="13"/>
  <c r="V57" i="13"/>
  <c r="G59" i="13"/>
  <c r="M59" i="13" s="1"/>
  <c r="I59" i="13"/>
  <c r="K59" i="13"/>
  <c r="O59" i="13"/>
  <c r="Q59" i="13"/>
  <c r="V59" i="13"/>
  <c r="G61" i="13"/>
  <c r="I61" i="13"/>
  <c r="K61" i="13"/>
  <c r="M61" i="13"/>
  <c r="O61" i="13"/>
  <c r="Q61" i="13"/>
  <c r="V61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67" i="13"/>
  <c r="M67" i="13" s="1"/>
  <c r="I67" i="13"/>
  <c r="K67" i="13"/>
  <c r="O67" i="13"/>
  <c r="Q67" i="13"/>
  <c r="V67" i="13"/>
  <c r="G69" i="13"/>
  <c r="M69" i="13" s="1"/>
  <c r="I69" i="13"/>
  <c r="K69" i="13"/>
  <c r="O69" i="13"/>
  <c r="Q69" i="13"/>
  <c r="V69" i="13"/>
  <c r="G71" i="13"/>
  <c r="M71" i="13" s="1"/>
  <c r="I71" i="13"/>
  <c r="K71" i="13"/>
  <c r="O71" i="13"/>
  <c r="Q71" i="13"/>
  <c r="V71" i="13"/>
  <c r="G74" i="13"/>
  <c r="M74" i="13" s="1"/>
  <c r="I74" i="13"/>
  <c r="I73" i="13" s="1"/>
  <c r="K74" i="13"/>
  <c r="K73" i="13" s="1"/>
  <c r="O74" i="13"/>
  <c r="Q74" i="13"/>
  <c r="V74" i="13"/>
  <c r="G75" i="13"/>
  <c r="I75" i="13"/>
  <c r="K75" i="13"/>
  <c r="M75" i="13"/>
  <c r="O75" i="13"/>
  <c r="Q75" i="13"/>
  <c r="V75" i="13"/>
  <c r="V73" i="13" s="1"/>
  <c r="G78" i="13"/>
  <c r="I78" i="13"/>
  <c r="K78" i="13"/>
  <c r="M78" i="13"/>
  <c r="O78" i="13"/>
  <c r="O77" i="13" s="1"/>
  <c r="Q78" i="13"/>
  <c r="V78" i="13"/>
  <c r="G79" i="13"/>
  <c r="I79" i="13"/>
  <c r="K79" i="13"/>
  <c r="O79" i="13"/>
  <c r="Q79" i="13"/>
  <c r="V79" i="13"/>
  <c r="G81" i="13"/>
  <c r="M81" i="13" s="1"/>
  <c r="I81" i="13"/>
  <c r="K81" i="13"/>
  <c r="O81" i="13"/>
  <c r="Q81" i="13"/>
  <c r="V81" i="13"/>
  <c r="G83" i="13"/>
  <c r="M83" i="13" s="1"/>
  <c r="I83" i="13"/>
  <c r="K83" i="13"/>
  <c r="K77" i="13" s="1"/>
  <c r="O83" i="13"/>
  <c r="Q83" i="13"/>
  <c r="V83" i="13"/>
  <c r="G84" i="13"/>
  <c r="I84" i="13"/>
  <c r="K84" i="13"/>
  <c r="M84" i="13"/>
  <c r="O84" i="13"/>
  <c r="Q84" i="13"/>
  <c r="V84" i="13"/>
  <c r="G85" i="13"/>
  <c r="M85" i="13" s="1"/>
  <c r="I85" i="13"/>
  <c r="K85" i="13"/>
  <c r="O85" i="13"/>
  <c r="Q85" i="13"/>
  <c r="V85" i="13"/>
  <c r="G86" i="13"/>
  <c r="M86" i="13" s="1"/>
  <c r="I86" i="13"/>
  <c r="K86" i="13"/>
  <c r="O86" i="13"/>
  <c r="Q86" i="13"/>
  <c r="V86" i="13"/>
  <c r="K87" i="13"/>
  <c r="G88" i="13"/>
  <c r="I88" i="13"/>
  <c r="K88" i="13"/>
  <c r="M88" i="13"/>
  <c r="O88" i="13"/>
  <c r="O87" i="13" s="1"/>
  <c r="Q88" i="13"/>
  <c r="V88" i="13"/>
  <c r="G89" i="13"/>
  <c r="G87" i="13" s="1"/>
  <c r="I89" i="13"/>
  <c r="K89" i="13"/>
  <c r="O89" i="13"/>
  <c r="Q89" i="13"/>
  <c r="V89" i="13"/>
  <c r="G91" i="13"/>
  <c r="M91" i="13" s="1"/>
  <c r="I91" i="13"/>
  <c r="K91" i="13"/>
  <c r="O91" i="13"/>
  <c r="Q91" i="13"/>
  <c r="V91" i="13"/>
  <c r="G93" i="13"/>
  <c r="I59" i="1" s="1"/>
  <c r="K93" i="13"/>
  <c r="O93" i="13"/>
  <c r="G94" i="13"/>
  <c r="I94" i="13"/>
  <c r="I93" i="13" s="1"/>
  <c r="K94" i="13"/>
  <c r="M94" i="13"/>
  <c r="M93" i="13" s="1"/>
  <c r="O94" i="13"/>
  <c r="Q94" i="13"/>
  <c r="Q93" i="13" s="1"/>
  <c r="V94" i="13"/>
  <c r="V93" i="13" s="1"/>
  <c r="G99" i="13"/>
  <c r="I99" i="13"/>
  <c r="K99" i="13"/>
  <c r="M99" i="13"/>
  <c r="O99" i="13"/>
  <c r="Q99" i="13"/>
  <c r="V99" i="13"/>
  <c r="G101" i="13"/>
  <c r="M101" i="13" s="1"/>
  <c r="I101" i="13"/>
  <c r="K101" i="13"/>
  <c r="K98" i="13" s="1"/>
  <c r="O101" i="13"/>
  <c r="Q101" i="13"/>
  <c r="V101" i="13"/>
  <c r="G103" i="13"/>
  <c r="M103" i="13" s="1"/>
  <c r="I103" i="13"/>
  <c r="K103" i="13"/>
  <c r="O103" i="13"/>
  <c r="Q103" i="13"/>
  <c r="V103" i="13"/>
  <c r="G105" i="13"/>
  <c r="M105" i="13" s="1"/>
  <c r="I105" i="13"/>
  <c r="K105" i="13"/>
  <c r="O105" i="13"/>
  <c r="Q105" i="13"/>
  <c r="V105" i="13"/>
  <c r="G107" i="13"/>
  <c r="I107" i="13"/>
  <c r="K107" i="13"/>
  <c r="O107" i="13"/>
  <c r="Q107" i="13"/>
  <c r="V107" i="13"/>
  <c r="G109" i="13"/>
  <c r="I109" i="13"/>
  <c r="K109" i="13"/>
  <c r="M109" i="13"/>
  <c r="O109" i="13"/>
  <c r="Q109" i="13"/>
  <c r="V109" i="13"/>
  <c r="G111" i="13"/>
  <c r="M111" i="13" s="1"/>
  <c r="I111" i="13"/>
  <c r="K111" i="13"/>
  <c r="O111" i="13"/>
  <c r="Q111" i="13"/>
  <c r="V111" i="13"/>
  <c r="G113" i="13"/>
  <c r="M113" i="13" s="1"/>
  <c r="I113" i="13"/>
  <c r="K113" i="13"/>
  <c r="O113" i="13"/>
  <c r="Q113" i="13"/>
  <c r="V113" i="13"/>
  <c r="G115" i="13"/>
  <c r="M115" i="13" s="1"/>
  <c r="I115" i="13"/>
  <c r="K115" i="13"/>
  <c r="O115" i="13"/>
  <c r="Q115" i="13"/>
  <c r="V115" i="13"/>
  <c r="G117" i="13"/>
  <c r="M117" i="13" s="1"/>
  <c r="I117" i="13"/>
  <c r="K117" i="13"/>
  <c r="O117" i="13"/>
  <c r="Q117" i="13"/>
  <c r="V117" i="13"/>
  <c r="G119" i="13"/>
  <c r="M119" i="13" s="1"/>
  <c r="I119" i="13"/>
  <c r="K119" i="13"/>
  <c r="O119" i="13"/>
  <c r="Q119" i="13"/>
  <c r="V119" i="13"/>
  <c r="G120" i="13"/>
  <c r="M120" i="13" s="1"/>
  <c r="I120" i="13"/>
  <c r="K120" i="13"/>
  <c r="O120" i="13"/>
  <c r="Q120" i="13"/>
  <c r="V120" i="13"/>
  <c r="G122" i="13"/>
  <c r="M122" i="13" s="1"/>
  <c r="I122" i="13"/>
  <c r="K122" i="13"/>
  <c r="O122" i="13"/>
  <c r="Q122" i="13"/>
  <c r="V122" i="13"/>
  <c r="G124" i="13"/>
  <c r="M124" i="13" s="1"/>
  <c r="I124" i="13"/>
  <c r="K124" i="13"/>
  <c r="O124" i="13"/>
  <c r="Q124" i="13"/>
  <c r="V124" i="13"/>
  <c r="G126" i="13"/>
  <c r="M126" i="13" s="1"/>
  <c r="I126" i="13"/>
  <c r="K126" i="13"/>
  <c r="O126" i="13"/>
  <c r="Q126" i="13"/>
  <c r="V126" i="13"/>
  <c r="G128" i="13"/>
  <c r="I128" i="13"/>
  <c r="K128" i="13"/>
  <c r="M128" i="13"/>
  <c r="O128" i="13"/>
  <c r="Q128" i="13"/>
  <c r="V128" i="13"/>
  <c r="G130" i="13"/>
  <c r="M130" i="13" s="1"/>
  <c r="I130" i="13"/>
  <c r="K130" i="13"/>
  <c r="K129" i="13" s="1"/>
  <c r="O130" i="13"/>
  <c r="O129" i="13" s="1"/>
  <c r="Q130" i="13"/>
  <c r="V130" i="13"/>
  <c r="G132" i="13"/>
  <c r="G129" i="13" s="1"/>
  <c r="I63" i="1" s="1"/>
  <c r="I132" i="13"/>
  <c r="K132" i="13"/>
  <c r="O132" i="13"/>
  <c r="Q132" i="13"/>
  <c r="V132" i="13"/>
  <c r="V129" i="13" s="1"/>
  <c r="G134" i="13"/>
  <c r="M134" i="13" s="1"/>
  <c r="I134" i="13"/>
  <c r="K134" i="13"/>
  <c r="O134" i="13"/>
  <c r="Q134" i="13"/>
  <c r="V134" i="13"/>
  <c r="K136" i="13"/>
  <c r="V136" i="13"/>
  <c r="G137" i="13"/>
  <c r="G136" i="13" s="1"/>
  <c r="I64" i="1" s="1"/>
  <c r="I137" i="13"/>
  <c r="I136" i="13" s="1"/>
  <c r="K137" i="13"/>
  <c r="O137" i="13"/>
  <c r="O136" i="13" s="1"/>
  <c r="Q137" i="13"/>
  <c r="Q136" i="13" s="1"/>
  <c r="V137" i="13"/>
  <c r="G141" i="13"/>
  <c r="G140" i="13" s="1"/>
  <c r="I141" i="13"/>
  <c r="K141" i="13"/>
  <c r="M141" i="13"/>
  <c r="M140" i="13" s="1"/>
  <c r="O141" i="13"/>
  <c r="Q141" i="13"/>
  <c r="V141" i="13"/>
  <c r="G142" i="13"/>
  <c r="M142" i="13" s="1"/>
  <c r="I142" i="13"/>
  <c r="K142" i="13"/>
  <c r="K140" i="13" s="1"/>
  <c r="O142" i="13"/>
  <c r="Q142" i="13"/>
  <c r="V142" i="13"/>
  <c r="G144" i="13"/>
  <c r="I144" i="13"/>
  <c r="K144" i="13"/>
  <c r="O144" i="13"/>
  <c r="Q144" i="13"/>
  <c r="Q143" i="13" s="1"/>
  <c r="V144" i="13"/>
  <c r="G145" i="13"/>
  <c r="M145" i="13" s="1"/>
  <c r="I145" i="13"/>
  <c r="K145" i="13"/>
  <c r="O145" i="13"/>
  <c r="Q145" i="13"/>
  <c r="V145" i="13"/>
  <c r="G146" i="13"/>
  <c r="M146" i="13" s="1"/>
  <c r="I146" i="13"/>
  <c r="K146" i="13"/>
  <c r="O146" i="13"/>
  <c r="Q146" i="13"/>
  <c r="V146" i="13"/>
  <c r="G147" i="13"/>
  <c r="I147" i="13"/>
  <c r="K147" i="13"/>
  <c r="M147" i="13"/>
  <c r="O147" i="13"/>
  <c r="Q147" i="13"/>
  <c r="V147" i="13"/>
  <c r="G148" i="13"/>
  <c r="M148" i="13" s="1"/>
  <c r="I148" i="13"/>
  <c r="K148" i="13"/>
  <c r="O148" i="13"/>
  <c r="Q148" i="13"/>
  <c r="V148" i="13"/>
  <c r="G149" i="13"/>
  <c r="I149" i="13"/>
  <c r="K149" i="13"/>
  <c r="M149" i="13"/>
  <c r="O149" i="13"/>
  <c r="Q149" i="13"/>
  <c r="V149" i="13"/>
  <c r="AE151" i="13"/>
  <c r="F42" i="1" s="1"/>
  <c r="G9" i="12"/>
  <c r="M9" i="12" s="1"/>
  <c r="M8" i="12" s="1"/>
  <c r="I9" i="12"/>
  <c r="K9" i="12"/>
  <c r="O9" i="12"/>
  <c r="Q9" i="12"/>
  <c r="V9" i="12"/>
  <c r="G11" i="12"/>
  <c r="I11" i="12"/>
  <c r="K11" i="12"/>
  <c r="M11" i="12"/>
  <c r="O11" i="12"/>
  <c r="O8" i="12" s="1"/>
  <c r="Q11" i="12"/>
  <c r="V11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8" i="12"/>
  <c r="I18" i="12"/>
  <c r="K18" i="12"/>
  <c r="M18" i="12"/>
  <c r="O18" i="12"/>
  <c r="Q18" i="12"/>
  <c r="V18" i="12"/>
  <c r="G20" i="12"/>
  <c r="M20" i="12" s="1"/>
  <c r="I20" i="12"/>
  <c r="K20" i="12"/>
  <c r="O20" i="12"/>
  <c r="Q20" i="12"/>
  <c r="Q17" i="12" s="1"/>
  <c r="V20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1" i="12"/>
  <c r="M31" i="12" s="1"/>
  <c r="I31" i="12"/>
  <c r="K31" i="12"/>
  <c r="O31" i="12"/>
  <c r="Q31" i="12"/>
  <c r="V31" i="12"/>
  <c r="G34" i="12"/>
  <c r="M34" i="12" s="1"/>
  <c r="I34" i="12"/>
  <c r="K34" i="12"/>
  <c r="O34" i="12"/>
  <c r="Q34" i="12"/>
  <c r="V34" i="12"/>
  <c r="G37" i="12"/>
  <c r="M37" i="12" s="1"/>
  <c r="I37" i="12"/>
  <c r="K37" i="12"/>
  <c r="O37" i="12"/>
  <c r="Q37" i="12"/>
  <c r="V37" i="12"/>
  <c r="G40" i="12"/>
  <c r="M40" i="12" s="1"/>
  <c r="I40" i="12"/>
  <c r="K40" i="12"/>
  <c r="K39" i="12" s="1"/>
  <c r="O40" i="12"/>
  <c r="Q40" i="12"/>
  <c r="V40" i="12"/>
  <c r="G42" i="12"/>
  <c r="G39" i="12" s="1"/>
  <c r="I54" i="1" s="1"/>
  <c r="I42" i="12"/>
  <c r="K42" i="12"/>
  <c r="M42" i="12"/>
  <c r="O42" i="12"/>
  <c r="Q42" i="12"/>
  <c r="V42" i="12"/>
  <c r="G44" i="12"/>
  <c r="M44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I48" i="12"/>
  <c r="K48" i="12"/>
  <c r="G49" i="12"/>
  <c r="M49" i="12" s="1"/>
  <c r="M48" i="12" s="1"/>
  <c r="I49" i="12"/>
  <c r="K49" i="12"/>
  <c r="O49" i="12"/>
  <c r="Q49" i="12"/>
  <c r="Q48" i="12" s="1"/>
  <c r="V49" i="12"/>
  <c r="G51" i="12"/>
  <c r="M51" i="12" s="1"/>
  <c r="I51" i="12"/>
  <c r="K51" i="12"/>
  <c r="O51" i="12"/>
  <c r="Q51" i="12"/>
  <c r="V51" i="12"/>
  <c r="V48" i="12" s="1"/>
  <c r="G53" i="12"/>
  <c r="G54" i="12"/>
  <c r="M54" i="12" s="1"/>
  <c r="M53" i="12" s="1"/>
  <c r="I54" i="12"/>
  <c r="I53" i="12" s="1"/>
  <c r="K54" i="12"/>
  <c r="K53" i="12" s="1"/>
  <c r="O54" i="12"/>
  <c r="O53" i="12" s="1"/>
  <c r="Q54" i="12"/>
  <c r="Q53" i="12" s="1"/>
  <c r="V54" i="12"/>
  <c r="V53" i="12" s="1"/>
  <c r="G57" i="12"/>
  <c r="I57" i="12"/>
  <c r="K57" i="12"/>
  <c r="O57" i="12"/>
  <c r="Q57" i="12"/>
  <c r="V57" i="12"/>
  <c r="G59" i="12"/>
  <c r="M59" i="12" s="1"/>
  <c r="I59" i="12"/>
  <c r="I56" i="12" s="1"/>
  <c r="K59" i="12"/>
  <c r="O59" i="12"/>
  <c r="Q59" i="12"/>
  <c r="V59" i="12"/>
  <c r="G60" i="12"/>
  <c r="M60" i="12" s="1"/>
  <c r="I60" i="12"/>
  <c r="K60" i="12"/>
  <c r="K56" i="12" s="1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I58" i="1" s="1"/>
  <c r="G64" i="12"/>
  <c r="M64" i="12" s="1"/>
  <c r="M63" i="12" s="1"/>
  <c r="I64" i="12"/>
  <c r="I63" i="12" s="1"/>
  <c r="K64" i="12"/>
  <c r="K63" i="12" s="1"/>
  <c r="O64" i="12"/>
  <c r="O63" i="12" s="1"/>
  <c r="Q64" i="12"/>
  <c r="Q63" i="12" s="1"/>
  <c r="V64" i="12"/>
  <c r="V63" i="12" s="1"/>
  <c r="G66" i="12"/>
  <c r="M66" i="12" s="1"/>
  <c r="M65" i="12" s="1"/>
  <c r="I66" i="12"/>
  <c r="K66" i="12"/>
  <c r="K65" i="12" s="1"/>
  <c r="O66" i="12"/>
  <c r="O65" i="12" s="1"/>
  <c r="Q66" i="12"/>
  <c r="V66" i="12"/>
  <c r="G68" i="12"/>
  <c r="M68" i="12" s="1"/>
  <c r="I68" i="12"/>
  <c r="K68" i="12"/>
  <c r="O68" i="12"/>
  <c r="Q68" i="12"/>
  <c r="V68" i="12"/>
  <c r="V65" i="12" s="1"/>
  <c r="I70" i="12"/>
  <c r="G71" i="12"/>
  <c r="M71" i="12" s="1"/>
  <c r="M70" i="12" s="1"/>
  <c r="I71" i="12"/>
  <c r="K71" i="12"/>
  <c r="K70" i="12" s="1"/>
  <c r="O71" i="12"/>
  <c r="Q71" i="12"/>
  <c r="Q70" i="12" s="1"/>
  <c r="V71" i="12"/>
  <c r="G73" i="12"/>
  <c r="M73" i="12" s="1"/>
  <c r="I73" i="12"/>
  <c r="K73" i="12"/>
  <c r="O73" i="12"/>
  <c r="Q73" i="12"/>
  <c r="V73" i="12"/>
  <c r="G75" i="12"/>
  <c r="I65" i="1" s="1"/>
  <c r="I18" i="1" s="1"/>
  <c r="G76" i="12"/>
  <c r="M76" i="12" s="1"/>
  <c r="I76" i="12"/>
  <c r="K76" i="12"/>
  <c r="K75" i="12" s="1"/>
  <c r="O76" i="12"/>
  <c r="Q76" i="12"/>
  <c r="V76" i="12"/>
  <c r="V75" i="12" s="1"/>
  <c r="G79" i="12"/>
  <c r="M79" i="12" s="1"/>
  <c r="I79" i="12"/>
  <c r="K79" i="12"/>
  <c r="O79" i="12"/>
  <c r="Q79" i="12"/>
  <c r="Q75" i="12" s="1"/>
  <c r="V79" i="12"/>
  <c r="G81" i="12"/>
  <c r="M81" i="12" s="1"/>
  <c r="I81" i="12"/>
  <c r="K81" i="12"/>
  <c r="O81" i="12"/>
  <c r="Q81" i="12"/>
  <c r="V81" i="12"/>
  <c r="I83" i="12"/>
  <c r="O83" i="12"/>
  <c r="G84" i="12"/>
  <c r="M84" i="12" s="1"/>
  <c r="M83" i="12" s="1"/>
  <c r="I84" i="12"/>
  <c r="K84" i="12"/>
  <c r="K83" i="12" s="1"/>
  <c r="O84" i="12"/>
  <c r="Q84" i="12"/>
  <c r="Q83" i="12" s="1"/>
  <c r="V84" i="12"/>
  <c r="V83" i="12" s="1"/>
  <c r="K85" i="12"/>
  <c r="G86" i="12"/>
  <c r="I86" i="12"/>
  <c r="K86" i="12"/>
  <c r="O86" i="12"/>
  <c r="O85" i="12" s="1"/>
  <c r="Q86" i="12"/>
  <c r="V86" i="12"/>
  <c r="V85" i="12" s="1"/>
  <c r="G91" i="12"/>
  <c r="M91" i="12" s="1"/>
  <c r="I91" i="12"/>
  <c r="K91" i="12"/>
  <c r="O91" i="12"/>
  <c r="Q91" i="12"/>
  <c r="Q85" i="12" s="1"/>
  <c r="V91" i="12"/>
  <c r="AE93" i="12"/>
  <c r="AF93" i="12"/>
  <c r="J28" i="1"/>
  <c r="J26" i="1"/>
  <c r="G38" i="1"/>
  <c r="F38" i="1"/>
  <c r="J23" i="1"/>
  <c r="J24" i="1"/>
  <c r="J25" i="1"/>
  <c r="J27" i="1"/>
  <c r="E24" i="1"/>
  <c r="E26" i="1"/>
  <c r="F39" i="1" l="1"/>
  <c r="F43" i="1"/>
  <c r="G23" i="1" s="1"/>
  <c r="V56" i="12"/>
  <c r="I39" i="12"/>
  <c r="G143" i="13"/>
  <c r="I106" i="13"/>
  <c r="I98" i="13"/>
  <c r="I87" i="13"/>
  <c r="I77" i="13"/>
  <c r="K52" i="13"/>
  <c r="G18" i="13"/>
  <c r="O8" i="13"/>
  <c r="F40" i="1"/>
  <c r="O56" i="12"/>
  <c r="I17" i="12"/>
  <c r="G85" i="12"/>
  <c r="M75" i="12"/>
  <c r="I85" i="12"/>
  <c r="V70" i="12"/>
  <c r="G56" i="12"/>
  <c r="I57" i="1" s="1"/>
  <c r="I8" i="12"/>
  <c r="G8" i="12"/>
  <c r="I143" i="13"/>
  <c r="Q140" i="13"/>
  <c r="I129" i="13"/>
  <c r="I18" i="13"/>
  <c r="K8" i="13"/>
  <c r="O17" i="12"/>
  <c r="V8" i="12"/>
  <c r="K143" i="13"/>
  <c r="V140" i="13"/>
  <c r="Q129" i="13"/>
  <c r="V106" i="13"/>
  <c r="G77" i="13"/>
  <c r="O52" i="13"/>
  <c r="G52" i="13"/>
  <c r="O47" i="13"/>
  <c r="F41" i="1"/>
  <c r="H41" i="1" s="1"/>
  <c r="I41" i="1" s="1"/>
  <c r="G41" i="1"/>
  <c r="G83" i="12"/>
  <c r="I66" i="1" s="1"/>
  <c r="I19" i="1" s="1"/>
  <c r="Q65" i="12"/>
  <c r="O39" i="12"/>
  <c r="M39" i="12"/>
  <c r="V17" i="12"/>
  <c r="O140" i="13"/>
  <c r="M137" i="13"/>
  <c r="M136" i="13" s="1"/>
  <c r="O106" i="13"/>
  <c r="Q98" i="13"/>
  <c r="Q87" i="13"/>
  <c r="Q77" i="13"/>
  <c r="Q73" i="13"/>
  <c r="O73" i="13"/>
  <c r="Q52" i="13"/>
  <c r="V18" i="13"/>
  <c r="O70" i="12"/>
  <c r="O48" i="12"/>
  <c r="Q39" i="12"/>
  <c r="O143" i="13"/>
  <c r="I140" i="13"/>
  <c r="K106" i="13"/>
  <c r="V98" i="13"/>
  <c r="V87" i="13"/>
  <c r="V77" i="13"/>
  <c r="O18" i="13"/>
  <c r="V143" i="13"/>
  <c r="G17" i="12"/>
  <c r="I53" i="1" s="1"/>
  <c r="Q8" i="12"/>
  <c r="K8" i="12"/>
  <c r="M98" i="13"/>
  <c r="V52" i="13"/>
  <c r="K18" i="13"/>
  <c r="V8" i="13"/>
  <c r="O75" i="12"/>
  <c r="I75" i="12"/>
  <c r="I65" i="12"/>
  <c r="G65" i="12"/>
  <c r="I60" i="1" s="1"/>
  <c r="Q56" i="12"/>
  <c r="V39" i="12"/>
  <c r="K17" i="12"/>
  <c r="Q106" i="13"/>
  <c r="G106" i="13"/>
  <c r="I62" i="1" s="1"/>
  <c r="O98" i="13"/>
  <c r="M73" i="13"/>
  <c r="I52" i="13"/>
  <c r="Q18" i="13"/>
  <c r="G73" i="13"/>
  <c r="I56" i="1" s="1"/>
  <c r="M48" i="13"/>
  <c r="M47" i="13" s="1"/>
  <c r="M16" i="13"/>
  <c r="M15" i="13" s="1"/>
  <c r="G98" i="13"/>
  <c r="M144" i="13"/>
  <c r="M143" i="13" s="1"/>
  <c r="M132" i="13"/>
  <c r="M129" i="13" s="1"/>
  <c r="M89" i="13"/>
  <c r="M87" i="13" s="1"/>
  <c r="M79" i="13"/>
  <c r="M77" i="13" s="1"/>
  <c r="M19" i="13"/>
  <c r="M18" i="13" s="1"/>
  <c r="AF151" i="13"/>
  <c r="G42" i="1" s="1"/>
  <c r="H42" i="1" s="1"/>
  <c r="I42" i="1" s="1"/>
  <c r="M107" i="13"/>
  <c r="M106" i="13" s="1"/>
  <c r="M55" i="13"/>
  <c r="M52" i="13" s="1"/>
  <c r="M9" i="13"/>
  <c r="M8" i="13" s="1"/>
  <c r="M17" i="12"/>
  <c r="M57" i="12"/>
  <c r="M56" i="12" s="1"/>
  <c r="M86" i="12"/>
  <c r="M85" i="12" s="1"/>
  <c r="G70" i="12"/>
  <c r="G48" i="12"/>
  <c r="I55" i="1" s="1"/>
  <c r="G151" i="13" l="1"/>
  <c r="I17" i="1"/>
  <c r="G40" i="1"/>
  <c r="H40" i="1" s="1"/>
  <c r="I40" i="1" s="1"/>
  <c r="I67" i="1"/>
  <c r="I20" i="1" s="1"/>
  <c r="G39" i="1"/>
  <c r="I61" i="1"/>
  <c r="I50" i="1"/>
  <c r="G93" i="12"/>
  <c r="A23" i="1"/>
  <c r="I68" i="1" l="1"/>
  <c r="I16" i="1"/>
  <c r="I21" i="1" s="1"/>
  <c r="G43" i="1"/>
  <c r="H39" i="1"/>
  <c r="G24" i="1"/>
  <c r="A24" i="1"/>
  <c r="I39" i="1" l="1"/>
  <c r="I43" i="1" s="1"/>
  <c r="H43" i="1"/>
  <c r="G25" i="1"/>
  <c r="A25" i="1" s="1"/>
  <c r="G28" i="1"/>
  <c r="J67" i="1"/>
  <c r="J51" i="1"/>
  <c r="J53" i="1"/>
  <c r="J56" i="1"/>
  <c r="J60" i="1"/>
  <c r="J50" i="1"/>
  <c r="J63" i="1"/>
  <c r="J65" i="1"/>
  <c r="J62" i="1"/>
  <c r="J61" i="1"/>
  <c r="J52" i="1"/>
  <c r="J66" i="1"/>
  <c r="J55" i="1"/>
  <c r="J64" i="1"/>
  <c r="J59" i="1"/>
  <c r="J54" i="1"/>
  <c r="J58" i="1"/>
  <c r="J57" i="1"/>
  <c r="G26" i="1" l="1"/>
  <c r="A27" i="1" s="1"/>
  <c r="A26" i="1"/>
  <c r="J68" i="1"/>
  <c r="J41" i="1"/>
  <c r="J42" i="1"/>
  <c r="J39" i="1"/>
  <c r="J43" i="1" s="1"/>
  <c r="J40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Janoušek Václav</author>
  </authors>
  <commentList>
    <comment ref="S6" authorId="0" shapeId="0" xr:uid="{9F2711E4-4644-412F-838C-196F8E370AB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12F1F68-FA2B-4491-AFBC-C2ADFEBB9F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Janoušek Václav</author>
  </authors>
  <commentList>
    <comment ref="S6" authorId="0" shapeId="0" xr:uid="{A60D1D5C-75DA-4E1C-84EC-59B83A003CB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3A03488-BE49-4709-A144-D7863565977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<sst xmlns="http://schemas.openxmlformats.org/spreadsheetml/2006/main" count="1364" uniqueCount="409">
  <si>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</si>
  <si>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</si>
  <si>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</si>
  <si>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</si>
  <si>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</si>
  <si>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</si>
  <si>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</si>
  <si>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</si>
  <si>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</si>
  <si>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</si>
  <si>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</si>
  <si>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</si>
  <si>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</si>
  <si>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</si>
  <si>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</si>
  <si>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</si>
  <si>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</si>
  <si>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</si>
  <si>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</si>
  <si>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</si>
  <si>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</si>
  <si>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</si>
  <si>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</si>
  <si>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</si>
  <si>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</si>
  <si>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</si>
  <si>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</si>
  <si>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</si>
  <si>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</si>
  <si>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</si>
  <si>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</si>
  <si>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</si>
  <si>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</si>
  <si>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</si>
  <si>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</si>
  <si>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</si>
  <si>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</si>
  <si>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</si>
  <si>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</si>
  <si>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</si>
  <si>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</si>
  <si>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</si>
  <si>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</si>
  <si>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2023</t>
  </si>
  <si>
    <t>PD</t>
  </si>
  <si>
    <t>Stavba</t>
  </si>
  <si>
    <t>504</t>
  </si>
  <si>
    <t xml:space="preserve">SKM – Vinařská  - výměna pásových oken </t>
  </si>
  <si>
    <t>zateplení stěn krčků</t>
  </si>
  <si>
    <t>v-rev.a)</t>
  </si>
  <si>
    <t>okna a parapety</t>
  </si>
  <si>
    <t>Celkem za stavbu</t>
  </si>
  <si>
    <t>CZK</t>
  </si>
  <si>
    <t>Rekapitulace dílů</t>
  </si>
  <si>
    <t>Typ dílu</t>
  </si>
  <si>
    <t>11</t>
  </si>
  <si>
    <t>Přípravné a přidružené práce</t>
  </si>
  <si>
    <t>6</t>
  </si>
  <si>
    <t>Úpravy povrchu,podlahy</t>
  </si>
  <si>
    <t>61</t>
  </si>
  <si>
    <t>Upravy povrchů vnitřní</t>
  </si>
  <si>
    <t>62</t>
  </si>
  <si>
    <t>Úpravy povrchů vnější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</si>
  <si>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</si>
  <si>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</si>
  <si>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</si>
  <si>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</si>
  <si>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</si>
  <si>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</si>
  <si>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</si>
  <si>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</si>
  <si>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</si>
  <si>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</si>
  <si>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</si>
  <si>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Živičné krytiny</t>
  </si>
  <si>
    <t>728</t>
  </si>
  <si>
    <t>Vzduchotechnika</t>
  </si>
  <si>
    <t>764</t>
  </si>
  <si>
    <t>Konstrukce klempířské</t>
  </si>
  <si>
    <t>766</t>
  </si>
  <si>
    <t>Konstrukce truhlářské</t>
  </si>
  <si>
    <t>781</t>
  </si>
  <si>
    <t>Obklady keramické</t>
  </si>
  <si>
    <t>784</t>
  </si>
  <si>
    <t>Malby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</si>
  <si>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</si>
  <si>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</si>
  <si>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</si>
  <si>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</si>
  <si>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</si>
  <si>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</si>
  <si>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</si>
  <si>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</si>
  <si>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</si>
  <si>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</si>
  <si>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</si>
  <si>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</si>
  <si>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</si>
  <si>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</si>
  <si>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</si>
  <si>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</si>
  <si>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</si>
  <si>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</si>
  <si>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</si>
  <si>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</si>
  <si>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</si>
  <si>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</si>
  <si>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</si>
  <si>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</si>
  <si>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</si>
  <si>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</si>
  <si>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</si>
  <si>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</si>
  <si>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</si>
  <si>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</si>
  <si>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</si>
  <si>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</si>
  <si>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75IE7XOA0</t>
  </si>
  <si>
    <t>klimatizační jednotka - demontáž a zpětná montáž - úprava napojenía zprovoznění</t>
  </si>
  <si>
    <t>KUS</t>
  </si>
  <si>
    <t>RTS 23/ I</t>
  </si>
  <si>
    <t>Indiv</t>
  </si>
  <si>
    <t>Agregovaná položka</t>
  </si>
  <si>
    <t>Běžná</t>
  </si>
  <si>
    <t>POL2_</t>
  </si>
  <si>
    <t>S32 : 2</t>
  </si>
  <si>
    <t>VV</t>
  </si>
  <si>
    <t>75L41YOA0</t>
  </si>
  <si>
    <t>KAMERA - DEMONTÁŽ</t>
  </si>
  <si>
    <t>EXP 22</t>
  </si>
  <si>
    <t>S31 : 2</t>
  </si>
  <si>
    <t>75L41YOA1</t>
  </si>
  <si>
    <t>KAMERA - MONTÁŽ</t>
  </si>
  <si>
    <t>Vlastní</t>
  </si>
  <si>
    <t>Odkaz na mn. položky pořadí 2 : 2,00000</t>
  </si>
  <si>
    <t>5534361002R</t>
  </si>
  <si>
    <t>Nosná konzola klimatizace</t>
  </si>
  <si>
    <t>kus</t>
  </si>
  <si>
    <t>SPCM</t>
  </si>
  <si>
    <t>Specifikace</t>
  </si>
  <si>
    <t>POL3_</t>
  </si>
  <si>
    <t>S32 : 2*2</t>
  </si>
  <si>
    <t>602011102R00</t>
  </si>
  <si>
    <t>Postřik cementový, ručně</t>
  </si>
  <si>
    <t>m2</t>
  </si>
  <si>
    <t>Práce</t>
  </si>
  <si>
    <t>POL1_</t>
  </si>
  <si>
    <t>Odkaz na mn. položky pořadí 6 : 159,90000</t>
  </si>
  <si>
    <t>622325735RT3</t>
  </si>
  <si>
    <t>Zatepl.systém, fasáda, miner.desky KV 160 mm s omítkou silikonovou, zrno 1,5 mm</t>
  </si>
  <si>
    <t>B50 : 3,25*(6+8,8+0,8+0,8)*3</t>
  </si>
  <si>
    <t>622421493R00</t>
  </si>
  <si>
    <t>Doplňky zatepl. systémů, dilatační lišta s tkan. kout</t>
  </si>
  <si>
    <t>m</t>
  </si>
  <si>
    <t>S33 : 6*3</t>
  </si>
  <si>
    <t>622424721R00</t>
  </si>
  <si>
    <t>Oprava vnějších omítek štukových, čl. IV, do 80 %</t>
  </si>
  <si>
    <t>783801811R00</t>
  </si>
  <si>
    <t>Odstranění nečistot z omítek otryskáním vodou</t>
  </si>
  <si>
    <t>POL1_1</t>
  </si>
  <si>
    <t>622325737RT3x</t>
  </si>
  <si>
    <t>Zatepl.systém, strop, miner.desky KV 100 mm s omítkou silikonovou NRB, zrno 1,5 mm</t>
  </si>
  <si>
    <t>B60 : 0,75*6*3</t>
  </si>
  <si>
    <t>0,55*8,8*3</t>
  </si>
  <si>
    <t>622405932U0X</t>
  </si>
  <si>
    <t xml:space="preserve">Fasád rohová lišta Al 10x10cm+tkanina </t>
  </si>
  <si>
    <t>Kalkul</t>
  </si>
  <si>
    <t>B50 : 3,25*6*3</t>
  </si>
  <si>
    <t>Koeficient : 0,1</t>
  </si>
  <si>
    <t>622405932U1X</t>
  </si>
  <si>
    <t>Fasád rohová lišta Al 10x10cm+tkanina NADOKENNÍ</t>
  </si>
  <si>
    <t>B50 : (0,8+0,8)*3</t>
  </si>
  <si>
    <t>622481211RT2X</t>
  </si>
  <si>
    <t>Příplatek za montážpancéř. výztužné sítě(perlinky)do stěrky-vněj.stěny včetně výztužné sítě a stěrkového tmelu</t>
  </si>
  <si>
    <t>622423621R00</t>
  </si>
  <si>
    <t>Oprava vnějších omítek štukových, čl. III, do 65 %</t>
  </si>
  <si>
    <t>OO : 33,5*3</t>
  </si>
  <si>
    <t>900      R01</t>
  </si>
  <si>
    <t>HZS - stavební práce zakrývání ochrannou folií, vč. ochrana žaluzií</t>
  </si>
  <si>
    <t>h</t>
  </si>
  <si>
    <t>8*4</t>
  </si>
  <si>
    <t>288088T10</t>
  </si>
  <si>
    <t>Zakrytí konstrukcí fólie+páska</t>
  </si>
  <si>
    <t>Vlastní CÚ</t>
  </si>
  <si>
    <t>B50 : 4*(6+8,8+0,8+0,8)*3</t>
  </si>
  <si>
    <t>952909015R00</t>
  </si>
  <si>
    <t>Zednické přípomoci - ostění,vyčištění,likvidace</t>
  </si>
  <si>
    <t>kpl</t>
  </si>
  <si>
    <t>OO : 1</t>
  </si>
  <si>
    <t>941955003R00</t>
  </si>
  <si>
    <t>Lešení lehké pomocné, výška podlahy do 2,5 m</t>
  </si>
  <si>
    <t>B50 : 2,5*(6+9)*3</t>
  </si>
  <si>
    <t>941955004R00</t>
  </si>
  <si>
    <t>Lešení lehké pomocné, výška podlahy do 3,5 m</t>
  </si>
  <si>
    <t>B50 : 2*0,8*2*3</t>
  </si>
  <si>
    <t>288094T10</t>
  </si>
  <si>
    <t>Vyčištění budov o výšce podlaží do 4 m po menších</t>
  </si>
  <si>
    <t>B50 : (2+8)*2*4</t>
  </si>
  <si>
    <t>978059351U00</t>
  </si>
  <si>
    <t>Bour obklad mozaika</t>
  </si>
  <si>
    <t>979082111R00</t>
  </si>
  <si>
    <t>Vnitrostaveništní doprava suti do 10 m</t>
  </si>
  <si>
    <t>t</t>
  </si>
  <si>
    <t>Přesun suti</t>
  </si>
  <si>
    <t>POL8_</t>
  </si>
  <si>
    <t>979083117R00</t>
  </si>
  <si>
    <t>Vodorovné přemístění suti na skládku do 6000 m</t>
  </si>
  <si>
    <t>979083117R0X</t>
  </si>
  <si>
    <t>Příplatek za dalších započatých 6000 m nad 6000 m</t>
  </si>
  <si>
    <t>POL8_0</t>
  </si>
  <si>
    <t>979098191U00</t>
  </si>
  <si>
    <t>Skládkovné suti netříděné</t>
  </si>
  <si>
    <t>999281111R00</t>
  </si>
  <si>
    <t>Přesun hmot pro opravy a údržbu do výšky 25 m</t>
  </si>
  <si>
    <t>Přesun hmot</t>
  </si>
  <si>
    <t>POL7_</t>
  </si>
  <si>
    <t>728415115R00</t>
  </si>
  <si>
    <t>Montáž mřížky větrací nebo ventilační nad 0,20 m2</t>
  </si>
  <si>
    <t>S34 : 8</t>
  </si>
  <si>
    <t>598610210R</t>
  </si>
  <si>
    <t>Mřížka větrací plastová</t>
  </si>
  <si>
    <t>Odkaz na mn. položky pořadí 27 : 8,00000</t>
  </si>
  <si>
    <t>764410430RT2x</t>
  </si>
  <si>
    <t>Oplechování parapetů z FeZn-PE tl. 0,63 mm, rš 200 mm lepení k podkladu RAL</t>
  </si>
  <si>
    <t>POL1_7</t>
  </si>
  <si>
    <t>K02 : 2,4</t>
  </si>
  <si>
    <t>764545410R00x</t>
  </si>
  <si>
    <t>Krycí lišta parapetu FeZn-PE vtažení do profilu rámu, utěsněníPU tmelem, kotven RAL</t>
  </si>
  <si>
    <t>Odkaz na mn. položky pořadí 29 : 2,40000</t>
  </si>
  <si>
    <t>741D51OA0</t>
  </si>
  <si>
    <t>HROMOSVOD - SVOD  demontáž a novámontáž, vč. spoj a kotvících prvků</t>
  </si>
  <si>
    <t>M</t>
  </si>
  <si>
    <t>S35 : 7,5*2*3</t>
  </si>
  <si>
    <t>napojení : 0,8*4*2*3</t>
  </si>
  <si>
    <t>75O5EXOA0</t>
  </si>
  <si>
    <t>el. prvek - MONTÁŽ</t>
  </si>
  <si>
    <t>Odkaz na mn. položky pořadí 33 : 6,00000</t>
  </si>
  <si>
    <t>75O5EYOA0</t>
  </si>
  <si>
    <t>el. prvek - DEMONTÁŽ</t>
  </si>
  <si>
    <t>S36 : 2*3</t>
  </si>
  <si>
    <t>005121 R</t>
  </si>
  <si>
    <t>Zařízení staveniště</t>
  </si>
  <si>
    <t>Soubor</t>
  </si>
  <si>
    <t>VRN</t>
  </si>
  <si>
    <t>POL99_2</t>
  </si>
  <si>
    <t>00523  R</t>
  </si>
  <si>
    <t>Zkoušky a revize LPS vstup, výstup, přemístění VZT apod.</t>
  </si>
  <si>
    <t>POL99_8</t>
  </si>
  <si>
    <t>LPS : 2</t>
  </si>
  <si>
    <t>CCTV : 1</t>
  </si>
  <si>
    <t>VZT : 1</t>
  </si>
  <si>
    <t>SLP : 6</t>
  </si>
  <si>
    <t>00524 R</t>
  </si>
  <si>
    <t>Předání a převzetí díla</t>
  </si>
  <si>
    <t>SUM</t>
  </si>
  <si>
    <t>Poznámky uchazeče k zadání</t>
  </si>
  <si>
    <t>POPUZIV</t>
  </si>
  <si>
    <t>END</t>
  </si>
  <si>
    <t>622325837RT3</t>
  </si>
  <si>
    <t>Zatepl.systém, fasáda, miner.desky  200 mm omítka silikonová, zrno 1,5 mm</t>
  </si>
  <si>
    <t>B52 : 0,9*(30+18,25)*3</t>
  </si>
  <si>
    <t>288098T10</t>
  </si>
  <si>
    <t>vystěrkování systémovou maltou vč. použití lišt, síťoviny a doplňků systému</t>
  </si>
  <si>
    <t>OO : 12,3*3</t>
  </si>
  <si>
    <t>612425931RT2x</t>
  </si>
  <si>
    <t>omítka vápenná vnitřního nadpraží - štuková s použitím suché maltové směsi</t>
  </si>
  <si>
    <t>B62 : 0,7*(30+18,25)*3</t>
  </si>
  <si>
    <t>612425931RT2</t>
  </si>
  <si>
    <t>omítka vápenná vnitřního ostění - štuková s použitím suché maltové směsi</t>
  </si>
  <si>
    <t>OO : 1,0*40*3</t>
  </si>
  <si>
    <t>Odkaz na mn. položky pořadí 7 : 65,13750</t>
  </si>
  <si>
    <t>622325730RT3</t>
  </si>
  <si>
    <t>Zatepl.systém, fasáda-nadpraží, miner.desky KV do tl.40 mm s omítkou silikonovou , zrno 1,5 mm</t>
  </si>
  <si>
    <t>B51 : 0,4*(30+18,25)*3</t>
  </si>
  <si>
    <t>622325731RT3</t>
  </si>
  <si>
    <t>Zatepl.systém, fasáda, miner.desky 80 mm s omítkou silikonovou, zrno 1,5 mm</t>
  </si>
  <si>
    <t>B51 : (0,45)*(30+18,25)*3</t>
  </si>
  <si>
    <t>622424421R00</t>
  </si>
  <si>
    <t>Oprava vnějších omítek štukových, čl. IV, do 40 %</t>
  </si>
  <si>
    <t>Odkaz na mn. položky pořadí 1 : 130,27500</t>
  </si>
  <si>
    <t>B61 : 0,5*(30+18,25)*3</t>
  </si>
  <si>
    <t>622474313RT1</t>
  </si>
  <si>
    <t>Omítka vnější silikonová, nadpraží vč., stěrka, penetrace, silikonová omítka</t>
  </si>
  <si>
    <t>30*0,1*3</t>
  </si>
  <si>
    <t>627991037R00</t>
  </si>
  <si>
    <t>Těsnění spár zatmelením PUR</t>
  </si>
  <si>
    <t>30*3</t>
  </si>
  <si>
    <t>B61 : 0,5*18,5*3</t>
  </si>
  <si>
    <t>Fasád rohová lišta Al 10x10cm+tkanina nadokenní</t>
  </si>
  <si>
    <t>B51 : (30+18,25)*3</t>
  </si>
  <si>
    <t>okna : 30*3</t>
  </si>
  <si>
    <t>622405942U00</t>
  </si>
  <si>
    <t>Fasád. začišťovací APU-lišta</t>
  </si>
  <si>
    <t>Odkaz na mn. položky pořadí 14 : 159,22500</t>
  </si>
  <si>
    <t>968072244R00</t>
  </si>
  <si>
    <t>Vybourání kovových rámů oken vč. zasklení, hliníkové profily a prvky</t>
  </si>
  <si>
    <t>3,2*(30+18,5)*3</t>
  </si>
  <si>
    <t>015280OA0</t>
  </si>
  <si>
    <t>Likvidace odpadů, vč. přesunu OCEL, HLINÍK, SKLO</t>
  </si>
  <si>
    <t>T</t>
  </si>
  <si>
    <t>Odkaz na mn. položky pořadí 18 : 465,60000*0,052</t>
  </si>
  <si>
    <t>8*8</t>
  </si>
  <si>
    <t>941941041R00</t>
  </si>
  <si>
    <t>Montáž lešení leh.řad.s podlahami,š.1,2 m, H 10 m</t>
  </si>
  <si>
    <t>(30+20)*4*3</t>
  </si>
  <si>
    <t>941941191R00</t>
  </si>
  <si>
    <t>Příplatek za každý měsíc použití lešení k pol.1031</t>
  </si>
  <si>
    <t>Odkaz na mn. položky pořadí 21 : 600,00000</t>
  </si>
  <si>
    <t>941941841R00</t>
  </si>
  <si>
    <t>Demontáž lešení leh.řad.s podlahami,š.1,2 m,H 10 m</t>
  </si>
  <si>
    <t>941955002R00</t>
  </si>
  <si>
    <t>Lešení lehké pomocné, výška podlahy do 1,9 m</t>
  </si>
  <si>
    <t>1,9*48,5*3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</si>
  <si>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</si>
  <si>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</si>
  <si>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</si>
  <si>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</si>
  <si>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</si>
  <si>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</si>
  <si>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50*3*5</t>
  </si>
  <si>
    <t>952902020U0X</t>
  </si>
  <si>
    <t>Odstranění prachu z prvků stěn</t>
  </si>
  <si>
    <t>32*3</t>
  </si>
  <si>
    <t>612425931RT3x</t>
  </si>
  <si>
    <t>OO : 16,8</t>
  </si>
  <si>
    <t>952909015R00x</t>
  </si>
  <si>
    <t>978059351UXX</t>
  </si>
  <si>
    <t>Bour obklad mozaika lokální opravy</t>
  </si>
  <si>
    <t>0,4*18*3</t>
  </si>
  <si>
    <t>990001020x</t>
  </si>
  <si>
    <t>Demontáž vertikálních žaluzií v celé ploše oken blok dl.3m, uskladnění a označení</t>
  </si>
  <si>
    <t>ks</t>
  </si>
  <si>
    <t>6+6+2+0+4+0</t>
  </si>
  <si>
    <t>990001021x</t>
  </si>
  <si>
    <t>Zpětná montáž vertikálních žaluzií v celé ploše oken blok dl.3m, uskladnění a označení</t>
  </si>
  <si>
    <t>Odkaz na mn. položky pořadí 40 : 18,00000</t>
  </si>
  <si>
    <t>712363088U00</t>
  </si>
  <si>
    <t>Páska komprimační okenní dle spec. dodávka a montáž, vč. těsnění spojů</t>
  </si>
  <si>
    <t>48,5*2*3</t>
  </si>
  <si>
    <t>2,35*4*3</t>
  </si>
  <si>
    <t>Koeficient ztrat: 0,15</t>
  </si>
  <si>
    <t>764410440RT2</t>
  </si>
  <si>
    <t>Oplechování parapetů z Al tl. 0,63 mm, do rš 250 mm lepení plošné, včetně spojů</t>
  </si>
  <si>
    <t>K03 : 48,5*3</t>
  </si>
  <si>
    <t>764410430RT3x</t>
  </si>
  <si>
    <t>Oplechování parapetů z FeZn-PE tl. 0,63 mm, do rš 290 mm lepení k podkladu RAL</t>
  </si>
  <si>
    <t>K01 : 145</t>
  </si>
  <si>
    <t>Odkaz na mn. položky pořadí 44 : 145,00000</t>
  </si>
  <si>
    <t>998764101R00</t>
  </si>
  <si>
    <t>Přesun hmot pro klempířské konstr., výšky do 6 m</t>
  </si>
  <si>
    <t>721152312R00</t>
  </si>
  <si>
    <t>Nosný prvek předsazeného okna vč. kotvení a úpravy podkladu</t>
  </si>
  <si>
    <t>38,5*3</t>
  </si>
  <si>
    <t>787701903R00</t>
  </si>
  <si>
    <t xml:space="preserve">Oprava-zatmelení stykových spár </t>
  </si>
  <si>
    <t>OO : 48*3*2</t>
  </si>
  <si>
    <t>766 66.X8</t>
  </si>
  <si>
    <t>Montáž parap lišt a úprava okolních k-cí</t>
  </si>
  <si>
    <t>48,5*3</t>
  </si>
  <si>
    <t>766-0000001x</t>
  </si>
  <si>
    <t>D+M PE okna 2950x2350mm dle specifikace, pol. P01</t>
  </si>
  <si>
    <t>P01 : 37</t>
  </si>
  <si>
    <t>766-0000002x</t>
  </si>
  <si>
    <t>D+M PE okna 2700x2350mm dle specifikace, pol. P02</t>
  </si>
  <si>
    <t>P02 : 2</t>
  </si>
  <si>
    <t>766-0000003x</t>
  </si>
  <si>
    <t>D+M PE okna 2850x2350mm dle specifikace, pol. P03</t>
  </si>
  <si>
    <t>P03 : 6</t>
  </si>
  <si>
    <t>766-0000004x</t>
  </si>
  <si>
    <t>D+M PE okna 1150x2350mm dle specifikace, pol. P04</t>
  </si>
  <si>
    <t>766-0000005x</t>
  </si>
  <si>
    <t>D+M PE okna 1750x2350mm dle specifikace, pol. P05</t>
  </si>
  <si>
    <t>P05 : 3</t>
  </si>
  <si>
    <t>766-0000021x</t>
  </si>
  <si>
    <t>D+M PE prvku okna 50x2350mm dle specifikace, pol. P21</t>
  </si>
  <si>
    <t>P21 : 47</t>
  </si>
  <si>
    <t>766-0000022x</t>
  </si>
  <si>
    <t>D+M PE prvku okna 300x2350mm dle specifikace, pol. P22</t>
  </si>
  <si>
    <t>P22 : 2</t>
  </si>
  <si>
    <t>766-0000023x</t>
  </si>
  <si>
    <t>D+M PE prvku okna 500x2350mm dle specifikace, pol. P23</t>
  </si>
  <si>
    <t>P23 : 1</t>
  </si>
  <si>
    <t>998766101R00</t>
  </si>
  <si>
    <t>Přesun hmot pro truhlářské konstr., výšky do 6 m</t>
  </si>
  <si>
    <t>59762035Y</t>
  </si>
  <si>
    <t>Mozaika 25x25, dodávka lokální opravy</t>
  </si>
  <si>
    <t>Odkaz na mn. položky pořadí 34 : 21,60000</t>
  </si>
  <si>
    <t>771589195U0X</t>
  </si>
  <si>
    <t>Přípl mozaika spáry</t>
  </si>
  <si>
    <t>Odkaz na mn. položky pořadí 59 : 21,60000</t>
  </si>
  <si>
    <t>781481114U0X</t>
  </si>
  <si>
    <t>Mtž obklad mozaika malta 25x25mm vč. penetrace podkladu apod.</t>
  </si>
  <si>
    <t>784115312R00</t>
  </si>
  <si>
    <t>Malba tekutá  bílá, bez penetrace, 2 x</t>
  </si>
  <si>
    <t>Odkaz na mn. položky pořadí 3 : 101,32500</t>
  </si>
  <si>
    <t>005122010R</t>
  </si>
  <si>
    <t xml:space="preserve">Provoz objednatele </t>
  </si>
  <si>
    <t>POL99_1</t>
  </si>
  <si>
    <t>005211010R</t>
  </si>
  <si>
    <t>Předání a převzetí staveniště</t>
  </si>
  <si>
    <t>005211030R</t>
  </si>
  <si>
    <t>Dočasná bezpečnostní opatření a značení dočasné konstrukce apod</t>
  </si>
  <si>
    <t>005211080R</t>
  </si>
  <si>
    <t>Zkoušky a revize</t>
  </si>
  <si>
    <t>005241010R</t>
  </si>
  <si>
    <t>Dokumentace skutečného provedení a výrobní dokumentace</t>
  </si>
  <si>
    <t>Nedílnou součástí výkazu výměr a rozpočtu je PD (textové a obrazové části)
Textová, výkresová i tabulková část projekt. dokumentace tvoří jeden vzájemně se doplňující a provázaný celek. Jednotliví účastníci výběrového řízení se musí seznámit s projekt.dokumentací v návaznosti na soupis prací a na základě těchto informací části díla nacenit. 
Dále je potřeba při stanovení ceny dle vykázané výměry započítat všechny předpokládané doplňkové prvky a činnosti s touto položkou související tak, aby cena byla kompletní a prvek funkční a to včetně prořezového, zbytkového a odpadového materiálu.
Výkaz výměr: výpočet pomocí PC (SW/CAD). Cenová soustava RTS
Položky soupisu prací částečně označené na konci v čísle položky písmeny X, Y a Z nejsou zařazeny v cenové soustavě RTS.</t>
  </si>
  <si>
    <t>Bezpečnostní a hygienická opatření na staveništi, vč. dočasného zabezpečení a zakrytí otvorů oken</t>
  </si>
  <si>
    <t>okna a parapety - oprava pol.53 (37&gt;3ks)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</si>
</sst>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5" borderId="38" xfId="0" applyFill="1" applyBorder="1" applyAlignment="1">
      <alignment wrapText="1"/>
    </xf>
    <xf numFmtId="0" fontId="0" fillId="5" borderId="41" xfId="0" applyFill="1" applyBorder="1"/>
    <xf numFmtId="49" fontId="0" fillId="5" borderId="41" xfId="0" applyNumberFormat="1" applyFill="1" applyBorder="1"/>
    <xf numFmtId="0" fontId="0" fillId="5" borderId="41" xfId="0" applyFill="1" applyBorder="1" applyAlignment="1">
      <alignment horizontal="center"/>
    </xf>
    <xf numFmtId="0" fontId="0" fillId="0" borderId="41" xfId="0" applyBorder="1" applyAlignment="1">
      <alignment vertical="top"/>
    </xf>
    <xf numFmtId="49" fontId="0" fillId="0" borderId="41" xfId="0" applyNumberFormat="1" applyBorder="1" applyAlignment="1">
      <alignment vertical="top"/>
    </xf>
    <xf numFmtId="0" fontId="0" fillId="0" borderId="41" xfId="0" applyBorder="1" applyAlignment="1">
      <alignment horizontal="center" vertical="top"/>
    </xf>
    <xf numFmtId="165" fontId="0" fillId="0" borderId="41" xfId="0" applyNumberFormat="1" applyBorder="1" applyAlignment="1">
      <alignment vertical="top"/>
    </xf>
    <xf numFmtId="4" fontId="0" fillId="0" borderId="41" xfId="0" applyNumberFormat="1" applyBorder="1" applyAlignment="1">
      <alignment vertical="top"/>
    </xf>
    <xf numFmtId="0" fontId="8" fillId="3" borderId="41" xfId="0" applyFont="1" applyFill="1" applyBorder="1" applyAlignment="1">
      <alignment vertical="top"/>
    </xf>
    <xf numFmtId="49" fontId="8" fillId="3" borderId="41" xfId="0" applyNumberFormat="1" applyFont="1" applyFill="1" applyBorder="1" applyAlignment="1">
      <alignment vertical="top"/>
    </xf>
    <xf numFmtId="49" fontId="8" fillId="3" borderId="41" xfId="0" applyNumberFormat="1" applyFont="1" applyFill="1" applyBorder="1" applyAlignment="1">
      <alignment horizontal="left" vertical="top" wrapText="1"/>
    </xf>
    <xf numFmtId="0" fontId="8" fillId="3" borderId="41" xfId="0" applyFont="1" applyFill="1" applyBorder="1" applyAlignment="1">
      <alignment horizontal="center" vertical="top" shrinkToFit="1"/>
    </xf>
    <xf numFmtId="165" fontId="8" fillId="3" borderId="41" xfId="0" applyNumberFormat="1" applyFont="1" applyFill="1" applyBorder="1" applyAlignment="1">
      <alignment vertical="top" shrinkToFit="1"/>
    </xf>
    <xf numFmtId="4" fontId="8" fillId="3" borderId="41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1" xfId="0" applyNumberFormat="1" applyFont="1" applyBorder="1" applyAlignment="1">
      <alignment vertical="top"/>
    </xf>
    <xf numFmtId="49" fontId="16" fillId="0" borderId="41" xfId="0" applyNumberFormat="1" applyFont="1" applyBorder="1" applyAlignment="1">
      <alignment horizontal="left" vertical="top" wrapText="1"/>
    </xf>
    <xf numFmtId="0" fontId="16" fillId="0" borderId="41" xfId="0" applyFont="1" applyBorder="1" applyAlignment="1">
      <alignment horizontal="center" vertical="top" shrinkToFit="1"/>
    </xf>
    <xf numFmtId="165" fontId="16" fillId="0" borderId="41" xfId="0" applyNumberFormat="1" applyFont="1" applyBorder="1" applyAlignment="1">
      <alignment vertical="top" shrinkToFit="1"/>
    </xf>
    <xf numFmtId="4" fontId="16" fillId="4" borderId="41" xfId="0" applyNumberFormat="1" applyFont="1" applyFill="1" applyBorder="1" applyAlignment="1" applyProtection="1">
      <alignment vertical="top" shrinkToFit="1"/>
      <protection locked="0"/>
    </xf>
    <xf numFmtId="4" fontId="16" fillId="0" borderId="41" xfId="0" applyNumberFormat="1" applyFont="1" applyBorder="1" applyAlignment="1">
      <alignment vertical="top" shrinkToFit="1"/>
    </xf>
    <xf numFmtId="165" fontId="17" fillId="0" borderId="41" xfId="0" quotePrefix="1" applyNumberFormat="1" applyFont="1" applyBorder="1" applyAlignment="1">
      <alignment horizontal="left" vertical="top" wrapText="1"/>
    </xf>
    <xf numFmtId="165" fontId="17" fillId="0" borderId="41" xfId="0" applyNumberFormat="1" applyFont="1" applyBorder="1" applyAlignment="1">
      <alignment horizontal="center" vertical="top" wrapText="1" shrinkToFit="1"/>
    </xf>
    <xf numFmtId="165" fontId="17" fillId="0" borderId="41" xfId="0" applyNumberFormat="1" applyFont="1" applyBorder="1" applyAlignment="1">
      <alignment vertical="top" wrapText="1" shrinkToFit="1"/>
    </xf>
    <xf numFmtId="165" fontId="18" fillId="0" borderId="41" xfId="0" quotePrefix="1" applyNumberFormat="1" applyFont="1" applyBorder="1" applyAlignment="1">
      <alignment horizontal="left" vertical="top" wrapText="1"/>
    </xf>
    <xf numFmtId="165" fontId="18" fillId="0" borderId="41" xfId="0" applyNumberFormat="1" applyFont="1" applyBorder="1" applyAlignment="1">
      <alignment horizontal="center" vertical="top" wrapText="1" shrinkToFit="1"/>
    </xf>
    <xf numFmtId="165" fontId="18" fillId="0" borderId="41" xfId="0" applyNumberFormat="1" applyFont="1" applyBorder="1" applyAlignment="1">
      <alignment vertical="top" wrapText="1" shrinkToFit="1"/>
    </xf>
    <xf numFmtId="49" fontId="0" fillId="0" borderId="41" xfId="0" applyNumberFormat="1" applyBorder="1" applyAlignment="1">
      <alignment horizontal="left" vertical="top" wrapText="1"/>
    </xf>
    <xf numFmtId="0" fontId="8" fillId="3" borderId="41" xfId="0" applyFont="1" applyFill="1" applyBorder="1" applyAlignment="1">
      <alignment horizontal="center" vertical="top"/>
    </xf>
    <xf numFmtId="0" fontId="0" fillId="0" borderId="42" xfId="0" applyBorder="1" applyAlignment="1">
      <alignment vertical="top"/>
    </xf>
    <xf numFmtId="49" fontId="0" fillId="0" borderId="42" xfId="0" applyNumberFormat="1" applyBorder="1" applyAlignment="1">
      <alignment vertical="top"/>
    </xf>
    <xf numFmtId="0" fontId="0" fillId="0" borderId="42" xfId="0" applyBorder="1" applyAlignment="1">
      <alignment horizontal="center" vertical="top"/>
    </xf>
    <xf numFmtId="165" fontId="0" fillId="0" borderId="42" xfId="0" applyNumberFormat="1" applyBorder="1" applyAlignment="1">
      <alignment vertical="top"/>
    </xf>
    <xf numFmtId="4" fontId="0" fillId="0" borderId="42" xfId="0" applyNumberFormat="1" applyBorder="1" applyAlignment="1">
      <alignment vertical="top"/>
    </xf>
    <xf numFmtId="0" fontId="0" fillId="5" borderId="39" xfId="0" applyFill="1" applyBorder="1"/>
    <xf numFmtId="49" fontId="0" fillId="5" borderId="39" xfId="0" applyNumberFormat="1" applyFill="1" applyBorder="1"/>
    <xf numFmtId="0" fontId="0" fillId="5" borderId="39" xfId="0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02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4"/>
  <sheetViews>
    <sheetView workbookViewId="0">
      <selection activeCell="A14" sqref="A14"/>
    </sheetView>
  </sheetViews>
  <sheetFormatPr defaultRowHeight="12.75" x14ac:dyDescent="0.2"/>
  <cols>
    <col min="1" max="1" width="83.140625" customWidth="1"/>
  </cols>
  <sheetData>
    <row r="1" spans="1:7" x14ac:dyDescent="0.2">
      <c r="A1" s="21" t="s">
        <v>40</v>
      </c>
    </row>
    <row r="2" spans="1:7" ht="57.75" customHeight="1" x14ac:dyDescent="0.2">
      <c r="A2" s="190" t="s">
        <v>41</v>
      </c>
      <c r="B2" s="190"/>
      <c r="C2" s="190"/>
      <c r="D2" s="190"/>
      <c r="E2" s="190"/>
      <c r="F2" s="190"/>
      <c r="G2" s="190"/>
    </row>
    <row r="4" spans="1:7" ht="161.25" customHeight="1" x14ac:dyDescent="0.2">
      <c r="A4" s="7" t="s">
        <v>406</v>
      </c>
    </row>
  </sheetData>
  <sheetProtection algorithmName="SHA-512" hashValue="81GjXnVFanksevwUkrKqXiKRy/EJ/6Y0jLmkLq2n+aQgfi/GFjyTsLL9cRcRl8ou1j0tT+0CQSijbkrebVOZ0Q==" saltValue="nT9B76Ta6sF6BSkIJ3MHP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1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5" t="s">
        <v>4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">
      <c r="A2" s="2"/>
      <c r="B2" s="76" t="s">
        <v>24</v>
      </c>
      <c r="C2" s="77"/>
      <c r="D2" s="78" t="s">
        <v>43</v>
      </c>
      <c r="E2" s="231" t="s">
        <v>44</v>
      </c>
      <c r="F2" s="232"/>
      <c r="G2" s="232"/>
      <c r="H2" s="232"/>
      <c r="I2" s="232"/>
      <c r="J2" s="233"/>
      <c r="O2" s="1"/>
    </row>
    <row r="3" spans="1:15" ht="27" hidden="1" customHeight="1" x14ac:dyDescent="0.2">
      <c r="A3" s="2"/>
      <c r="B3" s="79"/>
      <c r="C3" s="77"/>
      <c r="D3" s="80"/>
      <c r="E3" s="234"/>
      <c r="F3" s="235"/>
      <c r="G3" s="235"/>
      <c r="H3" s="235"/>
      <c r="I3" s="235"/>
      <c r="J3" s="236"/>
    </row>
    <row r="4" spans="1:15" ht="23.25" customHeight="1" x14ac:dyDescent="0.2">
      <c r="A4" s="2"/>
      <c r="B4" s="81"/>
      <c r="C4" s="82"/>
      <c r="D4" s="83"/>
      <c r="E4" s="215"/>
      <c r="F4" s="215"/>
      <c r="G4" s="215"/>
      <c r="H4" s="215"/>
      <c r="I4" s="215"/>
      <c r="J4" s="216"/>
    </row>
    <row r="5" spans="1:15" ht="24" customHeight="1" x14ac:dyDescent="0.2">
      <c r="A5" s="2"/>
      <c r="B5" s="31" t="s">
        <v>23</v>
      </c>
      <c r="D5" s="219"/>
      <c r="E5" s="220"/>
      <c r="F5" s="220"/>
      <c r="G5" s="220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1"/>
      <c r="E6" s="222"/>
      <c r="F6" s="222"/>
      <c r="G6" s="22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3"/>
      <c r="F7" s="224"/>
      <c r="G7" s="22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8"/>
      <c r="E11" s="238"/>
      <c r="F11" s="238"/>
      <c r="G11" s="238"/>
      <c r="H11" s="18" t="s">
        <v>42</v>
      </c>
      <c r="I11" s="84"/>
      <c r="J11" s="8"/>
    </row>
    <row r="12" spans="1:15" ht="15.75" customHeight="1" x14ac:dyDescent="0.2">
      <c r="A12" s="2"/>
      <c r="B12" s="28"/>
      <c r="C12" s="55"/>
      <c r="D12" s="214"/>
      <c r="E12" s="214"/>
      <c r="F12" s="214"/>
      <c r="G12" s="214"/>
      <c r="H12" s="18" t="s">
        <v>36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7"/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7"/>
      <c r="F15" s="237"/>
      <c r="G15" s="239"/>
      <c r="H15" s="239"/>
      <c r="I15" s="239" t="s">
        <v>31</v>
      </c>
      <c r="J15" s="240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03"/>
      <c r="F16" s="204"/>
      <c r="G16" s="203"/>
      <c r="H16" s="204"/>
      <c r="I16" s="203">
        <f>SUMIF(F50:F67,A16,I50:I67)+SUMIF(F50:F67,"PSU",I50:I67)</f>
        <v>0</v>
      </c>
      <c r="J16" s="205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03"/>
      <c r="F17" s="204"/>
      <c r="G17" s="203"/>
      <c r="H17" s="204"/>
      <c r="I17" s="203">
        <f>SUMIF(F50:F67,A17,I50:I67)</f>
        <v>0</v>
      </c>
      <c r="J17" s="205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03"/>
      <c r="F18" s="204"/>
      <c r="G18" s="203"/>
      <c r="H18" s="204"/>
      <c r="I18" s="203">
        <f>SUMIF(F50:F67,A18,I50:I67)</f>
        <v>0</v>
      </c>
      <c r="J18" s="205"/>
    </row>
    <row r="19" spans="1:10" ht="23.25" customHeight="1" x14ac:dyDescent="0.2">
      <c r="A19" s="138" t="s">
        <v>87</v>
      </c>
      <c r="B19" s="38" t="s">
        <v>29</v>
      </c>
      <c r="C19" s="62"/>
      <c r="D19" s="63"/>
      <c r="E19" s="203"/>
      <c r="F19" s="204"/>
      <c r="G19" s="203"/>
      <c r="H19" s="204"/>
      <c r="I19" s="203">
        <f>SUMIF(F50:F67,A19,I50:I67)</f>
        <v>0</v>
      </c>
      <c r="J19" s="205"/>
    </row>
    <row r="20" spans="1:10" ht="23.25" customHeight="1" x14ac:dyDescent="0.2">
      <c r="A20" s="138" t="s">
        <v>88</v>
      </c>
      <c r="B20" s="38" t="s">
        <v>30</v>
      </c>
      <c r="C20" s="62"/>
      <c r="D20" s="63"/>
      <c r="E20" s="203"/>
      <c r="F20" s="204"/>
      <c r="G20" s="203"/>
      <c r="H20" s="204"/>
      <c r="I20" s="203">
        <f>SUMIF(F50:F67,A20,I50:I67)</f>
        <v>0</v>
      </c>
      <c r="J20" s="205"/>
    </row>
    <row r="21" spans="1:10" ht="23.25" customHeight="1" x14ac:dyDescent="0.2">
      <c r="A21" s="2"/>
      <c r="B21" s="48" t="s">
        <v>31</v>
      </c>
      <c r="C21" s="64"/>
      <c r="D21" s="65"/>
      <c r="E21" s="206"/>
      <c r="F21" s="241"/>
      <c r="G21" s="206"/>
      <c r="H21" s="241"/>
      <c r="I21" s="206">
        <f>SUM(I16:J20)</f>
        <v>0</v>
      </c>
      <c r="J21" s="20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9">
        <f>A23</f>
        <v>0</v>
      </c>
      <c r="H24" s="200"/>
      <c r="I24" s="20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1">
        <f>ZakladDPHZaklVypocet</f>
        <v>0</v>
      </c>
      <c r="H25" s="202"/>
      <c r="I25" s="20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8">
        <f>A25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0">
        <f>CenaCelkem-(ZakladDPHSni+DPHSni+ZakladDPHZakl+DPHZakl)</f>
        <v>0</v>
      </c>
      <c r="H27" s="230"/>
      <c r="I27" s="230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09">
        <f>ZakladDPHSniVypocet+ZakladDPHZaklVypocet</f>
        <v>0</v>
      </c>
      <c r="H28" s="209"/>
      <c r="I28" s="209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08">
        <f>A27</f>
        <v>0</v>
      </c>
      <c r="H29" s="208"/>
      <c r="I29" s="208"/>
      <c r="J29" s="118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0"/>
      <c r="E34" s="211"/>
      <c r="G34" s="212"/>
      <c r="H34" s="213"/>
      <c r="I34" s="213"/>
      <c r="J34" s="25"/>
    </row>
    <row r="35" spans="1:10" ht="12.75" customHeight="1" x14ac:dyDescent="0.2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193"/>
      <c r="D39" s="193"/>
      <c r="E39" s="193"/>
      <c r="F39" s="98">
        <f>'504 v Pol'!AE93+'504 v-rev.a) Pol'!AE151</f>
        <v>0</v>
      </c>
      <c r="G39" s="99">
        <f>'504 v Pol'!AF93+'504 v-rev.a) Pol'!AF151</f>
        <v>0</v>
      </c>
      <c r="H39" s="100">
        <f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 t="s">
        <v>46</v>
      </c>
      <c r="C40" s="194" t="s">
        <v>47</v>
      </c>
      <c r="D40" s="194"/>
      <c r="E40" s="194"/>
      <c r="F40" s="103">
        <f>'504 v Pol'!AE93+'504 v-rev.a) Pol'!AE151</f>
        <v>0</v>
      </c>
      <c r="G40" s="104">
        <f>'504 v Pol'!AF93+'504 v-rev.a) Pol'!AF151</f>
        <v>0</v>
      </c>
      <c r="H40" s="104">
        <f>(F40*SazbaDPH1/100)+(G40*SazbaDPH2/100)</f>
        <v>0</v>
      </c>
      <c r="I40" s="104">
        <f>F40+G40+H40</f>
        <v>0</v>
      </c>
      <c r="J40" s="105" t="str">
        <f>IF(CenaCelkemVypocet=0,"",I40/CenaCelkemVypocet*100)</f>
        <v/>
      </c>
    </row>
    <row r="41" spans="1:10" ht="25.5" customHeight="1" x14ac:dyDescent="0.2">
      <c r="A41" s="87">
        <v>3</v>
      </c>
      <c r="B41" s="106" t="s">
        <v>12</v>
      </c>
      <c r="C41" s="193" t="s">
        <v>48</v>
      </c>
      <c r="D41" s="193"/>
      <c r="E41" s="193"/>
      <c r="F41" s="107">
        <f>'504 v Pol'!AE93</f>
        <v>0</v>
      </c>
      <c r="G41" s="100">
        <f>'504 v Pol'!AF93</f>
        <v>0</v>
      </c>
      <c r="H41" s="100">
        <f>(F41*SazbaDPH1/100)+(G41*SazbaDPH2/100)</f>
        <v>0</v>
      </c>
      <c r="I41" s="100">
        <f>F41+G41+H41</f>
        <v>0</v>
      </c>
      <c r="J41" s="101" t="str">
        <f>IF(CenaCelkemVypocet=0,"",I41/CenaCelkemVypocet*100)</f>
        <v/>
      </c>
    </row>
    <row r="42" spans="1:10" ht="25.5" customHeight="1" x14ac:dyDescent="0.2">
      <c r="A42" s="87">
        <v>3</v>
      </c>
      <c r="B42" s="106" t="s">
        <v>49</v>
      </c>
      <c r="C42" s="193" t="s">
        <v>50</v>
      </c>
      <c r="D42" s="193"/>
      <c r="E42" s="193"/>
      <c r="F42" s="107">
        <f>'504 v-rev.a) Pol'!AE151</f>
        <v>0</v>
      </c>
      <c r="G42" s="100">
        <f>'504 v-rev.a) Pol'!AF151</f>
        <v>0</v>
      </c>
      <c r="H42" s="100">
        <f>(F42*SazbaDPH1/100)+(G42*SazbaDPH2/100)</f>
        <v>0</v>
      </c>
      <c r="I42" s="100">
        <f>F42+G42+H42</f>
        <v>0</v>
      </c>
      <c r="J42" s="101" t="str">
        <f>IF(CenaCelkemVypocet=0,"",I42/CenaCelkemVypocet*100)</f>
        <v/>
      </c>
    </row>
    <row r="43" spans="1:10" ht="25.5" customHeight="1" x14ac:dyDescent="0.2">
      <c r="A43" s="87"/>
      <c r="B43" s="195" t="s">
        <v>51</v>
      </c>
      <c r="C43" s="196"/>
      <c r="D43" s="196"/>
      <c r="E43" s="197"/>
      <c r="F43" s="108">
        <f>SUMIF(A39:A42,"=1",F39:F42)</f>
        <v>0</v>
      </c>
      <c r="G43" s="109">
        <f>SUMIF(A39:A42,"=1",G39:G42)</f>
        <v>0</v>
      </c>
      <c r="H43" s="109">
        <f>SUMIF(A39:A42,"=1",H39:H42)</f>
        <v>0</v>
      </c>
      <c r="I43" s="109">
        <f>SUMIF(A39:A42,"=1",I39:I42)</f>
        <v>0</v>
      </c>
      <c r="J43" s="110">
        <f>SUMIF(A39:A42,"=1",J39:J42)</f>
        <v>0</v>
      </c>
    </row>
    <row r="47" spans="1:10" ht="15.75" x14ac:dyDescent="0.25">
      <c r="B47" s="119" t="s">
        <v>53</v>
      </c>
    </row>
    <row r="49" spans="1:10" ht="25.5" customHeight="1" x14ac:dyDescent="0.2">
      <c r="A49" s="121"/>
      <c r="B49" s="124" t="s">
        <v>18</v>
      </c>
      <c r="C49" s="124" t="s">
        <v>6</v>
      </c>
      <c r="D49" s="125"/>
      <c r="E49" s="125"/>
      <c r="F49" s="126" t="s">
        <v>54</v>
      </c>
      <c r="G49" s="126"/>
      <c r="H49" s="126"/>
      <c r="I49" s="126" t="s">
        <v>31</v>
      </c>
      <c r="J49" s="126" t="s">
        <v>0</v>
      </c>
    </row>
    <row r="50" spans="1:10" ht="36.75" customHeight="1" x14ac:dyDescent="0.2">
      <c r="A50" s="122"/>
      <c r="B50" s="127" t="s">
        <v>55</v>
      </c>
      <c r="C50" s="191" t="s">
        <v>56</v>
      </c>
      <c r="D50" s="192"/>
      <c r="E50" s="192"/>
      <c r="F50" s="134" t="s">
        <v>26</v>
      </c>
      <c r="G50" s="135"/>
      <c r="H50" s="135"/>
      <c r="I50" s="135">
        <f>'504 v Pol'!G8</f>
        <v>0</v>
      </c>
      <c r="J50" s="131" t="str">
        <f>IF(I68=0,"",I50/I68*100)</f>
        <v/>
      </c>
    </row>
    <row r="51" spans="1:10" ht="36.75" customHeight="1" x14ac:dyDescent="0.2">
      <c r="A51" s="122"/>
      <c r="B51" s="127" t="s">
        <v>57</v>
      </c>
      <c r="C51" s="191" t="s">
        <v>58</v>
      </c>
      <c r="D51" s="192"/>
      <c r="E51" s="192"/>
      <c r="F51" s="134" t="s">
        <v>26</v>
      </c>
      <c r="G51" s="135"/>
      <c r="H51" s="135"/>
      <c r="I51" s="135">
        <f>'504 v-rev.a) Pol'!G8</f>
        <v>0</v>
      </c>
      <c r="J51" s="131" t="str">
        <f>IF(I68=0,"",I51/I68*100)</f>
        <v/>
      </c>
    </row>
    <row r="52" spans="1:10" ht="36.75" customHeight="1" x14ac:dyDescent="0.2">
      <c r="A52" s="122"/>
      <c r="B52" s="127" t="s">
        <v>59</v>
      </c>
      <c r="C52" s="191" t="s">
        <v>60</v>
      </c>
      <c r="D52" s="192"/>
      <c r="E52" s="192"/>
      <c r="F52" s="134" t="s">
        <v>26</v>
      </c>
      <c r="G52" s="135"/>
      <c r="H52" s="135"/>
      <c r="I52" s="135">
        <f>'504 v-rev.a) Pol'!G15</f>
        <v>0</v>
      </c>
      <c r="J52" s="131" t="str">
        <f>IF(I68=0,"",I52/I68*100)</f>
        <v/>
      </c>
    </row>
    <row r="53" spans="1:10" ht="36.75" customHeight="1" x14ac:dyDescent="0.2">
      <c r="A53" s="122"/>
      <c r="B53" s="127" t="s">
        <v>61</v>
      </c>
      <c r="C53" s="191" t="s">
        <v>62</v>
      </c>
      <c r="D53" s="192"/>
      <c r="E53" s="192"/>
      <c r="F53" s="134" t="s">
        <v>26</v>
      </c>
      <c r="G53" s="135"/>
      <c r="H53" s="135"/>
      <c r="I53" s="135">
        <f>'504 v Pol'!G17+'504 v-rev.a) Pol'!G18</f>
        <v>0</v>
      </c>
      <c r="J53" s="131" t="str">
        <f>IF(I68=0,"",I53/I68*100)</f>
        <v/>
      </c>
    </row>
    <row r="54" spans="1:10" ht="36.75" customHeight="1" x14ac:dyDescent="0.2">
      <c r="A54" s="122"/>
      <c r="B54" s="127" t="s">
        <v>63</v>
      </c>
      <c r="C54" s="191" t="s">
        <v>64</v>
      </c>
      <c r="D54" s="192"/>
      <c r="E54" s="192"/>
      <c r="F54" s="134" t="s">
        <v>26</v>
      </c>
      <c r="G54" s="135"/>
      <c r="H54" s="135"/>
      <c r="I54" s="135">
        <f>'504 v Pol'!G39+'504 v-rev.a) Pol'!G47</f>
        <v>0</v>
      </c>
      <c r="J54" s="131" t="str">
        <f>IF(I68=0,"",I54/I68*100)</f>
        <v/>
      </c>
    </row>
    <row r="55" spans="1:10" ht="36.75" customHeight="1" x14ac:dyDescent="0.2">
      <c r="A55" s="122"/>
      <c r="B55" s="127" t="s">
        <v>65</v>
      </c>
      <c r="C55" s="191" t="s">
        <v>66</v>
      </c>
      <c r="D55" s="192"/>
      <c r="E55" s="192"/>
      <c r="F55" s="134" t="s">
        <v>26</v>
      </c>
      <c r="G55" s="135"/>
      <c r="H55" s="135"/>
      <c r="I55" s="135">
        <f>'504 v Pol'!G48+'504 v-rev.a) Pol'!G52</f>
        <v>0</v>
      </c>
      <c r="J55" s="131" t="str">
        <f>IF(I68=0,"",I55/I68*100)</f>
        <v/>
      </c>
    </row>
    <row r="56" spans="1:10" ht="36.75" customHeight="1" x14ac:dyDescent="0.2">
      <c r="A56" s="122"/>
      <c r="B56" s="127" t="s">
        <v>67</v>
      </c>
      <c r="C56" s="191" t="s">
        <v>68</v>
      </c>
      <c r="D56" s="192"/>
      <c r="E56" s="192"/>
      <c r="F56" s="134" t="s">
        <v>26</v>
      </c>
      <c r="G56" s="135"/>
      <c r="H56" s="135"/>
      <c r="I56" s="135">
        <f>'504 v Pol'!G53+'504 v-rev.a) Pol'!G73</f>
        <v>0</v>
      </c>
      <c r="J56" s="131" t="str">
        <f>IF(I68=0,"",I56/I68*100)</f>
        <v/>
      </c>
    </row>
    <row r="57" spans="1:10" ht="36.75" customHeight="1" x14ac:dyDescent="0.2">
      <c r="A57" s="122"/>
      <c r="B57" s="127" t="s">
        <v>69</v>
      </c>
      <c r="C57" s="191" t="s">
        <v>70</v>
      </c>
      <c r="D57" s="192"/>
      <c r="E57" s="192"/>
      <c r="F57" s="134" t="s">
        <v>26</v>
      </c>
      <c r="G57" s="135"/>
      <c r="H57" s="135"/>
      <c r="I57" s="135">
        <f>'504 v Pol'!G56+'504 v-rev.a) Pol'!G77</f>
        <v>0</v>
      </c>
      <c r="J57" s="131" t="str">
        <f>IF(I68=0,"",I57/I68*100)</f>
        <v/>
      </c>
    </row>
    <row r="58" spans="1:10" ht="36.75" customHeight="1" x14ac:dyDescent="0.2">
      <c r="A58" s="122"/>
      <c r="B58" s="127" t="s">
        <v>71</v>
      </c>
      <c r="C58" s="191" t="s">
        <v>72</v>
      </c>
      <c r="D58" s="192"/>
      <c r="E58" s="192"/>
      <c r="F58" s="134" t="s">
        <v>26</v>
      </c>
      <c r="G58" s="135"/>
      <c r="H58" s="135"/>
      <c r="I58" s="135">
        <f>'504 v Pol'!G63+'504 v-rev.a) Pol'!G87</f>
        <v>0</v>
      </c>
      <c r="J58" s="131" t="str">
        <f>IF(I68=0,"",I58/I68*100)</f>
        <v/>
      </c>
    </row>
    <row r="59" spans="1:10" ht="36.75" customHeight="1" x14ac:dyDescent="0.2">
      <c r="A59" s="122"/>
      <c r="B59" s="127" t="s">
        <v>73</v>
      </c>
      <c r="C59" s="191" t="s">
        <v>74</v>
      </c>
      <c r="D59" s="192"/>
      <c r="E59" s="192"/>
      <c r="F59" s="134" t="s">
        <v>27</v>
      </c>
      <c r="G59" s="135"/>
      <c r="H59" s="135"/>
      <c r="I59" s="135">
        <f>'504 v-rev.a) Pol'!G93</f>
        <v>0</v>
      </c>
      <c r="J59" s="131" t="str">
        <f>IF(I68=0,"",I59/I68*100)</f>
        <v/>
      </c>
    </row>
    <row r="60" spans="1:10" ht="36.75" customHeight="1" x14ac:dyDescent="0.2">
      <c r="A60" s="122"/>
      <c r="B60" s="127" t="s">
        <v>75</v>
      </c>
      <c r="C60" s="191" t="s">
        <v>76</v>
      </c>
      <c r="D60" s="192"/>
      <c r="E60" s="192"/>
      <c r="F60" s="134" t="s">
        <v>27</v>
      </c>
      <c r="G60" s="135"/>
      <c r="H60" s="135"/>
      <c r="I60" s="135">
        <f>'504 v Pol'!G65</f>
        <v>0</v>
      </c>
      <c r="J60" s="131" t="str">
        <f>IF(I68=0,"",I60/I68*100)</f>
        <v/>
      </c>
    </row>
    <row r="61" spans="1:10" ht="36.75" customHeight="1" x14ac:dyDescent="0.2">
      <c r="A61" s="122"/>
      <c r="B61" s="127" t="s">
        <v>77</v>
      </c>
      <c r="C61" s="191" t="s">
        <v>78</v>
      </c>
      <c r="D61" s="192"/>
      <c r="E61" s="192"/>
      <c r="F61" s="134" t="s">
        <v>27</v>
      </c>
      <c r="G61" s="135"/>
      <c r="H61" s="135"/>
      <c r="I61" s="135">
        <f>'504 v Pol'!G70+'504 v-rev.a) Pol'!G98</f>
        <v>0</v>
      </c>
      <c r="J61" s="131" t="str">
        <f>IF(I68=0,"",I61/I68*100)</f>
        <v/>
      </c>
    </row>
    <row r="62" spans="1:10" ht="36.75" customHeight="1" x14ac:dyDescent="0.2">
      <c r="A62" s="122"/>
      <c r="B62" s="127" t="s">
        <v>79</v>
      </c>
      <c r="C62" s="191" t="s">
        <v>80</v>
      </c>
      <c r="D62" s="192"/>
      <c r="E62" s="192"/>
      <c r="F62" s="134" t="s">
        <v>27</v>
      </c>
      <c r="G62" s="135"/>
      <c r="H62" s="135"/>
      <c r="I62" s="135">
        <f>'504 v-rev.a) Pol'!G106</f>
        <v>0</v>
      </c>
      <c r="J62" s="131" t="str">
        <f>IF(I68=0,"",I62/I68*100)</f>
        <v/>
      </c>
    </row>
    <row r="63" spans="1:10" ht="36.75" customHeight="1" x14ac:dyDescent="0.2">
      <c r="A63" s="122"/>
      <c r="B63" s="127" t="s">
        <v>81</v>
      </c>
      <c r="C63" s="191" t="s">
        <v>82</v>
      </c>
      <c r="D63" s="192"/>
      <c r="E63" s="192"/>
      <c r="F63" s="134" t="s">
        <v>27</v>
      </c>
      <c r="G63" s="135"/>
      <c r="H63" s="135"/>
      <c r="I63" s="135">
        <f>'504 v-rev.a) Pol'!G129</f>
        <v>0</v>
      </c>
      <c r="J63" s="131" t="str">
        <f>IF(I68=0,"",I63/I68*100)</f>
        <v/>
      </c>
    </row>
    <row r="64" spans="1:10" ht="36.75" customHeight="1" x14ac:dyDescent="0.2">
      <c r="A64" s="122"/>
      <c r="B64" s="127" t="s">
        <v>83</v>
      </c>
      <c r="C64" s="191" t="s">
        <v>84</v>
      </c>
      <c r="D64" s="192"/>
      <c r="E64" s="192"/>
      <c r="F64" s="134" t="s">
        <v>27</v>
      </c>
      <c r="G64" s="135"/>
      <c r="H64" s="135"/>
      <c r="I64" s="135">
        <f>'504 v-rev.a) Pol'!G136</f>
        <v>0</v>
      </c>
      <c r="J64" s="131" t="str">
        <f>IF(I68=0,"",I64/I68*100)</f>
        <v/>
      </c>
    </row>
    <row r="65" spans="1:10" ht="36.75" customHeight="1" x14ac:dyDescent="0.2">
      <c r="A65" s="122"/>
      <c r="B65" s="127" t="s">
        <v>85</v>
      </c>
      <c r="C65" s="191" t="s">
        <v>86</v>
      </c>
      <c r="D65" s="192"/>
      <c r="E65" s="192"/>
      <c r="F65" s="134" t="s">
        <v>28</v>
      </c>
      <c r="G65" s="135"/>
      <c r="H65" s="135"/>
      <c r="I65" s="135">
        <f>'504 v Pol'!G75</f>
        <v>0</v>
      </c>
      <c r="J65" s="131" t="str">
        <f>IF(I68=0,"",I65/I68*100)</f>
        <v/>
      </c>
    </row>
    <row r="66" spans="1:10" ht="36.75" customHeight="1" x14ac:dyDescent="0.2">
      <c r="A66" s="122"/>
      <c r="B66" s="127" t="s">
        <v>87</v>
      </c>
      <c r="C66" s="191" t="s">
        <v>29</v>
      </c>
      <c r="D66" s="192"/>
      <c r="E66" s="192"/>
      <c r="F66" s="134" t="s">
        <v>87</v>
      </c>
      <c r="G66" s="135"/>
      <c r="H66" s="135"/>
      <c r="I66" s="135">
        <f>'504 v Pol'!G83+'504 v-rev.a) Pol'!G140</f>
        <v>0</v>
      </c>
      <c r="J66" s="131" t="str">
        <f>IF(I68=0,"",I66/I68*100)</f>
        <v/>
      </c>
    </row>
    <row r="67" spans="1:10" ht="36.75" customHeight="1" x14ac:dyDescent="0.2">
      <c r="A67" s="122"/>
      <c r="B67" s="127" t="s">
        <v>88</v>
      </c>
      <c r="C67" s="191" t="s">
        <v>30</v>
      </c>
      <c r="D67" s="192"/>
      <c r="E67" s="192"/>
      <c r="F67" s="134" t="s">
        <v>88</v>
      </c>
      <c r="G67" s="135"/>
      <c r="H67" s="135"/>
      <c r="I67" s="135">
        <f>'504 v Pol'!G85+'504 v-rev.a) Pol'!G143</f>
        <v>0</v>
      </c>
      <c r="J67" s="131" t="str">
        <f>IF(I68=0,"",I67/I68*100)</f>
        <v/>
      </c>
    </row>
    <row r="68" spans="1:10" ht="25.5" customHeight="1" x14ac:dyDescent="0.2">
      <c r="A68" s="123"/>
      <c r="B68" s="128" t="s">
        <v>1</v>
      </c>
      <c r="C68" s="129"/>
      <c r="D68" s="130"/>
      <c r="E68" s="130"/>
      <c r="F68" s="136"/>
      <c r="G68" s="137"/>
      <c r="H68" s="137"/>
      <c r="I68" s="137">
        <f>SUM(I50:I67)</f>
        <v>0</v>
      </c>
      <c r="J68" s="132">
        <f>SUM(J50:J67)</f>
        <v>0</v>
      </c>
    </row>
    <row r="69" spans="1:10" x14ac:dyDescent="0.2">
      <c r="F69" s="86"/>
      <c r="G69" s="86"/>
      <c r="H69" s="86"/>
      <c r="I69" s="86"/>
      <c r="J69" s="133"/>
    </row>
    <row r="70" spans="1:10" x14ac:dyDescent="0.2">
      <c r="F70" s="86"/>
      <c r="G70" s="86"/>
      <c r="H70" s="86"/>
      <c r="I70" s="86"/>
      <c r="J70" s="133"/>
    </row>
    <row r="71" spans="1:10" x14ac:dyDescent="0.2">
      <c r="F71" s="86"/>
      <c r="G71" s="86"/>
      <c r="H71" s="86"/>
      <c r="I71" s="86"/>
      <c r="J71" s="133"/>
    </row>
  </sheetData>
  <sheetProtection algorithmName="SHA-512" hashValue="o/BOX70MMGGDf6C2amwJ4loKq6zW5U16+zOAqQKR/cgbgG9KeA/hXHCU5Nq8ObC9cW/sqKMT6ChTtlCYqQ5Utw==" saltValue="w9LkhrEvKJjQSmjTS59AI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7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50" t="s">
        <v>8</v>
      </c>
      <c r="B2" s="49"/>
      <c r="C2" s="244"/>
      <c r="D2" s="244"/>
      <c r="E2" s="244"/>
      <c r="F2" s="244"/>
      <c r="G2" s="245"/>
    </row>
    <row r="3" spans="1:7" ht="24.95" customHeight="1" x14ac:dyDescent="0.2">
      <c r="A3" s="50" t="s">
        <v>9</v>
      </c>
      <c r="B3" s="49"/>
      <c r="C3" s="244"/>
      <c r="D3" s="244"/>
      <c r="E3" s="244"/>
      <c r="F3" s="244"/>
      <c r="G3" s="245"/>
    </row>
    <row r="4" spans="1:7" ht="24.95" customHeight="1" x14ac:dyDescent="0.2">
      <c r="A4" s="50" t="s">
        <v>10</v>
      </c>
      <c r="B4" s="49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sheetProtection algorithmName="SHA-512" hashValue="kzIqikkHyaB+XjjaXe1mxZ/ecMyX7XQo8eVneV9p4o0AHcu/ubRXZFY1Qh+voHXZObM2j+Ax+4vk+xUP4RQLcg==" saltValue="zPVIrJQiikhhKUYOYk6r9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59668-00A5-43E1-B1AB-6AD9B8216047}">
  <sheetPr>
    <outlinePr summaryBelow="0"/>
  </sheetPr>
  <dimension ref="A1:BH5000"/>
  <sheetViews>
    <sheetView workbookViewId="0">
      <pane ySplit="7" topLeftCell="A8" activePane="bottomLeft" state="frozen"/>
      <selection pane="bottomLeft" activeCell="A6" sqref="A6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7</v>
      </c>
      <c r="B1" s="258"/>
      <c r="C1" s="258"/>
      <c r="D1" s="258"/>
      <c r="E1" s="258"/>
      <c r="F1" s="258"/>
      <c r="G1" s="258"/>
      <c r="AG1" t="s">
        <v>89</v>
      </c>
    </row>
    <row r="2" spans="1:60" ht="24.95" customHeight="1" x14ac:dyDescent="0.2">
      <c r="A2" s="50" t="s">
        <v>8</v>
      </c>
      <c r="B2" s="49" t="s">
        <v>43</v>
      </c>
      <c r="C2" s="259" t="s">
        <v>44</v>
      </c>
      <c r="D2" s="260"/>
      <c r="E2" s="260"/>
      <c r="F2" s="260"/>
      <c r="G2" s="261"/>
      <c r="AG2" t="s">
        <v>90</v>
      </c>
    </row>
    <row r="3" spans="1:60" ht="24.95" customHeight="1" x14ac:dyDescent="0.2">
      <c r="A3" s="50" t="s">
        <v>9</v>
      </c>
      <c r="B3" s="49" t="s">
        <v>46</v>
      </c>
      <c r="C3" s="259" t="s">
        <v>47</v>
      </c>
      <c r="D3" s="260"/>
      <c r="E3" s="260"/>
      <c r="F3" s="260"/>
      <c r="G3" s="261"/>
      <c r="AC3" s="120" t="s">
        <v>90</v>
      </c>
      <c r="AG3" t="s">
        <v>91</v>
      </c>
    </row>
    <row r="4" spans="1:60" ht="24.95" customHeight="1" x14ac:dyDescent="0.2">
      <c r="A4" s="139" t="s">
        <v>10</v>
      </c>
      <c r="B4" s="140" t="s">
        <v>12</v>
      </c>
      <c r="C4" s="262" t="s">
        <v>48</v>
      </c>
      <c r="D4" s="263"/>
      <c r="E4" s="263"/>
      <c r="F4" s="263"/>
      <c r="G4" s="264"/>
      <c r="AG4" t="s">
        <v>92</v>
      </c>
    </row>
    <row r="5" spans="1:60" x14ac:dyDescent="0.2">
      <c r="D5" s="10"/>
    </row>
    <row r="6" spans="1:60" ht="38.25" x14ac:dyDescent="0.2">
      <c r="A6" s="153" t="s">
        <v>93</v>
      </c>
      <c r="B6" s="154" t="s">
        <v>94</v>
      </c>
      <c r="C6" s="154" t="s">
        <v>95</v>
      </c>
      <c r="D6" s="155" t="s">
        <v>96</v>
      </c>
      <c r="E6" s="153" t="s">
        <v>97</v>
      </c>
      <c r="F6" s="153" t="s">
        <v>98</v>
      </c>
      <c r="G6" s="153" t="s">
        <v>31</v>
      </c>
      <c r="H6" s="152" t="s">
        <v>32</v>
      </c>
      <c r="I6" s="141" t="s">
        <v>99</v>
      </c>
      <c r="J6" s="141" t="s">
        <v>33</v>
      </c>
      <c r="K6" s="141" t="s">
        <v>100</v>
      </c>
      <c r="L6" s="141" t="s">
        <v>101</v>
      </c>
      <c r="M6" s="141" t="s">
        <v>102</v>
      </c>
      <c r="N6" s="141" t="s">
        <v>103</v>
      </c>
      <c r="O6" s="141" t="s">
        <v>104</v>
      </c>
      <c r="P6" s="141" t="s">
        <v>105</v>
      </c>
      <c r="Q6" s="141" t="s">
        <v>106</v>
      </c>
      <c r="R6" s="141" t="s">
        <v>107</v>
      </c>
      <c r="S6" s="141" t="s">
        <v>108</v>
      </c>
      <c r="T6" s="141" t="s">
        <v>109</v>
      </c>
      <c r="U6" s="141" t="s">
        <v>110</v>
      </c>
      <c r="V6" s="141" t="s">
        <v>111</v>
      </c>
      <c r="W6" s="141" t="s">
        <v>112</v>
      </c>
      <c r="X6" s="141" t="s">
        <v>113</v>
      </c>
      <c r="Y6" s="141" t="s">
        <v>114</v>
      </c>
    </row>
    <row r="7" spans="1:60" hidden="1" x14ac:dyDescent="0.2">
      <c r="A7" s="156"/>
      <c r="B7" s="157"/>
      <c r="C7" s="157"/>
      <c r="D7" s="158"/>
      <c r="E7" s="159"/>
      <c r="F7" s="160"/>
      <c r="G7" s="160"/>
      <c r="H7" s="144"/>
      <c r="I7" s="144"/>
      <c r="J7" s="144"/>
      <c r="K7" s="144"/>
      <c r="L7" s="144"/>
      <c r="M7" s="144"/>
      <c r="N7" s="143"/>
      <c r="O7" s="143"/>
      <c r="P7" s="143"/>
      <c r="Q7" s="143"/>
      <c r="R7" s="144"/>
      <c r="S7" s="144"/>
      <c r="T7" s="144"/>
      <c r="U7" s="144"/>
      <c r="V7" s="144"/>
      <c r="W7" s="144"/>
      <c r="X7" s="144"/>
      <c r="Y7" s="144"/>
    </row>
    <row r="8" spans="1:60" x14ac:dyDescent="0.2">
      <c r="A8" s="161" t="s">
        <v>115</v>
      </c>
      <c r="B8" s="162" t="s">
        <v>55</v>
      </c>
      <c r="C8" s="163" t="s">
        <v>56</v>
      </c>
      <c r="D8" s="164"/>
      <c r="E8" s="165"/>
      <c r="F8" s="166"/>
      <c r="G8" s="166">
        <f>SUMIF(AG9:AG16,"&lt;&gt;NOR",G9:G16)</f>
        <v>0</v>
      </c>
      <c r="H8" s="149"/>
      <c r="I8" s="149">
        <f>SUM(I9:I16)</f>
        <v>0</v>
      </c>
      <c r="J8" s="149"/>
      <c r="K8" s="149">
        <f>SUM(K9:K16)</f>
        <v>0</v>
      </c>
      <c r="L8" s="149"/>
      <c r="M8" s="149">
        <f>SUM(M9:M16)</f>
        <v>0</v>
      </c>
      <c r="N8" s="148"/>
      <c r="O8" s="148">
        <f>SUM(O9:O16)</f>
        <v>0.01</v>
      </c>
      <c r="P8" s="148"/>
      <c r="Q8" s="148">
        <f>SUM(Q9:Q16)</f>
        <v>0</v>
      </c>
      <c r="R8" s="149"/>
      <c r="S8" s="149"/>
      <c r="T8" s="149"/>
      <c r="U8" s="149"/>
      <c r="V8" s="149">
        <f>SUM(V9:V16)</f>
        <v>0</v>
      </c>
      <c r="W8" s="149"/>
      <c r="X8" s="149"/>
      <c r="Y8" s="149"/>
      <c r="AG8" t="s">
        <v>116</v>
      </c>
    </row>
    <row r="9" spans="1:60" ht="22.5" outlineLevel="1" x14ac:dyDescent="0.2">
      <c r="A9" s="167">
        <v>1</v>
      </c>
      <c r="B9" s="168" t="s">
        <v>117</v>
      </c>
      <c r="C9" s="169" t="s">
        <v>118</v>
      </c>
      <c r="D9" s="170" t="s">
        <v>119</v>
      </c>
      <c r="E9" s="171">
        <v>2</v>
      </c>
      <c r="F9" s="172"/>
      <c r="G9" s="173">
        <f>ROUND(E9*F9,2)</f>
        <v>0</v>
      </c>
      <c r="H9" s="147"/>
      <c r="I9" s="146">
        <f>ROUND(E9*H9,2)</f>
        <v>0</v>
      </c>
      <c r="J9" s="147"/>
      <c r="K9" s="146">
        <f>ROUND(E9*J9,2)</f>
        <v>0</v>
      </c>
      <c r="L9" s="146">
        <v>21</v>
      </c>
      <c r="M9" s="146">
        <f>G9*(1+L9/100)</f>
        <v>0</v>
      </c>
      <c r="N9" s="145">
        <v>0</v>
      </c>
      <c r="O9" s="145">
        <f>ROUND(E9*N9,2)</f>
        <v>0</v>
      </c>
      <c r="P9" s="145">
        <v>0</v>
      </c>
      <c r="Q9" s="145">
        <f>ROUND(E9*P9,2)</f>
        <v>0</v>
      </c>
      <c r="R9" s="146"/>
      <c r="S9" s="146" t="s">
        <v>120</v>
      </c>
      <c r="T9" s="146" t="s">
        <v>121</v>
      </c>
      <c r="U9" s="146">
        <v>0</v>
      </c>
      <c r="V9" s="146">
        <f>ROUND(E9*U9,2)</f>
        <v>0</v>
      </c>
      <c r="W9" s="146"/>
      <c r="X9" s="146" t="s">
        <v>122</v>
      </c>
      <c r="Y9" s="146" t="s">
        <v>123</v>
      </c>
      <c r="Z9" s="142"/>
      <c r="AA9" s="142"/>
      <c r="AB9" s="142"/>
      <c r="AC9" s="142"/>
      <c r="AD9" s="142"/>
      <c r="AE9" s="142"/>
      <c r="AF9" s="142"/>
      <c r="AG9" s="142" t="s">
        <v>124</v>
      </c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outlineLevel="2" x14ac:dyDescent="0.2">
      <c r="A10" s="167"/>
      <c r="B10" s="168"/>
      <c r="C10" s="174" t="s">
        <v>125</v>
      </c>
      <c r="D10" s="175"/>
      <c r="E10" s="176">
        <v>2</v>
      </c>
      <c r="F10" s="173"/>
      <c r="G10" s="173"/>
      <c r="H10" s="146"/>
      <c r="I10" s="146"/>
      <c r="J10" s="146"/>
      <c r="K10" s="146"/>
      <c r="L10" s="146"/>
      <c r="M10" s="146"/>
      <c r="N10" s="145"/>
      <c r="O10" s="145"/>
      <c r="P10" s="145"/>
      <c r="Q10" s="145"/>
      <c r="R10" s="146"/>
      <c r="S10" s="146"/>
      <c r="T10" s="146"/>
      <c r="U10" s="146"/>
      <c r="V10" s="146"/>
      <c r="W10" s="146"/>
      <c r="X10" s="146"/>
      <c r="Y10" s="146"/>
      <c r="Z10" s="142"/>
      <c r="AA10" s="142"/>
      <c r="AB10" s="142"/>
      <c r="AC10" s="142"/>
      <c r="AD10" s="142"/>
      <c r="AE10" s="142"/>
      <c r="AF10" s="142"/>
      <c r="AG10" s="142" t="s">
        <v>126</v>
      </c>
      <c r="AH10" s="142">
        <v>0</v>
      </c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outlineLevel="1" x14ac:dyDescent="0.2">
      <c r="A11" s="167">
        <v>2</v>
      </c>
      <c r="B11" s="168" t="s">
        <v>127</v>
      </c>
      <c r="C11" s="169" t="s">
        <v>128</v>
      </c>
      <c r="D11" s="170" t="s">
        <v>119</v>
      </c>
      <c r="E11" s="171">
        <v>2</v>
      </c>
      <c r="F11" s="172"/>
      <c r="G11" s="173">
        <f>ROUND(E11*F11,2)</f>
        <v>0</v>
      </c>
      <c r="H11" s="147"/>
      <c r="I11" s="146">
        <f>ROUND(E11*H11,2)</f>
        <v>0</v>
      </c>
      <c r="J11" s="147"/>
      <c r="K11" s="146">
        <f>ROUND(E11*J11,2)</f>
        <v>0</v>
      </c>
      <c r="L11" s="146">
        <v>21</v>
      </c>
      <c r="M11" s="146">
        <f>G11*(1+L11/100)</f>
        <v>0</v>
      </c>
      <c r="N11" s="145">
        <v>0</v>
      </c>
      <c r="O11" s="145">
        <f>ROUND(E11*N11,2)</f>
        <v>0</v>
      </c>
      <c r="P11" s="145">
        <v>0</v>
      </c>
      <c r="Q11" s="145">
        <f>ROUND(E11*P11,2)</f>
        <v>0</v>
      </c>
      <c r="R11" s="146"/>
      <c r="S11" s="146" t="s">
        <v>120</v>
      </c>
      <c r="T11" s="146" t="s">
        <v>129</v>
      </c>
      <c r="U11" s="146">
        <v>0</v>
      </c>
      <c r="V11" s="146">
        <f>ROUND(E11*U11,2)</f>
        <v>0</v>
      </c>
      <c r="W11" s="146"/>
      <c r="X11" s="146" t="s">
        <v>122</v>
      </c>
      <c r="Y11" s="146" t="s">
        <v>123</v>
      </c>
      <c r="Z11" s="142"/>
      <c r="AA11" s="142"/>
      <c r="AB11" s="142"/>
      <c r="AC11" s="142"/>
      <c r="AD11" s="142"/>
      <c r="AE11" s="142"/>
      <c r="AF11" s="142"/>
      <c r="AG11" s="142" t="s">
        <v>124</v>
      </c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outlineLevel="2" x14ac:dyDescent="0.2">
      <c r="A12" s="167"/>
      <c r="B12" s="168"/>
      <c r="C12" s="174" t="s">
        <v>130</v>
      </c>
      <c r="D12" s="175"/>
      <c r="E12" s="176">
        <v>2</v>
      </c>
      <c r="F12" s="173"/>
      <c r="G12" s="173"/>
      <c r="H12" s="146"/>
      <c r="I12" s="146"/>
      <c r="J12" s="146"/>
      <c r="K12" s="146"/>
      <c r="L12" s="146"/>
      <c r="M12" s="146"/>
      <c r="N12" s="145"/>
      <c r="O12" s="145"/>
      <c r="P12" s="145"/>
      <c r="Q12" s="145"/>
      <c r="R12" s="146"/>
      <c r="S12" s="146"/>
      <c r="T12" s="146"/>
      <c r="U12" s="146"/>
      <c r="V12" s="146"/>
      <c r="W12" s="146"/>
      <c r="X12" s="146"/>
      <c r="Y12" s="146"/>
      <c r="Z12" s="142"/>
      <c r="AA12" s="142"/>
      <c r="AB12" s="142"/>
      <c r="AC12" s="142"/>
      <c r="AD12" s="142"/>
      <c r="AE12" s="142"/>
      <c r="AF12" s="142"/>
      <c r="AG12" s="142" t="s">
        <v>126</v>
      </c>
      <c r="AH12" s="142">
        <v>0</v>
      </c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outlineLevel="1" x14ac:dyDescent="0.2">
      <c r="A13" s="167">
        <v>3</v>
      </c>
      <c r="B13" s="168" t="s">
        <v>131</v>
      </c>
      <c r="C13" s="169" t="s">
        <v>132</v>
      </c>
      <c r="D13" s="170" t="s">
        <v>119</v>
      </c>
      <c r="E13" s="171">
        <v>2</v>
      </c>
      <c r="F13" s="172"/>
      <c r="G13" s="173">
        <f>ROUND(E13*F13,2)</f>
        <v>0</v>
      </c>
      <c r="H13" s="147"/>
      <c r="I13" s="146">
        <f>ROUND(E13*H13,2)</f>
        <v>0</v>
      </c>
      <c r="J13" s="147"/>
      <c r="K13" s="146">
        <f>ROUND(E13*J13,2)</f>
        <v>0</v>
      </c>
      <c r="L13" s="146">
        <v>21</v>
      </c>
      <c r="M13" s="146">
        <f>G13*(1+L13/100)</f>
        <v>0</v>
      </c>
      <c r="N13" s="145">
        <v>0</v>
      </c>
      <c r="O13" s="145">
        <f>ROUND(E13*N13,2)</f>
        <v>0</v>
      </c>
      <c r="P13" s="145">
        <v>0</v>
      </c>
      <c r="Q13" s="145">
        <f>ROUND(E13*P13,2)</f>
        <v>0</v>
      </c>
      <c r="R13" s="146"/>
      <c r="S13" s="146" t="s">
        <v>133</v>
      </c>
      <c r="T13" s="146" t="s">
        <v>121</v>
      </c>
      <c r="U13" s="146">
        <v>0</v>
      </c>
      <c r="V13" s="146">
        <f>ROUND(E13*U13,2)</f>
        <v>0</v>
      </c>
      <c r="W13" s="146"/>
      <c r="X13" s="146" t="s">
        <v>122</v>
      </c>
      <c r="Y13" s="146" t="s">
        <v>123</v>
      </c>
      <c r="Z13" s="142"/>
      <c r="AA13" s="142"/>
      <c r="AB13" s="142"/>
      <c r="AC13" s="142"/>
      <c r="AD13" s="142"/>
      <c r="AE13" s="142"/>
      <c r="AF13" s="142"/>
      <c r="AG13" s="142" t="s">
        <v>124</v>
      </c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</row>
    <row r="14" spans="1:60" outlineLevel="2" x14ac:dyDescent="0.2">
      <c r="A14" s="167"/>
      <c r="B14" s="168"/>
      <c r="C14" s="174" t="s">
        <v>134</v>
      </c>
      <c r="D14" s="175"/>
      <c r="E14" s="176">
        <v>2</v>
      </c>
      <c r="F14" s="173"/>
      <c r="G14" s="173"/>
      <c r="H14" s="146"/>
      <c r="I14" s="146"/>
      <c r="J14" s="146"/>
      <c r="K14" s="146"/>
      <c r="L14" s="146"/>
      <c r="M14" s="146"/>
      <c r="N14" s="145"/>
      <c r="O14" s="145"/>
      <c r="P14" s="145"/>
      <c r="Q14" s="145"/>
      <c r="R14" s="146"/>
      <c r="S14" s="146"/>
      <c r="T14" s="146"/>
      <c r="U14" s="146"/>
      <c r="V14" s="146"/>
      <c r="W14" s="146"/>
      <c r="X14" s="146"/>
      <c r="Y14" s="146"/>
      <c r="Z14" s="142"/>
      <c r="AA14" s="142"/>
      <c r="AB14" s="142"/>
      <c r="AC14" s="142"/>
      <c r="AD14" s="142"/>
      <c r="AE14" s="142"/>
      <c r="AF14" s="142"/>
      <c r="AG14" s="142" t="s">
        <v>126</v>
      </c>
      <c r="AH14" s="142">
        <v>5</v>
      </c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60" outlineLevel="1" x14ac:dyDescent="0.2">
      <c r="A15" s="167">
        <v>4</v>
      </c>
      <c r="B15" s="168" t="s">
        <v>135</v>
      </c>
      <c r="C15" s="169" t="s">
        <v>136</v>
      </c>
      <c r="D15" s="170" t="s">
        <v>137</v>
      </c>
      <c r="E15" s="171">
        <v>4</v>
      </c>
      <c r="F15" s="172"/>
      <c r="G15" s="173">
        <f>ROUND(E15*F15,2)</f>
        <v>0</v>
      </c>
      <c r="H15" s="147"/>
      <c r="I15" s="146">
        <f>ROUND(E15*H15,2)</f>
        <v>0</v>
      </c>
      <c r="J15" s="147"/>
      <c r="K15" s="146">
        <f>ROUND(E15*J15,2)</f>
        <v>0</v>
      </c>
      <c r="L15" s="146">
        <v>21</v>
      </c>
      <c r="M15" s="146">
        <f>G15*(1+L15/100)</f>
        <v>0</v>
      </c>
      <c r="N15" s="145">
        <v>2.8999999999999998E-3</v>
      </c>
      <c r="O15" s="145">
        <f>ROUND(E15*N15,2)</f>
        <v>0.01</v>
      </c>
      <c r="P15" s="145">
        <v>0</v>
      </c>
      <c r="Q15" s="145">
        <f>ROUND(E15*P15,2)</f>
        <v>0</v>
      </c>
      <c r="R15" s="146" t="s">
        <v>138</v>
      </c>
      <c r="S15" s="146" t="s">
        <v>120</v>
      </c>
      <c r="T15" s="146" t="s">
        <v>120</v>
      </c>
      <c r="U15" s="146">
        <v>0</v>
      </c>
      <c r="V15" s="146">
        <f>ROUND(E15*U15,2)</f>
        <v>0</v>
      </c>
      <c r="W15" s="146"/>
      <c r="X15" s="146" t="s">
        <v>139</v>
      </c>
      <c r="Y15" s="146" t="s">
        <v>123</v>
      </c>
      <c r="Z15" s="142"/>
      <c r="AA15" s="142"/>
      <c r="AB15" s="142"/>
      <c r="AC15" s="142"/>
      <c r="AD15" s="142"/>
      <c r="AE15" s="142"/>
      <c r="AF15" s="142"/>
      <c r="AG15" s="142" t="s">
        <v>140</v>
      </c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</row>
    <row r="16" spans="1:60" outlineLevel="2" x14ac:dyDescent="0.2">
      <c r="A16" s="167"/>
      <c r="B16" s="168"/>
      <c r="C16" s="174" t="s">
        <v>141</v>
      </c>
      <c r="D16" s="175"/>
      <c r="E16" s="176">
        <v>4</v>
      </c>
      <c r="F16" s="173"/>
      <c r="G16" s="173"/>
      <c r="H16" s="146"/>
      <c r="I16" s="146"/>
      <c r="J16" s="146"/>
      <c r="K16" s="146"/>
      <c r="L16" s="146"/>
      <c r="M16" s="146"/>
      <c r="N16" s="145"/>
      <c r="O16" s="145"/>
      <c r="P16" s="145"/>
      <c r="Q16" s="145"/>
      <c r="R16" s="146"/>
      <c r="S16" s="146"/>
      <c r="T16" s="146"/>
      <c r="U16" s="146"/>
      <c r="V16" s="146"/>
      <c r="W16" s="146"/>
      <c r="X16" s="146"/>
      <c r="Y16" s="146"/>
      <c r="Z16" s="142"/>
      <c r="AA16" s="142"/>
      <c r="AB16" s="142"/>
      <c r="AC16" s="142"/>
      <c r="AD16" s="142"/>
      <c r="AE16" s="142"/>
      <c r="AF16" s="142"/>
      <c r="AG16" s="142" t="s">
        <v>126</v>
      </c>
      <c r="AH16" s="142">
        <v>0</v>
      </c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</row>
    <row r="17" spans="1:60" x14ac:dyDescent="0.2">
      <c r="A17" s="161" t="s">
        <v>115</v>
      </c>
      <c r="B17" s="162" t="s">
        <v>61</v>
      </c>
      <c r="C17" s="163" t="s">
        <v>62</v>
      </c>
      <c r="D17" s="164"/>
      <c r="E17" s="165"/>
      <c r="F17" s="166"/>
      <c r="G17" s="166">
        <f>SUMIF(AG18:AG38,"&lt;&gt;NOR",G18:G38)</f>
        <v>0</v>
      </c>
      <c r="H17" s="149"/>
      <c r="I17" s="149">
        <f>SUM(I18:I38)</f>
        <v>0</v>
      </c>
      <c r="J17" s="149"/>
      <c r="K17" s="149">
        <f>SUM(K18:K38)</f>
        <v>0</v>
      </c>
      <c r="L17" s="149"/>
      <c r="M17" s="149">
        <f>SUM(M18:M38)</f>
        <v>0</v>
      </c>
      <c r="N17" s="148"/>
      <c r="O17" s="148">
        <f>SUM(O18:O38)</f>
        <v>20.48</v>
      </c>
      <c r="P17" s="148"/>
      <c r="Q17" s="148">
        <f>SUM(Q18:Q38)</f>
        <v>0</v>
      </c>
      <c r="R17" s="149"/>
      <c r="S17" s="149"/>
      <c r="T17" s="149"/>
      <c r="U17" s="149"/>
      <c r="V17" s="149">
        <f>SUM(V18:V38)</f>
        <v>566.23</v>
      </c>
      <c r="W17" s="149"/>
      <c r="X17" s="149"/>
      <c r="Y17" s="149"/>
      <c r="AG17" t="s">
        <v>116</v>
      </c>
    </row>
    <row r="18" spans="1:60" outlineLevel="1" x14ac:dyDescent="0.2">
      <c r="A18" s="167">
        <v>5</v>
      </c>
      <c r="B18" s="168" t="s">
        <v>142</v>
      </c>
      <c r="C18" s="169" t="s">
        <v>143</v>
      </c>
      <c r="D18" s="170" t="s">
        <v>144</v>
      </c>
      <c r="E18" s="171">
        <v>159.9</v>
      </c>
      <c r="F18" s="172"/>
      <c r="G18" s="173">
        <f>ROUND(E18*F18,2)</f>
        <v>0</v>
      </c>
      <c r="H18" s="147"/>
      <c r="I18" s="146">
        <f>ROUND(E18*H18,2)</f>
        <v>0</v>
      </c>
      <c r="J18" s="147"/>
      <c r="K18" s="146">
        <f>ROUND(E18*J18,2)</f>
        <v>0</v>
      </c>
      <c r="L18" s="146">
        <v>21</v>
      </c>
      <c r="M18" s="146">
        <f>G18*(1+L18/100)</f>
        <v>0</v>
      </c>
      <c r="N18" s="145">
        <v>5.2500000000000003E-3</v>
      </c>
      <c r="O18" s="145">
        <f>ROUND(E18*N18,2)</f>
        <v>0.84</v>
      </c>
      <c r="P18" s="145">
        <v>0</v>
      </c>
      <c r="Q18" s="145">
        <f>ROUND(E18*P18,2)</f>
        <v>0</v>
      </c>
      <c r="R18" s="146"/>
      <c r="S18" s="146" t="s">
        <v>120</v>
      </c>
      <c r="T18" s="146" t="s">
        <v>120</v>
      </c>
      <c r="U18" s="146">
        <v>8.1000000000000003E-2</v>
      </c>
      <c r="V18" s="146">
        <f>ROUND(E18*U18,2)</f>
        <v>12.95</v>
      </c>
      <c r="W18" s="146"/>
      <c r="X18" s="146" t="s">
        <v>145</v>
      </c>
      <c r="Y18" s="146" t="s">
        <v>123</v>
      </c>
      <c r="Z18" s="142"/>
      <c r="AA18" s="142"/>
      <c r="AB18" s="142"/>
      <c r="AC18" s="142"/>
      <c r="AD18" s="142"/>
      <c r="AE18" s="142"/>
      <c r="AF18" s="142"/>
      <c r="AG18" s="142" t="s">
        <v>146</v>
      </c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</row>
    <row r="19" spans="1:60" outlineLevel="2" x14ac:dyDescent="0.2">
      <c r="A19" s="167"/>
      <c r="B19" s="168"/>
      <c r="C19" s="174" t="s">
        <v>147</v>
      </c>
      <c r="D19" s="175"/>
      <c r="E19" s="176">
        <v>159.9</v>
      </c>
      <c r="F19" s="173"/>
      <c r="G19" s="173"/>
      <c r="H19" s="146"/>
      <c r="I19" s="146"/>
      <c r="J19" s="146"/>
      <c r="K19" s="146"/>
      <c r="L19" s="146"/>
      <c r="M19" s="146"/>
      <c r="N19" s="145"/>
      <c r="O19" s="145"/>
      <c r="P19" s="145"/>
      <c r="Q19" s="145"/>
      <c r="R19" s="146"/>
      <c r="S19" s="146"/>
      <c r="T19" s="146"/>
      <c r="U19" s="146"/>
      <c r="V19" s="146"/>
      <c r="W19" s="146"/>
      <c r="X19" s="146"/>
      <c r="Y19" s="146"/>
      <c r="Z19" s="142"/>
      <c r="AA19" s="142"/>
      <c r="AB19" s="142"/>
      <c r="AC19" s="142"/>
      <c r="AD19" s="142"/>
      <c r="AE19" s="142"/>
      <c r="AF19" s="142"/>
      <c r="AG19" s="142" t="s">
        <v>126</v>
      </c>
      <c r="AH19" s="142">
        <v>5</v>
      </c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</row>
    <row r="20" spans="1:60" ht="22.5" outlineLevel="1" x14ac:dyDescent="0.2">
      <c r="A20" s="167">
        <v>6</v>
      </c>
      <c r="B20" s="168" t="s">
        <v>148</v>
      </c>
      <c r="C20" s="169" t="s">
        <v>149</v>
      </c>
      <c r="D20" s="170" t="s">
        <v>144</v>
      </c>
      <c r="E20" s="171">
        <v>159.9</v>
      </c>
      <c r="F20" s="172"/>
      <c r="G20" s="173">
        <f>ROUND(E20*F20,2)</f>
        <v>0</v>
      </c>
      <c r="H20" s="147"/>
      <c r="I20" s="146">
        <f>ROUND(E20*H20,2)</f>
        <v>0</v>
      </c>
      <c r="J20" s="147"/>
      <c r="K20" s="146">
        <f>ROUND(E20*J20,2)</f>
        <v>0</v>
      </c>
      <c r="L20" s="146">
        <v>21</v>
      </c>
      <c r="M20" s="146">
        <f>G20*(1+L20/100)</f>
        <v>0</v>
      </c>
      <c r="N20" s="145">
        <v>4.122E-2</v>
      </c>
      <c r="O20" s="145">
        <f>ROUND(E20*N20,2)</f>
        <v>6.59</v>
      </c>
      <c r="P20" s="145">
        <v>0</v>
      </c>
      <c r="Q20" s="145">
        <f>ROUND(E20*P20,2)</f>
        <v>0</v>
      </c>
      <c r="R20" s="146"/>
      <c r="S20" s="146" t="s">
        <v>120</v>
      </c>
      <c r="T20" s="146" t="s">
        <v>120</v>
      </c>
      <c r="U20" s="146">
        <v>1.4157999999999999</v>
      </c>
      <c r="V20" s="146">
        <f>ROUND(E20*U20,2)</f>
        <v>226.39</v>
      </c>
      <c r="W20" s="146"/>
      <c r="X20" s="146" t="s">
        <v>145</v>
      </c>
      <c r="Y20" s="146" t="s">
        <v>123</v>
      </c>
      <c r="Z20" s="142"/>
      <c r="AA20" s="142"/>
      <c r="AB20" s="142"/>
      <c r="AC20" s="142"/>
      <c r="AD20" s="142"/>
      <c r="AE20" s="142"/>
      <c r="AF20" s="142"/>
      <c r="AG20" s="142" t="s">
        <v>146</v>
      </c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</row>
    <row r="21" spans="1:60" outlineLevel="2" x14ac:dyDescent="0.2">
      <c r="A21" s="167"/>
      <c r="B21" s="168"/>
      <c r="C21" s="174" t="s">
        <v>150</v>
      </c>
      <c r="D21" s="175"/>
      <c r="E21" s="176">
        <v>159.9</v>
      </c>
      <c r="F21" s="173"/>
      <c r="G21" s="173"/>
      <c r="H21" s="146"/>
      <c r="I21" s="146"/>
      <c r="J21" s="146"/>
      <c r="K21" s="146"/>
      <c r="L21" s="146"/>
      <c r="M21" s="146"/>
      <c r="N21" s="145"/>
      <c r="O21" s="145"/>
      <c r="P21" s="145"/>
      <c r="Q21" s="145"/>
      <c r="R21" s="146"/>
      <c r="S21" s="146"/>
      <c r="T21" s="146"/>
      <c r="U21" s="146"/>
      <c r="V21" s="146"/>
      <c r="W21" s="146"/>
      <c r="X21" s="146"/>
      <c r="Y21" s="146"/>
      <c r="Z21" s="142"/>
      <c r="AA21" s="142"/>
      <c r="AB21" s="142"/>
      <c r="AC21" s="142"/>
      <c r="AD21" s="142"/>
      <c r="AE21" s="142"/>
      <c r="AF21" s="142"/>
      <c r="AG21" s="142" t="s">
        <v>126</v>
      </c>
      <c r="AH21" s="142">
        <v>0</v>
      </c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</row>
    <row r="22" spans="1:60" outlineLevel="1" x14ac:dyDescent="0.2">
      <c r="A22" s="167">
        <v>7</v>
      </c>
      <c r="B22" s="168" t="s">
        <v>151</v>
      </c>
      <c r="C22" s="169" t="s">
        <v>152</v>
      </c>
      <c r="D22" s="170" t="s">
        <v>153</v>
      </c>
      <c r="E22" s="171">
        <v>18</v>
      </c>
      <c r="F22" s="172"/>
      <c r="G22" s="173">
        <f>ROUND(E22*F22,2)</f>
        <v>0</v>
      </c>
      <c r="H22" s="147"/>
      <c r="I22" s="146">
        <f>ROUND(E22*H22,2)</f>
        <v>0</v>
      </c>
      <c r="J22" s="147"/>
      <c r="K22" s="146">
        <f>ROUND(E22*J22,2)</f>
        <v>0</v>
      </c>
      <c r="L22" s="146">
        <v>21</v>
      </c>
      <c r="M22" s="146">
        <f>G22*(1+L22/100)</f>
        <v>0</v>
      </c>
      <c r="N22" s="145">
        <v>5.2999999999999998E-4</v>
      </c>
      <c r="O22" s="145">
        <f>ROUND(E22*N22,2)</f>
        <v>0.01</v>
      </c>
      <c r="P22" s="145">
        <v>0</v>
      </c>
      <c r="Q22" s="145">
        <f>ROUND(E22*P22,2)</f>
        <v>0</v>
      </c>
      <c r="R22" s="146"/>
      <c r="S22" s="146" t="s">
        <v>120</v>
      </c>
      <c r="T22" s="146" t="s">
        <v>120</v>
      </c>
      <c r="U22" s="146">
        <v>0.16</v>
      </c>
      <c r="V22" s="146">
        <f>ROUND(E22*U22,2)</f>
        <v>2.88</v>
      </c>
      <c r="W22" s="146"/>
      <c r="X22" s="146" t="s">
        <v>145</v>
      </c>
      <c r="Y22" s="146" t="s">
        <v>123</v>
      </c>
      <c r="Z22" s="142"/>
      <c r="AA22" s="142"/>
      <c r="AB22" s="142"/>
      <c r="AC22" s="142"/>
      <c r="AD22" s="142"/>
      <c r="AE22" s="142"/>
      <c r="AF22" s="142"/>
      <c r="AG22" s="142" t="s">
        <v>146</v>
      </c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</row>
    <row r="23" spans="1:60" outlineLevel="2" x14ac:dyDescent="0.2">
      <c r="A23" s="167"/>
      <c r="B23" s="168"/>
      <c r="C23" s="174" t="s">
        <v>154</v>
      </c>
      <c r="D23" s="175"/>
      <c r="E23" s="176">
        <v>18</v>
      </c>
      <c r="F23" s="173"/>
      <c r="G23" s="173"/>
      <c r="H23" s="146"/>
      <c r="I23" s="146"/>
      <c r="J23" s="146"/>
      <c r="K23" s="146"/>
      <c r="L23" s="146"/>
      <c r="M23" s="146"/>
      <c r="N23" s="145"/>
      <c r="O23" s="145"/>
      <c r="P23" s="145"/>
      <c r="Q23" s="145"/>
      <c r="R23" s="146"/>
      <c r="S23" s="146"/>
      <c r="T23" s="146"/>
      <c r="U23" s="146"/>
      <c r="V23" s="146"/>
      <c r="W23" s="146"/>
      <c r="X23" s="146"/>
      <c r="Y23" s="146"/>
      <c r="Z23" s="142"/>
      <c r="AA23" s="142"/>
      <c r="AB23" s="142"/>
      <c r="AC23" s="142"/>
      <c r="AD23" s="142"/>
      <c r="AE23" s="142"/>
      <c r="AF23" s="142"/>
      <c r="AG23" s="142" t="s">
        <v>126</v>
      </c>
      <c r="AH23" s="142">
        <v>0</v>
      </c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</row>
    <row r="24" spans="1:60" outlineLevel="1" x14ac:dyDescent="0.2">
      <c r="A24" s="167">
        <v>8</v>
      </c>
      <c r="B24" s="168" t="s">
        <v>155</v>
      </c>
      <c r="C24" s="169" t="s">
        <v>156</v>
      </c>
      <c r="D24" s="170" t="s">
        <v>144</v>
      </c>
      <c r="E24" s="171">
        <v>159.9</v>
      </c>
      <c r="F24" s="172"/>
      <c r="G24" s="173">
        <f>ROUND(E24*F24,2)</f>
        <v>0</v>
      </c>
      <c r="H24" s="147"/>
      <c r="I24" s="146">
        <f>ROUND(E24*H24,2)</f>
        <v>0</v>
      </c>
      <c r="J24" s="147"/>
      <c r="K24" s="146">
        <f>ROUND(E24*J24,2)</f>
        <v>0</v>
      </c>
      <c r="L24" s="146">
        <v>21</v>
      </c>
      <c r="M24" s="146">
        <f>G24*(1+L24/100)</f>
        <v>0</v>
      </c>
      <c r="N24" s="145">
        <v>6.9570000000000007E-2</v>
      </c>
      <c r="O24" s="145">
        <f>ROUND(E24*N24,2)</f>
        <v>11.12</v>
      </c>
      <c r="P24" s="145">
        <v>0</v>
      </c>
      <c r="Q24" s="145">
        <f>ROUND(E24*P24,2)</f>
        <v>0</v>
      </c>
      <c r="R24" s="146"/>
      <c r="S24" s="146" t="s">
        <v>120</v>
      </c>
      <c r="T24" s="146" t="s">
        <v>120</v>
      </c>
      <c r="U24" s="146">
        <v>1.29427</v>
      </c>
      <c r="V24" s="146">
        <f>ROUND(E24*U24,2)</f>
        <v>206.95</v>
      </c>
      <c r="W24" s="146"/>
      <c r="X24" s="146" t="s">
        <v>145</v>
      </c>
      <c r="Y24" s="146" t="s">
        <v>123</v>
      </c>
      <c r="Z24" s="142"/>
      <c r="AA24" s="142"/>
      <c r="AB24" s="142"/>
      <c r="AC24" s="142"/>
      <c r="AD24" s="142"/>
      <c r="AE24" s="142"/>
      <c r="AF24" s="142"/>
      <c r="AG24" s="142" t="s">
        <v>146</v>
      </c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</row>
    <row r="25" spans="1:60" outlineLevel="2" x14ac:dyDescent="0.2">
      <c r="A25" s="167"/>
      <c r="B25" s="168"/>
      <c r="C25" s="174" t="s">
        <v>147</v>
      </c>
      <c r="D25" s="175"/>
      <c r="E25" s="176">
        <v>159.9</v>
      </c>
      <c r="F25" s="173"/>
      <c r="G25" s="173"/>
      <c r="H25" s="146"/>
      <c r="I25" s="146"/>
      <c r="J25" s="146"/>
      <c r="K25" s="146"/>
      <c r="L25" s="146"/>
      <c r="M25" s="146"/>
      <c r="N25" s="145"/>
      <c r="O25" s="145"/>
      <c r="P25" s="145"/>
      <c r="Q25" s="145"/>
      <c r="R25" s="146"/>
      <c r="S25" s="146"/>
      <c r="T25" s="146"/>
      <c r="U25" s="146"/>
      <c r="V25" s="146"/>
      <c r="W25" s="146"/>
      <c r="X25" s="146"/>
      <c r="Y25" s="146"/>
      <c r="Z25" s="142"/>
      <c r="AA25" s="142"/>
      <c r="AB25" s="142"/>
      <c r="AC25" s="142"/>
      <c r="AD25" s="142"/>
      <c r="AE25" s="142"/>
      <c r="AF25" s="142"/>
      <c r="AG25" s="142" t="s">
        <v>126</v>
      </c>
      <c r="AH25" s="142">
        <v>5</v>
      </c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</row>
    <row r="26" spans="1:60" outlineLevel="1" x14ac:dyDescent="0.2">
      <c r="A26" s="167">
        <v>9</v>
      </c>
      <c r="B26" s="168" t="s">
        <v>157</v>
      </c>
      <c r="C26" s="169" t="s">
        <v>158</v>
      </c>
      <c r="D26" s="170" t="s">
        <v>144</v>
      </c>
      <c r="E26" s="171">
        <v>159.9</v>
      </c>
      <c r="F26" s="172"/>
      <c r="G26" s="173">
        <f>ROUND(E26*F26,2)</f>
        <v>0</v>
      </c>
      <c r="H26" s="147"/>
      <c r="I26" s="146">
        <f>ROUND(E26*H26,2)</f>
        <v>0</v>
      </c>
      <c r="J26" s="147"/>
      <c r="K26" s="146">
        <f>ROUND(E26*J26,2)</f>
        <v>0</v>
      </c>
      <c r="L26" s="146">
        <v>21</v>
      </c>
      <c r="M26" s="146">
        <f>G26*(1+L26/100)</f>
        <v>0</v>
      </c>
      <c r="N26" s="145">
        <v>0</v>
      </c>
      <c r="O26" s="145">
        <f>ROUND(E26*N26,2)</f>
        <v>0</v>
      </c>
      <c r="P26" s="145">
        <v>0</v>
      </c>
      <c r="Q26" s="145">
        <f>ROUND(E26*P26,2)</f>
        <v>0</v>
      </c>
      <c r="R26" s="146"/>
      <c r="S26" s="146" t="s">
        <v>120</v>
      </c>
      <c r="T26" s="146" t="s">
        <v>120</v>
      </c>
      <c r="U26" s="146">
        <v>0.122</v>
      </c>
      <c r="V26" s="146">
        <f>ROUND(E26*U26,2)</f>
        <v>19.510000000000002</v>
      </c>
      <c r="W26" s="146"/>
      <c r="X26" s="146" t="s">
        <v>145</v>
      </c>
      <c r="Y26" s="146" t="s">
        <v>123</v>
      </c>
      <c r="Z26" s="142"/>
      <c r="AA26" s="142"/>
      <c r="AB26" s="142"/>
      <c r="AC26" s="142"/>
      <c r="AD26" s="142"/>
      <c r="AE26" s="142"/>
      <c r="AF26" s="142"/>
      <c r="AG26" s="142" t="s">
        <v>159</v>
      </c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</row>
    <row r="27" spans="1:60" outlineLevel="2" x14ac:dyDescent="0.2">
      <c r="A27" s="167"/>
      <c r="B27" s="168"/>
      <c r="C27" s="174" t="s">
        <v>147</v>
      </c>
      <c r="D27" s="175"/>
      <c r="E27" s="176">
        <v>159.9</v>
      </c>
      <c r="F27" s="173"/>
      <c r="G27" s="173"/>
      <c r="H27" s="146"/>
      <c r="I27" s="146"/>
      <c r="J27" s="146"/>
      <c r="K27" s="146"/>
      <c r="L27" s="146"/>
      <c r="M27" s="146"/>
      <c r="N27" s="145"/>
      <c r="O27" s="145"/>
      <c r="P27" s="145"/>
      <c r="Q27" s="145"/>
      <c r="R27" s="146"/>
      <c r="S27" s="146"/>
      <c r="T27" s="146"/>
      <c r="U27" s="146"/>
      <c r="V27" s="146"/>
      <c r="W27" s="146"/>
      <c r="X27" s="146"/>
      <c r="Y27" s="146"/>
      <c r="Z27" s="142"/>
      <c r="AA27" s="142"/>
      <c r="AB27" s="142"/>
      <c r="AC27" s="142"/>
      <c r="AD27" s="142"/>
      <c r="AE27" s="142"/>
      <c r="AF27" s="142"/>
      <c r="AG27" s="142" t="s">
        <v>126</v>
      </c>
      <c r="AH27" s="142">
        <v>5</v>
      </c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</row>
    <row r="28" spans="1:60" ht="22.5" outlineLevel="1" x14ac:dyDescent="0.2">
      <c r="A28" s="167">
        <v>10</v>
      </c>
      <c r="B28" s="168" t="s">
        <v>160</v>
      </c>
      <c r="C28" s="169" t="s">
        <v>161</v>
      </c>
      <c r="D28" s="170" t="s">
        <v>144</v>
      </c>
      <c r="E28" s="171">
        <v>28.02</v>
      </c>
      <c r="F28" s="172"/>
      <c r="G28" s="173">
        <f>ROUND(E28*F28,2)</f>
        <v>0</v>
      </c>
      <c r="H28" s="147"/>
      <c r="I28" s="146">
        <f>ROUND(E28*H28,2)</f>
        <v>0</v>
      </c>
      <c r="J28" s="147"/>
      <c r="K28" s="146">
        <f>ROUND(E28*J28,2)</f>
        <v>0</v>
      </c>
      <c r="L28" s="146">
        <v>21</v>
      </c>
      <c r="M28" s="146">
        <f>G28*(1+L28/100)</f>
        <v>0</v>
      </c>
      <c r="N28" s="145">
        <v>4.7480000000000001E-2</v>
      </c>
      <c r="O28" s="145">
        <f>ROUND(E28*N28,2)</f>
        <v>1.33</v>
      </c>
      <c r="P28" s="145">
        <v>0</v>
      </c>
      <c r="Q28" s="145">
        <f>ROUND(E28*P28,2)</f>
        <v>0</v>
      </c>
      <c r="R28" s="146"/>
      <c r="S28" s="146" t="s">
        <v>133</v>
      </c>
      <c r="T28" s="146" t="s">
        <v>120</v>
      </c>
      <c r="U28" s="146">
        <v>1.4157999999999999</v>
      </c>
      <c r="V28" s="146">
        <f>ROUND(E28*U28,2)</f>
        <v>39.67</v>
      </c>
      <c r="W28" s="146"/>
      <c r="X28" s="146" t="s">
        <v>145</v>
      </c>
      <c r="Y28" s="146" t="s">
        <v>123</v>
      </c>
      <c r="Z28" s="142"/>
      <c r="AA28" s="142"/>
      <c r="AB28" s="142"/>
      <c r="AC28" s="142"/>
      <c r="AD28" s="142"/>
      <c r="AE28" s="142"/>
      <c r="AF28" s="142"/>
      <c r="AG28" s="142" t="s">
        <v>146</v>
      </c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</row>
    <row r="29" spans="1:60" outlineLevel="2" x14ac:dyDescent="0.2">
      <c r="A29" s="167"/>
      <c r="B29" s="168"/>
      <c r="C29" s="174" t="s">
        <v>162</v>
      </c>
      <c r="D29" s="175"/>
      <c r="E29" s="176">
        <v>13.5</v>
      </c>
      <c r="F29" s="173"/>
      <c r="G29" s="173"/>
      <c r="H29" s="146"/>
      <c r="I29" s="146"/>
      <c r="J29" s="146"/>
      <c r="K29" s="146"/>
      <c r="L29" s="146"/>
      <c r="M29" s="146"/>
      <c r="N29" s="145"/>
      <c r="O29" s="145"/>
      <c r="P29" s="145"/>
      <c r="Q29" s="145"/>
      <c r="R29" s="146"/>
      <c r="S29" s="146"/>
      <c r="T29" s="146"/>
      <c r="U29" s="146"/>
      <c r="V29" s="146"/>
      <c r="W29" s="146"/>
      <c r="X29" s="146"/>
      <c r="Y29" s="146"/>
      <c r="Z29" s="142"/>
      <c r="AA29" s="142"/>
      <c r="AB29" s="142"/>
      <c r="AC29" s="142"/>
      <c r="AD29" s="142"/>
      <c r="AE29" s="142"/>
      <c r="AF29" s="142"/>
      <c r="AG29" s="142" t="s">
        <v>126</v>
      </c>
      <c r="AH29" s="142">
        <v>0</v>
      </c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</row>
    <row r="30" spans="1:60" outlineLevel="3" x14ac:dyDescent="0.2">
      <c r="A30" s="167"/>
      <c r="B30" s="168"/>
      <c r="C30" s="174" t="s">
        <v>163</v>
      </c>
      <c r="D30" s="175"/>
      <c r="E30" s="176">
        <v>14.52</v>
      </c>
      <c r="F30" s="173"/>
      <c r="G30" s="173"/>
      <c r="H30" s="146"/>
      <c r="I30" s="146"/>
      <c r="J30" s="146"/>
      <c r="K30" s="146"/>
      <c r="L30" s="146"/>
      <c r="M30" s="146"/>
      <c r="N30" s="145"/>
      <c r="O30" s="145"/>
      <c r="P30" s="145"/>
      <c r="Q30" s="145"/>
      <c r="R30" s="146"/>
      <c r="S30" s="146"/>
      <c r="T30" s="146"/>
      <c r="U30" s="146"/>
      <c r="V30" s="146"/>
      <c r="W30" s="146"/>
      <c r="X30" s="146"/>
      <c r="Y30" s="146"/>
      <c r="Z30" s="142"/>
      <c r="AA30" s="142"/>
      <c r="AB30" s="142"/>
      <c r="AC30" s="142"/>
      <c r="AD30" s="142"/>
      <c r="AE30" s="142"/>
      <c r="AF30" s="142"/>
      <c r="AG30" s="142" t="s">
        <v>126</v>
      </c>
      <c r="AH30" s="142">
        <v>0</v>
      </c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</row>
    <row r="31" spans="1:60" outlineLevel="1" x14ac:dyDescent="0.2">
      <c r="A31" s="167">
        <v>11</v>
      </c>
      <c r="B31" s="168" t="s">
        <v>164</v>
      </c>
      <c r="C31" s="169" t="s">
        <v>165</v>
      </c>
      <c r="D31" s="170" t="s">
        <v>153</v>
      </c>
      <c r="E31" s="171">
        <v>64.349999999999994</v>
      </c>
      <c r="F31" s="172"/>
      <c r="G31" s="173">
        <f>ROUND(E31*F31,2)</f>
        <v>0</v>
      </c>
      <c r="H31" s="147"/>
      <c r="I31" s="146">
        <f>ROUND(E31*H31,2)</f>
        <v>0</v>
      </c>
      <c r="J31" s="147"/>
      <c r="K31" s="146">
        <f>ROUND(E31*J31,2)</f>
        <v>0</v>
      </c>
      <c r="L31" s="146">
        <v>21</v>
      </c>
      <c r="M31" s="146">
        <f>G31*(1+L31/100)</f>
        <v>0</v>
      </c>
      <c r="N31" s="145">
        <v>0</v>
      </c>
      <c r="O31" s="145">
        <f>ROUND(E31*N31,2)</f>
        <v>0</v>
      </c>
      <c r="P31" s="145">
        <v>0</v>
      </c>
      <c r="Q31" s="145">
        <f>ROUND(E31*P31,2)</f>
        <v>0</v>
      </c>
      <c r="R31" s="146"/>
      <c r="S31" s="146" t="s">
        <v>133</v>
      </c>
      <c r="T31" s="146" t="s">
        <v>166</v>
      </c>
      <c r="U31" s="146">
        <v>0</v>
      </c>
      <c r="V31" s="146">
        <f>ROUND(E31*U31,2)</f>
        <v>0</v>
      </c>
      <c r="W31" s="146"/>
      <c r="X31" s="146" t="s">
        <v>145</v>
      </c>
      <c r="Y31" s="146" t="s">
        <v>123</v>
      </c>
      <c r="Z31" s="142"/>
      <c r="AA31" s="142"/>
      <c r="AB31" s="142"/>
      <c r="AC31" s="142"/>
      <c r="AD31" s="142"/>
      <c r="AE31" s="142"/>
      <c r="AF31" s="142"/>
      <c r="AG31" s="142" t="s">
        <v>159</v>
      </c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</row>
    <row r="32" spans="1:60" outlineLevel="2" x14ac:dyDescent="0.2">
      <c r="A32" s="167"/>
      <c r="B32" s="168"/>
      <c r="C32" s="174" t="s">
        <v>167</v>
      </c>
      <c r="D32" s="175"/>
      <c r="E32" s="176">
        <v>58.5</v>
      </c>
      <c r="F32" s="173"/>
      <c r="G32" s="173"/>
      <c r="H32" s="146"/>
      <c r="I32" s="146"/>
      <c r="J32" s="146"/>
      <c r="K32" s="146"/>
      <c r="L32" s="146"/>
      <c r="M32" s="146"/>
      <c r="N32" s="145"/>
      <c r="O32" s="145"/>
      <c r="P32" s="145"/>
      <c r="Q32" s="145"/>
      <c r="R32" s="146"/>
      <c r="S32" s="146"/>
      <c r="T32" s="146"/>
      <c r="U32" s="146"/>
      <c r="V32" s="146"/>
      <c r="W32" s="146"/>
      <c r="X32" s="146"/>
      <c r="Y32" s="146"/>
      <c r="Z32" s="142"/>
      <c r="AA32" s="142"/>
      <c r="AB32" s="142"/>
      <c r="AC32" s="142"/>
      <c r="AD32" s="142"/>
      <c r="AE32" s="142"/>
      <c r="AF32" s="142"/>
      <c r="AG32" s="142" t="s">
        <v>126</v>
      </c>
      <c r="AH32" s="142">
        <v>0</v>
      </c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</row>
    <row r="33" spans="1:60" outlineLevel="3" x14ac:dyDescent="0.2">
      <c r="A33" s="167"/>
      <c r="B33" s="168"/>
      <c r="C33" s="177" t="s">
        <v>168</v>
      </c>
      <c r="D33" s="178"/>
      <c r="E33" s="179">
        <v>5.85</v>
      </c>
      <c r="F33" s="173"/>
      <c r="G33" s="173"/>
      <c r="H33" s="146"/>
      <c r="I33" s="146"/>
      <c r="J33" s="146"/>
      <c r="K33" s="146"/>
      <c r="L33" s="146"/>
      <c r="M33" s="146"/>
      <c r="N33" s="145"/>
      <c r="O33" s="145"/>
      <c r="P33" s="145"/>
      <c r="Q33" s="145"/>
      <c r="R33" s="146"/>
      <c r="S33" s="146"/>
      <c r="T33" s="146"/>
      <c r="U33" s="146"/>
      <c r="V33" s="146"/>
      <c r="W33" s="146"/>
      <c r="X33" s="146"/>
      <c r="Y33" s="146"/>
      <c r="Z33" s="142"/>
      <c r="AA33" s="142"/>
      <c r="AB33" s="142"/>
      <c r="AC33" s="142"/>
      <c r="AD33" s="142"/>
      <c r="AE33" s="142"/>
      <c r="AF33" s="142"/>
      <c r="AG33" s="142" t="s">
        <v>126</v>
      </c>
      <c r="AH33" s="142">
        <v>4</v>
      </c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</row>
    <row r="34" spans="1:60" outlineLevel="1" x14ac:dyDescent="0.2">
      <c r="A34" s="167">
        <v>12</v>
      </c>
      <c r="B34" s="168" t="s">
        <v>169</v>
      </c>
      <c r="C34" s="169" t="s">
        <v>170</v>
      </c>
      <c r="D34" s="170" t="s">
        <v>153</v>
      </c>
      <c r="E34" s="171">
        <v>5.28</v>
      </c>
      <c r="F34" s="172"/>
      <c r="G34" s="173">
        <f>ROUND(E34*F34,2)</f>
        <v>0</v>
      </c>
      <c r="H34" s="147"/>
      <c r="I34" s="146">
        <f>ROUND(E34*H34,2)</f>
        <v>0</v>
      </c>
      <c r="J34" s="147"/>
      <c r="K34" s="146">
        <f>ROUND(E34*J34,2)</f>
        <v>0</v>
      </c>
      <c r="L34" s="146">
        <v>21</v>
      </c>
      <c r="M34" s="146">
        <f>G34*(1+L34/100)</f>
        <v>0</v>
      </c>
      <c r="N34" s="145">
        <v>0</v>
      </c>
      <c r="O34" s="145">
        <f>ROUND(E34*N34,2)</f>
        <v>0</v>
      </c>
      <c r="P34" s="145">
        <v>0</v>
      </c>
      <c r="Q34" s="145">
        <f>ROUND(E34*P34,2)</f>
        <v>0</v>
      </c>
      <c r="R34" s="146"/>
      <c r="S34" s="146" t="s">
        <v>133</v>
      </c>
      <c r="T34" s="146" t="s">
        <v>121</v>
      </c>
      <c r="U34" s="146">
        <v>0</v>
      </c>
      <c r="V34" s="146">
        <f>ROUND(E34*U34,2)</f>
        <v>0</v>
      </c>
      <c r="W34" s="146"/>
      <c r="X34" s="146" t="s">
        <v>145</v>
      </c>
      <c r="Y34" s="146" t="s">
        <v>123</v>
      </c>
      <c r="Z34" s="142"/>
      <c r="AA34" s="142"/>
      <c r="AB34" s="142"/>
      <c r="AC34" s="142"/>
      <c r="AD34" s="142"/>
      <c r="AE34" s="142"/>
      <c r="AF34" s="142"/>
      <c r="AG34" s="142" t="s">
        <v>159</v>
      </c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</row>
    <row r="35" spans="1:60" outlineLevel="2" x14ac:dyDescent="0.2">
      <c r="A35" s="167"/>
      <c r="B35" s="168"/>
      <c r="C35" s="174" t="s">
        <v>171</v>
      </c>
      <c r="D35" s="175"/>
      <c r="E35" s="176">
        <v>4.8</v>
      </c>
      <c r="F35" s="173"/>
      <c r="G35" s="173"/>
      <c r="H35" s="146"/>
      <c r="I35" s="146"/>
      <c r="J35" s="146"/>
      <c r="K35" s="146"/>
      <c r="L35" s="146"/>
      <c r="M35" s="146"/>
      <c r="N35" s="145"/>
      <c r="O35" s="145"/>
      <c r="P35" s="145"/>
      <c r="Q35" s="145"/>
      <c r="R35" s="146"/>
      <c r="S35" s="146"/>
      <c r="T35" s="146"/>
      <c r="U35" s="146"/>
      <c r="V35" s="146"/>
      <c r="W35" s="146"/>
      <c r="X35" s="146"/>
      <c r="Y35" s="146"/>
      <c r="Z35" s="142"/>
      <c r="AA35" s="142"/>
      <c r="AB35" s="142"/>
      <c r="AC35" s="142"/>
      <c r="AD35" s="142"/>
      <c r="AE35" s="142"/>
      <c r="AF35" s="142"/>
      <c r="AG35" s="142" t="s">
        <v>126</v>
      </c>
      <c r="AH35" s="142">
        <v>0</v>
      </c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</row>
    <row r="36" spans="1:60" outlineLevel="3" x14ac:dyDescent="0.2">
      <c r="A36" s="167"/>
      <c r="B36" s="168"/>
      <c r="C36" s="177" t="s">
        <v>168</v>
      </c>
      <c r="D36" s="178"/>
      <c r="E36" s="179">
        <v>0.48</v>
      </c>
      <c r="F36" s="173"/>
      <c r="G36" s="173"/>
      <c r="H36" s="146"/>
      <c r="I36" s="146"/>
      <c r="J36" s="146"/>
      <c r="K36" s="146"/>
      <c r="L36" s="146"/>
      <c r="M36" s="146"/>
      <c r="N36" s="145"/>
      <c r="O36" s="145"/>
      <c r="P36" s="145"/>
      <c r="Q36" s="145"/>
      <c r="R36" s="146"/>
      <c r="S36" s="146"/>
      <c r="T36" s="146"/>
      <c r="U36" s="146"/>
      <c r="V36" s="146"/>
      <c r="W36" s="146"/>
      <c r="X36" s="146"/>
      <c r="Y36" s="146"/>
      <c r="Z36" s="142"/>
      <c r="AA36" s="142"/>
      <c r="AB36" s="142"/>
      <c r="AC36" s="142"/>
      <c r="AD36" s="142"/>
      <c r="AE36" s="142"/>
      <c r="AF36" s="142"/>
      <c r="AG36" s="142" t="s">
        <v>126</v>
      </c>
      <c r="AH36" s="142">
        <v>4</v>
      </c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</row>
    <row r="37" spans="1:60" ht="33.75" outlineLevel="1" x14ac:dyDescent="0.2">
      <c r="A37" s="167">
        <v>13</v>
      </c>
      <c r="B37" s="168" t="s">
        <v>172</v>
      </c>
      <c r="C37" s="169" t="s">
        <v>173</v>
      </c>
      <c r="D37" s="170" t="s">
        <v>144</v>
      </c>
      <c r="E37" s="171">
        <v>159.9</v>
      </c>
      <c r="F37" s="172"/>
      <c r="G37" s="173">
        <f>ROUND(E37*F37,2)</f>
        <v>0</v>
      </c>
      <c r="H37" s="147"/>
      <c r="I37" s="146">
        <f>ROUND(E37*H37,2)</f>
        <v>0</v>
      </c>
      <c r="J37" s="147"/>
      <c r="K37" s="146">
        <f>ROUND(E37*J37,2)</f>
        <v>0</v>
      </c>
      <c r="L37" s="146">
        <v>21</v>
      </c>
      <c r="M37" s="146">
        <f>G37*(1+L37/100)</f>
        <v>0</v>
      </c>
      <c r="N37" s="145">
        <v>3.6700000000000001E-3</v>
      </c>
      <c r="O37" s="145">
        <f>ROUND(E37*N37,2)</f>
        <v>0.59</v>
      </c>
      <c r="P37" s="145">
        <v>0</v>
      </c>
      <c r="Q37" s="145">
        <f>ROUND(E37*P37,2)</f>
        <v>0</v>
      </c>
      <c r="R37" s="146"/>
      <c r="S37" s="146" t="s">
        <v>133</v>
      </c>
      <c r="T37" s="146" t="s">
        <v>120</v>
      </c>
      <c r="U37" s="146">
        <v>0.36199999999999999</v>
      </c>
      <c r="V37" s="146">
        <f>ROUND(E37*U37,2)</f>
        <v>57.88</v>
      </c>
      <c r="W37" s="146"/>
      <c r="X37" s="146" t="s">
        <v>145</v>
      </c>
      <c r="Y37" s="146" t="s">
        <v>123</v>
      </c>
      <c r="Z37" s="142"/>
      <c r="AA37" s="142"/>
      <c r="AB37" s="142"/>
      <c r="AC37" s="142"/>
      <c r="AD37" s="142"/>
      <c r="AE37" s="142"/>
      <c r="AF37" s="142"/>
      <c r="AG37" s="142" t="s">
        <v>146</v>
      </c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</row>
    <row r="38" spans="1:60" outlineLevel="2" x14ac:dyDescent="0.2">
      <c r="A38" s="167"/>
      <c r="B38" s="168"/>
      <c r="C38" s="174" t="s">
        <v>147</v>
      </c>
      <c r="D38" s="175"/>
      <c r="E38" s="176">
        <v>159.9</v>
      </c>
      <c r="F38" s="173"/>
      <c r="G38" s="173"/>
      <c r="H38" s="146"/>
      <c r="I38" s="146"/>
      <c r="J38" s="146"/>
      <c r="K38" s="146"/>
      <c r="L38" s="146"/>
      <c r="M38" s="146"/>
      <c r="N38" s="145"/>
      <c r="O38" s="145"/>
      <c r="P38" s="145"/>
      <c r="Q38" s="145"/>
      <c r="R38" s="146"/>
      <c r="S38" s="146"/>
      <c r="T38" s="146"/>
      <c r="U38" s="146"/>
      <c r="V38" s="146"/>
      <c r="W38" s="146"/>
      <c r="X38" s="146"/>
      <c r="Y38" s="146"/>
      <c r="Z38" s="142"/>
      <c r="AA38" s="142"/>
      <c r="AB38" s="142"/>
      <c r="AC38" s="142"/>
      <c r="AD38" s="142"/>
      <c r="AE38" s="142"/>
      <c r="AF38" s="142"/>
      <c r="AG38" s="142" t="s">
        <v>126</v>
      </c>
      <c r="AH38" s="142">
        <v>5</v>
      </c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</row>
    <row r="39" spans="1:60" x14ac:dyDescent="0.2">
      <c r="A39" s="161" t="s">
        <v>115</v>
      </c>
      <c r="B39" s="162" t="s">
        <v>63</v>
      </c>
      <c r="C39" s="163" t="s">
        <v>64</v>
      </c>
      <c r="D39" s="164"/>
      <c r="E39" s="165"/>
      <c r="F39" s="166"/>
      <c r="G39" s="166">
        <f>SUMIF(AG40:AG47,"&lt;&gt;NOR",G40:G47)</f>
        <v>0</v>
      </c>
      <c r="H39" s="149"/>
      <c r="I39" s="149">
        <f>SUM(I40:I47)</f>
        <v>0</v>
      </c>
      <c r="J39" s="149"/>
      <c r="K39" s="149">
        <f>SUM(K40:K47)</f>
        <v>0</v>
      </c>
      <c r="L39" s="149"/>
      <c r="M39" s="149">
        <f>SUM(M40:M47)</f>
        <v>0</v>
      </c>
      <c r="N39" s="148"/>
      <c r="O39" s="148">
        <f>SUM(O40:O47)</f>
        <v>5.54</v>
      </c>
      <c r="P39" s="148"/>
      <c r="Q39" s="148">
        <f>SUM(Q40:Q47)</f>
        <v>0</v>
      </c>
      <c r="R39" s="149"/>
      <c r="S39" s="149"/>
      <c r="T39" s="149"/>
      <c r="U39" s="149"/>
      <c r="V39" s="149">
        <f>SUM(V40:V47)</f>
        <v>105.81</v>
      </c>
      <c r="W39" s="149"/>
      <c r="X39" s="149"/>
      <c r="Y39" s="149"/>
      <c r="AG39" t="s">
        <v>116</v>
      </c>
    </row>
    <row r="40" spans="1:60" outlineLevel="1" x14ac:dyDescent="0.2">
      <c r="A40" s="167">
        <v>14</v>
      </c>
      <c r="B40" s="168" t="s">
        <v>174</v>
      </c>
      <c r="C40" s="169" t="s">
        <v>175</v>
      </c>
      <c r="D40" s="170" t="s">
        <v>144</v>
      </c>
      <c r="E40" s="171">
        <v>100.5</v>
      </c>
      <c r="F40" s="172"/>
      <c r="G40" s="173">
        <f>ROUND(E40*F40,2)</f>
        <v>0</v>
      </c>
      <c r="H40" s="147"/>
      <c r="I40" s="146">
        <f>ROUND(E40*H40,2)</f>
        <v>0</v>
      </c>
      <c r="J40" s="147"/>
      <c r="K40" s="146">
        <f>ROUND(E40*J40,2)</f>
        <v>0</v>
      </c>
      <c r="L40" s="146">
        <v>21</v>
      </c>
      <c r="M40" s="146">
        <f>G40*(1+L40/100)</f>
        <v>0</v>
      </c>
      <c r="N40" s="145">
        <v>5.509E-2</v>
      </c>
      <c r="O40" s="145">
        <f>ROUND(E40*N40,2)</f>
        <v>5.54</v>
      </c>
      <c r="P40" s="145">
        <v>0</v>
      </c>
      <c r="Q40" s="145">
        <f>ROUND(E40*P40,2)</f>
        <v>0</v>
      </c>
      <c r="R40" s="146"/>
      <c r="S40" s="146" t="s">
        <v>120</v>
      </c>
      <c r="T40" s="146" t="s">
        <v>120</v>
      </c>
      <c r="U40" s="146">
        <v>0.73443000000000003</v>
      </c>
      <c r="V40" s="146">
        <f>ROUND(E40*U40,2)</f>
        <v>73.81</v>
      </c>
      <c r="W40" s="146"/>
      <c r="X40" s="146" t="s">
        <v>145</v>
      </c>
      <c r="Y40" s="146" t="s">
        <v>123</v>
      </c>
      <c r="Z40" s="142"/>
      <c r="AA40" s="142"/>
      <c r="AB40" s="142"/>
      <c r="AC40" s="142"/>
      <c r="AD40" s="142"/>
      <c r="AE40" s="142"/>
      <c r="AF40" s="142"/>
      <c r="AG40" s="142" t="s">
        <v>146</v>
      </c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</row>
    <row r="41" spans="1:60" outlineLevel="2" x14ac:dyDescent="0.2">
      <c r="A41" s="167"/>
      <c r="B41" s="168"/>
      <c r="C41" s="174" t="s">
        <v>176</v>
      </c>
      <c r="D41" s="175"/>
      <c r="E41" s="176">
        <v>100.5</v>
      </c>
      <c r="F41" s="173"/>
      <c r="G41" s="173"/>
      <c r="H41" s="146"/>
      <c r="I41" s="146"/>
      <c r="J41" s="146"/>
      <c r="K41" s="146"/>
      <c r="L41" s="146"/>
      <c r="M41" s="146"/>
      <c r="N41" s="145"/>
      <c r="O41" s="145"/>
      <c r="P41" s="145"/>
      <c r="Q41" s="145"/>
      <c r="R41" s="146"/>
      <c r="S41" s="146"/>
      <c r="T41" s="146"/>
      <c r="U41" s="146"/>
      <c r="V41" s="146"/>
      <c r="W41" s="146"/>
      <c r="X41" s="146"/>
      <c r="Y41" s="146"/>
      <c r="Z41" s="142"/>
      <c r="AA41" s="142"/>
      <c r="AB41" s="142"/>
      <c r="AC41" s="142"/>
      <c r="AD41" s="142"/>
      <c r="AE41" s="142"/>
      <c r="AF41" s="142"/>
      <c r="AG41" s="142" t="s">
        <v>126</v>
      </c>
      <c r="AH41" s="142">
        <v>0</v>
      </c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</row>
    <row r="42" spans="1:60" ht="22.5" outlineLevel="1" x14ac:dyDescent="0.2">
      <c r="A42" s="167">
        <v>15</v>
      </c>
      <c r="B42" s="168" t="s">
        <v>177</v>
      </c>
      <c r="C42" s="169" t="s">
        <v>178</v>
      </c>
      <c r="D42" s="170" t="s">
        <v>179</v>
      </c>
      <c r="E42" s="171">
        <v>32</v>
      </c>
      <c r="F42" s="172"/>
      <c r="G42" s="173">
        <f>ROUND(E42*F42,2)</f>
        <v>0</v>
      </c>
      <c r="H42" s="147"/>
      <c r="I42" s="146">
        <f>ROUND(E42*H42,2)</f>
        <v>0</v>
      </c>
      <c r="J42" s="147"/>
      <c r="K42" s="146">
        <f>ROUND(E42*J42,2)</f>
        <v>0</v>
      </c>
      <c r="L42" s="146">
        <v>21</v>
      </c>
      <c r="M42" s="146">
        <f>G42*(1+L42/100)</f>
        <v>0</v>
      </c>
      <c r="N42" s="145">
        <v>0</v>
      </c>
      <c r="O42" s="145">
        <f>ROUND(E42*N42,2)</f>
        <v>0</v>
      </c>
      <c r="P42" s="145">
        <v>0</v>
      </c>
      <c r="Q42" s="145">
        <f>ROUND(E42*P42,2)</f>
        <v>0</v>
      </c>
      <c r="R42" s="146"/>
      <c r="S42" s="146" t="s">
        <v>120</v>
      </c>
      <c r="T42" s="146" t="s">
        <v>120</v>
      </c>
      <c r="U42" s="146">
        <v>1</v>
      </c>
      <c r="V42" s="146">
        <f>ROUND(E42*U42,2)</f>
        <v>32</v>
      </c>
      <c r="W42" s="146"/>
      <c r="X42" s="146" t="s">
        <v>145</v>
      </c>
      <c r="Y42" s="146" t="s">
        <v>123</v>
      </c>
      <c r="Z42" s="142"/>
      <c r="AA42" s="142"/>
      <c r="AB42" s="142"/>
      <c r="AC42" s="142"/>
      <c r="AD42" s="142"/>
      <c r="AE42" s="142"/>
      <c r="AF42" s="142"/>
      <c r="AG42" s="142" t="s">
        <v>159</v>
      </c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</row>
    <row r="43" spans="1:60" outlineLevel="2" x14ac:dyDescent="0.2">
      <c r="A43" s="167"/>
      <c r="B43" s="168"/>
      <c r="C43" s="174" t="s">
        <v>180</v>
      </c>
      <c r="D43" s="175"/>
      <c r="E43" s="176">
        <v>32</v>
      </c>
      <c r="F43" s="173"/>
      <c r="G43" s="173"/>
      <c r="H43" s="146"/>
      <c r="I43" s="146"/>
      <c r="J43" s="146"/>
      <c r="K43" s="146"/>
      <c r="L43" s="146"/>
      <c r="M43" s="146"/>
      <c r="N43" s="145"/>
      <c r="O43" s="145"/>
      <c r="P43" s="145"/>
      <c r="Q43" s="145"/>
      <c r="R43" s="146"/>
      <c r="S43" s="146"/>
      <c r="T43" s="146"/>
      <c r="U43" s="146"/>
      <c r="V43" s="146"/>
      <c r="W43" s="146"/>
      <c r="X43" s="146"/>
      <c r="Y43" s="146"/>
      <c r="Z43" s="142"/>
      <c r="AA43" s="142"/>
      <c r="AB43" s="142"/>
      <c r="AC43" s="142"/>
      <c r="AD43" s="142"/>
      <c r="AE43" s="142"/>
      <c r="AF43" s="142"/>
      <c r="AG43" s="142" t="s">
        <v>126</v>
      </c>
      <c r="AH43" s="142">
        <v>0</v>
      </c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</row>
    <row r="44" spans="1:60" outlineLevel="1" x14ac:dyDescent="0.2">
      <c r="A44" s="167">
        <v>16</v>
      </c>
      <c r="B44" s="168" t="s">
        <v>181</v>
      </c>
      <c r="C44" s="169" t="s">
        <v>182</v>
      </c>
      <c r="D44" s="170" t="s">
        <v>144</v>
      </c>
      <c r="E44" s="171">
        <v>196.8</v>
      </c>
      <c r="F44" s="172"/>
      <c r="G44" s="173">
        <f>ROUND(E44*F44,2)</f>
        <v>0</v>
      </c>
      <c r="H44" s="147"/>
      <c r="I44" s="146">
        <f>ROUND(E44*H44,2)</f>
        <v>0</v>
      </c>
      <c r="J44" s="147"/>
      <c r="K44" s="146">
        <f>ROUND(E44*J44,2)</f>
        <v>0</v>
      </c>
      <c r="L44" s="146">
        <v>21</v>
      </c>
      <c r="M44" s="146">
        <f>G44*(1+L44/100)</f>
        <v>0</v>
      </c>
      <c r="N44" s="145">
        <v>0</v>
      </c>
      <c r="O44" s="145">
        <f>ROUND(E44*N44,2)</f>
        <v>0</v>
      </c>
      <c r="P44" s="145">
        <v>0</v>
      </c>
      <c r="Q44" s="145">
        <f>ROUND(E44*P44,2)</f>
        <v>0</v>
      </c>
      <c r="R44" s="146"/>
      <c r="S44" s="146" t="s">
        <v>133</v>
      </c>
      <c r="T44" s="146" t="s">
        <v>183</v>
      </c>
      <c r="U44" s="146">
        <v>0</v>
      </c>
      <c r="V44" s="146">
        <f>ROUND(E44*U44,2)</f>
        <v>0</v>
      </c>
      <c r="W44" s="146"/>
      <c r="X44" s="146" t="s">
        <v>145</v>
      </c>
      <c r="Y44" s="146" t="s">
        <v>123</v>
      </c>
      <c r="Z44" s="142"/>
      <c r="AA44" s="142"/>
      <c r="AB44" s="142"/>
      <c r="AC44" s="142"/>
      <c r="AD44" s="142"/>
      <c r="AE44" s="142"/>
      <c r="AF44" s="142"/>
      <c r="AG44" s="142" t="s">
        <v>159</v>
      </c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</row>
    <row r="45" spans="1:60" outlineLevel="2" x14ac:dyDescent="0.2">
      <c r="A45" s="167"/>
      <c r="B45" s="168"/>
      <c r="C45" s="174" t="s">
        <v>184</v>
      </c>
      <c r="D45" s="175"/>
      <c r="E45" s="176">
        <v>196.8</v>
      </c>
      <c r="F45" s="173"/>
      <c r="G45" s="173"/>
      <c r="H45" s="146"/>
      <c r="I45" s="146"/>
      <c r="J45" s="146"/>
      <c r="K45" s="146"/>
      <c r="L45" s="146"/>
      <c r="M45" s="146"/>
      <c r="N45" s="145"/>
      <c r="O45" s="145"/>
      <c r="P45" s="145"/>
      <c r="Q45" s="145"/>
      <c r="R45" s="146"/>
      <c r="S45" s="146"/>
      <c r="T45" s="146"/>
      <c r="U45" s="146"/>
      <c r="V45" s="146"/>
      <c r="W45" s="146"/>
      <c r="X45" s="146"/>
      <c r="Y45" s="146"/>
      <c r="Z45" s="142"/>
      <c r="AA45" s="142"/>
      <c r="AB45" s="142"/>
      <c r="AC45" s="142"/>
      <c r="AD45" s="142"/>
      <c r="AE45" s="142"/>
      <c r="AF45" s="142"/>
      <c r="AG45" s="142" t="s">
        <v>126</v>
      </c>
      <c r="AH45" s="142">
        <v>0</v>
      </c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</row>
    <row r="46" spans="1:60" outlineLevel="1" x14ac:dyDescent="0.2">
      <c r="A46" s="167">
        <v>17</v>
      </c>
      <c r="B46" s="168" t="s">
        <v>185</v>
      </c>
      <c r="C46" s="169" t="s">
        <v>186</v>
      </c>
      <c r="D46" s="170" t="s">
        <v>187</v>
      </c>
      <c r="E46" s="171">
        <v>1</v>
      </c>
      <c r="F46" s="172"/>
      <c r="G46" s="173">
        <f>ROUND(E46*F46,2)</f>
        <v>0</v>
      </c>
      <c r="H46" s="147"/>
      <c r="I46" s="146">
        <f>ROUND(E46*H46,2)</f>
        <v>0</v>
      </c>
      <c r="J46" s="147"/>
      <c r="K46" s="146">
        <f>ROUND(E46*J46,2)</f>
        <v>0</v>
      </c>
      <c r="L46" s="146">
        <v>21</v>
      </c>
      <c r="M46" s="146">
        <f>G46*(1+L46/100)</f>
        <v>0</v>
      </c>
      <c r="N46" s="145">
        <v>0</v>
      </c>
      <c r="O46" s="145">
        <f>ROUND(E46*N46,2)</f>
        <v>0</v>
      </c>
      <c r="P46" s="145">
        <v>0</v>
      </c>
      <c r="Q46" s="145">
        <f>ROUND(E46*P46,2)</f>
        <v>0</v>
      </c>
      <c r="R46" s="146"/>
      <c r="S46" s="146" t="s">
        <v>133</v>
      </c>
      <c r="T46" s="146" t="s">
        <v>121</v>
      </c>
      <c r="U46" s="146">
        <v>0</v>
      </c>
      <c r="V46" s="146">
        <f>ROUND(E46*U46,2)</f>
        <v>0</v>
      </c>
      <c r="W46" s="146"/>
      <c r="X46" s="146" t="s">
        <v>145</v>
      </c>
      <c r="Y46" s="146" t="s">
        <v>123</v>
      </c>
      <c r="Z46" s="142"/>
      <c r="AA46" s="142"/>
      <c r="AB46" s="142"/>
      <c r="AC46" s="142"/>
      <c r="AD46" s="142"/>
      <c r="AE46" s="142"/>
      <c r="AF46" s="142"/>
      <c r="AG46" s="142" t="s">
        <v>159</v>
      </c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</row>
    <row r="47" spans="1:60" outlineLevel="2" x14ac:dyDescent="0.2">
      <c r="A47" s="167"/>
      <c r="B47" s="168"/>
      <c r="C47" s="174" t="s">
        <v>188</v>
      </c>
      <c r="D47" s="175"/>
      <c r="E47" s="176">
        <v>1</v>
      </c>
      <c r="F47" s="173"/>
      <c r="G47" s="173"/>
      <c r="H47" s="146"/>
      <c r="I47" s="146"/>
      <c r="J47" s="146"/>
      <c r="K47" s="146"/>
      <c r="L47" s="146"/>
      <c r="M47" s="146"/>
      <c r="N47" s="145"/>
      <c r="O47" s="145"/>
      <c r="P47" s="145"/>
      <c r="Q47" s="145"/>
      <c r="R47" s="146"/>
      <c r="S47" s="146"/>
      <c r="T47" s="146"/>
      <c r="U47" s="146"/>
      <c r="V47" s="146"/>
      <c r="W47" s="146"/>
      <c r="X47" s="146"/>
      <c r="Y47" s="146"/>
      <c r="Z47" s="142"/>
      <c r="AA47" s="142"/>
      <c r="AB47" s="142"/>
      <c r="AC47" s="142"/>
      <c r="AD47" s="142"/>
      <c r="AE47" s="142"/>
      <c r="AF47" s="142"/>
      <c r="AG47" s="142" t="s">
        <v>126</v>
      </c>
      <c r="AH47" s="142">
        <v>0</v>
      </c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</row>
    <row r="48" spans="1:60" x14ac:dyDescent="0.2">
      <c r="A48" s="161" t="s">
        <v>115</v>
      </c>
      <c r="B48" s="162" t="s">
        <v>65</v>
      </c>
      <c r="C48" s="163" t="s">
        <v>66</v>
      </c>
      <c r="D48" s="164"/>
      <c r="E48" s="165"/>
      <c r="F48" s="166"/>
      <c r="G48" s="166">
        <f>SUMIF(AG49:AG52,"&lt;&gt;NOR",G49:G52)</f>
        <v>0</v>
      </c>
      <c r="H48" s="149"/>
      <c r="I48" s="149">
        <f>SUM(I49:I52)</f>
        <v>0</v>
      </c>
      <c r="J48" s="149"/>
      <c r="K48" s="149">
        <f>SUM(K49:K52)</f>
        <v>0</v>
      </c>
      <c r="L48" s="149"/>
      <c r="M48" s="149">
        <f>SUM(M49:M52)</f>
        <v>0</v>
      </c>
      <c r="N48" s="148"/>
      <c r="O48" s="148">
        <f>SUM(O49:O52)</f>
        <v>0.73</v>
      </c>
      <c r="P48" s="148"/>
      <c r="Q48" s="148">
        <f>SUM(Q49:Q52)</f>
        <v>0</v>
      </c>
      <c r="R48" s="149"/>
      <c r="S48" s="149"/>
      <c r="T48" s="149"/>
      <c r="U48" s="149"/>
      <c r="V48" s="149">
        <f>SUM(V49:V52)</f>
        <v>31.75</v>
      </c>
      <c r="W48" s="149"/>
      <c r="X48" s="149"/>
      <c r="Y48" s="149"/>
      <c r="AG48" t="s">
        <v>116</v>
      </c>
    </row>
    <row r="49" spans="1:60" outlineLevel="1" x14ac:dyDescent="0.2">
      <c r="A49" s="167">
        <v>18</v>
      </c>
      <c r="B49" s="168" t="s">
        <v>189</v>
      </c>
      <c r="C49" s="169" t="s">
        <v>190</v>
      </c>
      <c r="D49" s="170" t="s">
        <v>144</v>
      </c>
      <c r="E49" s="171">
        <v>112.5</v>
      </c>
      <c r="F49" s="172"/>
      <c r="G49" s="173">
        <f>ROUND(E49*F49,2)</f>
        <v>0</v>
      </c>
      <c r="H49" s="147"/>
      <c r="I49" s="146">
        <f>ROUND(E49*H49,2)</f>
        <v>0</v>
      </c>
      <c r="J49" s="147"/>
      <c r="K49" s="146">
        <f>ROUND(E49*J49,2)</f>
        <v>0</v>
      </c>
      <c r="L49" s="146">
        <v>21</v>
      </c>
      <c r="M49" s="146">
        <f>G49*(1+L49/100)</f>
        <v>0</v>
      </c>
      <c r="N49" s="145">
        <v>5.9199999999999999E-3</v>
      </c>
      <c r="O49" s="145">
        <f>ROUND(E49*N49,2)</f>
        <v>0.67</v>
      </c>
      <c r="P49" s="145">
        <v>0</v>
      </c>
      <c r="Q49" s="145">
        <f>ROUND(E49*P49,2)</f>
        <v>0</v>
      </c>
      <c r="R49" s="146"/>
      <c r="S49" s="146" t="s">
        <v>120</v>
      </c>
      <c r="T49" s="146" t="s">
        <v>120</v>
      </c>
      <c r="U49" s="146">
        <v>0.26</v>
      </c>
      <c r="V49" s="146">
        <f>ROUND(E49*U49,2)</f>
        <v>29.25</v>
      </c>
      <c r="W49" s="146"/>
      <c r="X49" s="146" t="s">
        <v>145</v>
      </c>
      <c r="Y49" s="146" t="s">
        <v>123</v>
      </c>
      <c r="Z49" s="142"/>
      <c r="AA49" s="142"/>
      <c r="AB49" s="142"/>
      <c r="AC49" s="142"/>
      <c r="AD49" s="142"/>
      <c r="AE49" s="142"/>
      <c r="AF49" s="142"/>
      <c r="AG49" s="142" t="s">
        <v>159</v>
      </c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</row>
    <row r="50" spans="1:60" outlineLevel="2" x14ac:dyDescent="0.2">
      <c r="A50" s="167"/>
      <c r="B50" s="168"/>
      <c r="C50" s="174" t="s">
        <v>191</v>
      </c>
      <c r="D50" s="175"/>
      <c r="E50" s="176">
        <v>112.5</v>
      </c>
      <c r="F50" s="173"/>
      <c r="G50" s="173"/>
      <c r="H50" s="146"/>
      <c r="I50" s="146"/>
      <c r="J50" s="146"/>
      <c r="K50" s="146"/>
      <c r="L50" s="146"/>
      <c r="M50" s="146"/>
      <c r="N50" s="145"/>
      <c r="O50" s="145"/>
      <c r="P50" s="145"/>
      <c r="Q50" s="145"/>
      <c r="R50" s="146"/>
      <c r="S50" s="146"/>
      <c r="T50" s="146"/>
      <c r="U50" s="146"/>
      <c r="V50" s="146"/>
      <c r="W50" s="146"/>
      <c r="X50" s="146"/>
      <c r="Y50" s="146"/>
      <c r="Z50" s="142"/>
      <c r="AA50" s="142"/>
      <c r="AB50" s="142"/>
      <c r="AC50" s="142"/>
      <c r="AD50" s="142"/>
      <c r="AE50" s="142"/>
      <c r="AF50" s="142"/>
      <c r="AG50" s="142" t="s">
        <v>126</v>
      </c>
      <c r="AH50" s="142">
        <v>0</v>
      </c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</row>
    <row r="51" spans="1:60" outlineLevel="1" x14ac:dyDescent="0.2">
      <c r="A51" s="167">
        <v>19</v>
      </c>
      <c r="B51" s="168" t="s">
        <v>192</v>
      </c>
      <c r="C51" s="169" t="s">
        <v>193</v>
      </c>
      <c r="D51" s="170" t="s">
        <v>144</v>
      </c>
      <c r="E51" s="171">
        <v>9.6</v>
      </c>
      <c r="F51" s="172"/>
      <c r="G51" s="173">
        <f>ROUND(E51*F51,2)</f>
        <v>0</v>
      </c>
      <c r="H51" s="147"/>
      <c r="I51" s="146">
        <f>ROUND(E51*H51,2)</f>
        <v>0</v>
      </c>
      <c r="J51" s="147"/>
      <c r="K51" s="146">
        <f>ROUND(E51*J51,2)</f>
        <v>0</v>
      </c>
      <c r="L51" s="146">
        <v>21</v>
      </c>
      <c r="M51" s="146">
        <f>G51*(1+L51/100)</f>
        <v>0</v>
      </c>
      <c r="N51" s="145">
        <v>6.3499999999999997E-3</v>
      </c>
      <c r="O51" s="145">
        <f>ROUND(E51*N51,2)</f>
        <v>0.06</v>
      </c>
      <c r="P51" s="145">
        <v>0</v>
      </c>
      <c r="Q51" s="145">
        <f>ROUND(E51*P51,2)</f>
        <v>0</v>
      </c>
      <c r="R51" s="146"/>
      <c r="S51" s="146" t="s">
        <v>120</v>
      </c>
      <c r="T51" s="146" t="s">
        <v>120</v>
      </c>
      <c r="U51" s="146">
        <v>0.26</v>
      </c>
      <c r="V51" s="146">
        <f>ROUND(E51*U51,2)</f>
        <v>2.5</v>
      </c>
      <c r="W51" s="146"/>
      <c r="X51" s="146" t="s">
        <v>145</v>
      </c>
      <c r="Y51" s="146" t="s">
        <v>123</v>
      </c>
      <c r="Z51" s="142"/>
      <c r="AA51" s="142"/>
      <c r="AB51" s="142"/>
      <c r="AC51" s="142"/>
      <c r="AD51" s="142"/>
      <c r="AE51" s="142"/>
      <c r="AF51" s="142"/>
      <c r="AG51" s="142" t="s">
        <v>159</v>
      </c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</row>
    <row r="52" spans="1:60" outlineLevel="2" x14ac:dyDescent="0.2">
      <c r="A52" s="167"/>
      <c r="B52" s="168"/>
      <c r="C52" s="174" t="s">
        <v>194</v>
      </c>
      <c r="D52" s="175"/>
      <c r="E52" s="176">
        <v>9.6</v>
      </c>
      <c r="F52" s="173"/>
      <c r="G52" s="173"/>
      <c r="H52" s="146"/>
      <c r="I52" s="146"/>
      <c r="J52" s="146"/>
      <c r="K52" s="146"/>
      <c r="L52" s="146"/>
      <c r="M52" s="146"/>
      <c r="N52" s="145"/>
      <c r="O52" s="145"/>
      <c r="P52" s="145"/>
      <c r="Q52" s="145"/>
      <c r="R52" s="146"/>
      <c r="S52" s="146"/>
      <c r="T52" s="146"/>
      <c r="U52" s="146"/>
      <c r="V52" s="146"/>
      <c r="W52" s="146"/>
      <c r="X52" s="146"/>
      <c r="Y52" s="146"/>
      <c r="Z52" s="142"/>
      <c r="AA52" s="142"/>
      <c r="AB52" s="142"/>
      <c r="AC52" s="142"/>
      <c r="AD52" s="142"/>
      <c r="AE52" s="142"/>
      <c r="AF52" s="142"/>
      <c r="AG52" s="142" t="s">
        <v>126</v>
      </c>
      <c r="AH52" s="142">
        <v>0</v>
      </c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</row>
    <row r="53" spans="1:60" ht="25.5" x14ac:dyDescent="0.2">
      <c r="A53" s="161" t="s">
        <v>115</v>
      </c>
      <c r="B53" s="162" t="s">
        <v>67</v>
      </c>
      <c r="C53" s="163" t="s">
        <v>68</v>
      </c>
      <c r="D53" s="164"/>
      <c r="E53" s="165"/>
      <c r="F53" s="166"/>
      <c r="G53" s="166">
        <f>SUMIF(AG54:AG55,"&lt;&gt;NOR",G54:G55)</f>
        <v>0</v>
      </c>
      <c r="H53" s="149"/>
      <c r="I53" s="149">
        <f>SUM(I54:I55)</f>
        <v>0</v>
      </c>
      <c r="J53" s="149"/>
      <c r="K53" s="149">
        <f>SUM(K54:K55)</f>
        <v>0</v>
      </c>
      <c r="L53" s="149"/>
      <c r="M53" s="149">
        <f>SUM(M54:M55)</f>
        <v>0</v>
      </c>
      <c r="N53" s="148"/>
      <c r="O53" s="148">
        <f>SUM(O54:O55)</f>
        <v>0</v>
      </c>
      <c r="P53" s="148"/>
      <c r="Q53" s="148">
        <f>SUM(Q54:Q55)</f>
        <v>0</v>
      </c>
      <c r="R53" s="149"/>
      <c r="S53" s="149"/>
      <c r="T53" s="149"/>
      <c r="U53" s="149"/>
      <c r="V53" s="149">
        <f>SUM(V54:V55)</f>
        <v>0</v>
      </c>
      <c r="W53" s="149"/>
      <c r="X53" s="149"/>
      <c r="Y53" s="149"/>
      <c r="AG53" t="s">
        <v>116</v>
      </c>
    </row>
    <row r="54" spans="1:60" outlineLevel="1" x14ac:dyDescent="0.2">
      <c r="A54" s="167">
        <v>20</v>
      </c>
      <c r="B54" s="168" t="s">
        <v>195</v>
      </c>
      <c r="C54" s="169" t="s">
        <v>196</v>
      </c>
      <c r="D54" s="170" t="s">
        <v>144</v>
      </c>
      <c r="E54" s="171">
        <v>80</v>
      </c>
      <c r="F54" s="172"/>
      <c r="G54" s="173">
        <f>ROUND(E54*F54,2)</f>
        <v>0</v>
      </c>
      <c r="H54" s="147"/>
      <c r="I54" s="146">
        <f>ROUND(E54*H54,2)</f>
        <v>0</v>
      </c>
      <c r="J54" s="147"/>
      <c r="K54" s="146">
        <f>ROUND(E54*J54,2)</f>
        <v>0</v>
      </c>
      <c r="L54" s="146">
        <v>21</v>
      </c>
      <c r="M54" s="146">
        <f>G54*(1+L54/100)</f>
        <v>0</v>
      </c>
      <c r="N54" s="145">
        <v>0</v>
      </c>
      <c r="O54" s="145">
        <f>ROUND(E54*N54,2)</f>
        <v>0</v>
      </c>
      <c r="P54" s="145">
        <v>0</v>
      </c>
      <c r="Q54" s="145">
        <f>ROUND(E54*P54,2)</f>
        <v>0</v>
      </c>
      <c r="R54" s="146"/>
      <c r="S54" s="146" t="s">
        <v>133</v>
      </c>
      <c r="T54" s="146" t="s">
        <v>183</v>
      </c>
      <c r="U54" s="146">
        <v>0</v>
      </c>
      <c r="V54" s="146">
        <f>ROUND(E54*U54,2)</f>
        <v>0</v>
      </c>
      <c r="W54" s="146"/>
      <c r="X54" s="146" t="s">
        <v>145</v>
      </c>
      <c r="Y54" s="146" t="s">
        <v>123</v>
      </c>
      <c r="Z54" s="142"/>
      <c r="AA54" s="142"/>
      <c r="AB54" s="142"/>
      <c r="AC54" s="142"/>
      <c r="AD54" s="142"/>
      <c r="AE54" s="142"/>
      <c r="AF54" s="142"/>
      <c r="AG54" s="142" t="s">
        <v>159</v>
      </c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</row>
    <row r="55" spans="1:60" outlineLevel="2" x14ac:dyDescent="0.2">
      <c r="A55" s="167"/>
      <c r="B55" s="168"/>
      <c r="C55" s="174" t="s">
        <v>197</v>
      </c>
      <c r="D55" s="175"/>
      <c r="E55" s="176">
        <v>80</v>
      </c>
      <c r="F55" s="173"/>
      <c r="G55" s="173"/>
      <c r="H55" s="146"/>
      <c r="I55" s="146"/>
      <c r="J55" s="146"/>
      <c r="K55" s="146"/>
      <c r="L55" s="146"/>
      <c r="M55" s="146"/>
      <c r="N55" s="145"/>
      <c r="O55" s="145"/>
      <c r="P55" s="145"/>
      <c r="Q55" s="145"/>
      <c r="R55" s="146"/>
      <c r="S55" s="146"/>
      <c r="T55" s="146"/>
      <c r="U55" s="146"/>
      <c r="V55" s="146"/>
      <c r="W55" s="146"/>
      <c r="X55" s="146"/>
      <c r="Y55" s="146"/>
      <c r="Z55" s="142"/>
      <c r="AA55" s="142"/>
      <c r="AB55" s="142"/>
      <c r="AC55" s="142"/>
      <c r="AD55" s="142"/>
      <c r="AE55" s="142"/>
      <c r="AF55" s="142"/>
      <c r="AG55" s="142" t="s">
        <v>126</v>
      </c>
      <c r="AH55" s="142">
        <v>0</v>
      </c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</row>
    <row r="56" spans="1:60" x14ac:dyDescent="0.2">
      <c r="A56" s="161" t="s">
        <v>115</v>
      </c>
      <c r="B56" s="162" t="s">
        <v>69</v>
      </c>
      <c r="C56" s="163" t="s">
        <v>70</v>
      </c>
      <c r="D56" s="164"/>
      <c r="E56" s="165"/>
      <c r="F56" s="166"/>
      <c r="G56" s="166">
        <f>SUMIF(AG57:AG62,"&lt;&gt;NOR",G57:G62)</f>
        <v>0</v>
      </c>
      <c r="H56" s="149"/>
      <c r="I56" s="149">
        <f>SUM(I57:I62)</f>
        <v>0</v>
      </c>
      <c r="J56" s="149"/>
      <c r="K56" s="149">
        <f>SUM(K57:K62)</f>
        <v>0</v>
      </c>
      <c r="L56" s="149"/>
      <c r="M56" s="149">
        <f>SUM(M57:M62)</f>
        <v>0</v>
      </c>
      <c r="N56" s="148"/>
      <c r="O56" s="148">
        <f>SUM(O57:O62)</f>
        <v>0</v>
      </c>
      <c r="P56" s="148"/>
      <c r="Q56" s="148">
        <f>SUM(Q57:Q62)</f>
        <v>7.04</v>
      </c>
      <c r="R56" s="149"/>
      <c r="S56" s="149"/>
      <c r="T56" s="149"/>
      <c r="U56" s="149"/>
      <c r="V56" s="149">
        <f>SUM(V57:V62)</f>
        <v>13.860000000000001</v>
      </c>
      <c r="W56" s="149"/>
      <c r="X56" s="149"/>
      <c r="Y56" s="149"/>
      <c r="AG56" t="s">
        <v>116</v>
      </c>
    </row>
    <row r="57" spans="1:60" outlineLevel="1" x14ac:dyDescent="0.2">
      <c r="A57" s="167">
        <v>21</v>
      </c>
      <c r="B57" s="168" t="s">
        <v>198</v>
      </c>
      <c r="C57" s="169" t="s">
        <v>199</v>
      </c>
      <c r="D57" s="170" t="s">
        <v>144</v>
      </c>
      <c r="E57" s="171">
        <v>159.9</v>
      </c>
      <c r="F57" s="172"/>
      <c r="G57" s="173">
        <f>ROUND(E57*F57,2)</f>
        <v>0</v>
      </c>
      <c r="H57" s="147"/>
      <c r="I57" s="146">
        <f>ROUND(E57*H57,2)</f>
        <v>0</v>
      </c>
      <c r="J57" s="147"/>
      <c r="K57" s="146">
        <f>ROUND(E57*J57,2)</f>
        <v>0</v>
      </c>
      <c r="L57" s="146">
        <v>21</v>
      </c>
      <c r="M57" s="146">
        <f>G57*(1+L57/100)</f>
        <v>0</v>
      </c>
      <c r="N57" s="145">
        <v>0</v>
      </c>
      <c r="O57" s="145">
        <f>ROUND(E57*N57,2)</f>
        <v>0</v>
      </c>
      <c r="P57" s="145">
        <v>4.3999999999999997E-2</v>
      </c>
      <c r="Q57" s="145">
        <f>ROUND(E57*P57,2)</f>
        <v>7.04</v>
      </c>
      <c r="R57" s="146"/>
      <c r="S57" s="146" t="s">
        <v>133</v>
      </c>
      <c r="T57" s="146" t="s">
        <v>166</v>
      </c>
      <c r="U57" s="146">
        <v>0</v>
      </c>
      <c r="V57" s="146">
        <f>ROUND(E57*U57,2)</f>
        <v>0</v>
      </c>
      <c r="W57" s="146"/>
      <c r="X57" s="146" t="s">
        <v>145</v>
      </c>
      <c r="Y57" s="146" t="s">
        <v>123</v>
      </c>
      <c r="Z57" s="142"/>
      <c r="AA57" s="142"/>
      <c r="AB57" s="142"/>
      <c r="AC57" s="142"/>
      <c r="AD57" s="142"/>
      <c r="AE57" s="142"/>
      <c r="AF57" s="142"/>
      <c r="AG57" s="142" t="s">
        <v>159</v>
      </c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</row>
    <row r="58" spans="1:60" outlineLevel="2" x14ac:dyDescent="0.2">
      <c r="A58" s="167"/>
      <c r="B58" s="168"/>
      <c r="C58" s="174" t="s">
        <v>147</v>
      </c>
      <c r="D58" s="175"/>
      <c r="E58" s="176">
        <v>159.9</v>
      </c>
      <c r="F58" s="173"/>
      <c r="G58" s="173"/>
      <c r="H58" s="146"/>
      <c r="I58" s="146"/>
      <c r="J58" s="146"/>
      <c r="K58" s="146"/>
      <c r="L58" s="146"/>
      <c r="M58" s="146"/>
      <c r="N58" s="145"/>
      <c r="O58" s="145"/>
      <c r="P58" s="145"/>
      <c r="Q58" s="145"/>
      <c r="R58" s="146"/>
      <c r="S58" s="146"/>
      <c r="T58" s="146"/>
      <c r="U58" s="146"/>
      <c r="V58" s="146"/>
      <c r="W58" s="146"/>
      <c r="X58" s="146"/>
      <c r="Y58" s="146"/>
      <c r="Z58" s="142"/>
      <c r="AA58" s="142"/>
      <c r="AB58" s="142"/>
      <c r="AC58" s="142"/>
      <c r="AD58" s="142"/>
      <c r="AE58" s="142"/>
      <c r="AF58" s="142"/>
      <c r="AG58" s="142" t="s">
        <v>126</v>
      </c>
      <c r="AH58" s="142">
        <v>5</v>
      </c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  <c r="BH58" s="142"/>
    </row>
    <row r="59" spans="1:60" outlineLevel="1" x14ac:dyDescent="0.2">
      <c r="A59" s="167">
        <v>22</v>
      </c>
      <c r="B59" s="168" t="s">
        <v>200</v>
      </c>
      <c r="C59" s="169" t="s">
        <v>201</v>
      </c>
      <c r="D59" s="170" t="s">
        <v>202</v>
      </c>
      <c r="E59" s="171">
        <v>7.0355999999999996</v>
      </c>
      <c r="F59" s="172"/>
      <c r="G59" s="173">
        <f>ROUND(E59*F59,2)</f>
        <v>0</v>
      </c>
      <c r="H59" s="147"/>
      <c r="I59" s="146">
        <f>ROUND(E59*H59,2)</f>
        <v>0</v>
      </c>
      <c r="J59" s="147"/>
      <c r="K59" s="146">
        <f>ROUND(E59*J59,2)</f>
        <v>0</v>
      </c>
      <c r="L59" s="146">
        <v>21</v>
      </c>
      <c r="M59" s="146">
        <f>G59*(1+L59/100)</f>
        <v>0</v>
      </c>
      <c r="N59" s="145">
        <v>0</v>
      </c>
      <c r="O59" s="145">
        <f>ROUND(E59*N59,2)</f>
        <v>0</v>
      </c>
      <c r="P59" s="145">
        <v>0</v>
      </c>
      <c r="Q59" s="145">
        <f>ROUND(E59*P59,2)</f>
        <v>0</v>
      </c>
      <c r="R59" s="146"/>
      <c r="S59" s="146" t="s">
        <v>120</v>
      </c>
      <c r="T59" s="146" t="s">
        <v>120</v>
      </c>
      <c r="U59" s="146">
        <v>1.8839999999999999</v>
      </c>
      <c r="V59" s="146">
        <f>ROUND(E59*U59,2)</f>
        <v>13.26</v>
      </c>
      <c r="W59" s="146"/>
      <c r="X59" s="146" t="s">
        <v>203</v>
      </c>
      <c r="Y59" s="146" t="s">
        <v>123</v>
      </c>
      <c r="Z59" s="142"/>
      <c r="AA59" s="142"/>
      <c r="AB59" s="142"/>
      <c r="AC59" s="142"/>
      <c r="AD59" s="142"/>
      <c r="AE59" s="142"/>
      <c r="AF59" s="142"/>
      <c r="AG59" s="142" t="s">
        <v>204</v>
      </c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</row>
    <row r="60" spans="1:60" outlineLevel="1" x14ac:dyDescent="0.2">
      <c r="A60" s="167">
        <v>23</v>
      </c>
      <c r="B60" s="168" t="s">
        <v>205</v>
      </c>
      <c r="C60" s="169" t="s">
        <v>206</v>
      </c>
      <c r="D60" s="170" t="s">
        <v>202</v>
      </c>
      <c r="E60" s="171">
        <v>7.0355999999999996</v>
      </c>
      <c r="F60" s="172"/>
      <c r="G60" s="173">
        <f>ROUND(E60*F60,2)</f>
        <v>0</v>
      </c>
      <c r="H60" s="147"/>
      <c r="I60" s="146">
        <f>ROUND(E60*H60,2)</f>
        <v>0</v>
      </c>
      <c r="J60" s="147"/>
      <c r="K60" s="146">
        <f>ROUND(E60*J60,2)</f>
        <v>0</v>
      </c>
      <c r="L60" s="146">
        <v>21</v>
      </c>
      <c r="M60" s="146">
        <f>G60*(1+L60/100)</f>
        <v>0</v>
      </c>
      <c r="N60" s="145">
        <v>0</v>
      </c>
      <c r="O60" s="145">
        <f>ROUND(E60*N60,2)</f>
        <v>0</v>
      </c>
      <c r="P60" s="145">
        <v>0</v>
      </c>
      <c r="Q60" s="145">
        <f>ROUND(E60*P60,2)</f>
        <v>0</v>
      </c>
      <c r="R60" s="146"/>
      <c r="S60" s="146" t="s">
        <v>120</v>
      </c>
      <c r="T60" s="146" t="s">
        <v>120</v>
      </c>
      <c r="U60" s="146">
        <v>4.2000000000000003E-2</v>
      </c>
      <c r="V60" s="146">
        <f>ROUND(E60*U60,2)</f>
        <v>0.3</v>
      </c>
      <c r="W60" s="146"/>
      <c r="X60" s="146" t="s">
        <v>203</v>
      </c>
      <c r="Y60" s="146" t="s">
        <v>123</v>
      </c>
      <c r="Z60" s="142"/>
      <c r="AA60" s="142"/>
      <c r="AB60" s="142"/>
      <c r="AC60" s="142"/>
      <c r="AD60" s="142"/>
      <c r="AE60" s="142"/>
      <c r="AF60" s="142"/>
      <c r="AG60" s="142" t="s">
        <v>204</v>
      </c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42"/>
      <c r="BH60" s="142"/>
    </row>
    <row r="61" spans="1:60" outlineLevel="1" x14ac:dyDescent="0.2">
      <c r="A61" s="167">
        <v>24</v>
      </c>
      <c r="B61" s="168" t="s">
        <v>207</v>
      </c>
      <c r="C61" s="169" t="s">
        <v>208</v>
      </c>
      <c r="D61" s="170" t="s">
        <v>202</v>
      </c>
      <c r="E61" s="171">
        <v>7.0355999999999996</v>
      </c>
      <c r="F61" s="172"/>
      <c r="G61" s="173">
        <f>ROUND(E61*F61,2)</f>
        <v>0</v>
      </c>
      <c r="H61" s="147"/>
      <c r="I61" s="146">
        <f>ROUND(E61*H61,2)</f>
        <v>0</v>
      </c>
      <c r="J61" s="147"/>
      <c r="K61" s="146">
        <f>ROUND(E61*J61,2)</f>
        <v>0</v>
      </c>
      <c r="L61" s="146">
        <v>21</v>
      </c>
      <c r="M61" s="146">
        <f>G61*(1+L61/100)</f>
        <v>0</v>
      </c>
      <c r="N61" s="145">
        <v>0</v>
      </c>
      <c r="O61" s="145">
        <f>ROUND(E61*N61,2)</f>
        <v>0</v>
      </c>
      <c r="P61" s="145">
        <v>0</v>
      </c>
      <c r="Q61" s="145">
        <f>ROUND(E61*P61,2)</f>
        <v>0</v>
      </c>
      <c r="R61" s="146"/>
      <c r="S61" s="146" t="s">
        <v>133</v>
      </c>
      <c r="T61" s="146" t="s">
        <v>166</v>
      </c>
      <c r="U61" s="146">
        <v>4.2000000000000003E-2</v>
      </c>
      <c r="V61" s="146">
        <f>ROUND(E61*U61,2)</f>
        <v>0.3</v>
      </c>
      <c r="W61" s="146"/>
      <c r="X61" s="146" t="s">
        <v>203</v>
      </c>
      <c r="Y61" s="146" t="s">
        <v>123</v>
      </c>
      <c r="Z61" s="142"/>
      <c r="AA61" s="142"/>
      <c r="AB61" s="142"/>
      <c r="AC61" s="142"/>
      <c r="AD61" s="142"/>
      <c r="AE61" s="142"/>
      <c r="AF61" s="142"/>
      <c r="AG61" s="142" t="s">
        <v>209</v>
      </c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  <c r="BH61" s="142"/>
    </row>
    <row r="62" spans="1:60" outlineLevel="1" x14ac:dyDescent="0.2">
      <c r="A62" s="167">
        <v>25</v>
      </c>
      <c r="B62" s="168" t="s">
        <v>210</v>
      </c>
      <c r="C62" s="169" t="s">
        <v>211</v>
      </c>
      <c r="D62" s="170" t="s">
        <v>202</v>
      </c>
      <c r="E62" s="171">
        <v>7.0355999999999996</v>
      </c>
      <c r="F62" s="172"/>
      <c r="G62" s="173">
        <f>ROUND(E62*F62,2)</f>
        <v>0</v>
      </c>
      <c r="H62" s="147"/>
      <c r="I62" s="146">
        <f>ROUND(E62*H62,2)</f>
        <v>0</v>
      </c>
      <c r="J62" s="147"/>
      <c r="K62" s="146">
        <f>ROUND(E62*J62,2)</f>
        <v>0</v>
      </c>
      <c r="L62" s="146">
        <v>21</v>
      </c>
      <c r="M62" s="146">
        <f>G62*(1+L62/100)</f>
        <v>0</v>
      </c>
      <c r="N62" s="145">
        <v>0</v>
      </c>
      <c r="O62" s="145">
        <f>ROUND(E62*N62,2)</f>
        <v>0</v>
      </c>
      <c r="P62" s="145">
        <v>0</v>
      </c>
      <c r="Q62" s="145">
        <f>ROUND(E62*P62,2)</f>
        <v>0</v>
      </c>
      <c r="R62" s="146"/>
      <c r="S62" s="146" t="s">
        <v>133</v>
      </c>
      <c r="T62" s="146" t="s">
        <v>183</v>
      </c>
      <c r="U62" s="146">
        <v>0</v>
      </c>
      <c r="V62" s="146">
        <f>ROUND(E62*U62,2)</f>
        <v>0</v>
      </c>
      <c r="W62" s="146"/>
      <c r="X62" s="146" t="s">
        <v>203</v>
      </c>
      <c r="Y62" s="146" t="s">
        <v>123</v>
      </c>
      <c r="Z62" s="142"/>
      <c r="AA62" s="142"/>
      <c r="AB62" s="142"/>
      <c r="AC62" s="142"/>
      <c r="AD62" s="142"/>
      <c r="AE62" s="142"/>
      <c r="AF62" s="142"/>
      <c r="AG62" s="142" t="s">
        <v>209</v>
      </c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142"/>
      <c r="BG62" s="142"/>
      <c r="BH62" s="142"/>
    </row>
    <row r="63" spans="1:60" x14ac:dyDescent="0.2">
      <c r="A63" s="161" t="s">
        <v>115</v>
      </c>
      <c r="B63" s="162" t="s">
        <v>71</v>
      </c>
      <c r="C63" s="163" t="s">
        <v>72</v>
      </c>
      <c r="D63" s="164"/>
      <c r="E63" s="165"/>
      <c r="F63" s="166"/>
      <c r="G63" s="166">
        <f>SUMIF(AG64:AG64,"&lt;&gt;NOR",G64:G64)</f>
        <v>0</v>
      </c>
      <c r="H63" s="149"/>
      <c r="I63" s="149">
        <f>SUM(I64:I64)</f>
        <v>0</v>
      </c>
      <c r="J63" s="149"/>
      <c r="K63" s="149">
        <f>SUM(K64:K64)</f>
        <v>0</v>
      </c>
      <c r="L63" s="149"/>
      <c r="M63" s="149">
        <f>SUM(M64:M64)</f>
        <v>0</v>
      </c>
      <c r="N63" s="148"/>
      <c r="O63" s="148">
        <f>SUM(O64:O64)</f>
        <v>0</v>
      </c>
      <c r="P63" s="148"/>
      <c r="Q63" s="148">
        <f>SUM(Q64:Q64)</f>
        <v>0</v>
      </c>
      <c r="R63" s="149"/>
      <c r="S63" s="149"/>
      <c r="T63" s="149"/>
      <c r="U63" s="149"/>
      <c r="V63" s="149">
        <f>SUM(V64:V64)</f>
        <v>68.95</v>
      </c>
      <c r="W63" s="149"/>
      <c r="X63" s="149"/>
      <c r="Y63" s="149"/>
      <c r="AG63" t="s">
        <v>116</v>
      </c>
    </row>
    <row r="64" spans="1:60" outlineLevel="1" x14ac:dyDescent="0.2">
      <c r="A64" s="167">
        <v>26</v>
      </c>
      <c r="B64" s="168" t="s">
        <v>212</v>
      </c>
      <c r="C64" s="169" t="s">
        <v>213</v>
      </c>
      <c r="D64" s="170" t="s">
        <v>202</v>
      </c>
      <c r="E64" s="171">
        <v>26.75666</v>
      </c>
      <c r="F64" s="172"/>
      <c r="G64" s="173">
        <f>ROUND(E64*F64,2)</f>
        <v>0</v>
      </c>
      <c r="H64" s="147"/>
      <c r="I64" s="146">
        <f>ROUND(E64*H64,2)</f>
        <v>0</v>
      </c>
      <c r="J64" s="147"/>
      <c r="K64" s="146">
        <f>ROUND(E64*J64,2)</f>
        <v>0</v>
      </c>
      <c r="L64" s="146">
        <v>21</v>
      </c>
      <c r="M64" s="146">
        <f>G64*(1+L64/100)</f>
        <v>0</v>
      </c>
      <c r="N64" s="145">
        <v>0</v>
      </c>
      <c r="O64" s="145">
        <f>ROUND(E64*N64,2)</f>
        <v>0</v>
      </c>
      <c r="P64" s="145">
        <v>0</v>
      </c>
      <c r="Q64" s="145">
        <f>ROUND(E64*P64,2)</f>
        <v>0</v>
      </c>
      <c r="R64" s="146"/>
      <c r="S64" s="146" t="s">
        <v>120</v>
      </c>
      <c r="T64" s="146" t="s">
        <v>120</v>
      </c>
      <c r="U64" s="146">
        <v>2.577</v>
      </c>
      <c r="V64" s="146">
        <f>ROUND(E64*U64,2)</f>
        <v>68.95</v>
      </c>
      <c r="W64" s="146"/>
      <c r="X64" s="146" t="s">
        <v>214</v>
      </c>
      <c r="Y64" s="146" t="s">
        <v>123</v>
      </c>
      <c r="Z64" s="142"/>
      <c r="AA64" s="142"/>
      <c r="AB64" s="142"/>
      <c r="AC64" s="142"/>
      <c r="AD64" s="142"/>
      <c r="AE64" s="142"/>
      <c r="AF64" s="142"/>
      <c r="AG64" s="142" t="s">
        <v>215</v>
      </c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  <c r="BH64" s="142"/>
    </row>
    <row r="65" spans="1:60" x14ac:dyDescent="0.2">
      <c r="A65" s="161" t="s">
        <v>115</v>
      </c>
      <c r="B65" s="162" t="s">
        <v>75</v>
      </c>
      <c r="C65" s="163" t="s">
        <v>76</v>
      </c>
      <c r="D65" s="164"/>
      <c r="E65" s="165"/>
      <c r="F65" s="166"/>
      <c r="G65" s="166">
        <f>SUMIF(AG66:AG69,"&lt;&gt;NOR",G66:G69)</f>
        <v>0</v>
      </c>
      <c r="H65" s="149"/>
      <c r="I65" s="149">
        <f>SUM(I66:I69)</f>
        <v>0</v>
      </c>
      <c r="J65" s="149"/>
      <c r="K65" s="149">
        <f>SUM(K66:K69)</f>
        <v>0</v>
      </c>
      <c r="L65" s="149"/>
      <c r="M65" s="149">
        <f>SUM(M66:M69)</f>
        <v>0</v>
      </c>
      <c r="N65" s="148"/>
      <c r="O65" s="148">
        <f>SUM(O66:O69)</f>
        <v>0</v>
      </c>
      <c r="P65" s="148"/>
      <c r="Q65" s="148">
        <f>SUM(Q66:Q69)</f>
        <v>0</v>
      </c>
      <c r="R65" s="149"/>
      <c r="S65" s="149"/>
      <c r="T65" s="149"/>
      <c r="U65" s="149"/>
      <c r="V65" s="149">
        <f>SUM(V66:V69)</f>
        <v>13.52</v>
      </c>
      <c r="W65" s="149"/>
      <c r="X65" s="149"/>
      <c r="Y65" s="149"/>
      <c r="AG65" t="s">
        <v>116</v>
      </c>
    </row>
    <row r="66" spans="1:60" outlineLevel="1" x14ac:dyDescent="0.2">
      <c r="A66" s="167">
        <v>27</v>
      </c>
      <c r="B66" s="168" t="s">
        <v>216</v>
      </c>
      <c r="C66" s="169" t="s">
        <v>217</v>
      </c>
      <c r="D66" s="170" t="s">
        <v>137</v>
      </c>
      <c r="E66" s="171">
        <v>8</v>
      </c>
      <c r="F66" s="172"/>
      <c r="G66" s="173">
        <f>ROUND(E66*F66,2)</f>
        <v>0</v>
      </c>
      <c r="H66" s="147"/>
      <c r="I66" s="146">
        <f>ROUND(E66*H66,2)</f>
        <v>0</v>
      </c>
      <c r="J66" s="147"/>
      <c r="K66" s="146">
        <f>ROUND(E66*J66,2)</f>
        <v>0</v>
      </c>
      <c r="L66" s="146">
        <v>21</v>
      </c>
      <c r="M66" s="146">
        <f>G66*(1+L66/100)</f>
        <v>0</v>
      </c>
      <c r="N66" s="145">
        <v>0</v>
      </c>
      <c r="O66" s="145">
        <f>ROUND(E66*N66,2)</f>
        <v>0</v>
      </c>
      <c r="P66" s="145">
        <v>0</v>
      </c>
      <c r="Q66" s="145">
        <f>ROUND(E66*P66,2)</f>
        <v>0</v>
      </c>
      <c r="R66" s="146"/>
      <c r="S66" s="146" t="s">
        <v>120</v>
      </c>
      <c r="T66" s="146" t="s">
        <v>120</v>
      </c>
      <c r="U66" s="146">
        <v>1.69</v>
      </c>
      <c r="V66" s="146">
        <f>ROUND(E66*U66,2)</f>
        <v>13.52</v>
      </c>
      <c r="W66" s="146"/>
      <c r="X66" s="146" t="s">
        <v>145</v>
      </c>
      <c r="Y66" s="146" t="s">
        <v>123</v>
      </c>
      <c r="Z66" s="142"/>
      <c r="AA66" s="142"/>
      <c r="AB66" s="142"/>
      <c r="AC66" s="142"/>
      <c r="AD66" s="142"/>
      <c r="AE66" s="142"/>
      <c r="AF66" s="142"/>
      <c r="AG66" s="142" t="s">
        <v>146</v>
      </c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  <c r="AZ66" s="142"/>
      <c r="BA66" s="142"/>
      <c r="BB66" s="142"/>
      <c r="BC66" s="142"/>
      <c r="BD66" s="142"/>
      <c r="BE66" s="142"/>
      <c r="BF66" s="142"/>
      <c r="BG66" s="142"/>
      <c r="BH66" s="142"/>
    </row>
    <row r="67" spans="1:60" outlineLevel="2" x14ac:dyDescent="0.2">
      <c r="A67" s="167"/>
      <c r="B67" s="168"/>
      <c r="C67" s="174" t="s">
        <v>218</v>
      </c>
      <c r="D67" s="175"/>
      <c r="E67" s="176">
        <v>8</v>
      </c>
      <c r="F67" s="173"/>
      <c r="G67" s="173"/>
      <c r="H67" s="146"/>
      <c r="I67" s="146"/>
      <c r="J67" s="146"/>
      <c r="K67" s="146"/>
      <c r="L67" s="146"/>
      <c r="M67" s="146"/>
      <c r="N67" s="145"/>
      <c r="O67" s="145"/>
      <c r="P67" s="145"/>
      <c r="Q67" s="145"/>
      <c r="R67" s="146"/>
      <c r="S67" s="146"/>
      <c r="T67" s="146"/>
      <c r="U67" s="146"/>
      <c r="V67" s="146"/>
      <c r="W67" s="146"/>
      <c r="X67" s="146"/>
      <c r="Y67" s="146"/>
      <c r="Z67" s="142"/>
      <c r="AA67" s="142"/>
      <c r="AB67" s="142"/>
      <c r="AC67" s="142"/>
      <c r="AD67" s="142"/>
      <c r="AE67" s="142"/>
      <c r="AF67" s="142"/>
      <c r="AG67" s="142" t="s">
        <v>126</v>
      </c>
      <c r="AH67" s="142">
        <v>0</v>
      </c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42"/>
      <c r="BD67" s="142"/>
      <c r="BE67" s="142"/>
      <c r="BF67" s="142"/>
      <c r="BG67" s="142"/>
      <c r="BH67" s="142"/>
    </row>
    <row r="68" spans="1:60" outlineLevel="1" x14ac:dyDescent="0.2">
      <c r="A68" s="167">
        <v>28</v>
      </c>
      <c r="B68" s="168" t="s">
        <v>219</v>
      </c>
      <c r="C68" s="169" t="s">
        <v>220</v>
      </c>
      <c r="D68" s="170" t="s">
        <v>137</v>
      </c>
      <c r="E68" s="171">
        <v>8</v>
      </c>
      <c r="F68" s="172"/>
      <c r="G68" s="173">
        <f>ROUND(E68*F68,2)</f>
        <v>0</v>
      </c>
      <c r="H68" s="147"/>
      <c r="I68" s="146">
        <f>ROUND(E68*H68,2)</f>
        <v>0</v>
      </c>
      <c r="J68" s="147"/>
      <c r="K68" s="146">
        <f>ROUND(E68*J68,2)</f>
        <v>0</v>
      </c>
      <c r="L68" s="146">
        <v>21</v>
      </c>
      <c r="M68" s="146">
        <f>G68*(1+L68/100)</f>
        <v>0</v>
      </c>
      <c r="N68" s="145">
        <v>2.7999999999999998E-4</v>
      </c>
      <c r="O68" s="145">
        <f>ROUND(E68*N68,2)</f>
        <v>0</v>
      </c>
      <c r="P68" s="145">
        <v>0</v>
      </c>
      <c r="Q68" s="145">
        <f>ROUND(E68*P68,2)</f>
        <v>0</v>
      </c>
      <c r="R68" s="146" t="s">
        <v>138</v>
      </c>
      <c r="S68" s="146" t="s">
        <v>120</v>
      </c>
      <c r="T68" s="146" t="s">
        <v>120</v>
      </c>
      <c r="U68" s="146">
        <v>0</v>
      </c>
      <c r="V68" s="146">
        <f>ROUND(E68*U68,2)</f>
        <v>0</v>
      </c>
      <c r="W68" s="146"/>
      <c r="X68" s="146" t="s">
        <v>139</v>
      </c>
      <c r="Y68" s="146" t="s">
        <v>123</v>
      </c>
      <c r="Z68" s="142"/>
      <c r="AA68" s="142"/>
      <c r="AB68" s="142"/>
      <c r="AC68" s="142"/>
      <c r="AD68" s="142"/>
      <c r="AE68" s="142"/>
      <c r="AF68" s="142"/>
      <c r="AG68" s="142" t="s">
        <v>140</v>
      </c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42"/>
      <c r="AZ68" s="142"/>
      <c r="BA68" s="142"/>
      <c r="BB68" s="142"/>
      <c r="BC68" s="142"/>
      <c r="BD68" s="142"/>
      <c r="BE68" s="142"/>
      <c r="BF68" s="142"/>
      <c r="BG68" s="142"/>
      <c r="BH68" s="142"/>
    </row>
    <row r="69" spans="1:60" outlineLevel="2" x14ac:dyDescent="0.2">
      <c r="A69" s="167"/>
      <c r="B69" s="168"/>
      <c r="C69" s="174" t="s">
        <v>221</v>
      </c>
      <c r="D69" s="175"/>
      <c r="E69" s="176">
        <v>8</v>
      </c>
      <c r="F69" s="173"/>
      <c r="G69" s="173"/>
      <c r="H69" s="146"/>
      <c r="I69" s="146"/>
      <c r="J69" s="146"/>
      <c r="K69" s="146"/>
      <c r="L69" s="146"/>
      <c r="M69" s="146"/>
      <c r="N69" s="145"/>
      <c r="O69" s="145"/>
      <c r="P69" s="145"/>
      <c r="Q69" s="145"/>
      <c r="R69" s="146"/>
      <c r="S69" s="146"/>
      <c r="T69" s="146"/>
      <c r="U69" s="146"/>
      <c r="V69" s="146"/>
      <c r="W69" s="146"/>
      <c r="X69" s="146"/>
      <c r="Y69" s="146"/>
      <c r="Z69" s="142"/>
      <c r="AA69" s="142"/>
      <c r="AB69" s="142"/>
      <c r="AC69" s="142"/>
      <c r="AD69" s="142"/>
      <c r="AE69" s="142"/>
      <c r="AF69" s="142"/>
      <c r="AG69" s="142" t="s">
        <v>126</v>
      </c>
      <c r="AH69" s="142">
        <v>5</v>
      </c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2"/>
      <c r="BG69" s="142"/>
      <c r="BH69" s="142"/>
    </row>
    <row r="70" spans="1:60" x14ac:dyDescent="0.2">
      <c r="A70" s="161" t="s">
        <v>115</v>
      </c>
      <c r="B70" s="162" t="s">
        <v>77</v>
      </c>
      <c r="C70" s="163" t="s">
        <v>78</v>
      </c>
      <c r="D70" s="164"/>
      <c r="E70" s="165"/>
      <c r="F70" s="166"/>
      <c r="G70" s="166">
        <f>SUMIF(AG71:AG74,"&lt;&gt;NOR",G71:G74)</f>
        <v>0</v>
      </c>
      <c r="H70" s="149"/>
      <c r="I70" s="149">
        <f>SUM(I71:I74)</f>
        <v>0</v>
      </c>
      <c r="J70" s="149"/>
      <c r="K70" s="149">
        <f>SUM(K71:K74)</f>
        <v>0</v>
      </c>
      <c r="L70" s="149"/>
      <c r="M70" s="149">
        <f>SUM(M71:M74)</f>
        <v>0</v>
      </c>
      <c r="N70" s="148"/>
      <c r="O70" s="148">
        <f>SUM(O71:O74)</f>
        <v>0</v>
      </c>
      <c r="P70" s="148"/>
      <c r="Q70" s="148">
        <f>SUM(Q71:Q74)</f>
        <v>0</v>
      </c>
      <c r="R70" s="149"/>
      <c r="S70" s="149"/>
      <c r="T70" s="149"/>
      <c r="U70" s="149"/>
      <c r="V70" s="149">
        <f>SUM(V71:V74)</f>
        <v>3.3899999999999997</v>
      </c>
      <c r="W70" s="149"/>
      <c r="X70" s="149"/>
      <c r="Y70" s="149"/>
      <c r="AG70" t="s">
        <v>116</v>
      </c>
    </row>
    <row r="71" spans="1:60" ht="22.5" outlineLevel="1" x14ac:dyDescent="0.2">
      <c r="A71" s="167">
        <v>29</v>
      </c>
      <c r="B71" s="168" t="s">
        <v>222</v>
      </c>
      <c r="C71" s="169" t="s">
        <v>223</v>
      </c>
      <c r="D71" s="170" t="s">
        <v>153</v>
      </c>
      <c r="E71" s="171">
        <v>2.4</v>
      </c>
      <c r="F71" s="172"/>
      <c r="G71" s="173">
        <f>ROUND(E71*F71,2)</f>
        <v>0</v>
      </c>
      <c r="H71" s="147"/>
      <c r="I71" s="146">
        <f>ROUND(E71*H71,2)</f>
        <v>0</v>
      </c>
      <c r="J71" s="147"/>
      <c r="K71" s="146">
        <f>ROUND(E71*J71,2)</f>
        <v>0</v>
      </c>
      <c r="L71" s="146">
        <v>21</v>
      </c>
      <c r="M71" s="146">
        <f>G71*(1+L71/100)</f>
        <v>0</v>
      </c>
      <c r="N71" s="145">
        <v>0</v>
      </c>
      <c r="O71" s="145">
        <f>ROUND(E71*N71,2)</f>
        <v>0</v>
      </c>
      <c r="P71" s="145">
        <v>0</v>
      </c>
      <c r="Q71" s="145">
        <f>ROUND(E71*P71,2)</f>
        <v>0</v>
      </c>
      <c r="R71" s="146"/>
      <c r="S71" s="146" t="s">
        <v>133</v>
      </c>
      <c r="T71" s="146" t="s">
        <v>121</v>
      </c>
      <c r="U71" s="146">
        <v>0.73370000000000002</v>
      </c>
      <c r="V71" s="146">
        <f>ROUND(E71*U71,2)</f>
        <v>1.76</v>
      </c>
      <c r="W71" s="146"/>
      <c r="X71" s="146" t="s">
        <v>145</v>
      </c>
      <c r="Y71" s="146" t="s">
        <v>123</v>
      </c>
      <c r="Z71" s="142"/>
      <c r="AA71" s="142"/>
      <c r="AB71" s="142"/>
      <c r="AC71" s="142"/>
      <c r="AD71" s="142"/>
      <c r="AE71" s="142"/>
      <c r="AF71" s="142"/>
      <c r="AG71" s="142" t="s">
        <v>224</v>
      </c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42"/>
      <c r="BC71" s="142"/>
      <c r="BD71" s="142"/>
      <c r="BE71" s="142"/>
      <c r="BF71" s="142"/>
      <c r="BG71" s="142"/>
      <c r="BH71" s="142"/>
    </row>
    <row r="72" spans="1:60" outlineLevel="2" x14ac:dyDescent="0.2">
      <c r="A72" s="167"/>
      <c r="B72" s="168"/>
      <c r="C72" s="174" t="s">
        <v>225</v>
      </c>
      <c r="D72" s="175"/>
      <c r="E72" s="176">
        <v>2.4</v>
      </c>
      <c r="F72" s="173"/>
      <c r="G72" s="173"/>
      <c r="H72" s="146"/>
      <c r="I72" s="146"/>
      <c r="J72" s="146"/>
      <c r="K72" s="146"/>
      <c r="L72" s="146"/>
      <c r="M72" s="146"/>
      <c r="N72" s="145"/>
      <c r="O72" s="145"/>
      <c r="P72" s="145"/>
      <c r="Q72" s="145"/>
      <c r="R72" s="146"/>
      <c r="S72" s="146"/>
      <c r="T72" s="146"/>
      <c r="U72" s="146"/>
      <c r="V72" s="146"/>
      <c r="W72" s="146"/>
      <c r="X72" s="146"/>
      <c r="Y72" s="146"/>
      <c r="Z72" s="142"/>
      <c r="AA72" s="142"/>
      <c r="AB72" s="142"/>
      <c r="AC72" s="142"/>
      <c r="AD72" s="142"/>
      <c r="AE72" s="142"/>
      <c r="AF72" s="142"/>
      <c r="AG72" s="142" t="s">
        <v>126</v>
      </c>
      <c r="AH72" s="142">
        <v>0</v>
      </c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/>
      <c r="BF72" s="142"/>
      <c r="BG72" s="142"/>
      <c r="BH72" s="142"/>
    </row>
    <row r="73" spans="1:60" ht="22.5" outlineLevel="1" x14ac:dyDescent="0.2">
      <c r="A73" s="167">
        <v>30</v>
      </c>
      <c r="B73" s="168" t="s">
        <v>226</v>
      </c>
      <c r="C73" s="169" t="s">
        <v>227</v>
      </c>
      <c r="D73" s="170" t="s">
        <v>153</v>
      </c>
      <c r="E73" s="171">
        <v>2.4</v>
      </c>
      <c r="F73" s="172"/>
      <c r="G73" s="173">
        <f>ROUND(E73*F73,2)</f>
        <v>0</v>
      </c>
      <c r="H73" s="147"/>
      <c r="I73" s="146">
        <f>ROUND(E73*H73,2)</f>
        <v>0</v>
      </c>
      <c r="J73" s="147"/>
      <c r="K73" s="146">
        <f>ROUND(E73*J73,2)</f>
        <v>0</v>
      </c>
      <c r="L73" s="146">
        <v>21</v>
      </c>
      <c r="M73" s="146">
        <f>G73*(1+L73/100)</f>
        <v>0</v>
      </c>
      <c r="N73" s="145">
        <v>0</v>
      </c>
      <c r="O73" s="145">
        <f>ROUND(E73*N73,2)</f>
        <v>0</v>
      </c>
      <c r="P73" s="145">
        <v>0</v>
      </c>
      <c r="Q73" s="145">
        <f>ROUND(E73*P73,2)</f>
        <v>0</v>
      </c>
      <c r="R73" s="146"/>
      <c r="S73" s="146" t="s">
        <v>133</v>
      </c>
      <c r="T73" s="146" t="s">
        <v>121</v>
      </c>
      <c r="U73" s="146">
        <v>0.67949999999999999</v>
      </c>
      <c r="V73" s="146">
        <f>ROUND(E73*U73,2)</f>
        <v>1.63</v>
      </c>
      <c r="W73" s="146"/>
      <c r="X73" s="146" t="s">
        <v>145</v>
      </c>
      <c r="Y73" s="146" t="s">
        <v>123</v>
      </c>
      <c r="Z73" s="142"/>
      <c r="AA73" s="142"/>
      <c r="AB73" s="142"/>
      <c r="AC73" s="142"/>
      <c r="AD73" s="142"/>
      <c r="AE73" s="142"/>
      <c r="AF73" s="142"/>
      <c r="AG73" s="142" t="s">
        <v>224</v>
      </c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42"/>
      <c r="AZ73" s="142"/>
      <c r="BA73" s="142"/>
      <c r="BB73" s="142"/>
      <c r="BC73" s="142"/>
      <c r="BD73" s="142"/>
      <c r="BE73" s="142"/>
      <c r="BF73" s="142"/>
      <c r="BG73" s="142"/>
      <c r="BH73" s="142"/>
    </row>
    <row r="74" spans="1:60" outlineLevel="2" x14ac:dyDescent="0.2">
      <c r="A74" s="167"/>
      <c r="B74" s="168"/>
      <c r="C74" s="174" t="s">
        <v>228</v>
      </c>
      <c r="D74" s="175"/>
      <c r="E74" s="176">
        <v>2.4</v>
      </c>
      <c r="F74" s="173"/>
      <c r="G74" s="173"/>
      <c r="H74" s="146"/>
      <c r="I74" s="146"/>
      <c r="J74" s="146"/>
      <c r="K74" s="146"/>
      <c r="L74" s="146"/>
      <c r="M74" s="146"/>
      <c r="N74" s="145"/>
      <c r="O74" s="145"/>
      <c r="P74" s="145"/>
      <c r="Q74" s="145"/>
      <c r="R74" s="146"/>
      <c r="S74" s="146"/>
      <c r="T74" s="146"/>
      <c r="U74" s="146"/>
      <c r="V74" s="146"/>
      <c r="W74" s="146"/>
      <c r="X74" s="146"/>
      <c r="Y74" s="146"/>
      <c r="Z74" s="142"/>
      <c r="AA74" s="142"/>
      <c r="AB74" s="142"/>
      <c r="AC74" s="142"/>
      <c r="AD74" s="142"/>
      <c r="AE74" s="142"/>
      <c r="AF74" s="142"/>
      <c r="AG74" s="142" t="s">
        <v>126</v>
      </c>
      <c r="AH74" s="142">
        <v>5</v>
      </c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42"/>
      <c r="AY74" s="142"/>
      <c r="AZ74" s="142"/>
      <c r="BA74" s="142"/>
      <c r="BB74" s="142"/>
      <c r="BC74" s="142"/>
      <c r="BD74" s="142"/>
      <c r="BE74" s="142"/>
      <c r="BF74" s="142"/>
      <c r="BG74" s="142"/>
      <c r="BH74" s="142"/>
    </row>
    <row r="75" spans="1:60" x14ac:dyDescent="0.2">
      <c r="A75" s="161" t="s">
        <v>115</v>
      </c>
      <c r="B75" s="162" t="s">
        <v>85</v>
      </c>
      <c r="C75" s="163" t="s">
        <v>86</v>
      </c>
      <c r="D75" s="164"/>
      <c r="E75" s="165"/>
      <c r="F75" s="166"/>
      <c r="G75" s="166">
        <f>SUMIF(AG76:AG82,"&lt;&gt;NOR",G76:G82)</f>
        <v>0</v>
      </c>
      <c r="H75" s="149"/>
      <c r="I75" s="149">
        <f>SUM(I76:I82)</f>
        <v>0</v>
      </c>
      <c r="J75" s="149"/>
      <c r="K75" s="149">
        <f>SUM(K76:K82)</f>
        <v>0</v>
      </c>
      <c r="L75" s="149"/>
      <c r="M75" s="149">
        <f>SUM(M76:M82)</f>
        <v>0</v>
      </c>
      <c r="N75" s="148"/>
      <c r="O75" s="148">
        <f>SUM(O76:O82)</f>
        <v>0</v>
      </c>
      <c r="P75" s="148"/>
      <c r="Q75" s="148">
        <f>SUM(Q76:Q82)</f>
        <v>0</v>
      </c>
      <c r="R75" s="149"/>
      <c r="S75" s="149"/>
      <c r="T75" s="149"/>
      <c r="U75" s="149"/>
      <c r="V75" s="149">
        <f>SUM(V76:V82)</f>
        <v>0</v>
      </c>
      <c r="W75" s="149"/>
      <c r="X75" s="149"/>
      <c r="Y75" s="149"/>
      <c r="AG75" t="s">
        <v>116</v>
      </c>
    </row>
    <row r="76" spans="1:60" ht="22.5" outlineLevel="1" x14ac:dyDescent="0.2">
      <c r="A76" s="167">
        <v>31</v>
      </c>
      <c r="B76" s="168" t="s">
        <v>229</v>
      </c>
      <c r="C76" s="169" t="s">
        <v>230</v>
      </c>
      <c r="D76" s="170" t="s">
        <v>231</v>
      </c>
      <c r="E76" s="171">
        <v>64.2</v>
      </c>
      <c r="F76" s="172"/>
      <c r="G76" s="173">
        <f>ROUND(E76*F76,2)</f>
        <v>0</v>
      </c>
      <c r="H76" s="147"/>
      <c r="I76" s="146">
        <f>ROUND(E76*H76,2)</f>
        <v>0</v>
      </c>
      <c r="J76" s="147"/>
      <c r="K76" s="146">
        <f>ROUND(E76*J76,2)</f>
        <v>0</v>
      </c>
      <c r="L76" s="146">
        <v>21</v>
      </c>
      <c r="M76" s="146">
        <f>G76*(1+L76/100)</f>
        <v>0</v>
      </c>
      <c r="N76" s="145">
        <v>0</v>
      </c>
      <c r="O76" s="145">
        <f>ROUND(E76*N76,2)</f>
        <v>0</v>
      </c>
      <c r="P76" s="145">
        <v>0</v>
      </c>
      <c r="Q76" s="145">
        <f>ROUND(E76*P76,2)</f>
        <v>0</v>
      </c>
      <c r="R76" s="146"/>
      <c r="S76" s="146" t="s">
        <v>120</v>
      </c>
      <c r="T76" s="146" t="s">
        <v>129</v>
      </c>
      <c r="U76" s="146">
        <v>0</v>
      </c>
      <c r="V76" s="146">
        <f>ROUND(E76*U76,2)</f>
        <v>0</v>
      </c>
      <c r="W76" s="146"/>
      <c r="X76" s="146" t="s">
        <v>122</v>
      </c>
      <c r="Y76" s="146" t="s">
        <v>123</v>
      </c>
      <c r="Z76" s="142"/>
      <c r="AA76" s="142"/>
      <c r="AB76" s="142"/>
      <c r="AC76" s="142"/>
      <c r="AD76" s="142"/>
      <c r="AE76" s="142"/>
      <c r="AF76" s="142"/>
      <c r="AG76" s="142" t="s">
        <v>124</v>
      </c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42"/>
      <c r="AZ76" s="142"/>
      <c r="BA76" s="142"/>
      <c r="BB76" s="142"/>
      <c r="BC76" s="142"/>
      <c r="BD76" s="142"/>
      <c r="BE76" s="142"/>
      <c r="BF76" s="142"/>
      <c r="BG76" s="142"/>
      <c r="BH76" s="142"/>
    </row>
    <row r="77" spans="1:60" outlineLevel="2" x14ac:dyDescent="0.2">
      <c r="A77" s="167"/>
      <c r="B77" s="168"/>
      <c r="C77" s="174" t="s">
        <v>232</v>
      </c>
      <c r="D77" s="175"/>
      <c r="E77" s="176">
        <v>45</v>
      </c>
      <c r="F77" s="173"/>
      <c r="G77" s="173"/>
      <c r="H77" s="146"/>
      <c r="I77" s="146"/>
      <c r="J77" s="146"/>
      <c r="K77" s="146"/>
      <c r="L77" s="146"/>
      <c r="M77" s="146"/>
      <c r="N77" s="145"/>
      <c r="O77" s="145"/>
      <c r="P77" s="145"/>
      <c r="Q77" s="145"/>
      <c r="R77" s="146"/>
      <c r="S77" s="146"/>
      <c r="T77" s="146"/>
      <c r="U77" s="146"/>
      <c r="V77" s="146"/>
      <c r="W77" s="146"/>
      <c r="X77" s="146"/>
      <c r="Y77" s="146"/>
      <c r="Z77" s="142"/>
      <c r="AA77" s="142"/>
      <c r="AB77" s="142"/>
      <c r="AC77" s="142"/>
      <c r="AD77" s="142"/>
      <c r="AE77" s="142"/>
      <c r="AF77" s="142"/>
      <c r="AG77" s="142" t="s">
        <v>126</v>
      </c>
      <c r="AH77" s="142">
        <v>0</v>
      </c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2"/>
      <c r="BC77" s="142"/>
      <c r="BD77" s="142"/>
      <c r="BE77" s="142"/>
      <c r="BF77" s="142"/>
      <c r="BG77" s="142"/>
      <c r="BH77" s="142"/>
    </row>
    <row r="78" spans="1:60" outlineLevel="3" x14ac:dyDescent="0.2">
      <c r="A78" s="167"/>
      <c r="B78" s="168"/>
      <c r="C78" s="174" t="s">
        <v>233</v>
      </c>
      <c r="D78" s="175"/>
      <c r="E78" s="176">
        <v>19.2</v>
      </c>
      <c r="F78" s="173"/>
      <c r="G78" s="173"/>
      <c r="H78" s="146"/>
      <c r="I78" s="146"/>
      <c r="J78" s="146"/>
      <c r="K78" s="146"/>
      <c r="L78" s="146"/>
      <c r="M78" s="146"/>
      <c r="N78" s="145"/>
      <c r="O78" s="145"/>
      <c r="P78" s="145"/>
      <c r="Q78" s="145"/>
      <c r="R78" s="146"/>
      <c r="S78" s="146"/>
      <c r="T78" s="146"/>
      <c r="U78" s="146"/>
      <c r="V78" s="146"/>
      <c r="W78" s="146"/>
      <c r="X78" s="146"/>
      <c r="Y78" s="146"/>
      <c r="Z78" s="142"/>
      <c r="AA78" s="142"/>
      <c r="AB78" s="142"/>
      <c r="AC78" s="142"/>
      <c r="AD78" s="142"/>
      <c r="AE78" s="142"/>
      <c r="AF78" s="142"/>
      <c r="AG78" s="142" t="s">
        <v>126</v>
      </c>
      <c r="AH78" s="142">
        <v>0</v>
      </c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</row>
    <row r="79" spans="1:60" outlineLevel="1" x14ac:dyDescent="0.2">
      <c r="A79" s="167">
        <v>32</v>
      </c>
      <c r="B79" s="168" t="s">
        <v>234</v>
      </c>
      <c r="C79" s="169" t="s">
        <v>235</v>
      </c>
      <c r="D79" s="170" t="s">
        <v>119</v>
      </c>
      <c r="E79" s="171">
        <v>6</v>
      </c>
      <c r="F79" s="172"/>
      <c r="G79" s="173">
        <f>ROUND(E79*F79,2)</f>
        <v>0</v>
      </c>
      <c r="H79" s="147"/>
      <c r="I79" s="146">
        <f>ROUND(E79*H79,2)</f>
        <v>0</v>
      </c>
      <c r="J79" s="147"/>
      <c r="K79" s="146">
        <f>ROUND(E79*J79,2)</f>
        <v>0</v>
      </c>
      <c r="L79" s="146">
        <v>21</v>
      </c>
      <c r="M79" s="146">
        <f>G79*(1+L79/100)</f>
        <v>0</v>
      </c>
      <c r="N79" s="145">
        <v>0</v>
      </c>
      <c r="O79" s="145">
        <f>ROUND(E79*N79,2)</f>
        <v>0</v>
      </c>
      <c r="P79" s="145">
        <v>0</v>
      </c>
      <c r="Q79" s="145">
        <f>ROUND(E79*P79,2)</f>
        <v>0</v>
      </c>
      <c r="R79" s="146"/>
      <c r="S79" s="146" t="s">
        <v>120</v>
      </c>
      <c r="T79" s="146" t="s">
        <v>129</v>
      </c>
      <c r="U79" s="146">
        <v>0</v>
      </c>
      <c r="V79" s="146">
        <f>ROUND(E79*U79,2)</f>
        <v>0</v>
      </c>
      <c r="W79" s="146"/>
      <c r="X79" s="146" t="s">
        <v>122</v>
      </c>
      <c r="Y79" s="146" t="s">
        <v>123</v>
      </c>
      <c r="Z79" s="142"/>
      <c r="AA79" s="142"/>
      <c r="AB79" s="142"/>
      <c r="AC79" s="142"/>
      <c r="AD79" s="142"/>
      <c r="AE79" s="142"/>
      <c r="AF79" s="142"/>
      <c r="AG79" s="142" t="s">
        <v>124</v>
      </c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142"/>
      <c r="BH79" s="142"/>
    </row>
    <row r="80" spans="1:60" outlineLevel="2" x14ac:dyDescent="0.2">
      <c r="A80" s="167"/>
      <c r="B80" s="168"/>
      <c r="C80" s="174" t="s">
        <v>236</v>
      </c>
      <c r="D80" s="175"/>
      <c r="E80" s="176">
        <v>6</v>
      </c>
      <c r="F80" s="173"/>
      <c r="G80" s="173"/>
      <c r="H80" s="146"/>
      <c r="I80" s="146"/>
      <c r="J80" s="146"/>
      <c r="K80" s="146"/>
      <c r="L80" s="146"/>
      <c r="M80" s="146"/>
      <c r="N80" s="145"/>
      <c r="O80" s="145"/>
      <c r="P80" s="145"/>
      <c r="Q80" s="145"/>
      <c r="R80" s="146"/>
      <c r="S80" s="146"/>
      <c r="T80" s="146"/>
      <c r="U80" s="146"/>
      <c r="V80" s="146"/>
      <c r="W80" s="146"/>
      <c r="X80" s="146"/>
      <c r="Y80" s="146"/>
      <c r="Z80" s="142"/>
      <c r="AA80" s="142"/>
      <c r="AB80" s="142"/>
      <c r="AC80" s="142"/>
      <c r="AD80" s="142"/>
      <c r="AE80" s="142"/>
      <c r="AF80" s="142"/>
      <c r="AG80" s="142" t="s">
        <v>126</v>
      </c>
      <c r="AH80" s="142">
        <v>5</v>
      </c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142"/>
    </row>
    <row r="81" spans="1:60" outlineLevel="1" x14ac:dyDescent="0.2">
      <c r="A81" s="167">
        <v>33</v>
      </c>
      <c r="B81" s="168" t="s">
        <v>237</v>
      </c>
      <c r="C81" s="169" t="s">
        <v>238</v>
      </c>
      <c r="D81" s="170" t="s">
        <v>119</v>
      </c>
      <c r="E81" s="171">
        <v>6</v>
      </c>
      <c r="F81" s="172"/>
      <c r="G81" s="173">
        <f>ROUND(E81*F81,2)</f>
        <v>0</v>
      </c>
      <c r="H81" s="147"/>
      <c r="I81" s="146">
        <f>ROUND(E81*H81,2)</f>
        <v>0</v>
      </c>
      <c r="J81" s="147"/>
      <c r="K81" s="146">
        <f>ROUND(E81*J81,2)</f>
        <v>0</v>
      </c>
      <c r="L81" s="146">
        <v>21</v>
      </c>
      <c r="M81" s="146">
        <f>G81*(1+L81/100)</f>
        <v>0</v>
      </c>
      <c r="N81" s="145">
        <v>0</v>
      </c>
      <c r="O81" s="145">
        <f>ROUND(E81*N81,2)</f>
        <v>0</v>
      </c>
      <c r="P81" s="145">
        <v>0</v>
      </c>
      <c r="Q81" s="145">
        <f>ROUND(E81*P81,2)</f>
        <v>0</v>
      </c>
      <c r="R81" s="146"/>
      <c r="S81" s="146" t="s">
        <v>120</v>
      </c>
      <c r="T81" s="146" t="s">
        <v>129</v>
      </c>
      <c r="U81" s="146">
        <v>0</v>
      </c>
      <c r="V81" s="146">
        <f>ROUND(E81*U81,2)</f>
        <v>0</v>
      </c>
      <c r="W81" s="146"/>
      <c r="X81" s="146" t="s">
        <v>122</v>
      </c>
      <c r="Y81" s="146" t="s">
        <v>123</v>
      </c>
      <c r="Z81" s="142"/>
      <c r="AA81" s="142"/>
      <c r="AB81" s="142"/>
      <c r="AC81" s="142"/>
      <c r="AD81" s="142"/>
      <c r="AE81" s="142"/>
      <c r="AF81" s="142"/>
      <c r="AG81" s="142" t="s">
        <v>124</v>
      </c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/>
      <c r="BF81" s="142"/>
      <c r="BG81" s="142"/>
      <c r="BH81" s="142"/>
    </row>
    <row r="82" spans="1:60" outlineLevel="2" x14ac:dyDescent="0.2">
      <c r="A82" s="167"/>
      <c r="B82" s="168"/>
      <c r="C82" s="174" t="s">
        <v>239</v>
      </c>
      <c r="D82" s="175"/>
      <c r="E82" s="176">
        <v>6</v>
      </c>
      <c r="F82" s="173"/>
      <c r="G82" s="173"/>
      <c r="H82" s="146"/>
      <c r="I82" s="146"/>
      <c r="J82" s="146"/>
      <c r="K82" s="146"/>
      <c r="L82" s="146"/>
      <c r="M82" s="146"/>
      <c r="N82" s="145"/>
      <c r="O82" s="145"/>
      <c r="P82" s="145"/>
      <c r="Q82" s="145"/>
      <c r="R82" s="146"/>
      <c r="S82" s="146"/>
      <c r="T82" s="146"/>
      <c r="U82" s="146"/>
      <c r="V82" s="146"/>
      <c r="W82" s="146"/>
      <c r="X82" s="146"/>
      <c r="Y82" s="146"/>
      <c r="Z82" s="142"/>
      <c r="AA82" s="142"/>
      <c r="AB82" s="142"/>
      <c r="AC82" s="142"/>
      <c r="AD82" s="142"/>
      <c r="AE82" s="142"/>
      <c r="AF82" s="142"/>
      <c r="AG82" s="142" t="s">
        <v>126</v>
      </c>
      <c r="AH82" s="142">
        <v>0</v>
      </c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142"/>
      <c r="BH82" s="142"/>
    </row>
    <row r="83" spans="1:60" x14ac:dyDescent="0.2">
      <c r="A83" s="161" t="s">
        <v>115</v>
      </c>
      <c r="B83" s="162" t="s">
        <v>87</v>
      </c>
      <c r="C83" s="163" t="s">
        <v>29</v>
      </c>
      <c r="D83" s="164"/>
      <c r="E83" s="165"/>
      <c r="F83" s="166"/>
      <c r="G83" s="166">
        <f>SUMIF(AG84:AG84,"&lt;&gt;NOR",G84:G84)</f>
        <v>0</v>
      </c>
      <c r="H83" s="149"/>
      <c r="I83" s="149">
        <f>SUM(I84:I84)</f>
        <v>0</v>
      </c>
      <c r="J83" s="149"/>
      <c r="K83" s="149">
        <f>SUM(K84:K84)</f>
        <v>0</v>
      </c>
      <c r="L83" s="149"/>
      <c r="M83" s="149">
        <f>SUM(M84:M84)</f>
        <v>0</v>
      </c>
      <c r="N83" s="148"/>
      <c r="O83" s="148">
        <f>SUM(O84:O84)</f>
        <v>0</v>
      </c>
      <c r="P83" s="148"/>
      <c r="Q83" s="148">
        <f>SUM(Q84:Q84)</f>
        <v>0</v>
      </c>
      <c r="R83" s="149"/>
      <c r="S83" s="149"/>
      <c r="T83" s="149"/>
      <c r="U83" s="149"/>
      <c r="V83" s="149">
        <f>SUM(V84:V84)</f>
        <v>0</v>
      </c>
      <c r="W83" s="149"/>
      <c r="X83" s="149"/>
      <c r="Y83" s="149"/>
      <c r="AG83" t="s">
        <v>116</v>
      </c>
    </row>
    <row r="84" spans="1:60" outlineLevel="1" x14ac:dyDescent="0.2">
      <c r="A84" s="167">
        <v>34</v>
      </c>
      <c r="B84" s="168" t="s">
        <v>240</v>
      </c>
      <c r="C84" s="169" t="s">
        <v>241</v>
      </c>
      <c r="D84" s="170" t="s">
        <v>242</v>
      </c>
      <c r="E84" s="171">
        <v>1</v>
      </c>
      <c r="F84" s="172"/>
      <c r="G84" s="173">
        <f>ROUND(E84*F84,2)</f>
        <v>0</v>
      </c>
      <c r="H84" s="147"/>
      <c r="I84" s="146">
        <f>ROUND(E84*H84,2)</f>
        <v>0</v>
      </c>
      <c r="J84" s="147"/>
      <c r="K84" s="146">
        <f>ROUND(E84*J84,2)</f>
        <v>0</v>
      </c>
      <c r="L84" s="146">
        <v>21</v>
      </c>
      <c r="M84" s="146">
        <f>G84*(1+L84/100)</f>
        <v>0</v>
      </c>
      <c r="N84" s="145">
        <v>0</v>
      </c>
      <c r="O84" s="145">
        <f>ROUND(E84*N84,2)</f>
        <v>0</v>
      </c>
      <c r="P84" s="145">
        <v>0</v>
      </c>
      <c r="Q84" s="145">
        <f>ROUND(E84*P84,2)</f>
        <v>0</v>
      </c>
      <c r="R84" s="146"/>
      <c r="S84" s="146" t="s">
        <v>120</v>
      </c>
      <c r="T84" s="146" t="s">
        <v>121</v>
      </c>
      <c r="U84" s="146">
        <v>0</v>
      </c>
      <c r="V84" s="146">
        <f>ROUND(E84*U84,2)</f>
        <v>0</v>
      </c>
      <c r="W84" s="146"/>
      <c r="X84" s="146" t="s">
        <v>243</v>
      </c>
      <c r="Y84" s="146" t="s">
        <v>123</v>
      </c>
      <c r="Z84" s="142"/>
      <c r="AA84" s="142"/>
      <c r="AB84" s="142"/>
      <c r="AC84" s="142"/>
      <c r="AD84" s="142"/>
      <c r="AE84" s="142"/>
      <c r="AF84" s="142"/>
      <c r="AG84" s="142" t="s">
        <v>244</v>
      </c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42"/>
      <c r="AZ84" s="142"/>
      <c r="BA84" s="142"/>
      <c r="BB84" s="142"/>
      <c r="BC84" s="142"/>
      <c r="BD84" s="142"/>
      <c r="BE84" s="142"/>
      <c r="BF84" s="142"/>
      <c r="BG84" s="142"/>
      <c r="BH84" s="142"/>
    </row>
    <row r="85" spans="1:60" x14ac:dyDescent="0.2">
      <c r="A85" s="161" t="s">
        <v>115</v>
      </c>
      <c r="B85" s="162" t="s">
        <v>88</v>
      </c>
      <c r="C85" s="163" t="s">
        <v>30</v>
      </c>
      <c r="D85" s="164"/>
      <c r="E85" s="165"/>
      <c r="F85" s="166"/>
      <c r="G85" s="166">
        <f>SUMIF(AG86:AG91,"&lt;&gt;NOR",G86:G91)</f>
        <v>0</v>
      </c>
      <c r="H85" s="149"/>
      <c r="I85" s="149">
        <f>SUM(I86:I91)</f>
        <v>0</v>
      </c>
      <c r="J85" s="149"/>
      <c r="K85" s="149">
        <f>SUM(K86:K91)</f>
        <v>0</v>
      </c>
      <c r="L85" s="149"/>
      <c r="M85" s="149">
        <f>SUM(M86:M91)</f>
        <v>0</v>
      </c>
      <c r="N85" s="148"/>
      <c r="O85" s="148">
        <f>SUM(O86:O91)</f>
        <v>0</v>
      </c>
      <c r="P85" s="148"/>
      <c r="Q85" s="148">
        <f>SUM(Q86:Q91)</f>
        <v>0</v>
      </c>
      <c r="R85" s="149"/>
      <c r="S85" s="149"/>
      <c r="T85" s="149"/>
      <c r="U85" s="149"/>
      <c r="V85" s="149">
        <f>SUM(V86:V91)</f>
        <v>0</v>
      </c>
      <c r="W85" s="149"/>
      <c r="X85" s="149"/>
      <c r="Y85" s="149"/>
      <c r="AG85" t="s">
        <v>116</v>
      </c>
    </row>
    <row r="86" spans="1:60" ht="22.5" outlineLevel="1" x14ac:dyDescent="0.2">
      <c r="A86" s="167">
        <v>35</v>
      </c>
      <c r="B86" s="168" t="s">
        <v>245</v>
      </c>
      <c r="C86" s="169" t="s">
        <v>246</v>
      </c>
      <c r="D86" s="170" t="s">
        <v>242</v>
      </c>
      <c r="E86" s="171">
        <v>10</v>
      </c>
      <c r="F86" s="172"/>
      <c r="G86" s="173">
        <f>ROUND(E86*F86,2)</f>
        <v>0</v>
      </c>
      <c r="H86" s="147"/>
      <c r="I86" s="146">
        <f>ROUND(E86*H86,2)</f>
        <v>0</v>
      </c>
      <c r="J86" s="147"/>
      <c r="K86" s="146">
        <f>ROUND(E86*J86,2)</f>
        <v>0</v>
      </c>
      <c r="L86" s="146">
        <v>21</v>
      </c>
      <c r="M86" s="146">
        <f>G86*(1+L86/100)</f>
        <v>0</v>
      </c>
      <c r="N86" s="145">
        <v>0</v>
      </c>
      <c r="O86" s="145">
        <f>ROUND(E86*N86,2)</f>
        <v>0</v>
      </c>
      <c r="P86" s="145">
        <v>0</v>
      </c>
      <c r="Q86" s="145">
        <f>ROUND(E86*P86,2)</f>
        <v>0</v>
      </c>
      <c r="R86" s="146"/>
      <c r="S86" s="146" t="s">
        <v>120</v>
      </c>
      <c r="T86" s="146" t="s">
        <v>121</v>
      </c>
      <c r="U86" s="146">
        <v>0</v>
      </c>
      <c r="V86" s="146">
        <f>ROUND(E86*U86,2)</f>
        <v>0</v>
      </c>
      <c r="W86" s="146"/>
      <c r="X86" s="146" t="s">
        <v>243</v>
      </c>
      <c r="Y86" s="146" t="s">
        <v>123</v>
      </c>
      <c r="Z86" s="142"/>
      <c r="AA86" s="142"/>
      <c r="AB86" s="142"/>
      <c r="AC86" s="142"/>
      <c r="AD86" s="142"/>
      <c r="AE86" s="142"/>
      <c r="AF86" s="142"/>
      <c r="AG86" s="142" t="s">
        <v>247</v>
      </c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42"/>
      <c r="AZ86" s="142"/>
      <c r="BA86" s="142"/>
      <c r="BB86" s="142"/>
      <c r="BC86" s="142"/>
      <c r="BD86" s="142"/>
      <c r="BE86" s="142"/>
      <c r="BF86" s="142"/>
      <c r="BG86" s="142"/>
      <c r="BH86" s="142"/>
    </row>
    <row r="87" spans="1:60" outlineLevel="2" x14ac:dyDescent="0.2">
      <c r="A87" s="167"/>
      <c r="B87" s="168"/>
      <c r="C87" s="174" t="s">
        <v>248</v>
      </c>
      <c r="D87" s="175"/>
      <c r="E87" s="176">
        <v>2</v>
      </c>
      <c r="F87" s="173"/>
      <c r="G87" s="173"/>
      <c r="H87" s="146"/>
      <c r="I87" s="146"/>
      <c r="J87" s="146"/>
      <c r="K87" s="146"/>
      <c r="L87" s="146"/>
      <c r="M87" s="146"/>
      <c r="N87" s="145"/>
      <c r="O87" s="145"/>
      <c r="P87" s="145"/>
      <c r="Q87" s="145"/>
      <c r="R87" s="146"/>
      <c r="S87" s="146"/>
      <c r="T87" s="146"/>
      <c r="U87" s="146"/>
      <c r="V87" s="146"/>
      <c r="W87" s="146"/>
      <c r="X87" s="146"/>
      <c r="Y87" s="146"/>
      <c r="Z87" s="142"/>
      <c r="AA87" s="142"/>
      <c r="AB87" s="142"/>
      <c r="AC87" s="142"/>
      <c r="AD87" s="142"/>
      <c r="AE87" s="142"/>
      <c r="AF87" s="142"/>
      <c r="AG87" s="142" t="s">
        <v>126</v>
      </c>
      <c r="AH87" s="142">
        <v>0</v>
      </c>
      <c r="AI87" s="142"/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42"/>
      <c r="AZ87" s="142"/>
      <c r="BA87" s="142"/>
      <c r="BB87" s="142"/>
      <c r="BC87" s="142"/>
      <c r="BD87" s="142"/>
      <c r="BE87" s="142"/>
      <c r="BF87" s="142"/>
      <c r="BG87" s="142"/>
      <c r="BH87" s="142"/>
    </row>
    <row r="88" spans="1:60" outlineLevel="3" x14ac:dyDescent="0.2">
      <c r="A88" s="167"/>
      <c r="B88" s="168"/>
      <c r="C88" s="174" t="s">
        <v>249</v>
      </c>
      <c r="D88" s="175"/>
      <c r="E88" s="176">
        <v>1</v>
      </c>
      <c r="F88" s="173"/>
      <c r="G88" s="173"/>
      <c r="H88" s="146"/>
      <c r="I88" s="146"/>
      <c r="J88" s="146"/>
      <c r="K88" s="146"/>
      <c r="L88" s="146"/>
      <c r="M88" s="146"/>
      <c r="N88" s="145"/>
      <c r="O88" s="145"/>
      <c r="P88" s="145"/>
      <c r="Q88" s="145"/>
      <c r="R88" s="146"/>
      <c r="S88" s="146"/>
      <c r="T88" s="146"/>
      <c r="U88" s="146"/>
      <c r="V88" s="146"/>
      <c r="W88" s="146"/>
      <c r="X88" s="146"/>
      <c r="Y88" s="146"/>
      <c r="Z88" s="142"/>
      <c r="AA88" s="142"/>
      <c r="AB88" s="142"/>
      <c r="AC88" s="142"/>
      <c r="AD88" s="142"/>
      <c r="AE88" s="142"/>
      <c r="AF88" s="142"/>
      <c r="AG88" s="142" t="s">
        <v>126</v>
      </c>
      <c r="AH88" s="142">
        <v>0</v>
      </c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/>
      <c r="BB88" s="142"/>
      <c r="BC88" s="142"/>
      <c r="BD88" s="142"/>
      <c r="BE88" s="142"/>
      <c r="BF88" s="142"/>
      <c r="BG88" s="142"/>
      <c r="BH88" s="142"/>
    </row>
    <row r="89" spans="1:60" outlineLevel="3" x14ac:dyDescent="0.2">
      <c r="A89" s="167"/>
      <c r="B89" s="168"/>
      <c r="C89" s="174" t="s">
        <v>250</v>
      </c>
      <c r="D89" s="175"/>
      <c r="E89" s="176">
        <v>1</v>
      </c>
      <c r="F89" s="173"/>
      <c r="G89" s="173"/>
      <c r="H89" s="146"/>
      <c r="I89" s="146"/>
      <c r="J89" s="146"/>
      <c r="K89" s="146"/>
      <c r="L89" s="146"/>
      <c r="M89" s="146"/>
      <c r="N89" s="145"/>
      <c r="O89" s="145"/>
      <c r="P89" s="145"/>
      <c r="Q89" s="145"/>
      <c r="R89" s="146"/>
      <c r="S89" s="146"/>
      <c r="T89" s="146"/>
      <c r="U89" s="146"/>
      <c r="V89" s="146"/>
      <c r="W89" s="146"/>
      <c r="X89" s="146"/>
      <c r="Y89" s="146"/>
      <c r="Z89" s="142"/>
      <c r="AA89" s="142"/>
      <c r="AB89" s="142"/>
      <c r="AC89" s="142"/>
      <c r="AD89" s="142"/>
      <c r="AE89" s="142"/>
      <c r="AF89" s="142"/>
      <c r="AG89" s="142" t="s">
        <v>126</v>
      </c>
      <c r="AH89" s="142">
        <v>0</v>
      </c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42"/>
      <c r="BH89" s="142"/>
    </row>
    <row r="90" spans="1:60" outlineLevel="3" x14ac:dyDescent="0.2">
      <c r="A90" s="167"/>
      <c r="B90" s="168"/>
      <c r="C90" s="174" t="s">
        <v>251</v>
      </c>
      <c r="D90" s="175"/>
      <c r="E90" s="176">
        <v>6</v>
      </c>
      <c r="F90" s="173"/>
      <c r="G90" s="173"/>
      <c r="H90" s="146"/>
      <c r="I90" s="146"/>
      <c r="J90" s="146"/>
      <c r="K90" s="146"/>
      <c r="L90" s="146"/>
      <c r="M90" s="146"/>
      <c r="N90" s="145"/>
      <c r="O90" s="145"/>
      <c r="P90" s="145"/>
      <c r="Q90" s="145"/>
      <c r="R90" s="146"/>
      <c r="S90" s="146"/>
      <c r="T90" s="146"/>
      <c r="U90" s="146"/>
      <c r="V90" s="146"/>
      <c r="W90" s="146"/>
      <c r="X90" s="146"/>
      <c r="Y90" s="146"/>
      <c r="Z90" s="142"/>
      <c r="AA90" s="142"/>
      <c r="AB90" s="142"/>
      <c r="AC90" s="142"/>
      <c r="AD90" s="142"/>
      <c r="AE90" s="142"/>
      <c r="AF90" s="142"/>
      <c r="AG90" s="142" t="s">
        <v>126</v>
      </c>
      <c r="AH90" s="142">
        <v>0</v>
      </c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/>
      <c r="BF90" s="142"/>
      <c r="BG90" s="142"/>
      <c r="BH90" s="142"/>
    </row>
    <row r="91" spans="1:60" outlineLevel="1" x14ac:dyDescent="0.2">
      <c r="A91" s="167">
        <v>36</v>
      </c>
      <c r="B91" s="168" t="s">
        <v>252</v>
      </c>
      <c r="C91" s="169" t="s">
        <v>253</v>
      </c>
      <c r="D91" s="170" t="s">
        <v>242</v>
      </c>
      <c r="E91" s="171">
        <v>1</v>
      </c>
      <c r="F91" s="172"/>
      <c r="G91" s="173">
        <f>ROUND(E91*F91,2)</f>
        <v>0</v>
      </c>
      <c r="H91" s="147"/>
      <c r="I91" s="146">
        <f>ROUND(E91*H91,2)</f>
        <v>0</v>
      </c>
      <c r="J91" s="147"/>
      <c r="K91" s="146">
        <f>ROUND(E91*J91,2)</f>
        <v>0</v>
      </c>
      <c r="L91" s="146">
        <v>21</v>
      </c>
      <c r="M91" s="146">
        <f>G91*(1+L91/100)</f>
        <v>0</v>
      </c>
      <c r="N91" s="145">
        <v>0</v>
      </c>
      <c r="O91" s="145">
        <f>ROUND(E91*N91,2)</f>
        <v>0</v>
      </c>
      <c r="P91" s="145">
        <v>0</v>
      </c>
      <c r="Q91" s="145">
        <f>ROUND(E91*P91,2)</f>
        <v>0</v>
      </c>
      <c r="R91" s="146"/>
      <c r="S91" s="146" t="s">
        <v>120</v>
      </c>
      <c r="T91" s="146" t="s">
        <v>121</v>
      </c>
      <c r="U91" s="146">
        <v>0</v>
      </c>
      <c r="V91" s="146">
        <f>ROUND(E91*U91,2)</f>
        <v>0</v>
      </c>
      <c r="W91" s="146"/>
      <c r="X91" s="146" t="s">
        <v>243</v>
      </c>
      <c r="Y91" s="146" t="s">
        <v>123</v>
      </c>
      <c r="Z91" s="142"/>
      <c r="AA91" s="142"/>
      <c r="AB91" s="142"/>
      <c r="AC91" s="142"/>
      <c r="AD91" s="142"/>
      <c r="AE91" s="142"/>
      <c r="AF91" s="142"/>
      <c r="AG91" s="142" t="s">
        <v>247</v>
      </c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42"/>
      <c r="AZ91" s="142"/>
      <c r="BA91" s="142"/>
      <c r="BB91" s="142"/>
      <c r="BC91" s="142"/>
      <c r="BD91" s="142"/>
      <c r="BE91" s="142"/>
      <c r="BF91" s="142"/>
      <c r="BG91" s="142"/>
      <c r="BH91" s="142"/>
    </row>
    <row r="92" spans="1:60" x14ac:dyDescent="0.2">
      <c r="A92" s="156"/>
      <c r="B92" s="157"/>
      <c r="C92" s="180"/>
      <c r="D92" s="158"/>
      <c r="E92" s="156"/>
      <c r="F92" s="156"/>
      <c r="G92" s="15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E92">
        <v>15</v>
      </c>
      <c r="AF92">
        <v>21</v>
      </c>
      <c r="AG92" t="s">
        <v>101</v>
      </c>
    </row>
    <row r="93" spans="1:60" x14ac:dyDescent="0.2">
      <c r="A93" s="161"/>
      <c r="B93" s="162" t="s">
        <v>31</v>
      </c>
      <c r="C93" s="163"/>
      <c r="D93" s="181"/>
      <c r="E93" s="161"/>
      <c r="F93" s="161"/>
      <c r="G93" s="166">
        <f>G8+G17+G39+G48+G53+G56+G63+G65+G70+G75+G83+G85</f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E93">
        <f>SUMIF(L7:L91,AE92,G7:G91)</f>
        <v>0</v>
      </c>
      <c r="AF93">
        <f>SUMIF(L7:L91,AF92,G7:G91)</f>
        <v>0</v>
      </c>
      <c r="AG93" t="s">
        <v>254</v>
      </c>
    </row>
    <row r="94" spans="1:60" x14ac:dyDescent="0.2">
      <c r="A94" s="3"/>
      <c r="B94" s="4"/>
      <c r="C94" s="150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3"/>
      <c r="B95" s="4"/>
      <c r="C95" s="150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265" t="s">
        <v>255</v>
      </c>
      <c r="B96" s="265"/>
      <c r="C96" s="266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33" x14ac:dyDescent="0.2">
      <c r="A97" s="246"/>
      <c r="B97" s="247"/>
      <c r="C97" s="248"/>
      <c r="D97" s="247"/>
      <c r="E97" s="247"/>
      <c r="F97" s="247"/>
      <c r="G97" s="249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G97" t="s">
        <v>256</v>
      </c>
    </row>
    <row r="98" spans="1:33" x14ac:dyDescent="0.2">
      <c r="A98" s="250"/>
      <c r="B98" s="251"/>
      <c r="C98" s="252"/>
      <c r="D98" s="251"/>
      <c r="E98" s="251"/>
      <c r="F98" s="251"/>
      <c r="G98" s="25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">
      <c r="A99" s="250"/>
      <c r="B99" s="251"/>
      <c r="C99" s="252"/>
      <c r="D99" s="251"/>
      <c r="E99" s="251"/>
      <c r="F99" s="251"/>
      <c r="G99" s="25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">
      <c r="A100" s="250"/>
      <c r="B100" s="251"/>
      <c r="C100" s="252"/>
      <c r="D100" s="251"/>
      <c r="E100" s="251"/>
      <c r="F100" s="251"/>
      <c r="G100" s="25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">
      <c r="A101" s="254"/>
      <c r="B101" s="255"/>
      <c r="C101" s="256"/>
      <c r="D101" s="255"/>
      <c r="E101" s="255"/>
      <c r="F101" s="255"/>
      <c r="G101" s="257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">
      <c r="A102" s="3"/>
      <c r="B102" s="4"/>
      <c r="C102" s="150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33" x14ac:dyDescent="0.2">
      <c r="C103" s="151"/>
      <c r="D103" s="10"/>
      <c r="AG103" t="s">
        <v>257</v>
      </c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OQvINSsYjIawkcDM7hmDeB2jijP/UttNfTM6uG2YG72O1WpXl60KS81DniFidD6ihi/SZvFl+UdWf8V8Wl0ng==" saltValue="2ZWzPqc+95ky10vQiXtKSA==" spinCount="100000" sheet="1" formatRows="0"/>
  <mergeCells count="6">
    <mergeCell ref="A97:G101"/>
    <mergeCell ref="A1:G1"/>
    <mergeCell ref="C2:G2"/>
    <mergeCell ref="C3:G3"/>
    <mergeCell ref="C4:G4"/>
    <mergeCell ref="A96:C9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DA94D-92D0-4C80-8FED-1A1BA7EBB292}">
  <sheetPr>
    <outlinePr summaryBelow="0"/>
  </sheetPr>
  <dimension ref="A1:BH5000"/>
  <sheetViews>
    <sheetView tabSelected="1" workbookViewId="0">
      <pane ySplit="7" topLeftCell="A112" activePane="bottomLeft" state="frozen"/>
      <selection pane="bottomLeft" activeCell="E120" sqref="E120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7</v>
      </c>
      <c r="B1" s="258"/>
      <c r="C1" s="258"/>
      <c r="D1" s="258"/>
      <c r="E1" s="258"/>
      <c r="F1" s="258"/>
      <c r="G1" s="258"/>
      <c r="AG1" t="s">
        <v>89</v>
      </c>
    </row>
    <row r="2" spans="1:60" ht="24.95" customHeight="1" x14ac:dyDescent="0.2">
      <c r="A2" s="50" t="s">
        <v>8</v>
      </c>
      <c r="B2" s="49" t="s">
        <v>43</v>
      </c>
      <c r="C2" s="259" t="s">
        <v>44</v>
      </c>
      <c r="D2" s="260"/>
      <c r="E2" s="260"/>
      <c r="F2" s="260"/>
      <c r="G2" s="261"/>
      <c r="AG2" t="s">
        <v>90</v>
      </c>
    </row>
    <row r="3" spans="1:60" ht="24.95" customHeight="1" x14ac:dyDescent="0.2">
      <c r="A3" s="50" t="s">
        <v>9</v>
      </c>
      <c r="B3" s="49" t="s">
        <v>46</v>
      </c>
      <c r="C3" s="259" t="s">
        <v>47</v>
      </c>
      <c r="D3" s="260"/>
      <c r="E3" s="260"/>
      <c r="F3" s="260"/>
      <c r="G3" s="261"/>
      <c r="AC3" s="120" t="s">
        <v>90</v>
      </c>
      <c r="AG3" t="s">
        <v>91</v>
      </c>
    </row>
    <row r="4" spans="1:60" ht="24.95" customHeight="1" x14ac:dyDescent="0.2">
      <c r="A4" s="139" t="s">
        <v>10</v>
      </c>
      <c r="B4" s="140" t="s">
        <v>49</v>
      </c>
      <c r="C4" s="262" t="s">
        <v>408</v>
      </c>
      <c r="D4" s="263"/>
      <c r="E4" s="263"/>
      <c r="F4" s="263"/>
      <c r="G4" s="264"/>
      <c r="AG4" t="s">
        <v>92</v>
      </c>
    </row>
    <row r="5" spans="1:60" x14ac:dyDescent="0.2">
      <c r="D5" s="10"/>
    </row>
    <row r="6" spans="1:60" ht="38.25" x14ac:dyDescent="0.2">
      <c r="A6" s="187" t="s">
        <v>93</v>
      </c>
      <c r="B6" s="188" t="s">
        <v>94</v>
      </c>
      <c r="C6" s="188" t="s">
        <v>95</v>
      </c>
      <c r="D6" s="189" t="s">
        <v>96</v>
      </c>
      <c r="E6" s="187" t="s">
        <v>97</v>
      </c>
      <c r="F6" s="187" t="s">
        <v>98</v>
      </c>
      <c r="G6" s="187" t="s">
        <v>31</v>
      </c>
      <c r="H6" s="152" t="s">
        <v>32</v>
      </c>
      <c r="I6" s="141" t="s">
        <v>99</v>
      </c>
      <c r="J6" s="141" t="s">
        <v>33</v>
      </c>
      <c r="K6" s="141" t="s">
        <v>100</v>
      </c>
      <c r="L6" s="141" t="s">
        <v>101</v>
      </c>
      <c r="M6" s="141" t="s">
        <v>102</v>
      </c>
      <c r="N6" s="141" t="s">
        <v>103</v>
      </c>
      <c r="O6" s="141" t="s">
        <v>104</v>
      </c>
      <c r="P6" s="141" t="s">
        <v>105</v>
      </c>
      <c r="Q6" s="141" t="s">
        <v>106</v>
      </c>
      <c r="R6" s="141" t="s">
        <v>107</v>
      </c>
      <c r="S6" s="141" t="s">
        <v>108</v>
      </c>
      <c r="T6" s="141" t="s">
        <v>109</v>
      </c>
      <c r="U6" s="141" t="s">
        <v>110</v>
      </c>
      <c r="V6" s="141" t="s">
        <v>111</v>
      </c>
      <c r="W6" s="141" t="s">
        <v>112</v>
      </c>
      <c r="X6" s="141" t="s">
        <v>113</v>
      </c>
      <c r="Y6" s="141" t="s">
        <v>114</v>
      </c>
    </row>
    <row r="7" spans="1:60" hidden="1" x14ac:dyDescent="0.2">
      <c r="A7" s="182"/>
      <c r="B7" s="183"/>
      <c r="C7" s="183"/>
      <c r="D7" s="184"/>
      <c r="E7" s="185"/>
      <c r="F7" s="186"/>
      <c r="G7" s="186"/>
      <c r="H7" s="144"/>
      <c r="I7" s="144"/>
      <c r="J7" s="144"/>
      <c r="K7" s="144"/>
      <c r="L7" s="144"/>
      <c r="M7" s="144"/>
      <c r="N7" s="143"/>
      <c r="O7" s="143"/>
      <c r="P7" s="143"/>
      <c r="Q7" s="143"/>
      <c r="R7" s="144"/>
      <c r="S7" s="144"/>
      <c r="T7" s="144"/>
      <c r="U7" s="144"/>
      <c r="V7" s="144"/>
      <c r="W7" s="144"/>
      <c r="X7" s="144"/>
      <c r="Y7" s="144"/>
    </row>
    <row r="8" spans="1:60" x14ac:dyDescent="0.2">
      <c r="A8" s="161" t="s">
        <v>115</v>
      </c>
      <c r="B8" s="162" t="s">
        <v>57</v>
      </c>
      <c r="C8" s="163" t="s">
        <v>58</v>
      </c>
      <c r="D8" s="164"/>
      <c r="E8" s="165"/>
      <c r="F8" s="166"/>
      <c r="G8" s="166">
        <f>SUMIF(AG9:AG14,"&lt;&gt;NOR",G9:G14)</f>
        <v>0</v>
      </c>
      <c r="H8" s="149"/>
      <c r="I8" s="149">
        <f>SUM(I9:I14)</f>
        <v>0</v>
      </c>
      <c r="J8" s="149"/>
      <c r="K8" s="149">
        <f>SUM(K9:K14)</f>
        <v>0</v>
      </c>
      <c r="L8" s="149"/>
      <c r="M8" s="149">
        <f>SUM(M9:M14)</f>
        <v>0</v>
      </c>
      <c r="N8" s="148"/>
      <c r="O8" s="148">
        <f>SUM(O9:O14)</f>
        <v>6.33</v>
      </c>
      <c r="P8" s="148"/>
      <c r="Q8" s="148">
        <f>SUM(Q9:Q14)</f>
        <v>0</v>
      </c>
      <c r="R8" s="149"/>
      <c r="S8" s="149"/>
      <c r="T8" s="149"/>
      <c r="U8" s="149"/>
      <c r="V8" s="149">
        <f>SUM(V9:V14)</f>
        <v>328.05</v>
      </c>
      <c r="W8" s="149"/>
      <c r="X8" s="149"/>
      <c r="Y8" s="149"/>
      <c r="AG8" t="s">
        <v>116</v>
      </c>
    </row>
    <row r="9" spans="1:60" ht="22.5" outlineLevel="1" x14ac:dyDescent="0.2">
      <c r="A9" s="167">
        <v>1</v>
      </c>
      <c r="B9" s="168" t="s">
        <v>258</v>
      </c>
      <c r="C9" s="169" t="s">
        <v>259</v>
      </c>
      <c r="D9" s="170" t="s">
        <v>144</v>
      </c>
      <c r="E9" s="171">
        <v>130.27500000000001</v>
      </c>
      <c r="F9" s="172"/>
      <c r="G9" s="173">
        <f>ROUND(E9*F9,2)</f>
        <v>0</v>
      </c>
      <c r="H9" s="147"/>
      <c r="I9" s="146">
        <f>ROUND(E9*H9,2)</f>
        <v>0</v>
      </c>
      <c r="J9" s="147"/>
      <c r="K9" s="146">
        <f>ROUND(E9*J9,2)</f>
        <v>0</v>
      </c>
      <c r="L9" s="146">
        <v>21</v>
      </c>
      <c r="M9" s="146">
        <f>G9*(1+L9/100)</f>
        <v>0</v>
      </c>
      <c r="N9" s="145">
        <v>4.8559999999999999E-2</v>
      </c>
      <c r="O9" s="145">
        <f>ROUND(E9*N9,2)</f>
        <v>6.33</v>
      </c>
      <c r="P9" s="145">
        <v>0</v>
      </c>
      <c r="Q9" s="145">
        <f>ROUND(E9*P9,2)</f>
        <v>0</v>
      </c>
      <c r="R9" s="146"/>
      <c r="S9" s="146" t="s">
        <v>120</v>
      </c>
      <c r="T9" s="146" t="s">
        <v>120</v>
      </c>
      <c r="U9" s="146">
        <v>1.4157999999999999</v>
      </c>
      <c r="V9" s="146">
        <f>ROUND(E9*U9,2)</f>
        <v>184.44</v>
      </c>
      <c r="W9" s="146"/>
      <c r="X9" s="146" t="s">
        <v>145</v>
      </c>
      <c r="Y9" s="146" t="s">
        <v>123</v>
      </c>
      <c r="Z9" s="142"/>
      <c r="AA9" s="142"/>
      <c r="AB9" s="142"/>
      <c r="AC9" s="142"/>
      <c r="AD9" s="142"/>
      <c r="AE9" s="142"/>
      <c r="AF9" s="142"/>
      <c r="AG9" s="142" t="s">
        <v>146</v>
      </c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outlineLevel="2" x14ac:dyDescent="0.2">
      <c r="A10" s="167"/>
      <c r="B10" s="168"/>
      <c r="C10" s="174" t="s">
        <v>260</v>
      </c>
      <c r="D10" s="175"/>
      <c r="E10" s="176">
        <v>130.27500000000001</v>
      </c>
      <c r="F10" s="173"/>
      <c r="G10" s="173"/>
      <c r="H10" s="146"/>
      <c r="I10" s="146"/>
      <c r="J10" s="146"/>
      <c r="K10" s="146"/>
      <c r="L10" s="146"/>
      <c r="M10" s="146"/>
      <c r="N10" s="145"/>
      <c r="O10" s="145"/>
      <c r="P10" s="145"/>
      <c r="Q10" s="145"/>
      <c r="R10" s="146"/>
      <c r="S10" s="146"/>
      <c r="T10" s="146"/>
      <c r="U10" s="146"/>
      <c r="V10" s="146"/>
      <c r="W10" s="146"/>
      <c r="X10" s="146"/>
      <c r="Y10" s="146"/>
      <c r="Z10" s="142"/>
      <c r="AA10" s="142"/>
      <c r="AB10" s="142"/>
      <c r="AC10" s="142"/>
      <c r="AD10" s="142"/>
      <c r="AE10" s="142"/>
      <c r="AF10" s="142"/>
      <c r="AG10" s="142" t="s">
        <v>126</v>
      </c>
      <c r="AH10" s="142">
        <v>0</v>
      </c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ht="22.5" outlineLevel="1" x14ac:dyDescent="0.2">
      <c r="A11" s="167">
        <v>2</v>
      </c>
      <c r="B11" s="168" t="s">
        <v>261</v>
      </c>
      <c r="C11" s="169" t="s">
        <v>262</v>
      </c>
      <c r="D11" s="170" t="s">
        <v>144</v>
      </c>
      <c r="E11" s="171">
        <v>36.9</v>
      </c>
      <c r="F11" s="172"/>
      <c r="G11" s="173">
        <f>ROUND(E11*F11,2)</f>
        <v>0</v>
      </c>
      <c r="H11" s="147"/>
      <c r="I11" s="146">
        <f>ROUND(E11*H11,2)</f>
        <v>0</v>
      </c>
      <c r="J11" s="147"/>
      <c r="K11" s="146">
        <f>ROUND(E11*J11,2)</f>
        <v>0</v>
      </c>
      <c r="L11" s="146">
        <v>21</v>
      </c>
      <c r="M11" s="146">
        <f>G11*(1+L11/100)</f>
        <v>0</v>
      </c>
      <c r="N11" s="145">
        <v>0</v>
      </c>
      <c r="O11" s="145">
        <f>ROUND(E11*N11,2)</f>
        <v>0</v>
      </c>
      <c r="P11" s="145">
        <v>0</v>
      </c>
      <c r="Q11" s="145">
        <f>ROUND(E11*P11,2)</f>
        <v>0</v>
      </c>
      <c r="R11" s="146"/>
      <c r="S11" s="146" t="s">
        <v>133</v>
      </c>
      <c r="T11" s="146" t="s">
        <v>183</v>
      </c>
      <c r="U11" s="146">
        <v>0.64</v>
      </c>
      <c r="V11" s="146">
        <f>ROUND(E11*U11,2)</f>
        <v>23.62</v>
      </c>
      <c r="W11" s="146"/>
      <c r="X11" s="146" t="s">
        <v>145</v>
      </c>
      <c r="Y11" s="146" t="s">
        <v>123</v>
      </c>
      <c r="Z11" s="142"/>
      <c r="AA11" s="142"/>
      <c r="AB11" s="142"/>
      <c r="AC11" s="142"/>
      <c r="AD11" s="142"/>
      <c r="AE11" s="142"/>
      <c r="AF11" s="142"/>
      <c r="AG11" s="142" t="s">
        <v>159</v>
      </c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outlineLevel="2" x14ac:dyDescent="0.2">
      <c r="A12" s="167"/>
      <c r="B12" s="168"/>
      <c r="C12" s="174" t="s">
        <v>263</v>
      </c>
      <c r="D12" s="175"/>
      <c r="E12" s="176">
        <v>36.9</v>
      </c>
      <c r="F12" s="173"/>
      <c r="G12" s="173"/>
      <c r="H12" s="146"/>
      <c r="I12" s="146"/>
      <c r="J12" s="146"/>
      <c r="K12" s="146"/>
      <c r="L12" s="146"/>
      <c r="M12" s="146"/>
      <c r="N12" s="145"/>
      <c r="O12" s="145"/>
      <c r="P12" s="145"/>
      <c r="Q12" s="145"/>
      <c r="R12" s="146"/>
      <c r="S12" s="146"/>
      <c r="T12" s="146"/>
      <c r="U12" s="146"/>
      <c r="V12" s="146"/>
      <c r="W12" s="146"/>
      <c r="X12" s="146"/>
      <c r="Y12" s="146"/>
      <c r="Z12" s="142"/>
      <c r="AA12" s="142"/>
      <c r="AB12" s="142"/>
      <c r="AC12" s="142"/>
      <c r="AD12" s="142"/>
      <c r="AE12" s="142"/>
      <c r="AF12" s="142"/>
      <c r="AG12" s="142" t="s">
        <v>126</v>
      </c>
      <c r="AH12" s="142">
        <v>0</v>
      </c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ht="22.5" outlineLevel="1" x14ac:dyDescent="0.2">
      <c r="A13" s="167">
        <v>3</v>
      </c>
      <c r="B13" s="168" t="s">
        <v>264</v>
      </c>
      <c r="C13" s="169" t="s">
        <v>265</v>
      </c>
      <c r="D13" s="170" t="s">
        <v>144</v>
      </c>
      <c r="E13" s="171">
        <v>101.325</v>
      </c>
      <c r="F13" s="172"/>
      <c r="G13" s="173">
        <f>ROUND(E13*F13,2)</f>
        <v>0</v>
      </c>
      <c r="H13" s="147"/>
      <c r="I13" s="146">
        <f>ROUND(E13*H13,2)</f>
        <v>0</v>
      </c>
      <c r="J13" s="147"/>
      <c r="K13" s="146">
        <f>ROUND(E13*J13,2)</f>
        <v>0</v>
      </c>
      <c r="L13" s="146">
        <v>21</v>
      </c>
      <c r="M13" s="146">
        <f>G13*(1+L13/100)</f>
        <v>0</v>
      </c>
      <c r="N13" s="145">
        <v>0</v>
      </c>
      <c r="O13" s="145">
        <f>ROUND(E13*N13,2)</f>
        <v>0</v>
      </c>
      <c r="P13" s="145">
        <v>0</v>
      </c>
      <c r="Q13" s="145">
        <f>ROUND(E13*P13,2)</f>
        <v>0</v>
      </c>
      <c r="R13" s="146"/>
      <c r="S13" s="146" t="s">
        <v>133</v>
      </c>
      <c r="T13" s="146" t="s">
        <v>120</v>
      </c>
      <c r="U13" s="146">
        <v>1.1841699999999999</v>
      </c>
      <c r="V13" s="146">
        <f>ROUND(E13*U13,2)</f>
        <v>119.99</v>
      </c>
      <c r="W13" s="146"/>
      <c r="X13" s="146" t="s">
        <v>145</v>
      </c>
      <c r="Y13" s="146" t="s">
        <v>123</v>
      </c>
      <c r="Z13" s="142"/>
      <c r="AA13" s="142"/>
      <c r="AB13" s="142"/>
      <c r="AC13" s="142"/>
      <c r="AD13" s="142"/>
      <c r="AE13" s="142"/>
      <c r="AF13" s="142"/>
      <c r="AG13" s="142" t="s">
        <v>159</v>
      </c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</row>
    <row r="14" spans="1:60" outlineLevel="2" x14ac:dyDescent="0.2">
      <c r="A14" s="167"/>
      <c r="B14" s="168"/>
      <c r="C14" s="174" t="s">
        <v>266</v>
      </c>
      <c r="D14" s="175"/>
      <c r="E14" s="176">
        <v>101.325</v>
      </c>
      <c r="F14" s="173"/>
      <c r="G14" s="173"/>
      <c r="H14" s="146"/>
      <c r="I14" s="146"/>
      <c r="J14" s="146"/>
      <c r="K14" s="146"/>
      <c r="L14" s="146"/>
      <c r="M14" s="146"/>
      <c r="N14" s="145"/>
      <c r="O14" s="145"/>
      <c r="P14" s="145"/>
      <c r="Q14" s="145"/>
      <c r="R14" s="146"/>
      <c r="S14" s="146"/>
      <c r="T14" s="146"/>
      <c r="U14" s="146"/>
      <c r="V14" s="146"/>
      <c r="W14" s="146"/>
      <c r="X14" s="146"/>
      <c r="Y14" s="146"/>
      <c r="Z14" s="142"/>
      <c r="AA14" s="142"/>
      <c r="AB14" s="142"/>
      <c r="AC14" s="142"/>
      <c r="AD14" s="142"/>
      <c r="AE14" s="142"/>
      <c r="AF14" s="142"/>
      <c r="AG14" s="142" t="s">
        <v>126</v>
      </c>
      <c r="AH14" s="142">
        <v>0</v>
      </c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60" x14ac:dyDescent="0.2">
      <c r="A15" s="161" t="s">
        <v>115</v>
      </c>
      <c r="B15" s="162" t="s">
        <v>59</v>
      </c>
      <c r="C15" s="163" t="s">
        <v>60</v>
      </c>
      <c r="D15" s="164"/>
      <c r="E15" s="165"/>
      <c r="F15" s="166"/>
      <c r="G15" s="166">
        <f>SUMIF(AG16:AG17,"&lt;&gt;NOR",G16:G17)</f>
        <v>0</v>
      </c>
      <c r="H15" s="149"/>
      <c r="I15" s="149">
        <f>SUM(I16:I17)</f>
        <v>0</v>
      </c>
      <c r="J15" s="149"/>
      <c r="K15" s="149">
        <f>SUM(K16:K17)</f>
        <v>0</v>
      </c>
      <c r="L15" s="149"/>
      <c r="M15" s="149">
        <f>SUM(M16:M17)</f>
        <v>0</v>
      </c>
      <c r="N15" s="148"/>
      <c r="O15" s="148">
        <f>SUM(O16:O17)</f>
        <v>0</v>
      </c>
      <c r="P15" s="148"/>
      <c r="Q15" s="148">
        <f>SUM(Q16:Q17)</f>
        <v>0</v>
      </c>
      <c r="R15" s="149"/>
      <c r="S15" s="149"/>
      <c r="T15" s="149"/>
      <c r="U15" s="149"/>
      <c r="V15" s="149">
        <f>SUM(V16:V17)</f>
        <v>142.1</v>
      </c>
      <c r="W15" s="149"/>
      <c r="X15" s="149"/>
      <c r="Y15" s="149"/>
      <c r="AG15" t="s">
        <v>116</v>
      </c>
    </row>
    <row r="16" spans="1:60" ht="22.5" outlineLevel="1" x14ac:dyDescent="0.2">
      <c r="A16" s="167">
        <v>4</v>
      </c>
      <c r="B16" s="168" t="s">
        <v>267</v>
      </c>
      <c r="C16" s="169" t="s">
        <v>268</v>
      </c>
      <c r="D16" s="170" t="s">
        <v>144</v>
      </c>
      <c r="E16" s="171">
        <v>120</v>
      </c>
      <c r="F16" s="172"/>
      <c r="G16" s="173">
        <f>ROUND(E16*F16,2)</f>
        <v>0</v>
      </c>
      <c r="H16" s="147"/>
      <c r="I16" s="146">
        <f>ROUND(E16*H16,2)</f>
        <v>0</v>
      </c>
      <c r="J16" s="147"/>
      <c r="K16" s="146">
        <f>ROUND(E16*J16,2)</f>
        <v>0</v>
      </c>
      <c r="L16" s="146">
        <v>21</v>
      </c>
      <c r="M16" s="146">
        <f>G16*(1+L16/100)</f>
        <v>0</v>
      </c>
      <c r="N16" s="145">
        <v>0</v>
      </c>
      <c r="O16" s="145">
        <f>ROUND(E16*N16,2)</f>
        <v>0</v>
      </c>
      <c r="P16" s="145">
        <v>0</v>
      </c>
      <c r="Q16" s="145">
        <f>ROUND(E16*P16,2)</f>
        <v>0</v>
      </c>
      <c r="R16" s="146"/>
      <c r="S16" s="146" t="s">
        <v>120</v>
      </c>
      <c r="T16" s="146" t="s">
        <v>120</v>
      </c>
      <c r="U16" s="146">
        <v>1.1841699999999999</v>
      </c>
      <c r="V16" s="146">
        <f>ROUND(E16*U16,2)</f>
        <v>142.1</v>
      </c>
      <c r="W16" s="146"/>
      <c r="X16" s="146" t="s">
        <v>145</v>
      </c>
      <c r="Y16" s="146" t="s">
        <v>123</v>
      </c>
      <c r="Z16" s="142"/>
      <c r="AA16" s="142"/>
      <c r="AB16" s="142"/>
      <c r="AC16" s="142"/>
      <c r="AD16" s="142"/>
      <c r="AE16" s="142"/>
      <c r="AF16" s="142"/>
      <c r="AG16" s="142" t="s">
        <v>159</v>
      </c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</row>
    <row r="17" spans="1:60" outlineLevel="2" x14ac:dyDescent="0.2">
      <c r="A17" s="167"/>
      <c r="B17" s="168"/>
      <c r="C17" s="174" t="s">
        <v>269</v>
      </c>
      <c r="D17" s="175"/>
      <c r="E17" s="176">
        <v>120</v>
      </c>
      <c r="F17" s="173"/>
      <c r="G17" s="173"/>
      <c r="H17" s="146"/>
      <c r="I17" s="146"/>
      <c r="J17" s="146"/>
      <c r="K17" s="146"/>
      <c r="L17" s="146"/>
      <c r="M17" s="146"/>
      <c r="N17" s="145"/>
      <c r="O17" s="145"/>
      <c r="P17" s="145"/>
      <c r="Q17" s="145"/>
      <c r="R17" s="146"/>
      <c r="S17" s="146"/>
      <c r="T17" s="146"/>
      <c r="U17" s="146"/>
      <c r="V17" s="146"/>
      <c r="W17" s="146"/>
      <c r="X17" s="146"/>
      <c r="Y17" s="146"/>
      <c r="Z17" s="142"/>
      <c r="AA17" s="142"/>
      <c r="AB17" s="142"/>
      <c r="AC17" s="142"/>
      <c r="AD17" s="142"/>
      <c r="AE17" s="142"/>
      <c r="AF17" s="142"/>
      <c r="AG17" s="142" t="s">
        <v>126</v>
      </c>
      <c r="AH17" s="142">
        <v>0</v>
      </c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</row>
    <row r="18" spans="1:60" x14ac:dyDescent="0.2">
      <c r="A18" s="161" t="s">
        <v>115</v>
      </c>
      <c r="B18" s="162" t="s">
        <v>61</v>
      </c>
      <c r="C18" s="163" t="s">
        <v>62</v>
      </c>
      <c r="D18" s="164"/>
      <c r="E18" s="165"/>
      <c r="F18" s="166"/>
      <c r="G18" s="166">
        <f>SUMIF(AG19:AG46,"&lt;&gt;NOR",G19:G46)</f>
        <v>0</v>
      </c>
      <c r="H18" s="149"/>
      <c r="I18" s="149">
        <f>SUM(I19:I46)</f>
        <v>0</v>
      </c>
      <c r="J18" s="149"/>
      <c r="K18" s="149">
        <f>SUM(K19:K46)</f>
        <v>0</v>
      </c>
      <c r="L18" s="149"/>
      <c r="M18" s="149">
        <f>SUM(M19:M46)</f>
        <v>0</v>
      </c>
      <c r="N18" s="148"/>
      <c r="O18" s="148">
        <f>SUM(O19:O46)</f>
        <v>15.180000000000001</v>
      </c>
      <c r="P18" s="148"/>
      <c r="Q18" s="148">
        <f>SUM(Q19:Q46)</f>
        <v>0</v>
      </c>
      <c r="R18" s="149"/>
      <c r="S18" s="149"/>
      <c r="T18" s="149"/>
      <c r="U18" s="149"/>
      <c r="V18" s="149">
        <f>SUM(V19:V46)</f>
        <v>446.11</v>
      </c>
      <c r="W18" s="149"/>
      <c r="X18" s="149"/>
      <c r="Y18" s="149"/>
      <c r="AG18" t="s">
        <v>116</v>
      </c>
    </row>
    <row r="19" spans="1:60" outlineLevel="1" x14ac:dyDescent="0.2">
      <c r="A19" s="167">
        <v>5</v>
      </c>
      <c r="B19" s="168" t="s">
        <v>142</v>
      </c>
      <c r="C19" s="169" t="s">
        <v>143</v>
      </c>
      <c r="D19" s="170" t="s">
        <v>144</v>
      </c>
      <c r="E19" s="171">
        <v>65.137500000000003</v>
      </c>
      <c r="F19" s="172"/>
      <c r="G19" s="173">
        <f>ROUND(E19*F19,2)</f>
        <v>0</v>
      </c>
      <c r="H19" s="147"/>
      <c r="I19" s="146">
        <f>ROUND(E19*H19,2)</f>
        <v>0</v>
      </c>
      <c r="J19" s="147"/>
      <c r="K19" s="146">
        <f>ROUND(E19*J19,2)</f>
        <v>0</v>
      </c>
      <c r="L19" s="146">
        <v>21</v>
      </c>
      <c r="M19" s="146">
        <f>G19*(1+L19/100)</f>
        <v>0</v>
      </c>
      <c r="N19" s="145">
        <v>5.2500000000000003E-3</v>
      </c>
      <c r="O19" s="145">
        <f>ROUND(E19*N19,2)</f>
        <v>0.34</v>
      </c>
      <c r="P19" s="145">
        <v>0</v>
      </c>
      <c r="Q19" s="145">
        <f>ROUND(E19*P19,2)</f>
        <v>0</v>
      </c>
      <c r="R19" s="146"/>
      <c r="S19" s="146" t="s">
        <v>120</v>
      </c>
      <c r="T19" s="146" t="s">
        <v>120</v>
      </c>
      <c r="U19" s="146">
        <v>8.1000000000000003E-2</v>
      </c>
      <c r="V19" s="146">
        <f>ROUND(E19*U19,2)</f>
        <v>5.28</v>
      </c>
      <c r="W19" s="146"/>
      <c r="X19" s="146" t="s">
        <v>145</v>
      </c>
      <c r="Y19" s="146" t="s">
        <v>123</v>
      </c>
      <c r="Z19" s="142"/>
      <c r="AA19" s="142"/>
      <c r="AB19" s="142"/>
      <c r="AC19" s="142"/>
      <c r="AD19" s="142"/>
      <c r="AE19" s="142"/>
      <c r="AF19" s="142"/>
      <c r="AG19" s="142" t="s">
        <v>146</v>
      </c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</row>
    <row r="20" spans="1:60" outlineLevel="2" x14ac:dyDescent="0.2">
      <c r="A20" s="167"/>
      <c r="B20" s="168"/>
      <c r="C20" s="174" t="s">
        <v>270</v>
      </c>
      <c r="D20" s="175"/>
      <c r="E20" s="176">
        <v>65.137500000000003</v>
      </c>
      <c r="F20" s="173"/>
      <c r="G20" s="173"/>
      <c r="H20" s="146"/>
      <c r="I20" s="146"/>
      <c r="J20" s="146"/>
      <c r="K20" s="146"/>
      <c r="L20" s="146"/>
      <c r="M20" s="146"/>
      <c r="N20" s="145"/>
      <c r="O20" s="145"/>
      <c r="P20" s="145"/>
      <c r="Q20" s="145"/>
      <c r="R20" s="146"/>
      <c r="S20" s="146"/>
      <c r="T20" s="146"/>
      <c r="U20" s="146"/>
      <c r="V20" s="146"/>
      <c r="W20" s="146"/>
      <c r="X20" s="146"/>
      <c r="Y20" s="146"/>
      <c r="Z20" s="142"/>
      <c r="AA20" s="142"/>
      <c r="AB20" s="142"/>
      <c r="AC20" s="142"/>
      <c r="AD20" s="142"/>
      <c r="AE20" s="142"/>
      <c r="AF20" s="142"/>
      <c r="AG20" s="142" t="s">
        <v>126</v>
      </c>
      <c r="AH20" s="142">
        <v>5</v>
      </c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</row>
    <row r="21" spans="1:60" ht="22.5" outlineLevel="1" x14ac:dyDescent="0.2">
      <c r="A21" s="167">
        <v>6</v>
      </c>
      <c r="B21" s="168" t="s">
        <v>271</v>
      </c>
      <c r="C21" s="169" t="s">
        <v>272</v>
      </c>
      <c r="D21" s="170" t="s">
        <v>144</v>
      </c>
      <c r="E21" s="171">
        <v>57.9</v>
      </c>
      <c r="F21" s="172"/>
      <c r="G21" s="173">
        <f>ROUND(E21*F21,2)</f>
        <v>0</v>
      </c>
      <c r="H21" s="147"/>
      <c r="I21" s="146">
        <f>ROUND(E21*H21,2)</f>
        <v>0</v>
      </c>
      <c r="J21" s="147"/>
      <c r="K21" s="146">
        <f>ROUND(E21*J21,2)</f>
        <v>0</v>
      </c>
      <c r="L21" s="146">
        <v>21</v>
      </c>
      <c r="M21" s="146">
        <f>G21*(1+L21/100)</f>
        <v>0</v>
      </c>
      <c r="N21" s="145">
        <v>2.5559999999999999E-2</v>
      </c>
      <c r="O21" s="145">
        <f>ROUND(E21*N21,2)</f>
        <v>1.48</v>
      </c>
      <c r="P21" s="145">
        <v>0</v>
      </c>
      <c r="Q21" s="145">
        <f>ROUND(E21*P21,2)</f>
        <v>0</v>
      </c>
      <c r="R21" s="146"/>
      <c r="S21" s="146" t="s">
        <v>120</v>
      </c>
      <c r="T21" s="146" t="s">
        <v>120</v>
      </c>
      <c r="U21" s="146">
        <v>1.4157999999999999</v>
      </c>
      <c r="V21" s="146">
        <f>ROUND(E21*U21,2)</f>
        <v>81.97</v>
      </c>
      <c r="W21" s="146"/>
      <c r="X21" s="146" t="s">
        <v>145</v>
      </c>
      <c r="Y21" s="146" t="s">
        <v>123</v>
      </c>
      <c r="Z21" s="142"/>
      <c r="AA21" s="142"/>
      <c r="AB21" s="142"/>
      <c r="AC21" s="142"/>
      <c r="AD21" s="142"/>
      <c r="AE21" s="142"/>
      <c r="AF21" s="142"/>
      <c r="AG21" s="142" t="s">
        <v>146</v>
      </c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</row>
    <row r="22" spans="1:60" outlineLevel="2" x14ac:dyDescent="0.2">
      <c r="A22" s="167"/>
      <c r="B22" s="168"/>
      <c r="C22" s="174" t="s">
        <v>273</v>
      </c>
      <c r="D22" s="175"/>
      <c r="E22" s="176">
        <v>57.9</v>
      </c>
      <c r="F22" s="173"/>
      <c r="G22" s="173"/>
      <c r="H22" s="146"/>
      <c r="I22" s="146"/>
      <c r="J22" s="146"/>
      <c r="K22" s="146"/>
      <c r="L22" s="146"/>
      <c r="M22" s="146"/>
      <c r="N22" s="145"/>
      <c r="O22" s="145"/>
      <c r="P22" s="145"/>
      <c r="Q22" s="145"/>
      <c r="R22" s="146"/>
      <c r="S22" s="146"/>
      <c r="T22" s="146"/>
      <c r="U22" s="146"/>
      <c r="V22" s="146"/>
      <c r="W22" s="146"/>
      <c r="X22" s="146"/>
      <c r="Y22" s="146"/>
      <c r="Z22" s="142"/>
      <c r="AA22" s="142"/>
      <c r="AB22" s="142"/>
      <c r="AC22" s="142"/>
      <c r="AD22" s="142"/>
      <c r="AE22" s="142"/>
      <c r="AF22" s="142"/>
      <c r="AG22" s="142" t="s">
        <v>126</v>
      </c>
      <c r="AH22" s="142">
        <v>0</v>
      </c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</row>
    <row r="23" spans="1:60" ht="22.5" outlineLevel="1" x14ac:dyDescent="0.2">
      <c r="A23" s="167">
        <v>7</v>
      </c>
      <c r="B23" s="168" t="s">
        <v>274</v>
      </c>
      <c r="C23" s="169" t="s">
        <v>275</v>
      </c>
      <c r="D23" s="170" t="s">
        <v>144</v>
      </c>
      <c r="E23" s="171">
        <v>65.137500000000003</v>
      </c>
      <c r="F23" s="172"/>
      <c r="G23" s="173">
        <f>ROUND(E23*F23,2)</f>
        <v>0</v>
      </c>
      <c r="H23" s="147"/>
      <c r="I23" s="146">
        <f>ROUND(E23*H23,2)</f>
        <v>0</v>
      </c>
      <c r="J23" s="147"/>
      <c r="K23" s="146">
        <f>ROUND(E23*J23,2)</f>
        <v>0</v>
      </c>
      <c r="L23" s="146">
        <v>21</v>
      </c>
      <c r="M23" s="146">
        <f>G23*(1+L23/100)</f>
        <v>0</v>
      </c>
      <c r="N23" s="145">
        <v>2.869E-2</v>
      </c>
      <c r="O23" s="145">
        <f>ROUND(E23*N23,2)</f>
        <v>1.87</v>
      </c>
      <c r="P23" s="145">
        <v>0</v>
      </c>
      <c r="Q23" s="145">
        <f>ROUND(E23*P23,2)</f>
        <v>0</v>
      </c>
      <c r="R23" s="146"/>
      <c r="S23" s="146" t="s">
        <v>120</v>
      </c>
      <c r="T23" s="146" t="s">
        <v>120</v>
      </c>
      <c r="U23" s="146">
        <v>1.4157999999999999</v>
      </c>
      <c r="V23" s="146">
        <f>ROUND(E23*U23,2)</f>
        <v>92.22</v>
      </c>
      <c r="W23" s="146"/>
      <c r="X23" s="146" t="s">
        <v>145</v>
      </c>
      <c r="Y23" s="146" t="s">
        <v>123</v>
      </c>
      <c r="Z23" s="142"/>
      <c r="AA23" s="142"/>
      <c r="AB23" s="142"/>
      <c r="AC23" s="142"/>
      <c r="AD23" s="142"/>
      <c r="AE23" s="142"/>
      <c r="AF23" s="142"/>
      <c r="AG23" s="142" t="s">
        <v>146</v>
      </c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</row>
    <row r="24" spans="1:60" outlineLevel="2" x14ac:dyDescent="0.2">
      <c r="A24" s="167"/>
      <c r="B24" s="168"/>
      <c r="C24" s="174" t="s">
        <v>276</v>
      </c>
      <c r="D24" s="175"/>
      <c r="E24" s="176">
        <v>65.137500000000003</v>
      </c>
      <c r="F24" s="173"/>
      <c r="G24" s="173"/>
      <c r="H24" s="146"/>
      <c r="I24" s="146"/>
      <c r="J24" s="146"/>
      <c r="K24" s="146"/>
      <c r="L24" s="146"/>
      <c r="M24" s="146"/>
      <c r="N24" s="145"/>
      <c r="O24" s="145"/>
      <c r="P24" s="145"/>
      <c r="Q24" s="145"/>
      <c r="R24" s="146"/>
      <c r="S24" s="146"/>
      <c r="T24" s="146"/>
      <c r="U24" s="146"/>
      <c r="V24" s="146"/>
      <c r="W24" s="146"/>
      <c r="X24" s="146"/>
      <c r="Y24" s="146"/>
      <c r="Z24" s="142"/>
      <c r="AA24" s="142"/>
      <c r="AB24" s="142"/>
      <c r="AC24" s="142"/>
      <c r="AD24" s="142"/>
      <c r="AE24" s="142"/>
      <c r="AF24" s="142"/>
      <c r="AG24" s="142" t="s">
        <v>126</v>
      </c>
      <c r="AH24" s="142">
        <v>0</v>
      </c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</row>
    <row r="25" spans="1:60" outlineLevel="1" x14ac:dyDescent="0.2">
      <c r="A25" s="167">
        <v>8</v>
      </c>
      <c r="B25" s="168" t="s">
        <v>277</v>
      </c>
      <c r="C25" s="169" t="s">
        <v>278</v>
      </c>
      <c r="D25" s="170" t="s">
        <v>144</v>
      </c>
      <c r="E25" s="171">
        <v>130.27500000000001</v>
      </c>
      <c r="F25" s="172"/>
      <c r="G25" s="173">
        <f>ROUND(E25*F25,2)</f>
        <v>0</v>
      </c>
      <c r="H25" s="147"/>
      <c r="I25" s="146">
        <f>ROUND(E25*H25,2)</f>
        <v>0</v>
      </c>
      <c r="J25" s="147"/>
      <c r="K25" s="146">
        <f>ROUND(E25*J25,2)</f>
        <v>0</v>
      </c>
      <c r="L25" s="146">
        <v>21</v>
      </c>
      <c r="M25" s="146">
        <f>G25*(1+L25/100)</f>
        <v>0</v>
      </c>
      <c r="N25" s="145">
        <v>3.7510000000000002E-2</v>
      </c>
      <c r="O25" s="145">
        <f>ROUND(E25*N25,2)</f>
        <v>4.8899999999999997</v>
      </c>
      <c r="P25" s="145">
        <v>0</v>
      </c>
      <c r="Q25" s="145">
        <f>ROUND(E25*P25,2)</f>
        <v>0</v>
      </c>
      <c r="R25" s="146"/>
      <c r="S25" s="146" t="s">
        <v>120</v>
      </c>
      <c r="T25" s="146" t="s">
        <v>120</v>
      </c>
      <c r="U25" s="146">
        <v>0.72636999999999996</v>
      </c>
      <c r="V25" s="146">
        <f>ROUND(E25*U25,2)</f>
        <v>94.63</v>
      </c>
      <c r="W25" s="146"/>
      <c r="X25" s="146" t="s">
        <v>145</v>
      </c>
      <c r="Y25" s="146" t="s">
        <v>123</v>
      </c>
      <c r="Z25" s="142"/>
      <c r="AA25" s="142"/>
      <c r="AB25" s="142"/>
      <c r="AC25" s="142"/>
      <c r="AD25" s="142"/>
      <c r="AE25" s="142"/>
      <c r="AF25" s="142"/>
      <c r="AG25" s="142" t="s">
        <v>146</v>
      </c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</row>
    <row r="26" spans="1:60" outlineLevel="2" x14ac:dyDescent="0.2">
      <c r="A26" s="167"/>
      <c r="B26" s="168"/>
      <c r="C26" s="174" t="s">
        <v>279</v>
      </c>
      <c r="D26" s="175"/>
      <c r="E26" s="176">
        <v>130.27500000000001</v>
      </c>
      <c r="F26" s="173"/>
      <c r="G26" s="173"/>
      <c r="H26" s="146"/>
      <c r="I26" s="146"/>
      <c r="J26" s="146"/>
      <c r="K26" s="146"/>
      <c r="L26" s="146"/>
      <c r="M26" s="146"/>
      <c r="N26" s="145"/>
      <c r="O26" s="145"/>
      <c r="P26" s="145"/>
      <c r="Q26" s="145"/>
      <c r="R26" s="146"/>
      <c r="S26" s="146"/>
      <c r="T26" s="146"/>
      <c r="U26" s="146"/>
      <c r="V26" s="146"/>
      <c r="W26" s="146"/>
      <c r="X26" s="146"/>
      <c r="Y26" s="146"/>
      <c r="Z26" s="142"/>
      <c r="AA26" s="142"/>
      <c r="AB26" s="142"/>
      <c r="AC26" s="142"/>
      <c r="AD26" s="142"/>
      <c r="AE26" s="142"/>
      <c r="AF26" s="142"/>
      <c r="AG26" s="142" t="s">
        <v>126</v>
      </c>
      <c r="AH26" s="142">
        <v>5</v>
      </c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</row>
    <row r="27" spans="1:60" outlineLevel="1" x14ac:dyDescent="0.2">
      <c r="A27" s="167">
        <v>9</v>
      </c>
      <c r="B27" s="168" t="s">
        <v>155</v>
      </c>
      <c r="C27" s="169" t="s">
        <v>156</v>
      </c>
      <c r="D27" s="170" t="s">
        <v>144</v>
      </c>
      <c r="E27" s="171">
        <v>72.375</v>
      </c>
      <c r="F27" s="172"/>
      <c r="G27" s="173">
        <f>ROUND(E27*F27,2)</f>
        <v>0</v>
      </c>
      <c r="H27" s="147"/>
      <c r="I27" s="146">
        <f>ROUND(E27*H27,2)</f>
        <v>0</v>
      </c>
      <c r="J27" s="147"/>
      <c r="K27" s="146">
        <f>ROUND(E27*J27,2)</f>
        <v>0</v>
      </c>
      <c r="L27" s="146">
        <v>21</v>
      </c>
      <c r="M27" s="146">
        <f>G27*(1+L27/100)</f>
        <v>0</v>
      </c>
      <c r="N27" s="145">
        <v>6.9570000000000007E-2</v>
      </c>
      <c r="O27" s="145">
        <f>ROUND(E27*N27,2)</f>
        <v>5.04</v>
      </c>
      <c r="P27" s="145">
        <v>0</v>
      </c>
      <c r="Q27" s="145">
        <f>ROUND(E27*P27,2)</f>
        <v>0</v>
      </c>
      <c r="R27" s="146"/>
      <c r="S27" s="146" t="s">
        <v>120</v>
      </c>
      <c r="T27" s="146" t="s">
        <v>120</v>
      </c>
      <c r="U27" s="146">
        <v>1.29427</v>
      </c>
      <c r="V27" s="146">
        <f>ROUND(E27*U27,2)</f>
        <v>93.67</v>
      </c>
      <c r="W27" s="146"/>
      <c r="X27" s="146" t="s">
        <v>145</v>
      </c>
      <c r="Y27" s="146" t="s">
        <v>123</v>
      </c>
      <c r="Z27" s="142"/>
      <c r="AA27" s="142"/>
      <c r="AB27" s="142"/>
      <c r="AC27" s="142"/>
      <c r="AD27" s="142"/>
      <c r="AE27" s="142"/>
      <c r="AF27" s="142"/>
      <c r="AG27" s="142" t="s">
        <v>146</v>
      </c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</row>
    <row r="28" spans="1:60" outlineLevel="2" x14ac:dyDescent="0.2">
      <c r="A28" s="167"/>
      <c r="B28" s="168"/>
      <c r="C28" s="174" t="s">
        <v>280</v>
      </c>
      <c r="D28" s="175"/>
      <c r="E28" s="176">
        <v>72.375</v>
      </c>
      <c r="F28" s="173"/>
      <c r="G28" s="173"/>
      <c r="H28" s="146"/>
      <c r="I28" s="146"/>
      <c r="J28" s="146"/>
      <c r="K28" s="146"/>
      <c r="L28" s="146"/>
      <c r="M28" s="146"/>
      <c r="N28" s="145"/>
      <c r="O28" s="145"/>
      <c r="P28" s="145"/>
      <c r="Q28" s="145"/>
      <c r="R28" s="146"/>
      <c r="S28" s="146"/>
      <c r="T28" s="146"/>
      <c r="U28" s="146"/>
      <c r="V28" s="146"/>
      <c r="W28" s="146"/>
      <c r="X28" s="146"/>
      <c r="Y28" s="146"/>
      <c r="Z28" s="142"/>
      <c r="AA28" s="142"/>
      <c r="AB28" s="142"/>
      <c r="AC28" s="142"/>
      <c r="AD28" s="142"/>
      <c r="AE28" s="142"/>
      <c r="AF28" s="142"/>
      <c r="AG28" s="142" t="s">
        <v>126</v>
      </c>
      <c r="AH28" s="142">
        <v>0</v>
      </c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</row>
    <row r="29" spans="1:60" ht="22.5" outlineLevel="1" x14ac:dyDescent="0.2">
      <c r="A29" s="167">
        <v>10</v>
      </c>
      <c r="B29" s="168" t="s">
        <v>281</v>
      </c>
      <c r="C29" s="169" t="s">
        <v>282</v>
      </c>
      <c r="D29" s="170" t="s">
        <v>144</v>
      </c>
      <c r="E29" s="171">
        <v>9</v>
      </c>
      <c r="F29" s="172"/>
      <c r="G29" s="173">
        <f>ROUND(E29*F29,2)</f>
        <v>0</v>
      </c>
      <c r="H29" s="147"/>
      <c r="I29" s="146">
        <f>ROUND(E29*H29,2)</f>
        <v>0</v>
      </c>
      <c r="J29" s="147"/>
      <c r="K29" s="146">
        <f>ROUND(E29*J29,2)</f>
        <v>0</v>
      </c>
      <c r="L29" s="146">
        <v>21</v>
      </c>
      <c r="M29" s="146">
        <f>G29*(1+L29/100)</f>
        <v>0</v>
      </c>
      <c r="N29" s="145">
        <v>2.358E-2</v>
      </c>
      <c r="O29" s="145">
        <f>ROUND(E29*N29,2)</f>
        <v>0.21</v>
      </c>
      <c r="P29" s="145">
        <v>0</v>
      </c>
      <c r="Q29" s="145">
        <f>ROUND(E29*P29,2)</f>
        <v>0</v>
      </c>
      <c r="R29" s="146"/>
      <c r="S29" s="146" t="s">
        <v>120</v>
      </c>
      <c r="T29" s="146" t="s">
        <v>120</v>
      </c>
      <c r="U29" s="146">
        <v>1.15534</v>
      </c>
      <c r="V29" s="146">
        <f>ROUND(E29*U29,2)</f>
        <v>10.4</v>
      </c>
      <c r="W29" s="146"/>
      <c r="X29" s="146" t="s">
        <v>145</v>
      </c>
      <c r="Y29" s="146" t="s">
        <v>123</v>
      </c>
      <c r="Z29" s="142"/>
      <c r="AA29" s="142"/>
      <c r="AB29" s="142"/>
      <c r="AC29" s="142"/>
      <c r="AD29" s="142"/>
      <c r="AE29" s="142"/>
      <c r="AF29" s="142"/>
      <c r="AG29" s="142" t="s">
        <v>146</v>
      </c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</row>
    <row r="30" spans="1:60" outlineLevel="2" x14ac:dyDescent="0.2">
      <c r="A30" s="167"/>
      <c r="B30" s="168"/>
      <c r="C30" s="174" t="s">
        <v>283</v>
      </c>
      <c r="D30" s="175"/>
      <c r="E30" s="176">
        <v>9</v>
      </c>
      <c r="F30" s="173"/>
      <c r="G30" s="173"/>
      <c r="H30" s="146"/>
      <c r="I30" s="146"/>
      <c r="J30" s="146"/>
      <c r="K30" s="146"/>
      <c r="L30" s="146"/>
      <c r="M30" s="146"/>
      <c r="N30" s="145"/>
      <c r="O30" s="145"/>
      <c r="P30" s="145"/>
      <c r="Q30" s="145"/>
      <c r="R30" s="146"/>
      <c r="S30" s="146"/>
      <c r="T30" s="146"/>
      <c r="U30" s="146"/>
      <c r="V30" s="146"/>
      <c r="W30" s="146"/>
      <c r="X30" s="146"/>
      <c r="Y30" s="146"/>
      <c r="Z30" s="142"/>
      <c r="AA30" s="142"/>
      <c r="AB30" s="142"/>
      <c r="AC30" s="142"/>
      <c r="AD30" s="142"/>
      <c r="AE30" s="142"/>
      <c r="AF30" s="142"/>
      <c r="AG30" s="142" t="s">
        <v>126</v>
      </c>
      <c r="AH30" s="142">
        <v>0</v>
      </c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</row>
    <row r="31" spans="1:60" outlineLevel="1" x14ac:dyDescent="0.2">
      <c r="A31" s="167">
        <v>11</v>
      </c>
      <c r="B31" s="168" t="s">
        <v>284</v>
      </c>
      <c r="C31" s="169" t="s">
        <v>285</v>
      </c>
      <c r="D31" s="170" t="s">
        <v>153</v>
      </c>
      <c r="E31" s="171">
        <v>90</v>
      </c>
      <c r="F31" s="172"/>
      <c r="G31" s="173">
        <f>ROUND(E31*F31,2)</f>
        <v>0</v>
      </c>
      <c r="H31" s="147"/>
      <c r="I31" s="146">
        <f>ROUND(E31*H31,2)</f>
        <v>0</v>
      </c>
      <c r="J31" s="147"/>
      <c r="K31" s="146">
        <f>ROUND(E31*J31,2)</f>
        <v>0</v>
      </c>
      <c r="L31" s="146">
        <v>21</v>
      </c>
      <c r="M31" s="146">
        <f>G31*(1+L31/100)</f>
        <v>0</v>
      </c>
      <c r="N31" s="145">
        <v>3.1E-4</v>
      </c>
      <c r="O31" s="145">
        <f>ROUND(E31*N31,2)</f>
        <v>0.03</v>
      </c>
      <c r="P31" s="145">
        <v>0</v>
      </c>
      <c r="Q31" s="145">
        <f>ROUND(E31*P31,2)</f>
        <v>0</v>
      </c>
      <c r="R31" s="146"/>
      <c r="S31" s="146" t="s">
        <v>120</v>
      </c>
      <c r="T31" s="146" t="s">
        <v>120</v>
      </c>
      <c r="U31" s="146">
        <v>0.23</v>
      </c>
      <c r="V31" s="146">
        <f>ROUND(E31*U31,2)</f>
        <v>20.7</v>
      </c>
      <c r="W31" s="146"/>
      <c r="X31" s="146" t="s">
        <v>145</v>
      </c>
      <c r="Y31" s="146" t="s">
        <v>123</v>
      </c>
      <c r="Z31" s="142"/>
      <c r="AA31" s="142"/>
      <c r="AB31" s="142"/>
      <c r="AC31" s="142"/>
      <c r="AD31" s="142"/>
      <c r="AE31" s="142"/>
      <c r="AF31" s="142"/>
      <c r="AG31" s="142" t="s">
        <v>146</v>
      </c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</row>
    <row r="32" spans="1:60" outlineLevel="2" x14ac:dyDescent="0.2">
      <c r="A32" s="167"/>
      <c r="B32" s="168"/>
      <c r="C32" s="174" t="s">
        <v>286</v>
      </c>
      <c r="D32" s="175"/>
      <c r="E32" s="176">
        <v>90</v>
      </c>
      <c r="F32" s="173"/>
      <c r="G32" s="173"/>
      <c r="H32" s="146"/>
      <c r="I32" s="146"/>
      <c r="J32" s="146"/>
      <c r="K32" s="146"/>
      <c r="L32" s="146"/>
      <c r="M32" s="146"/>
      <c r="N32" s="145"/>
      <c r="O32" s="145"/>
      <c r="P32" s="145"/>
      <c r="Q32" s="145"/>
      <c r="R32" s="146"/>
      <c r="S32" s="146"/>
      <c r="T32" s="146"/>
      <c r="U32" s="146"/>
      <c r="V32" s="146"/>
      <c r="W32" s="146"/>
      <c r="X32" s="146"/>
      <c r="Y32" s="146"/>
      <c r="Z32" s="142"/>
      <c r="AA32" s="142"/>
      <c r="AB32" s="142"/>
      <c r="AC32" s="142"/>
      <c r="AD32" s="142"/>
      <c r="AE32" s="142"/>
      <c r="AF32" s="142"/>
      <c r="AG32" s="142" t="s">
        <v>126</v>
      </c>
      <c r="AH32" s="142">
        <v>0</v>
      </c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</row>
    <row r="33" spans="1:60" outlineLevel="1" x14ac:dyDescent="0.2">
      <c r="A33" s="167">
        <v>12</v>
      </c>
      <c r="B33" s="168" t="s">
        <v>157</v>
      </c>
      <c r="C33" s="169" t="s">
        <v>158</v>
      </c>
      <c r="D33" s="170" t="s">
        <v>144</v>
      </c>
      <c r="E33" s="171">
        <v>65.137500000000003</v>
      </c>
      <c r="F33" s="172"/>
      <c r="G33" s="173">
        <f>ROUND(E33*F33,2)</f>
        <v>0</v>
      </c>
      <c r="H33" s="147"/>
      <c r="I33" s="146">
        <f>ROUND(E33*H33,2)</f>
        <v>0</v>
      </c>
      <c r="J33" s="147"/>
      <c r="K33" s="146">
        <f>ROUND(E33*J33,2)</f>
        <v>0</v>
      </c>
      <c r="L33" s="146">
        <v>21</v>
      </c>
      <c r="M33" s="146">
        <f>G33*(1+L33/100)</f>
        <v>0</v>
      </c>
      <c r="N33" s="145">
        <v>0</v>
      </c>
      <c r="O33" s="145">
        <f>ROUND(E33*N33,2)</f>
        <v>0</v>
      </c>
      <c r="P33" s="145">
        <v>0</v>
      </c>
      <c r="Q33" s="145">
        <f>ROUND(E33*P33,2)</f>
        <v>0</v>
      </c>
      <c r="R33" s="146"/>
      <c r="S33" s="146" t="s">
        <v>120</v>
      </c>
      <c r="T33" s="146" t="s">
        <v>120</v>
      </c>
      <c r="U33" s="146">
        <v>0.122</v>
      </c>
      <c r="V33" s="146">
        <f>ROUND(E33*U33,2)</f>
        <v>7.95</v>
      </c>
      <c r="W33" s="146"/>
      <c r="X33" s="146" t="s">
        <v>145</v>
      </c>
      <c r="Y33" s="146" t="s">
        <v>123</v>
      </c>
      <c r="Z33" s="142"/>
      <c r="AA33" s="142"/>
      <c r="AB33" s="142"/>
      <c r="AC33" s="142"/>
      <c r="AD33" s="142"/>
      <c r="AE33" s="142"/>
      <c r="AF33" s="142"/>
      <c r="AG33" s="142" t="s">
        <v>159</v>
      </c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</row>
    <row r="34" spans="1:60" outlineLevel="2" x14ac:dyDescent="0.2">
      <c r="A34" s="167"/>
      <c r="B34" s="168"/>
      <c r="C34" s="174" t="s">
        <v>270</v>
      </c>
      <c r="D34" s="175"/>
      <c r="E34" s="176">
        <v>65.137500000000003</v>
      </c>
      <c r="F34" s="173"/>
      <c r="G34" s="173"/>
      <c r="H34" s="146"/>
      <c r="I34" s="146"/>
      <c r="J34" s="146"/>
      <c r="K34" s="146"/>
      <c r="L34" s="146"/>
      <c r="M34" s="146"/>
      <c r="N34" s="145"/>
      <c r="O34" s="145"/>
      <c r="P34" s="145"/>
      <c r="Q34" s="145"/>
      <c r="R34" s="146"/>
      <c r="S34" s="146"/>
      <c r="T34" s="146"/>
      <c r="U34" s="146"/>
      <c r="V34" s="146"/>
      <c r="W34" s="146"/>
      <c r="X34" s="146"/>
      <c r="Y34" s="146"/>
      <c r="Z34" s="142"/>
      <c r="AA34" s="142"/>
      <c r="AB34" s="142"/>
      <c r="AC34" s="142"/>
      <c r="AD34" s="142"/>
      <c r="AE34" s="142"/>
      <c r="AF34" s="142"/>
      <c r="AG34" s="142" t="s">
        <v>126</v>
      </c>
      <c r="AH34" s="142">
        <v>5</v>
      </c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</row>
    <row r="35" spans="1:60" ht="22.5" outlineLevel="1" x14ac:dyDescent="0.2">
      <c r="A35" s="167">
        <v>13</v>
      </c>
      <c r="B35" s="168" t="s">
        <v>160</v>
      </c>
      <c r="C35" s="169" t="s">
        <v>161</v>
      </c>
      <c r="D35" s="170" t="s">
        <v>144</v>
      </c>
      <c r="E35" s="171">
        <v>27.75</v>
      </c>
      <c r="F35" s="172"/>
      <c r="G35" s="173">
        <f>ROUND(E35*F35,2)</f>
        <v>0</v>
      </c>
      <c r="H35" s="147"/>
      <c r="I35" s="146">
        <f>ROUND(E35*H35,2)</f>
        <v>0</v>
      </c>
      <c r="J35" s="147"/>
      <c r="K35" s="146">
        <f>ROUND(E35*J35,2)</f>
        <v>0</v>
      </c>
      <c r="L35" s="146">
        <v>21</v>
      </c>
      <c r="M35" s="146">
        <f>G35*(1+L35/100)</f>
        <v>0</v>
      </c>
      <c r="N35" s="145">
        <v>4.7480000000000001E-2</v>
      </c>
      <c r="O35" s="145">
        <f>ROUND(E35*N35,2)</f>
        <v>1.32</v>
      </c>
      <c r="P35" s="145">
        <v>0</v>
      </c>
      <c r="Q35" s="145">
        <f>ROUND(E35*P35,2)</f>
        <v>0</v>
      </c>
      <c r="R35" s="146"/>
      <c r="S35" s="146" t="s">
        <v>133</v>
      </c>
      <c r="T35" s="146" t="s">
        <v>120</v>
      </c>
      <c r="U35" s="146">
        <v>1.4157999999999999</v>
      </c>
      <c r="V35" s="146">
        <f>ROUND(E35*U35,2)</f>
        <v>39.29</v>
      </c>
      <c r="W35" s="146"/>
      <c r="X35" s="146" t="s">
        <v>145</v>
      </c>
      <c r="Y35" s="146" t="s">
        <v>123</v>
      </c>
      <c r="Z35" s="142"/>
      <c r="AA35" s="142"/>
      <c r="AB35" s="142"/>
      <c r="AC35" s="142"/>
      <c r="AD35" s="142"/>
      <c r="AE35" s="142"/>
      <c r="AF35" s="142"/>
      <c r="AG35" s="142" t="s">
        <v>146</v>
      </c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</row>
    <row r="36" spans="1:60" outlineLevel="2" x14ac:dyDescent="0.2">
      <c r="A36" s="167"/>
      <c r="B36" s="168"/>
      <c r="C36" s="174" t="s">
        <v>287</v>
      </c>
      <c r="D36" s="175"/>
      <c r="E36" s="176">
        <v>27.75</v>
      </c>
      <c r="F36" s="173"/>
      <c r="G36" s="173"/>
      <c r="H36" s="146"/>
      <c r="I36" s="146"/>
      <c r="J36" s="146"/>
      <c r="K36" s="146"/>
      <c r="L36" s="146"/>
      <c r="M36" s="146"/>
      <c r="N36" s="145"/>
      <c r="O36" s="145"/>
      <c r="P36" s="145"/>
      <c r="Q36" s="145"/>
      <c r="R36" s="146"/>
      <c r="S36" s="146"/>
      <c r="T36" s="146"/>
      <c r="U36" s="146"/>
      <c r="V36" s="146"/>
      <c r="W36" s="146"/>
      <c r="X36" s="146"/>
      <c r="Y36" s="146"/>
      <c r="Z36" s="142"/>
      <c r="AA36" s="142"/>
      <c r="AB36" s="142"/>
      <c r="AC36" s="142"/>
      <c r="AD36" s="142"/>
      <c r="AE36" s="142"/>
      <c r="AF36" s="142"/>
      <c r="AG36" s="142" t="s">
        <v>126</v>
      </c>
      <c r="AH36" s="142">
        <v>0</v>
      </c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</row>
    <row r="37" spans="1:60" outlineLevel="1" x14ac:dyDescent="0.2">
      <c r="A37" s="167">
        <v>14</v>
      </c>
      <c r="B37" s="168" t="s">
        <v>164</v>
      </c>
      <c r="C37" s="169" t="s">
        <v>288</v>
      </c>
      <c r="D37" s="170" t="s">
        <v>153</v>
      </c>
      <c r="E37" s="171">
        <v>159.22499999999999</v>
      </c>
      <c r="F37" s="172"/>
      <c r="G37" s="173">
        <f>ROUND(E37*F37,2)</f>
        <v>0</v>
      </c>
      <c r="H37" s="147"/>
      <c r="I37" s="146">
        <f>ROUND(E37*H37,2)</f>
        <v>0</v>
      </c>
      <c r="J37" s="147"/>
      <c r="K37" s="146">
        <f>ROUND(E37*J37,2)</f>
        <v>0</v>
      </c>
      <c r="L37" s="146">
        <v>21</v>
      </c>
      <c r="M37" s="146">
        <f>G37*(1+L37/100)</f>
        <v>0</v>
      </c>
      <c r="N37" s="145">
        <v>0</v>
      </c>
      <c r="O37" s="145">
        <f>ROUND(E37*N37,2)</f>
        <v>0</v>
      </c>
      <c r="P37" s="145">
        <v>0</v>
      </c>
      <c r="Q37" s="145">
        <f>ROUND(E37*P37,2)</f>
        <v>0</v>
      </c>
      <c r="R37" s="146"/>
      <c r="S37" s="146" t="s">
        <v>133</v>
      </c>
      <c r="T37" s="146" t="s">
        <v>121</v>
      </c>
      <c r="U37" s="146">
        <v>0</v>
      </c>
      <c r="V37" s="146">
        <f>ROUND(E37*U37,2)</f>
        <v>0</v>
      </c>
      <c r="W37" s="146"/>
      <c r="X37" s="146" t="s">
        <v>145</v>
      </c>
      <c r="Y37" s="146" t="s">
        <v>123</v>
      </c>
      <c r="Z37" s="142"/>
      <c r="AA37" s="142"/>
      <c r="AB37" s="142"/>
      <c r="AC37" s="142"/>
      <c r="AD37" s="142"/>
      <c r="AE37" s="142"/>
      <c r="AF37" s="142"/>
      <c r="AG37" s="142" t="s">
        <v>159</v>
      </c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</row>
    <row r="38" spans="1:60" outlineLevel="2" x14ac:dyDescent="0.2">
      <c r="A38" s="167"/>
      <c r="B38" s="168"/>
      <c r="C38" s="174" t="s">
        <v>289</v>
      </c>
      <c r="D38" s="175"/>
      <c r="E38" s="176">
        <v>144.75</v>
      </c>
      <c r="F38" s="173"/>
      <c r="G38" s="173"/>
      <c r="H38" s="146"/>
      <c r="I38" s="146"/>
      <c r="J38" s="146"/>
      <c r="K38" s="146"/>
      <c r="L38" s="146"/>
      <c r="M38" s="146"/>
      <c r="N38" s="145"/>
      <c r="O38" s="145"/>
      <c r="P38" s="145"/>
      <c r="Q38" s="145"/>
      <c r="R38" s="146"/>
      <c r="S38" s="146"/>
      <c r="T38" s="146"/>
      <c r="U38" s="146"/>
      <c r="V38" s="146"/>
      <c r="W38" s="146"/>
      <c r="X38" s="146"/>
      <c r="Y38" s="146"/>
      <c r="Z38" s="142"/>
      <c r="AA38" s="142"/>
      <c r="AB38" s="142"/>
      <c r="AC38" s="142"/>
      <c r="AD38" s="142"/>
      <c r="AE38" s="142"/>
      <c r="AF38" s="142"/>
      <c r="AG38" s="142" t="s">
        <v>126</v>
      </c>
      <c r="AH38" s="142">
        <v>0</v>
      </c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</row>
    <row r="39" spans="1:60" outlineLevel="3" x14ac:dyDescent="0.2">
      <c r="A39" s="167"/>
      <c r="B39" s="168"/>
      <c r="C39" s="177" t="s">
        <v>168</v>
      </c>
      <c r="D39" s="178"/>
      <c r="E39" s="179">
        <v>14.475</v>
      </c>
      <c r="F39" s="173"/>
      <c r="G39" s="173"/>
      <c r="H39" s="146"/>
      <c r="I39" s="146"/>
      <c r="J39" s="146"/>
      <c r="K39" s="146"/>
      <c r="L39" s="146"/>
      <c r="M39" s="146"/>
      <c r="N39" s="145"/>
      <c r="O39" s="145"/>
      <c r="P39" s="145"/>
      <c r="Q39" s="145"/>
      <c r="R39" s="146"/>
      <c r="S39" s="146"/>
      <c r="T39" s="146"/>
      <c r="U39" s="146"/>
      <c r="V39" s="146"/>
      <c r="W39" s="146"/>
      <c r="X39" s="146"/>
      <c r="Y39" s="146"/>
      <c r="Z39" s="142"/>
      <c r="AA39" s="142"/>
      <c r="AB39" s="142"/>
      <c r="AC39" s="142"/>
      <c r="AD39" s="142"/>
      <c r="AE39" s="142"/>
      <c r="AF39" s="142"/>
      <c r="AG39" s="142" t="s">
        <v>126</v>
      </c>
      <c r="AH39" s="142">
        <v>4</v>
      </c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</row>
    <row r="40" spans="1:60" outlineLevel="1" x14ac:dyDescent="0.2">
      <c r="A40" s="167">
        <v>15</v>
      </c>
      <c r="B40" s="168" t="s">
        <v>169</v>
      </c>
      <c r="C40" s="169" t="s">
        <v>170</v>
      </c>
      <c r="D40" s="170" t="s">
        <v>153</v>
      </c>
      <c r="E40" s="171">
        <v>99</v>
      </c>
      <c r="F40" s="172"/>
      <c r="G40" s="173">
        <f>ROUND(E40*F40,2)</f>
        <v>0</v>
      </c>
      <c r="H40" s="147"/>
      <c r="I40" s="146">
        <f>ROUND(E40*H40,2)</f>
        <v>0</v>
      </c>
      <c r="J40" s="147"/>
      <c r="K40" s="146">
        <f>ROUND(E40*J40,2)</f>
        <v>0</v>
      </c>
      <c r="L40" s="146">
        <v>21</v>
      </c>
      <c r="M40" s="146">
        <f>G40*(1+L40/100)</f>
        <v>0</v>
      </c>
      <c r="N40" s="145">
        <v>0</v>
      </c>
      <c r="O40" s="145">
        <f>ROUND(E40*N40,2)</f>
        <v>0</v>
      </c>
      <c r="P40" s="145">
        <v>0</v>
      </c>
      <c r="Q40" s="145">
        <f>ROUND(E40*P40,2)</f>
        <v>0</v>
      </c>
      <c r="R40" s="146"/>
      <c r="S40" s="146" t="s">
        <v>133</v>
      </c>
      <c r="T40" s="146" t="s">
        <v>121</v>
      </c>
      <c r="U40" s="146">
        <v>0</v>
      </c>
      <c r="V40" s="146">
        <f>ROUND(E40*U40,2)</f>
        <v>0</v>
      </c>
      <c r="W40" s="146"/>
      <c r="X40" s="146" t="s">
        <v>145</v>
      </c>
      <c r="Y40" s="146" t="s">
        <v>123</v>
      </c>
      <c r="Z40" s="142"/>
      <c r="AA40" s="142"/>
      <c r="AB40" s="142"/>
      <c r="AC40" s="142"/>
      <c r="AD40" s="142"/>
      <c r="AE40" s="142"/>
      <c r="AF40" s="142"/>
      <c r="AG40" s="142" t="s">
        <v>159</v>
      </c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</row>
    <row r="41" spans="1:60" outlineLevel="2" x14ac:dyDescent="0.2">
      <c r="A41" s="167"/>
      <c r="B41" s="168"/>
      <c r="C41" s="174" t="s">
        <v>290</v>
      </c>
      <c r="D41" s="175"/>
      <c r="E41" s="176">
        <v>90</v>
      </c>
      <c r="F41" s="173"/>
      <c r="G41" s="173"/>
      <c r="H41" s="146"/>
      <c r="I41" s="146"/>
      <c r="J41" s="146"/>
      <c r="K41" s="146"/>
      <c r="L41" s="146"/>
      <c r="M41" s="146"/>
      <c r="N41" s="145"/>
      <c r="O41" s="145"/>
      <c r="P41" s="145"/>
      <c r="Q41" s="145"/>
      <c r="R41" s="146"/>
      <c r="S41" s="146"/>
      <c r="T41" s="146"/>
      <c r="U41" s="146"/>
      <c r="V41" s="146"/>
      <c r="W41" s="146"/>
      <c r="X41" s="146"/>
      <c r="Y41" s="146"/>
      <c r="Z41" s="142"/>
      <c r="AA41" s="142"/>
      <c r="AB41" s="142"/>
      <c r="AC41" s="142"/>
      <c r="AD41" s="142"/>
      <c r="AE41" s="142"/>
      <c r="AF41" s="142"/>
      <c r="AG41" s="142" t="s">
        <v>126</v>
      </c>
      <c r="AH41" s="142">
        <v>0</v>
      </c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</row>
    <row r="42" spans="1:60" outlineLevel="3" x14ac:dyDescent="0.2">
      <c r="A42" s="167"/>
      <c r="B42" s="168"/>
      <c r="C42" s="177" t="s">
        <v>168</v>
      </c>
      <c r="D42" s="178"/>
      <c r="E42" s="179">
        <v>9</v>
      </c>
      <c r="F42" s="173"/>
      <c r="G42" s="173"/>
      <c r="H42" s="146"/>
      <c r="I42" s="146"/>
      <c r="J42" s="146"/>
      <c r="K42" s="146"/>
      <c r="L42" s="146"/>
      <c r="M42" s="146"/>
      <c r="N42" s="145"/>
      <c r="O42" s="145"/>
      <c r="P42" s="145"/>
      <c r="Q42" s="145"/>
      <c r="R42" s="146"/>
      <c r="S42" s="146"/>
      <c r="T42" s="146"/>
      <c r="U42" s="146"/>
      <c r="V42" s="146"/>
      <c r="W42" s="146"/>
      <c r="X42" s="146"/>
      <c r="Y42" s="146"/>
      <c r="Z42" s="142"/>
      <c r="AA42" s="142"/>
      <c r="AB42" s="142"/>
      <c r="AC42" s="142"/>
      <c r="AD42" s="142"/>
      <c r="AE42" s="142"/>
      <c r="AF42" s="142"/>
      <c r="AG42" s="142" t="s">
        <v>126</v>
      </c>
      <c r="AH42" s="142">
        <v>4</v>
      </c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</row>
    <row r="43" spans="1:60" outlineLevel="1" x14ac:dyDescent="0.2">
      <c r="A43" s="167">
        <v>16</v>
      </c>
      <c r="B43" s="168" t="s">
        <v>291</v>
      </c>
      <c r="C43" s="169" t="s">
        <v>292</v>
      </c>
      <c r="D43" s="170" t="s">
        <v>153</v>
      </c>
      <c r="E43" s="171">
        <v>159.22499999999999</v>
      </c>
      <c r="F43" s="172"/>
      <c r="G43" s="173">
        <f>ROUND(E43*F43,2)</f>
        <v>0</v>
      </c>
      <c r="H43" s="147"/>
      <c r="I43" s="146">
        <f>ROUND(E43*H43,2)</f>
        <v>0</v>
      </c>
      <c r="J43" s="147"/>
      <c r="K43" s="146">
        <f>ROUND(E43*J43,2)</f>
        <v>0</v>
      </c>
      <c r="L43" s="146">
        <v>21</v>
      </c>
      <c r="M43" s="146">
        <f>G43*(1+L43/100)</f>
        <v>0</v>
      </c>
      <c r="N43" s="145">
        <v>0</v>
      </c>
      <c r="O43" s="145">
        <f>ROUND(E43*N43,2)</f>
        <v>0</v>
      </c>
      <c r="P43" s="145">
        <v>0</v>
      </c>
      <c r="Q43" s="145">
        <f>ROUND(E43*P43,2)</f>
        <v>0</v>
      </c>
      <c r="R43" s="146"/>
      <c r="S43" s="146" t="s">
        <v>133</v>
      </c>
      <c r="T43" s="146" t="s">
        <v>166</v>
      </c>
      <c r="U43" s="146">
        <v>0</v>
      </c>
      <c r="V43" s="146">
        <f>ROUND(E43*U43,2)</f>
        <v>0</v>
      </c>
      <c r="W43" s="146"/>
      <c r="X43" s="146" t="s">
        <v>145</v>
      </c>
      <c r="Y43" s="146" t="s">
        <v>123</v>
      </c>
      <c r="Z43" s="142"/>
      <c r="AA43" s="142"/>
      <c r="AB43" s="142"/>
      <c r="AC43" s="142"/>
      <c r="AD43" s="142"/>
      <c r="AE43" s="142"/>
      <c r="AF43" s="142"/>
      <c r="AG43" s="142" t="s">
        <v>159</v>
      </c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</row>
    <row r="44" spans="1:60" outlineLevel="2" x14ac:dyDescent="0.2">
      <c r="A44" s="167"/>
      <c r="B44" s="168"/>
      <c r="C44" s="174" t="s">
        <v>293</v>
      </c>
      <c r="D44" s="175"/>
      <c r="E44" s="176">
        <v>159.22499999999999</v>
      </c>
      <c r="F44" s="173"/>
      <c r="G44" s="173"/>
      <c r="H44" s="146"/>
      <c r="I44" s="146"/>
      <c r="J44" s="146"/>
      <c r="K44" s="146"/>
      <c r="L44" s="146"/>
      <c r="M44" s="146"/>
      <c r="N44" s="145"/>
      <c r="O44" s="145"/>
      <c r="P44" s="145"/>
      <c r="Q44" s="145"/>
      <c r="R44" s="146"/>
      <c r="S44" s="146"/>
      <c r="T44" s="146"/>
      <c r="U44" s="146"/>
      <c r="V44" s="146"/>
      <c r="W44" s="146"/>
      <c r="X44" s="146"/>
      <c r="Y44" s="146"/>
      <c r="Z44" s="142"/>
      <c r="AA44" s="142"/>
      <c r="AB44" s="142"/>
      <c r="AC44" s="142"/>
      <c r="AD44" s="142"/>
      <c r="AE44" s="142"/>
      <c r="AF44" s="142"/>
      <c r="AG44" s="142" t="s">
        <v>126</v>
      </c>
      <c r="AH44" s="142">
        <v>5</v>
      </c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</row>
    <row r="45" spans="1:60" outlineLevel="1" x14ac:dyDescent="0.2">
      <c r="A45" s="167">
        <v>17</v>
      </c>
      <c r="B45" s="168" t="s">
        <v>291</v>
      </c>
      <c r="C45" s="169" t="s">
        <v>292</v>
      </c>
      <c r="D45" s="170" t="s">
        <v>153</v>
      </c>
      <c r="E45" s="171">
        <v>159.22499999999999</v>
      </c>
      <c r="F45" s="172"/>
      <c r="G45" s="173">
        <f>ROUND(E45*F45,2)</f>
        <v>0</v>
      </c>
      <c r="H45" s="147"/>
      <c r="I45" s="146">
        <f>ROUND(E45*H45,2)</f>
        <v>0</v>
      </c>
      <c r="J45" s="147"/>
      <c r="K45" s="146">
        <f>ROUND(E45*J45,2)</f>
        <v>0</v>
      </c>
      <c r="L45" s="146">
        <v>21</v>
      </c>
      <c r="M45" s="146">
        <f>G45*(1+L45/100)</f>
        <v>0</v>
      </c>
      <c r="N45" s="145">
        <v>0</v>
      </c>
      <c r="O45" s="145">
        <f>ROUND(E45*N45,2)</f>
        <v>0</v>
      </c>
      <c r="P45" s="145">
        <v>0</v>
      </c>
      <c r="Q45" s="145">
        <f>ROUND(E45*P45,2)</f>
        <v>0</v>
      </c>
      <c r="R45" s="146"/>
      <c r="S45" s="146" t="s">
        <v>133</v>
      </c>
      <c r="T45" s="146" t="s">
        <v>166</v>
      </c>
      <c r="U45" s="146">
        <v>0</v>
      </c>
      <c r="V45" s="146">
        <f>ROUND(E45*U45,2)</f>
        <v>0</v>
      </c>
      <c r="W45" s="146"/>
      <c r="X45" s="146" t="s">
        <v>145</v>
      </c>
      <c r="Y45" s="146" t="s">
        <v>123</v>
      </c>
      <c r="Z45" s="142"/>
      <c r="AA45" s="142"/>
      <c r="AB45" s="142"/>
      <c r="AC45" s="142"/>
      <c r="AD45" s="142"/>
      <c r="AE45" s="142"/>
      <c r="AF45" s="142"/>
      <c r="AG45" s="142" t="s">
        <v>159</v>
      </c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</row>
    <row r="46" spans="1:60" outlineLevel="2" x14ac:dyDescent="0.2">
      <c r="A46" s="167"/>
      <c r="B46" s="168"/>
      <c r="C46" s="174" t="s">
        <v>293</v>
      </c>
      <c r="D46" s="175"/>
      <c r="E46" s="176">
        <v>159.22499999999999</v>
      </c>
      <c r="F46" s="173"/>
      <c r="G46" s="173"/>
      <c r="H46" s="146"/>
      <c r="I46" s="146"/>
      <c r="J46" s="146"/>
      <c r="K46" s="146"/>
      <c r="L46" s="146"/>
      <c r="M46" s="146"/>
      <c r="N46" s="145"/>
      <c r="O46" s="145"/>
      <c r="P46" s="145"/>
      <c r="Q46" s="145"/>
      <c r="R46" s="146"/>
      <c r="S46" s="146"/>
      <c r="T46" s="146"/>
      <c r="U46" s="146"/>
      <c r="V46" s="146"/>
      <c r="W46" s="146"/>
      <c r="X46" s="146"/>
      <c r="Y46" s="146"/>
      <c r="Z46" s="142"/>
      <c r="AA46" s="142"/>
      <c r="AB46" s="142"/>
      <c r="AC46" s="142"/>
      <c r="AD46" s="142"/>
      <c r="AE46" s="142"/>
      <c r="AF46" s="142"/>
      <c r="AG46" s="142" t="s">
        <v>126</v>
      </c>
      <c r="AH46" s="142">
        <v>5</v>
      </c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</row>
    <row r="47" spans="1:60" x14ac:dyDescent="0.2">
      <c r="A47" s="161" t="s">
        <v>115</v>
      </c>
      <c r="B47" s="162" t="s">
        <v>63</v>
      </c>
      <c r="C47" s="163" t="s">
        <v>64</v>
      </c>
      <c r="D47" s="164"/>
      <c r="E47" s="165"/>
      <c r="F47" s="166"/>
      <c r="G47" s="166">
        <f>SUMIF(AG48:AG51,"&lt;&gt;NOR",G48:G51)</f>
        <v>0</v>
      </c>
      <c r="H47" s="149"/>
      <c r="I47" s="149">
        <f>SUM(I48:I51)</f>
        <v>0</v>
      </c>
      <c r="J47" s="149"/>
      <c r="K47" s="149">
        <f>SUM(K48:K51)</f>
        <v>0</v>
      </c>
      <c r="L47" s="149"/>
      <c r="M47" s="149">
        <f>SUM(M48:M51)</f>
        <v>0</v>
      </c>
      <c r="N47" s="148"/>
      <c r="O47" s="148">
        <f>SUM(O48:O51)</f>
        <v>0</v>
      </c>
      <c r="P47" s="148"/>
      <c r="Q47" s="148">
        <f>SUM(Q48:Q51)</f>
        <v>0</v>
      </c>
      <c r="R47" s="149"/>
      <c r="S47" s="149"/>
      <c r="T47" s="149"/>
      <c r="U47" s="149"/>
      <c r="V47" s="149">
        <f>SUM(V48:V51)</f>
        <v>425.09</v>
      </c>
      <c r="W47" s="149"/>
      <c r="X47" s="149"/>
      <c r="Y47" s="149"/>
      <c r="AG47" t="s">
        <v>116</v>
      </c>
    </row>
    <row r="48" spans="1:60" ht="22.5" outlineLevel="1" x14ac:dyDescent="0.2">
      <c r="A48" s="167">
        <v>18</v>
      </c>
      <c r="B48" s="168" t="s">
        <v>294</v>
      </c>
      <c r="C48" s="169" t="s">
        <v>295</v>
      </c>
      <c r="D48" s="170" t="s">
        <v>144</v>
      </c>
      <c r="E48" s="171">
        <v>465.6</v>
      </c>
      <c r="F48" s="172"/>
      <c r="G48" s="173">
        <f>ROUND(E48*F48,2)</f>
        <v>0</v>
      </c>
      <c r="H48" s="147"/>
      <c r="I48" s="146">
        <f>ROUND(E48*H48,2)</f>
        <v>0</v>
      </c>
      <c r="J48" s="147"/>
      <c r="K48" s="146">
        <f>ROUND(E48*J48,2)</f>
        <v>0</v>
      </c>
      <c r="L48" s="146">
        <v>21</v>
      </c>
      <c r="M48" s="146">
        <f>G48*(1+L48/100)</f>
        <v>0</v>
      </c>
      <c r="N48" s="145">
        <v>0</v>
      </c>
      <c r="O48" s="145">
        <f>ROUND(E48*N48,2)</f>
        <v>0</v>
      </c>
      <c r="P48" s="145">
        <v>0</v>
      </c>
      <c r="Q48" s="145">
        <f>ROUND(E48*P48,2)</f>
        <v>0</v>
      </c>
      <c r="R48" s="146"/>
      <c r="S48" s="146" t="s">
        <v>120</v>
      </c>
      <c r="T48" s="146" t="s">
        <v>120</v>
      </c>
      <c r="U48" s="146">
        <v>0.91300000000000003</v>
      </c>
      <c r="V48" s="146">
        <f>ROUND(E48*U48,2)</f>
        <v>425.09</v>
      </c>
      <c r="W48" s="146"/>
      <c r="X48" s="146" t="s">
        <v>145</v>
      </c>
      <c r="Y48" s="146" t="s">
        <v>123</v>
      </c>
      <c r="Z48" s="142"/>
      <c r="AA48" s="142"/>
      <c r="AB48" s="142"/>
      <c r="AC48" s="142"/>
      <c r="AD48" s="142"/>
      <c r="AE48" s="142"/>
      <c r="AF48" s="142"/>
      <c r="AG48" s="142" t="s">
        <v>159</v>
      </c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</row>
    <row r="49" spans="1:60" outlineLevel="2" x14ac:dyDescent="0.2">
      <c r="A49" s="167"/>
      <c r="B49" s="168"/>
      <c r="C49" s="174" t="s">
        <v>296</v>
      </c>
      <c r="D49" s="175"/>
      <c r="E49" s="176">
        <v>465.6</v>
      </c>
      <c r="F49" s="173"/>
      <c r="G49" s="173"/>
      <c r="H49" s="146"/>
      <c r="I49" s="146"/>
      <c r="J49" s="146"/>
      <c r="K49" s="146"/>
      <c r="L49" s="146"/>
      <c r="M49" s="146"/>
      <c r="N49" s="145"/>
      <c r="O49" s="145"/>
      <c r="P49" s="145"/>
      <c r="Q49" s="145"/>
      <c r="R49" s="146"/>
      <c r="S49" s="146"/>
      <c r="T49" s="146"/>
      <c r="U49" s="146"/>
      <c r="V49" s="146"/>
      <c r="W49" s="146"/>
      <c r="X49" s="146"/>
      <c r="Y49" s="146"/>
      <c r="Z49" s="142"/>
      <c r="AA49" s="142"/>
      <c r="AB49" s="142"/>
      <c r="AC49" s="142"/>
      <c r="AD49" s="142"/>
      <c r="AE49" s="142"/>
      <c r="AF49" s="142"/>
      <c r="AG49" s="142" t="s">
        <v>126</v>
      </c>
      <c r="AH49" s="142">
        <v>0</v>
      </c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</row>
    <row r="50" spans="1:60" outlineLevel="1" x14ac:dyDescent="0.2">
      <c r="A50" s="167">
        <v>19</v>
      </c>
      <c r="B50" s="168" t="s">
        <v>297</v>
      </c>
      <c r="C50" s="169" t="s">
        <v>298</v>
      </c>
      <c r="D50" s="170" t="s">
        <v>299</v>
      </c>
      <c r="E50" s="171">
        <v>24.211200000000002</v>
      </c>
      <c r="F50" s="172"/>
      <c r="G50" s="173">
        <f>ROUND(E50*F50,2)</f>
        <v>0</v>
      </c>
      <c r="H50" s="147"/>
      <c r="I50" s="146">
        <f>ROUND(E50*H50,2)</f>
        <v>0</v>
      </c>
      <c r="J50" s="147"/>
      <c r="K50" s="146">
        <f>ROUND(E50*J50,2)</f>
        <v>0</v>
      </c>
      <c r="L50" s="146">
        <v>21</v>
      </c>
      <c r="M50" s="146">
        <f>G50*(1+L50/100)</f>
        <v>0</v>
      </c>
      <c r="N50" s="145">
        <v>0</v>
      </c>
      <c r="O50" s="145">
        <f>ROUND(E50*N50,2)</f>
        <v>0</v>
      </c>
      <c r="P50" s="145">
        <v>0</v>
      </c>
      <c r="Q50" s="145">
        <f>ROUND(E50*P50,2)</f>
        <v>0</v>
      </c>
      <c r="R50" s="146"/>
      <c r="S50" s="146" t="s">
        <v>120</v>
      </c>
      <c r="T50" s="146" t="s">
        <v>129</v>
      </c>
      <c r="U50" s="146">
        <v>0</v>
      </c>
      <c r="V50" s="146">
        <f>ROUND(E50*U50,2)</f>
        <v>0</v>
      </c>
      <c r="W50" s="146"/>
      <c r="X50" s="146" t="s">
        <v>122</v>
      </c>
      <c r="Y50" s="146" t="s">
        <v>123</v>
      </c>
      <c r="Z50" s="142"/>
      <c r="AA50" s="142"/>
      <c r="AB50" s="142"/>
      <c r="AC50" s="142"/>
      <c r="AD50" s="142"/>
      <c r="AE50" s="142"/>
      <c r="AF50" s="142"/>
      <c r="AG50" s="142" t="s">
        <v>124</v>
      </c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</row>
    <row r="51" spans="1:60" outlineLevel="2" x14ac:dyDescent="0.2">
      <c r="A51" s="167"/>
      <c r="B51" s="168"/>
      <c r="C51" s="174" t="s">
        <v>300</v>
      </c>
      <c r="D51" s="175"/>
      <c r="E51" s="176">
        <v>24.211200000000002</v>
      </c>
      <c r="F51" s="173"/>
      <c r="G51" s="173"/>
      <c r="H51" s="146"/>
      <c r="I51" s="146"/>
      <c r="J51" s="146"/>
      <c r="K51" s="146"/>
      <c r="L51" s="146"/>
      <c r="M51" s="146"/>
      <c r="N51" s="145"/>
      <c r="O51" s="145"/>
      <c r="P51" s="145"/>
      <c r="Q51" s="145"/>
      <c r="R51" s="146"/>
      <c r="S51" s="146"/>
      <c r="T51" s="146"/>
      <c r="U51" s="146"/>
      <c r="V51" s="146"/>
      <c r="W51" s="146"/>
      <c r="X51" s="146"/>
      <c r="Y51" s="146"/>
      <c r="Z51" s="142"/>
      <c r="AA51" s="142"/>
      <c r="AB51" s="142"/>
      <c r="AC51" s="142"/>
      <c r="AD51" s="142"/>
      <c r="AE51" s="142"/>
      <c r="AF51" s="142"/>
      <c r="AG51" s="142" t="s">
        <v>126</v>
      </c>
      <c r="AH51" s="142">
        <v>5</v>
      </c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</row>
    <row r="52" spans="1:60" x14ac:dyDescent="0.2">
      <c r="A52" s="161" t="s">
        <v>115</v>
      </c>
      <c r="B52" s="162" t="s">
        <v>65</v>
      </c>
      <c r="C52" s="163" t="s">
        <v>66</v>
      </c>
      <c r="D52" s="164"/>
      <c r="E52" s="165"/>
      <c r="F52" s="166"/>
      <c r="G52" s="166">
        <f>SUMIF(AG53:AG72,"&lt;&gt;NOR",G53:G72)</f>
        <v>0</v>
      </c>
      <c r="H52" s="149"/>
      <c r="I52" s="149">
        <f>SUM(I53:I72)</f>
        <v>0</v>
      </c>
      <c r="J52" s="149"/>
      <c r="K52" s="149">
        <f>SUM(K53:K72)</f>
        <v>0</v>
      </c>
      <c r="L52" s="149"/>
      <c r="M52" s="149">
        <f>SUM(M53:M72)</f>
        <v>0</v>
      </c>
      <c r="N52" s="148"/>
      <c r="O52" s="148">
        <f>SUM(O53:O72)</f>
        <v>0.95</v>
      </c>
      <c r="P52" s="148"/>
      <c r="Q52" s="148">
        <f>SUM(Q53:Q72)</f>
        <v>0</v>
      </c>
      <c r="R52" s="149"/>
      <c r="S52" s="149"/>
      <c r="T52" s="149"/>
      <c r="U52" s="149"/>
      <c r="V52" s="149">
        <f>SUM(V53:V72)</f>
        <v>317.74</v>
      </c>
      <c r="W52" s="149"/>
      <c r="X52" s="149"/>
      <c r="Y52" s="149"/>
      <c r="AG52" t="s">
        <v>116</v>
      </c>
    </row>
    <row r="53" spans="1:60" ht="22.5" outlineLevel="1" x14ac:dyDescent="0.2">
      <c r="A53" s="167">
        <v>20</v>
      </c>
      <c r="B53" s="168" t="s">
        <v>177</v>
      </c>
      <c r="C53" s="169" t="s">
        <v>178</v>
      </c>
      <c r="D53" s="170" t="s">
        <v>179</v>
      </c>
      <c r="E53" s="171">
        <v>64</v>
      </c>
      <c r="F53" s="172"/>
      <c r="G53" s="173">
        <f>ROUND(E53*F53,2)</f>
        <v>0</v>
      </c>
      <c r="H53" s="147"/>
      <c r="I53" s="146">
        <f>ROUND(E53*H53,2)</f>
        <v>0</v>
      </c>
      <c r="J53" s="147"/>
      <c r="K53" s="146">
        <f>ROUND(E53*J53,2)</f>
        <v>0</v>
      </c>
      <c r="L53" s="146">
        <v>21</v>
      </c>
      <c r="M53" s="146">
        <f>G53*(1+L53/100)</f>
        <v>0</v>
      </c>
      <c r="N53" s="145">
        <v>0</v>
      </c>
      <c r="O53" s="145">
        <f>ROUND(E53*N53,2)</f>
        <v>0</v>
      </c>
      <c r="P53" s="145">
        <v>0</v>
      </c>
      <c r="Q53" s="145">
        <f>ROUND(E53*P53,2)</f>
        <v>0</v>
      </c>
      <c r="R53" s="146"/>
      <c r="S53" s="146" t="s">
        <v>120</v>
      </c>
      <c r="T53" s="146" t="s">
        <v>120</v>
      </c>
      <c r="U53" s="146">
        <v>1</v>
      </c>
      <c r="V53" s="146">
        <f>ROUND(E53*U53,2)</f>
        <v>64</v>
      </c>
      <c r="W53" s="146"/>
      <c r="X53" s="146" t="s">
        <v>145</v>
      </c>
      <c r="Y53" s="146" t="s">
        <v>123</v>
      </c>
      <c r="Z53" s="142"/>
      <c r="AA53" s="142"/>
      <c r="AB53" s="142"/>
      <c r="AC53" s="142"/>
      <c r="AD53" s="142"/>
      <c r="AE53" s="142"/>
      <c r="AF53" s="142"/>
      <c r="AG53" s="142" t="s">
        <v>159</v>
      </c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</row>
    <row r="54" spans="1:60" outlineLevel="2" x14ac:dyDescent="0.2">
      <c r="A54" s="167"/>
      <c r="B54" s="168"/>
      <c r="C54" s="174" t="s">
        <v>301</v>
      </c>
      <c r="D54" s="175"/>
      <c r="E54" s="176">
        <v>64</v>
      </c>
      <c r="F54" s="173"/>
      <c r="G54" s="173"/>
      <c r="H54" s="146"/>
      <c r="I54" s="146"/>
      <c r="J54" s="146"/>
      <c r="K54" s="146"/>
      <c r="L54" s="146"/>
      <c r="M54" s="146"/>
      <c r="N54" s="145"/>
      <c r="O54" s="145"/>
      <c r="P54" s="145"/>
      <c r="Q54" s="145"/>
      <c r="R54" s="146"/>
      <c r="S54" s="146"/>
      <c r="T54" s="146"/>
      <c r="U54" s="146"/>
      <c r="V54" s="146"/>
      <c r="W54" s="146"/>
      <c r="X54" s="146"/>
      <c r="Y54" s="146"/>
      <c r="Z54" s="142"/>
      <c r="AA54" s="142"/>
      <c r="AB54" s="142"/>
      <c r="AC54" s="142"/>
      <c r="AD54" s="142"/>
      <c r="AE54" s="142"/>
      <c r="AF54" s="142"/>
      <c r="AG54" s="142" t="s">
        <v>126</v>
      </c>
      <c r="AH54" s="142">
        <v>0</v>
      </c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</row>
    <row r="55" spans="1:60" outlineLevel="1" x14ac:dyDescent="0.2">
      <c r="A55" s="167">
        <v>21</v>
      </c>
      <c r="B55" s="168" t="s">
        <v>302</v>
      </c>
      <c r="C55" s="169" t="s">
        <v>303</v>
      </c>
      <c r="D55" s="170" t="s">
        <v>144</v>
      </c>
      <c r="E55" s="171">
        <v>600</v>
      </c>
      <c r="F55" s="172"/>
      <c r="G55" s="173">
        <f>ROUND(E55*F55,2)</f>
        <v>0</v>
      </c>
      <c r="H55" s="147"/>
      <c r="I55" s="146">
        <f>ROUND(E55*H55,2)</f>
        <v>0</v>
      </c>
      <c r="J55" s="147"/>
      <c r="K55" s="146">
        <f>ROUND(E55*J55,2)</f>
        <v>0</v>
      </c>
      <c r="L55" s="146">
        <v>21</v>
      </c>
      <c r="M55" s="146">
        <f>G55*(1+L55/100)</f>
        <v>0</v>
      </c>
      <c r="N55" s="145">
        <v>0</v>
      </c>
      <c r="O55" s="145">
        <f>ROUND(E55*N55,2)</f>
        <v>0</v>
      </c>
      <c r="P55" s="145">
        <v>0</v>
      </c>
      <c r="Q55" s="145">
        <f>ROUND(E55*P55,2)</f>
        <v>0</v>
      </c>
      <c r="R55" s="146"/>
      <c r="S55" s="146" t="s">
        <v>120</v>
      </c>
      <c r="T55" s="146" t="s">
        <v>120</v>
      </c>
      <c r="U55" s="146">
        <v>0.14399999999999999</v>
      </c>
      <c r="V55" s="146">
        <f>ROUND(E55*U55,2)</f>
        <v>86.4</v>
      </c>
      <c r="W55" s="146"/>
      <c r="X55" s="146" t="s">
        <v>145</v>
      </c>
      <c r="Y55" s="146" t="s">
        <v>123</v>
      </c>
      <c r="Z55" s="142"/>
      <c r="AA55" s="142"/>
      <c r="AB55" s="142"/>
      <c r="AC55" s="142"/>
      <c r="AD55" s="142"/>
      <c r="AE55" s="142"/>
      <c r="AF55" s="142"/>
      <c r="AG55" s="142" t="s">
        <v>159</v>
      </c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</row>
    <row r="56" spans="1:60" outlineLevel="2" x14ac:dyDescent="0.2">
      <c r="A56" s="167"/>
      <c r="B56" s="168"/>
      <c r="C56" s="174" t="s">
        <v>304</v>
      </c>
      <c r="D56" s="175"/>
      <c r="E56" s="176">
        <v>600</v>
      </c>
      <c r="F56" s="173"/>
      <c r="G56" s="173"/>
      <c r="H56" s="146"/>
      <c r="I56" s="146"/>
      <c r="J56" s="146"/>
      <c r="K56" s="146"/>
      <c r="L56" s="146"/>
      <c r="M56" s="146"/>
      <c r="N56" s="145"/>
      <c r="O56" s="145"/>
      <c r="P56" s="145"/>
      <c r="Q56" s="145"/>
      <c r="R56" s="146"/>
      <c r="S56" s="146"/>
      <c r="T56" s="146"/>
      <c r="U56" s="146"/>
      <c r="V56" s="146"/>
      <c r="W56" s="146"/>
      <c r="X56" s="146"/>
      <c r="Y56" s="146"/>
      <c r="Z56" s="142"/>
      <c r="AA56" s="142"/>
      <c r="AB56" s="142"/>
      <c r="AC56" s="142"/>
      <c r="AD56" s="142"/>
      <c r="AE56" s="142"/>
      <c r="AF56" s="142"/>
      <c r="AG56" s="142" t="s">
        <v>126</v>
      </c>
      <c r="AH56" s="142">
        <v>0</v>
      </c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  <c r="BH56" s="142"/>
    </row>
    <row r="57" spans="1:60" outlineLevel="1" x14ac:dyDescent="0.2">
      <c r="A57" s="167">
        <v>22</v>
      </c>
      <c r="B57" s="168" t="s">
        <v>305</v>
      </c>
      <c r="C57" s="169" t="s">
        <v>306</v>
      </c>
      <c r="D57" s="170" t="s">
        <v>144</v>
      </c>
      <c r="E57" s="171">
        <v>600</v>
      </c>
      <c r="F57" s="172"/>
      <c r="G57" s="173">
        <f>ROUND(E57*F57,2)</f>
        <v>0</v>
      </c>
      <c r="H57" s="147"/>
      <c r="I57" s="146">
        <f>ROUND(E57*H57,2)</f>
        <v>0</v>
      </c>
      <c r="J57" s="147"/>
      <c r="K57" s="146">
        <f>ROUND(E57*J57,2)</f>
        <v>0</v>
      </c>
      <c r="L57" s="146">
        <v>21</v>
      </c>
      <c r="M57" s="146">
        <f>G57*(1+L57/100)</f>
        <v>0</v>
      </c>
      <c r="N57" s="145">
        <v>8.4999999999999995E-4</v>
      </c>
      <c r="O57" s="145">
        <f>ROUND(E57*N57,2)</f>
        <v>0.51</v>
      </c>
      <c r="P57" s="145">
        <v>0</v>
      </c>
      <c r="Q57" s="145">
        <f>ROUND(E57*P57,2)</f>
        <v>0</v>
      </c>
      <c r="R57" s="146"/>
      <c r="S57" s="146" t="s">
        <v>120</v>
      </c>
      <c r="T57" s="146" t="s">
        <v>120</v>
      </c>
      <c r="U57" s="146">
        <v>6.0000000000000001E-3</v>
      </c>
      <c r="V57" s="146">
        <f>ROUND(E57*U57,2)</f>
        <v>3.6</v>
      </c>
      <c r="W57" s="146"/>
      <c r="X57" s="146" t="s">
        <v>145</v>
      </c>
      <c r="Y57" s="146" t="s">
        <v>123</v>
      </c>
      <c r="Z57" s="142"/>
      <c r="AA57" s="142"/>
      <c r="AB57" s="142"/>
      <c r="AC57" s="142"/>
      <c r="AD57" s="142"/>
      <c r="AE57" s="142"/>
      <c r="AF57" s="142"/>
      <c r="AG57" s="142" t="s">
        <v>159</v>
      </c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</row>
    <row r="58" spans="1:60" outlineLevel="2" x14ac:dyDescent="0.2">
      <c r="A58" s="167"/>
      <c r="B58" s="168"/>
      <c r="C58" s="174" t="s">
        <v>307</v>
      </c>
      <c r="D58" s="175"/>
      <c r="E58" s="176">
        <v>600</v>
      </c>
      <c r="F58" s="173"/>
      <c r="G58" s="173"/>
      <c r="H58" s="146"/>
      <c r="I58" s="146"/>
      <c r="J58" s="146"/>
      <c r="K58" s="146"/>
      <c r="L58" s="146"/>
      <c r="M58" s="146"/>
      <c r="N58" s="145"/>
      <c r="O58" s="145"/>
      <c r="P58" s="145"/>
      <c r="Q58" s="145"/>
      <c r="R58" s="146"/>
      <c r="S58" s="146"/>
      <c r="T58" s="146"/>
      <c r="U58" s="146"/>
      <c r="V58" s="146"/>
      <c r="W58" s="146"/>
      <c r="X58" s="146"/>
      <c r="Y58" s="146"/>
      <c r="Z58" s="142"/>
      <c r="AA58" s="142"/>
      <c r="AB58" s="142"/>
      <c r="AC58" s="142"/>
      <c r="AD58" s="142"/>
      <c r="AE58" s="142"/>
      <c r="AF58" s="142"/>
      <c r="AG58" s="142" t="s">
        <v>126</v>
      </c>
      <c r="AH58" s="142">
        <v>5</v>
      </c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  <c r="BH58" s="142"/>
    </row>
    <row r="59" spans="1:60" outlineLevel="1" x14ac:dyDescent="0.2">
      <c r="A59" s="167">
        <v>23</v>
      </c>
      <c r="B59" s="168" t="s">
        <v>308</v>
      </c>
      <c r="C59" s="169" t="s">
        <v>309</v>
      </c>
      <c r="D59" s="170" t="s">
        <v>144</v>
      </c>
      <c r="E59" s="171">
        <v>600</v>
      </c>
      <c r="F59" s="172"/>
      <c r="G59" s="173">
        <f>ROUND(E59*F59,2)</f>
        <v>0</v>
      </c>
      <c r="H59" s="147"/>
      <c r="I59" s="146">
        <f>ROUND(E59*H59,2)</f>
        <v>0</v>
      </c>
      <c r="J59" s="147"/>
      <c r="K59" s="146">
        <f>ROUND(E59*J59,2)</f>
        <v>0</v>
      </c>
      <c r="L59" s="146">
        <v>21</v>
      </c>
      <c r="M59" s="146">
        <f>G59*(1+L59/100)</f>
        <v>0</v>
      </c>
      <c r="N59" s="145">
        <v>0</v>
      </c>
      <c r="O59" s="145">
        <f>ROUND(E59*N59,2)</f>
        <v>0</v>
      </c>
      <c r="P59" s="145">
        <v>0</v>
      </c>
      <c r="Q59" s="145">
        <f>ROUND(E59*P59,2)</f>
        <v>0</v>
      </c>
      <c r="R59" s="146"/>
      <c r="S59" s="146" t="s">
        <v>120</v>
      </c>
      <c r="T59" s="146" t="s">
        <v>120</v>
      </c>
      <c r="U59" s="146">
        <v>0.126</v>
      </c>
      <c r="V59" s="146">
        <f>ROUND(E59*U59,2)</f>
        <v>75.599999999999994</v>
      </c>
      <c r="W59" s="146"/>
      <c r="X59" s="146" t="s">
        <v>145</v>
      </c>
      <c r="Y59" s="146" t="s">
        <v>123</v>
      </c>
      <c r="Z59" s="142"/>
      <c r="AA59" s="142"/>
      <c r="AB59" s="142"/>
      <c r="AC59" s="142"/>
      <c r="AD59" s="142"/>
      <c r="AE59" s="142"/>
      <c r="AF59" s="142"/>
      <c r="AG59" s="142" t="s">
        <v>159</v>
      </c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</row>
    <row r="60" spans="1:60" outlineLevel="2" x14ac:dyDescent="0.2">
      <c r="A60" s="167"/>
      <c r="B60" s="168"/>
      <c r="C60" s="174" t="s">
        <v>307</v>
      </c>
      <c r="D60" s="175"/>
      <c r="E60" s="176">
        <v>600</v>
      </c>
      <c r="F60" s="173"/>
      <c r="G60" s="173"/>
      <c r="H60" s="146"/>
      <c r="I60" s="146"/>
      <c r="J60" s="146"/>
      <c r="K60" s="146"/>
      <c r="L60" s="146"/>
      <c r="M60" s="146"/>
      <c r="N60" s="145"/>
      <c r="O60" s="145"/>
      <c r="P60" s="145"/>
      <c r="Q60" s="145"/>
      <c r="R60" s="146"/>
      <c r="S60" s="146"/>
      <c r="T60" s="146"/>
      <c r="U60" s="146"/>
      <c r="V60" s="146"/>
      <c r="W60" s="146"/>
      <c r="X60" s="146"/>
      <c r="Y60" s="146"/>
      <c r="Z60" s="142"/>
      <c r="AA60" s="142"/>
      <c r="AB60" s="142"/>
      <c r="AC60" s="142"/>
      <c r="AD60" s="142"/>
      <c r="AE60" s="142"/>
      <c r="AF60" s="142"/>
      <c r="AG60" s="142" t="s">
        <v>126</v>
      </c>
      <c r="AH60" s="142">
        <v>5</v>
      </c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42"/>
      <c r="BH60" s="142"/>
    </row>
    <row r="61" spans="1:60" outlineLevel="1" x14ac:dyDescent="0.2">
      <c r="A61" s="167">
        <v>24</v>
      </c>
      <c r="B61" s="168" t="s">
        <v>310</v>
      </c>
      <c r="C61" s="169" t="s">
        <v>311</v>
      </c>
      <c r="D61" s="170" t="s">
        <v>144</v>
      </c>
      <c r="E61" s="171">
        <v>276.45</v>
      </c>
      <c r="F61" s="172"/>
      <c r="G61" s="173">
        <f>ROUND(E61*F61,2)</f>
        <v>0</v>
      </c>
      <c r="H61" s="147"/>
      <c r="I61" s="146">
        <f>ROUND(E61*H61,2)</f>
        <v>0</v>
      </c>
      <c r="J61" s="147"/>
      <c r="K61" s="146">
        <f>ROUND(E61*J61,2)</f>
        <v>0</v>
      </c>
      <c r="L61" s="146">
        <v>21</v>
      </c>
      <c r="M61" s="146">
        <f>G61*(1+L61/100)</f>
        <v>0</v>
      </c>
      <c r="N61" s="145">
        <v>1.58E-3</v>
      </c>
      <c r="O61" s="145">
        <f>ROUND(E61*N61,2)</f>
        <v>0.44</v>
      </c>
      <c r="P61" s="145">
        <v>0</v>
      </c>
      <c r="Q61" s="145">
        <f>ROUND(E61*P61,2)</f>
        <v>0</v>
      </c>
      <c r="R61" s="146"/>
      <c r="S61" s="146" t="s">
        <v>120</v>
      </c>
      <c r="T61" s="146" t="s">
        <v>120</v>
      </c>
      <c r="U61" s="146">
        <v>0.214</v>
      </c>
      <c r="V61" s="146">
        <f>ROUND(E61*U61,2)</f>
        <v>59.16</v>
      </c>
      <c r="W61" s="146"/>
      <c r="X61" s="146" t="s">
        <v>145</v>
      </c>
      <c r="Y61" s="146" t="s">
        <v>123</v>
      </c>
      <c r="Z61" s="142"/>
      <c r="AA61" s="142"/>
      <c r="AB61" s="142"/>
      <c r="AC61" s="142"/>
      <c r="AD61" s="142"/>
      <c r="AE61" s="142"/>
      <c r="AF61" s="142"/>
      <c r="AG61" s="142" t="s">
        <v>159</v>
      </c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  <c r="BH61" s="142"/>
    </row>
    <row r="62" spans="1:60" outlineLevel="2" x14ac:dyDescent="0.2">
      <c r="A62" s="167"/>
      <c r="B62" s="168"/>
      <c r="C62" s="174" t="s">
        <v>312</v>
      </c>
      <c r="D62" s="175"/>
      <c r="E62" s="176">
        <v>276.45</v>
      </c>
      <c r="F62" s="173"/>
      <c r="G62" s="173"/>
      <c r="H62" s="146"/>
      <c r="I62" s="146"/>
      <c r="J62" s="146"/>
      <c r="K62" s="146"/>
      <c r="L62" s="146"/>
      <c r="M62" s="146"/>
      <c r="N62" s="145"/>
      <c r="O62" s="145"/>
      <c r="P62" s="145"/>
      <c r="Q62" s="145"/>
      <c r="R62" s="146"/>
      <c r="S62" s="146"/>
      <c r="T62" s="146"/>
      <c r="U62" s="146"/>
      <c r="V62" s="146"/>
      <c r="W62" s="146"/>
      <c r="X62" s="146"/>
      <c r="Y62" s="146"/>
      <c r="Z62" s="142"/>
      <c r="AA62" s="142"/>
      <c r="AB62" s="142"/>
      <c r="AC62" s="142"/>
      <c r="AD62" s="142"/>
      <c r="AE62" s="142"/>
      <c r="AF62" s="142"/>
      <c r="AG62" s="142" t="s">
        <v>126</v>
      </c>
      <c r="AH62" s="142">
        <v>0</v>
      </c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142"/>
      <c r="BG62" s="142"/>
      <c r="BH62" s="142"/>
    </row>
    <row r="63" spans="1:60" outlineLevel="1" x14ac:dyDescent="0.2">
      <c r="A63" s="167">
        <v>25</v>
      </c>
      <c r="B63" s="168" t="s">
        <v>313</v>
      </c>
      <c r="C63" s="169" t="s">
        <v>314</v>
      </c>
      <c r="D63" s="170" t="s">
        <v>144</v>
      </c>
      <c r="E63" s="171">
        <v>600</v>
      </c>
      <c r="F63" s="172"/>
      <c r="G63" s="173">
        <f>ROUND(E63*F63,2)</f>
        <v>0</v>
      </c>
      <c r="H63" s="147"/>
      <c r="I63" s="146">
        <f>ROUND(E63*H63,2)</f>
        <v>0</v>
      </c>
      <c r="J63" s="147"/>
      <c r="K63" s="146">
        <f>ROUND(E63*J63,2)</f>
        <v>0</v>
      </c>
      <c r="L63" s="146">
        <v>21</v>
      </c>
      <c r="M63" s="146">
        <f>G63*(1+L63/100)</f>
        <v>0</v>
      </c>
      <c r="N63" s="145">
        <v>0</v>
      </c>
      <c r="O63" s="145">
        <f>ROUND(E63*N63,2)</f>
        <v>0</v>
      </c>
      <c r="P63" s="145">
        <v>0</v>
      </c>
      <c r="Q63" s="145">
        <f>ROUND(E63*P63,2)</f>
        <v>0</v>
      </c>
      <c r="R63" s="146"/>
      <c r="S63" s="146" t="s">
        <v>120</v>
      </c>
      <c r="T63" s="146" t="s">
        <v>120</v>
      </c>
      <c r="U63" s="146">
        <v>3.0300000000000001E-2</v>
      </c>
      <c r="V63" s="146">
        <f>ROUND(E63*U63,2)</f>
        <v>18.18</v>
      </c>
      <c r="W63" s="146"/>
      <c r="X63" s="146" t="s">
        <v>145</v>
      </c>
      <c r="Y63" s="146" t="s">
        <v>123</v>
      </c>
      <c r="Z63" s="142"/>
      <c r="AA63" s="142"/>
      <c r="AB63" s="142"/>
      <c r="AC63" s="142"/>
      <c r="AD63" s="142"/>
      <c r="AE63" s="142"/>
      <c r="AF63" s="142"/>
      <c r="AG63" s="142" t="s">
        <v>159</v>
      </c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2"/>
      <c r="BH63" s="142"/>
    </row>
    <row r="64" spans="1:60" outlineLevel="2" x14ac:dyDescent="0.2">
      <c r="A64" s="167"/>
      <c r="B64" s="168"/>
      <c r="C64" s="174" t="s">
        <v>307</v>
      </c>
      <c r="D64" s="175"/>
      <c r="E64" s="176">
        <v>600</v>
      </c>
      <c r="F64" s="173"/>
      <c r="G64" s="173"/>
      <c r="H64" s="146"/>
      <c r="I64" s="146"/>
      <c r="J64" s="146"/>
      <c r="K64" s="146"/>
      <c r="L64" s="146"/>
      <c r="M64" s="146"/>
      <c r="N64" s="145"/>
      <c r="O64" s="145"/>
      <c r="P64" s="145"/>
      <c r="Q64" s="145"/>
      <c r="R64" s="146"/>
      <c r="S64" s="146"/>
      <c r="T64" s="146"/>
      <c r="U64" s="146"/>
      <c r="V64" s="146"/>
      <c r="W64" s="146"/>
      <c r="X64" s="146"/>
      <c r="Y64" s="146"/>
      <c r="Z64" s="142"/>
      <c r="AA64" s="142"/>
      <c r="AB64" s="142"/>
      <c r="AC64" s="142"/>
      <c r="AD64" s="142"/>
      <c r="AE64" s="142"/>
      <c r="AF64" s="142"/>
      <c r="AG64" s="142" t="s">
        <v>126</v>
      </c>
      <c r="AH64" s="142">
        <v>5</v>
      </c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  <c r="BH64" s="142"/>
    </row>
    <row r="65" spans="1:60" outlineLevel="1" x14ac:dyDescent="0.2">
      <c r="A65" s="167">
        <v>26</v>
      </c>
      <c r="B65" s="168" t="s">
        <v>315</v>
      </c>
      <c r="C65" s="169" t="s">
        <v>316</v>
      </c>
      <c r="D65" s="170" t="s">
        <v>144</v>
      </c>
      <c r="E65" s="171">
        <v>600</v>
      </c>
      <c r="F65" s="172"/>
      <c r="G65" s="173">
        <f>ROUND(E65*F65,2)</f>
        <v>0</v>
      </c>
      <c r="H65" s="147"/>
      <c r="I65" s="146">
        <f>ROUND(E65*H65,2)</f>
        <v>0</v>
      </c>
      <c r="J65" s="147"/>
      <c r="K65" s="146">
        <f>ROUND(E65*J65,2)</f>
        <v>0</v>
      </c>
      <c r="L65" s="146">
        <v>21</v>
      </c>
      <c r="M65" s="146">
        <f>G65*(1+L65/100)</f>
        <v>0</v>
      </c>
      <c r="N65" s="145">
        <v>0</v>
      </c>
      <c r="O65" s="145">
        <f>ROUND(E65*N65,2)</f>
        <v>0</v>
      </c>
      <c r="P65" s="145">
        <v>0</v>
      </c>
      <c r="Q65" s="145">
        <f>ROUND(E65*P65,2)</f>
        <v>0</v>
      </c>
      <c r="R65" s="146"/>
      <c r="S65" s="146" t="s">
        <v>120</v>
      </c>
      <c r="T65" s="146" t="s">
        <v>120</v>
      </c>
      <c r="U65" s="146">
        <v>0</v>
      </c>
      <c r="V65" s="146">
        <f>ROUND(E65*U65,2)</f>
        <v>0</v>
      </c>
      <c r="W65" s="146"/>
      <c r="X65" s="146" t="s">
        <v>145</v>
      </c>
      <c r="Y65" s="146" t="s">
        <v>123</v>
      </c>
      <c r="Z65" s="142"/>
      <c r="AA65" s="142"/>
      <c r="AB65" s="142"/>
      <c r="AC65" s="142"/>
      <c r="AD65" s="142"/>
      <c r="AE65" s="142"/>
      <c r="AF65" s="142"/>
      <c r="AG65" s="142" t="s">
        <v>159</v>
      </c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42"/>
      <c r="BD65" s="142"/>
      <c r="BE65" s="142"/>
      <c r="BF65" s="142"/>
      <c r="BG65" s="142"/>
      <c r="BH65" s="142"/>
    </row>
    <row r="66" spans="1:60" outlineLevel="2" x14ac:dyDescent="0.2">
      <c r="A66" s="167"/>
      <c r="B66" s="168"/>
      <c r="C66" s="174" t="s">
        <v>307</v>
      </c>
      <c r="D66" s="175"/>
      <c r="E66" s="176">
        <v>600</v>
      </c>
      <c r="F66" s="173"/>
      <c r="G66" s="173"/>
      <c r="H66" s="146"/>
      <c r="I66" s="146"/>
      <c r="J66" s="146"/>
      <c r="K66" s="146"/>
      <c r="L66" s="146"/>
      <c r="M66" s="146"/>
      <c r="N66" s="145"/>
      <c r="O66" s="145"/>
      <c r="P66" s="145"/>
      <c r="Q66" s="145"/>
      <c r="R66" s="146"/>
      <c r="S66" s="146"/>
      <c r="T66" s="146"/>
      <c r="U66" s="146"/>
      <c r="V66" s="146"/>
      <c r="W66" s="146"/>
      <c r="X66" s="146"/>
      <c r="Y66" s="146"/>
      <c r="Z66" s="142"/>
      <c r="AA66" s="142"/>
      <c r="AB66" s="142"/>
      <c r="AC66" s="142"/>
      <c r="AD66" s="142"/>
      <c r="AE66" s="142"/>
      <c r="AF66" s="142"/>
      <c r="AG66" s="142" t="s">
        <v>126</v>
      </c>
      <c r="AH66" s="142">
        <v>5</v>
      </c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  <c r="AZ66" s="142"/>
      <c r="BA66" s="142"/>
      <c r="BB66" s="142"/>
      <c r="BC66" s="142"/>
      <c r="BD66" s="142"/>
      <c r="BE66" s="142"/>
      <c r="BF66" s="142"/>
      <c r="BG66" s="142"/>
      <c r="BH66" s="142"/>
    </row>
    <row r="67" spans="1:60" outlineLevel="1" x14ac:dyDescent="0.2">
      <c r="A67" s="167">
        <v>27</v>
      </c>
      <c r="B67" s="168" t="s">
        <v>317</v>
      </c>
      <c r="C67" s="169" t="s">
        <v>318</v>
      </c>
      <c r="D67" s="170" t="s">
        <v>144</v>
      </c>
      <c r="E67" s="171">
        <v>600</v>
      </c>
      <c r="F67" s="172"/>
      <c r="G67" s="173">
        <f>ROUND(E67*F67,2)</f>
        <v>0</v>
      </c>
      <c r="H67" s="147"/>
      <c r="I67" s="146">
        <f>ROUND(E67*H67,2)</f>
        <v>0</v>
      </c>
      <c r="J67" s="147"/>
      <c r="K67" s="146">
        <f>ROUND(E67*J67,2)</f>
        <v>0</v>
      </c>
      <c r="L67" s="146">
        <v>21</v>
      </c>
      <c r="M67" s="146">
        <f>G67*(1+L67/100)</f>
        <v>0</v>
      </c>
      <c r="N67" s="145">
        <v>0</v>
      </c>
      <c r="O67" s="145">
        <f>ROUND(E67*N67,2)</f>
        <v>0</v>
      </c>
      <c r="P67" s="145">
        <v>0</v>
      </c>
      <c r="Q67" s="145">
        <f>ROUND(E67*P67,2)</f>
        <v>0</v>
      </c>
      <c r="R67" s="146"/>
      <c r="S67" s="146" t="s">
        <v>120</v>
      </c>
      <c r="T67" s="146" t="s">
        <v>120</v>
      </c>
      <c r="U67" s="146">
        <v>1.7999999999999999E-2</v>
      </c>
      <c r="V67" s="146">
        <f>ROUND(E67*U67,2)</f>
        <v>10.8</v>
      </c>
      <c r="W67" s="146"/>
      <c r="X67" s="146" t="s">
        <v>145</v>
      </c>
      <c r="Y67" s="146" t="s">
        <v>123</v>
      </c>
      <c r="Z67" s="142"/>
      <c r="AA67" s="142"/>
      <c r="AB67" s="142"/>
      <c r="AC67" s="142"/>
      <c r="AD67" s="142"/>
      <c r="AE67" s="142"/>
      <c r="AF67" s="142"/>
      <c r="AG67" s="142" t="s">
        <v>159</v>
      </c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42"/>
      <c r="BD67" s="142"/>
      <c r="BE67" s="142"/>
      <c r="BF67" s="142"/>
      <c r="BG67" s="142"/>
      <c r="BH67" s="142"/>
    </row>
    <row r="68" spans="1:60" outlineLevel="2" x14ac:dyDescent="0.2">
      <c r="A68" s="167"/>
      <c r="B68" s="168"/>
      <c r="C68" s="174" t="s">
        <v>307</v>
      </c>
      <c r="D68" s="175"/>
      <c r="E68" s="176">
        <v>600</v>
      </c>
      <c r="F68" s="173"/>
      <c r="G68" s="173"/>
      <c r="H68" s="146"/>
      <c r="I68" s="146"/>
      <c r="J68" s="146"/>
      <c r="K68" s="146"/>
      <c r="L68" s="146"/>
      <c r="M68" s="146"/>
      <c r="N68" s="145"/>
      <c r="O68" s="145"/>
      <c r="P68" s="145"/>
      <c r="Q68" s="145"/>
      <c r="R68" s="146"/>
      <c r="S68" s="146"/>
      <c r="T68" s="146"/>
      <c r="U68" s="146"/>
      <c r="V68" s="146"/>
      <c r="W68" s="146"/>
      <c r="X68" s="146"/>
      <c r="Y68" s="146"/>
      <c r="Z68" s="142"/>
      <c r="AA68" s="142"/>
      <c r="AB68" s="142"/>
      <c r="AC68" s="142"/>
      <c r="AD68" s="142"/>
      <c r="AE68" s="142"/>
      <c r="AF68" s="142"/>
      <c r="AG68" s="142" t="s">
        <v>126</v>
      </c>
      <c r="AH68" s="142">
        <v>5</v>
      </c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42"/>
      <c r="AZ68" s="142"/>
      <c r="BA68" s="142"/>
      <c r="BB68" s="142"/>
      <c r="BC68" s="142"/>
      <c r="BD68" s="142"/>
      <c r="BE68" s="142"/>
      <c r="BF68" s="142"/>
      <c r="BG68" s="142"/>
      <c r="BH68" s="142"/>
    </row>
    <row r="69" spans="1:60" outlineLevel="1" x14ac:dyDescent="0.2">
      <c r="A69" s="167">
        <v>28</v>
      </c>
      <c r="B69" s="168" t="s">
        <v>181</v>
      </c>
      <c r="C69" s="169" t="s">
        <v>182</v>
      </c>
      <c r="D69" s="170" t="s">
        <v>144</v>
      </c>
      <c r="E69" s="171">
        <v>750</v>
      </c>
      <c r="F69" s="172"/>
      <c r="G69" s="173">
        <f>ROUND(E69*F69,2)</f>
        <v>0</v>
      </c>
      <c r="H69" s="147"/>
      <c r="I69" s="146">
        <f>ROUND(E69*H69,2)</f>
        <v>0</v>
      </c>
      <c r="J69" s="147"/>
      <c r="K69" s="146">
        <f>ROUND(E69*J69,2)</f>
        <v>0</v>
      </c>
      <c r="L69" s="146">
        <v>21</v>
      </c>
      <c r="M69" s="146">
        <f>G69*(1+L69/100)</f>
        <v>0</v>
      </c>
      <c r="N69" s="145">
        <v>0</v>
      </c>
      <c r="O69" s="145">
        <f>ROUND(E69*N69,2)</f>
        <v>0</v>
      </c>
      <c r="P69" s="145">
        <v>0</v>
      </c>
      <c r="Q69" s="145">
        <f>ROUND(E69*P69,2)</f>
        <v>0</v>
      </c>
      <c r="R69" s="146"/>
      <c r="S69" s="146" t="s">
        <v>133</v>
      </c>
      <c r="T69" s="146" t="s">
        <v>183</v>
      </c>
      <c r="U69" s="146">
        <v>0</v>
      </c>
      <c r="V69" s="146">
        <f>ROUND(E69*U69,2)</f>
        <v>0</v>
      </c>
      <c r="W69" s="146"/>
      <c r="X69" s="146" t="s">
        <v>145</v>
      </c>
      <c r="Y69" s="146" t="s">
        <v>123</v>
      </c>
      <c r="Z69" s="142"/>
      <c r="AA69" s="142"/>
      <c r="AB69" s="142"/>
      <c r="AC69" s="142"/>
      <c r="AD69" s="142"/>
      <c r="AE69" s="142"/>
      <c r="AF69" s="142"/>
      <c r="AG69" s="142" t="s">
        <v>159</v>
      </c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2"/>
      <c r="BG69" s="142"/>
      <c r="BH69" s="142"/>
    </row>
    <row r="70" spans="1:60" outlineLevel="2" x14ac:dyDescent="0.2">
      <c r="A70" s="167"/>
      <c r="B70" s="168"/>
      <c r="C70" s="174" t="s">
        <v>319</v>
      </c>
      <c r="D70" s="175"/>
      <c r="E70" s="176">
        <v>750</v>
      </c>
      <c r="F70" s="173"/>
      <c r="G70" s="173"/>
      <c r="H70" s="146"/>
      <c r="I70" s="146"/>
      <c r="J70" s="146"/>
      <c r="K70" s="146"/>
      <c r="L70" s="146"/>
      <c r="M70" s="146"/>
      <c r="N70" s="145"/>
      <c r="O70" s="145"/>
      <c r="P70" s="145"/>
      <c r="Q70" s="145"/>
      <c r="R70" s="146"/>
      <c r="S70" s="146"/>
      <c r="T70" s="146"/>
      <c r="U70" s="146"/>
      <c r="V70" s="146"/>
      <c r="W70" s="146"/>
      <c r="X70" s="146"/>
      <c r="Y70" s="146"/>
      <c r="Z70" s="142"/>
      <c r="AA70" s="142"/>
      <c r="AB70" s="142"/>
      <c r="AC70" s="142"/>
      <c r="AD70" s="142"/>
      <c r="AE70" s="142"/>
      <c r="AF70" s="142"/>
      <c r="AG70" s="142" t="s">
        <v>126</v>
      </c>
      <c r="AH70" s="142">
        <v>0</v>
      </c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</row>
    <row r="71" spans="1:60" outlineLevel="1" x14ac:dyDescent="0.2">
      <c r="A71" s="167">
        <v>29</v>
      </c>
      <c r="B71" s="168" t="s">
        <v>320</v>
      </c>
      <c r="C71" s="169" t="s">
        <v>321</v>
      </c>
      <c r="D71" s="170" t="s">
        <v>144</v>
      </c>
      <c r="E71" s="171">
        <v>96</v>
      </c>
      <c r="F71" s="172"/>
      <c r="G71" s="173">
        <f>ROUND(E71*F71,2)</f>
        <v>0</v>
      </c>
      <c r="H71" s="147"/>
      <c r="I71" s="146">
        <f>ROUND(E71*H71,2)</f>
        <v>0</v>
      </c>
      <c r="J71" s="147"/>
      <c r="K71" s="146">
        <f>ROUND(E71*J71,2)</f>
        <v>0</v>
      </c>
      <c r="L71" s="146">
        <v>21</v>
      </c>
      <c r="M71" s="146">
        <f>G71*(1+L71/100)</f>
        <v>0</v>
      </c>
      <c r="N71" s="145">
        <v>0</v>
      </c>
      <c r="O71" s="145">
        <f>ROUND(E71*N71,2)</f>
        <v>0</v>
      </c>
      <c r="P71" s="145">
        <v>0</v>
      </c>
      <c r="Q71" s="145">
        <f>ROUND(E71*P71,2)</f>
        <v>0</v>
      </c>
      <c r="R71" s="146"/>
      <c r="S71" s="146" t="s">
        <v>133</v>
      </c>
      <c r="T71" s="146" t="s">
        <v>166</v>
      </c>
      <c r="U71" s="146">
        <v>0</v>
      </c>
      <c r="V71" s="146">
        <f>ROUND(E71*U71,2)</f>
        <v>0</v>
      </c>
      <c r="W71" s="146"/>
      <c r="X71" s="146" t="s">
        <v>145</v>
      </c>
      <c r="Y71" s="146" t="s">
        <v>123</v>
      </c>
      <c r="Z71" s="142"/>
      <c r="AA71" s="142"/>
      <c r="AB71" s="142"/>
      <c r="AC71" s="142"/>
      <c r="AD71" s="142"/>
      <c r="AE71" s="142"/>
      <c r="AF71" s="142"/>
      <c r="AG71" s="142" t="s">
        <v>159</v>
      </c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42"/>
      <c r="BC71" s="142"/>
      <c r="BD71" s="142"/>
      <c r="BE71" s="142"/>
      <c r="BF71" s="142"/>
      <c r="BG71" s="142"/>
      <c r="BH71" s="142"/>
    </row>
    <row r="72" spans="1:60" outlineLevel="2" x14ac:dyDescent="0.2">
      <c r="A72" s="167"/>
      <c r="B72" s="168"/>
      <c r="C72" s="174" t="s">
        <v>322</v>
      </c>
      <c r="D72" s="175"/>
      <c r="E72" s="176">
        <v>96</v>
      </c>
      <c r="F72" s="173"/>
      <c r="G72" s="173"/>
      <c r="H72" s="146"/>
      <c r="I72" s="146"/>
      <c r="J72" s="146"/>
      <c r="K72" s="146"/>
      <c r="L72" s="146"/>
      <c r="M72" s="146"/>
      <c r="N72" s="145"/>
      <c r="O72" s="145"/>
      <c r="P72" s="145"/>
      <c r="Q72" s="145"/>
      <c r="R72" s="146"/>
      <c r="S72" s="146"/>
      <c r="T72" s="146"/>
      <c r="U72" s="146"/>
      <c r="V72" s="146"/>
      <c r="W72" s="146"/>
      <c r="X72" s="146"/>
      <c r="Y72" s="146"/>
      <c r="Z72" s="142"/>
      <c r="AA72" s="142"/>
      <c r="AB72" s="142"/>
      <c r="AC72" s="142"/>
      <c r="AD72" s="142"/>
      <c r="AE72" s="142"/>
      <c r="AF72" s="142"/>
      <c r="AG72" s="142" t="s">
        <v>126</v>
      </c>
      <c r="AH72" s="142">
        <v>0</v>
      </c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/>
      <c r="BF72" s="142"/>
      <c r="BG72" s="142"/>
      <c r="BH72" s="142"/>
    </row>
    <row r="73" spans="1:60" ht="25.5" x14ac:dyDescent="0.2">
      <c r="A73" s="161" t="s">
        <v>115</v>
      </c>
      <c r="B73" s="162" t="s">
        <v>67</v>
      </c>
      <c r="C73" s="163" t="s">
        <v>68</v>
      </c>
      <c r="D73" s="164"/>
      <c r="E73" s="165"/>
      <c r="F73" s="166"/>
      <c r="G73" s="166">
        <f>SUMIF(AG74:AG76,"&lt;&gt;NOR",G74:G76)</f>
        <v>0</v>
      </c>
      <c r="H73" s="149"/>
      <c r="I73" s="149">
        <f>SUM(I74:I76)</f>
        <v>0</v>
      </c>
      <c r="J73" s="149"/>
      <c r="K73" s="149">
        <f>SUM(K74:K76)</f>
        <v>0</v>
      </c>
      <c r="L73" s="149"/>
      <c r="M73" s="149">
        <f>SUM(M74:M76)</f>
        <v>0</v>
      </c>
      <c r="N73" s="148"/>
      <c r="O73" s="148">
        <f>SUM(O74:O76)</f>
        <v>0</v>
      </c>
      <c r="P73" s="148"/>
      <c r="Q73" s="148">
        <f>SUM(Q74:Q76)</f>
        <v>0</v>
      </c>
      <c r="R73" s="149"/>
      <c r="S73" s="149"/>
      <c r="T73" s="149"/>
      <c r="U73" s="149"/>
      <c r="V73" s="149">
        <f>SUM(V74:V76)</f>
        <v>19.89</v>
      </c>
      <c r="W73" s="149"/>
      <c r="X73" s="149"/>
      <c r="Y73" s="149"/>
      <c r="AG73" t="s">
        <v>116</v>
      </c>
    </row>
    <row r="74" spans="1:60" outlineLevel="1" x14ac:dyDescent="0.2">
      <c r="A74" s="167">
        <v>30</v>
      </c>
      <c r="B74" s="168" t="s">
        <v>195</v>
      </c>
      <c r="C74" s="169" t="s">
        <v>196</v>
      </c>
      <c r="D74" s="170" t="s">
        <v>144</v>
      </c>
      <c r="E74" s="171">
        <v>512</v>
      </c>
      <c r="F74" s="172"/>
      <c r="G74" s="173">
        <f>ROUND(E74*F74,2)</f>
        <v>0</v>
      </c>
      <c r="H74" s="147"/>
      <c r="I74" s="146">
        <f>ROUND(E74*H74,2)</f>
        <v>0</v>
      </c>
      <c r="J74" s="147"/>
      <c r="K74" s="146">
        <f>ROUND(E74*J74,2)</f>
        <v>0</v>
      </c>
      <c r="L74" s="146">
        <v>21</v>
      </c>
      <c r="M74" s="146">
        <f>G74*(1+L74/100)</f>
        <v>0</v>
      </c>
      <c r="N74" s="145">
        <v>0</v>
      </c>
      <c r="O74" s="145">
        <f>ROUND(E74*N74,2)</f>
        <v>0</v>
      </c>
      <c r="P74" s="145">
        <v>0</v>
      </c>
      <c r="Q74" s="145">
        <f>ROUND(E74*P74,2)</f>
        <v>0</v>
      </c>
      <c r="R74" s="146"/>
      <c r="S74" s="146" t="s">
        <v>133</v>
      </c>
      <c r="T74" s="146" t="s">
        <v>183</v>
      </c>
      <c r="U74" s="146">
        <v>0</v>
      </c>
      <c r="V74" s="146">
        <f>ROUND(E74*U74,2)</f>
        <v>0</v>
      </c>
      <c r="W74" s="146"/>
      <c r="X74" s="146" t="s">
        <v>145</v>
      </c>
      <c r="Y74" s="146" t="s">
        <v>123</v>
      </c>
      <c r="Z74" s="142"/>
      <c r="AA74" s="142"/>
      <c r="AB74" s="142"/>
      <c r="AC74" s="142"/>
      <c r="AD74" s="142"/>
      <c r="AE74" s="142"/>
      <c r="AF74" s="142"/>
      <c r="AG74" s="142" t="s">
        <v>159</v>
      </c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42"/>
      <c r="AY74" s="142"/>
      <c r="AZ74" s="142"/>
      <c r="BA74" s="142"/>
      <c r="BB74" s="142"/>
      <c r="BC74" s="142"/>
      <c r="BD74" s="142"/>
      <c r="BE74" s="142"/>
      <c r="BF74" s="142"/>
      <c r="BG74" s="142"/>
      <c r="BH74" s="142"/>
    </row>
    <row r="75" spans="1:60" ht="22.5" outlineLevel="1" x14ac:dyDescent="0.2">
      <c r="A75" s="167">
        <v>31</v>
      </c>
      <c r="B75" s="168" t="s">
        <v>323</v>
      </c>
      <c r="C75" s="169" t="s">
        <v>268</v>
      </c>
      <c r="D75" s="170" t="s">
        <v>144</v>
      </c>
      <c r="E75" s="171">
        <v>16.8</v>
      </c>
      <c r="F75" s="172"/>
      <c r="G75" s="173">
        <f>ROUND(E75*F75,2)</f>
        <v>0</v>
      </c>
      <c r="H75" s="147"/>
      <c r="I75" s="146">
        <f>ROUND(E75*H75,2)</f>
        <v>0</v>
      </c>
      <c r="J75" s="147"/>
      <c r="K75" s="146">
        <f>ROUND(E75*J75,2)</f>
        <v>0</v>
      </c>
      <c r="L75" s="146">
        <v>21</v>
      </c>
      <c r="M75" s="146">
        <f>G75*(1+L75/100)</f>
        <v>0</v>
      </c>
      <c r="N75" s="145">
        <v>0</v>
      </c>
      <c r="O75" s="145">
        <f>ROUND(E75*N75,2)</f>
        <v>0</v>
      </c>
      <c r="P75" s="145">
        <v>0</v>
      </c>
      <c r="Q75" s="145">
        <f>ROUND(E75*P75,2)</f>
        <v>0</v>
      </c>
      <c r="R75" s="146"/>
      <c r="S75" s="146" t="s">
        <v>133</v>
      </c>
      <c r="T75" s="146" t="s">
        <v>166</v>
      </c>
      <c r="U75" s="146">
        <v>1.1841699999999999</v>
      </c>
      <c r="V75" s="146">
        <f>ROUND(E75*U75,2)</f>
        <v>19.89</v>
      </c>
      <c r="W75" s="146"/>
      <c r="X75" s="146" t="s">
        <v>145</v>
      </c>
      <c r="Y75" s="146" t="s">
        <v>123</v>
      </c>
      <c r="Z75" s="142"/>
      <c r="AA75" s="142"/>
      <c r="AB75" s="142"/>
      <c r="AC75" s="142"/>
      <c r="AD75" s="142"/>
      <c r="AE75" s="142"/>
      <c r="AF75" s="142"/>
      <c r="AG75" s="142" t="s">
        <v>159</v>
      </c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  <c r="AZ75" s="142"/>
      <c r="BA75" s="142"/>
      <c r="BB75" s="142"/>
      <c r="BC75" s="142"/>
      <c r="BD75" s="142"/>
      <c r="BE75" s="142"/>
      <c r="BF75" s="142"/>
      <c r="BG75" s="142"/>
      <c r="BH75" s="142"/>
    </row>
    <row r="76" spans="1:60" outlineLevel="2" x14ac:dyDescent="0.2">
      <c r="A76" s="167"/>
      <c r="B76" s="168"/>
      <c r="C76" s="174" t="s">
        <v>324</v>
      </c>
      <c r="D76" s="175"/>
      <c r="E76" s="176">
        <v>16.8</v>
      </c>
      <c r="F76" s="173"/>
      <c r="G76" s="173"/>
      <c r="H76" s="146"/>
      <c r="I76" s="146"/>
      <c r="J76" s="146"/>
      <c r="K76" s="146"/>
      <c r="L76" s="146"/>
      <c r="M76" s="146"/>
      <c r="N76" s="145"/>
      <c r="O76" s="145"/>
      <c r="P76" s="145"/>
      <c r="Q76" s="145"/>
      <c r="R76" s="146"/>
      <c r="S76" s="146"/>
      <c r="T76" s="146"/>
      <c r="U76" s="146"/>
      <c r="V76" s="146"/>
      <c r="W76" s="146"/>
      <c r="X76" s="146"/>
      <c r="Y76" s="146"/>
      <c r="Z76" s="142"/>
      <c r="AA76" s="142"/>
      <c r="AB76" s="142"/>
      <c r="AC76" s="142"/>
      <c r="AD76" s="142"/>
      <c r="AE76" s="142"/>
      <c r="AF76" s="142"/>
      <c r="AG76" s="142" t="s">
        <v>126</v>
      </c>
      <c r="AH76" s="142">
        <v>0</v>
      </c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42"/>
      <c r="AZ76" s="142"/>
      <c r="BA76" s="142"/>
      <c r="BB76" s="142"/>
      <c r="BC76" s="142"/>
      <c r="BD76" s="142"/>
      <c r="BE76" s="142"/>
      <c r="BF76" s="142"/>
      <c r="BG76" s="142"/>
      <c r="BH76" s="142"/>
    </row>
    <row r="77" spans="1:60" x14ac:dyDescent="0.2">
      <c r="A77" s="161" t="s">
        <v>115</v>
      </c>
      <c r="B77" s="162" t="s">
        <v>69</v>
      </c>
      <c r="C77" s="163" t="s">
        <v>70</v>
      </c>
      <c r="D77" s="164"/>
      <c r="E77" s="165"/>
      <c r="F77" s="166"/>
      <c r="G77" s="166">
        <f>SUMIF(AG78:AG86,"&lt;&gt;NOR",G78:G86)</f>
        <v>0</v>
      </c>
      <c r="H77" s="149"/>
      <c r="I77" s="149">
        <f>SUM(I78:I86)</f>
        <v>0</v>
      </c>
      <c r="J77" s="149"/>
      <c r="K77" s="149">
        <f>SUM(K78:K86)</f>
        <v>0</v>
      </c>
      <c r="L77" s="149"/>
      <c r="M77" s="149">
        <f>SUM(M78:M86)</f>
        <v>0</v>
      </c>
      <c r="N77" s="148"/>
      <c r="O77" s="148">
        <f>SUM(O78:O86)</f>
        <v>0</v>
      </c>
      <c r="P77" s="148"/>
      <c r="Q77" s="148">
        <f>SUM(Q78:Q86)</f>
        <v>3.8200000000000003</v>
      </c>
      <c r="R77" s="149"/>
      <c r="S77" s="149"/>
      <c r="T77" s="149"/>
      <c r="U77" s="149"/>
      <c r="V77" s="149">
        <f>SUM(V78:V86)</f>
        <v>7.5100000000000007</v>
      </c>
      <c r="W77" s="149"/>
      <c r="X77" s="149"/>
      <c r="Y77" s="149"/>
      <c r="AG77" t="s">
        <v>116</v>
      </c>
    </row>
    <row r="78" spans="1:60" outlineLevel="1" x14ac:dyDescent="0.2">
      <c r="A78" s="167">
        <v>32</v>
      </c>
      <c r="B78" s="168" t="s">
        <v>325</v>
      </c>
      <c r="C78" s="169" t="s">
        <v>186</v>
      </c>
      <c r="D78" s="170" t="s">
        <v>187</v>
      </c>
      <c r="E78" s="171">
        <v>1</v>
      </c>
      <c r="F78" s="172"/>
      <c r="G78" s="173">
        <f>ROUND(E78*F78,2)</f>
        <v>0</v>
      </c>
      <c r="H78" s="147"/>
      <c r="I78" s="146">
        <f>ROUND(E78*H78,2)</f>
        <v>0</v>
      </c>
      <c r="J78" s="147"/>
      <c r="K78" s="146">
        <f>ROUND(E78*J78,2)</f>
        <v>0</v>
      </c>
      <c r="L78" s="146">
        <v>21</v>
      </c>
      <c r="M78" s="146">
        <f>G78*(1+L78/100)</f>
        <v>0</v>
      </c>
      <c r="N78" s="145">
        <v>0</v>
      </c>
      <c r="O78" s="145">
        <f>ROUND(E78*N78,2)</f>
        <v>0</v>
      </c>
      <c r="P78" s="145">
        <v>0</v>
      </c>
      <c r="Q78" s="145">
        <f>ROUND(E78*P78,2)</f>
        <v>0</v>
      </c>
      <c r="R78" s="146"/>
      <c r="S78" s="146" t="s">
        <v>133</v>
      </c>
      <c r="T78" s="146" t="s">
        <v>166</v>
      </c>
      <c r="U78" s="146">
        <v>0</v>
      </c>
      <c r="V78" s="146">
        <f>ROUND(E78*U78,2)</f>
        <v>0</v>
      </c>
      <c r="W78" s="146"/>
      <c r="X78" s="146" t="s">
        <v>145</v>
      </c>
      <c r="Y78" s="146" t="s">
        <v>123</v>
      </c>
      <c r="Z78" s="142"/>
      <c r="AA78" s="142"/>
      <c r="AB78" s="142"/>
      <c r="AC78" s="142"/>
      <c r="AD78" s="142"/>
      <c r="AE78" s="142"/>
      <c r="AF78" s="142"/>
      <c r="AG78" s="142" t="s">
        <v>159</v>
      </c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</row>
    <row r="79" spans="1:60" outlineLevel="1" x14ac:dyDescent="0.2">
      <c r="A79" s="167">
        <v>33</v>
      </c>
      <c r="B79" s="168" t="s">
        <v>198</v>
      </c>
      <c r="C79" s="169" t="s">
        <v>199</v>
      </c>
      <c r="D79" s="170" t="s">
        <v>144</v>
      </c>
      <c r="E79" s="171">
        <v>65.137500000000003</v>
      </c>
      <c r="F79" s="172"/>
      <c r="G79" s="173">
        <f>ROUND(E79*F79,2)</f>
        <v>0</v>
      </c>
      <c r="H79" s="147"/>
      <c r="I79" s="146">
        <f>ROUND(E79*H79,2)</f>
        <v>0</v>
      </c>
      <c r="J79" s="147"/>
      <c r="K79" s="146">
        <f>ROUND(E79*J79,2)</f>
        <v>0</v>
      </c>
      <c r="L79" s="146">
        <v>21</v>
      </c>
      <c r="M79" s="146">
        <f>G79*(1+L79/100)</f>
        <v>0</v>
      </c>
      <c r="N79" s="145">
        <v>0</v>
      </c>
      <c r="O79" s="145">
        <f>ROUND(E79*N79,2)</f>
        <v>0</v>
      </c>
      <c r="P79" s="145">
        <v>4.3999999999999997E-2</v>
      </c>
      <c r="Q79" s="145">
        <f>ROUND(E79*P79,2)</f>
        <v>2.87</v>
      </c>
      <c r="R79" s="146"/>
      <c r="S79" s="146" t="s">
        <v>133</v>
      </c>
      <c r="T79" s="146" t="s">
        <v>166</v>
      </c>
      <c r="U79" s="146">
        <v>0</v>
      </c>
      <c r="V79" s="146">
        <f>ROUND(E79*U79,2)</f>
        <v>0</v>
      </c>
      <c r="W79" s="146"/>
      <c r="X79" s="146" t="s">
        <v>145</v>
      </c>
      <c r="Y79" s="146" t="s">
        <v>123</v>
      </c>
      <c r="Z79" s="142"/>
      <c r="AA79" s="142"/>
      <c r="AB79" s="142"/>
      <c r="AC79" s="142"/>
      <c r="AD79" s="142"/>
      <c r="AE79" s="142"/>
      <c r="AF79" s="142"/>
      <c r="AG79" s="142" t="s">
        <v>159</v>
      </c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142"/>
      <c r="BH79" s="142"/>
    </row>
    <row r="80" spans="1:60" outlineLevel="2" x14ac:dyDescent="0.2">
      <c r="A80" s="167"/>
      <c r="B80" s="168"/>
      <c r="C80" s="174" t="s">
        <v>270</v>
      </c>
      <c r="D80" s="175"/>
      <c r="E80" s="176">
        <v>65.137500000000003</v>
      </c>
      <c r="F80" s="173"/>
      <c r="G80" s="173"/>
      <c r="H80" s="146"/>
      <c r="I80" s="146"/>
      <c r="J80" s="146"/>
      <c r="K80" s="146"/>
      <c r="L80" s="146"/>
      <c r="M80" s="146"/>
      <c r="N80" s="145"/>
      <c r="O80" s="145"/>
      <c r="P80" s="145"/>
      <c r="Q80" s="145"/>
      <c r="R80" s="146"/>
      <c r="S80" s="146"/>
      <c r="T80" s="146"/>
      <c r="U80" s="146"/>
      <c r="V80" s="146"/>
      <c r="W80" s="146"/>
      <c r="X80" s="146"/>
      <c r="Y80" s="146"/>
      <c r="Z80" s="142"/>
      <c r="AA80" s="142"/>
      <c r="AB80" s="142"/>
      <c r="AC80" s="142"/>
      <c r="AD80" s="142"/>
      <c r="AE80" s="142"/>
      <c r="AF80" s="142"/>
      <c r="AG80" s="142" t="s">
        <v>126</v>
      </c>
      <c r="AH80" s="142">
        <v>5</v>
      </c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142"/>
    </row>
    <row r="81" spans="1:60" outlineLevel="1" x14ac:dyDescent="0.2">
      <c r="A81" s="167">
        <v>34</v>
      </c>
      <c r="B81" s="168" t="s">
        <v>326</v>
      </c>
      <c r="C81" s="169" t="s">
        <v>327</v>
      </c>
      <c r="D81" s="170" t="s">
        <v>144</v>
      </c>
      <c r="E81" s="171">
        <v>21.6</v>
      </c>
      <c r="F81" s="172"/>
      <c r="G81" s="173">
        <f>ROUND(E81*F81,2)</f>
        <v>0</v>
      </c>
      <c r="H81" s="147"/>
      <c r="I81" s="146">
        <f>ROUND(E81*H81,2)</f>
        <v>0</v>
      </c>
      <c r="J81" s="147"/>
      <c r="K81" s="146">
        <f>ROUND(E81*J81,2)</f>
        <v>0</v>
      </c>
      <c r="L81" s="146">
        <v>21</v>
      </c>
      <c r="M81" s="146">
        <f>G81*(1+L81/100)</f>
        <v>0</v>
      </c>
      <c r="N81" s="145">
        <v>0</v>
      </c>
      <c r="O81" s="145">
        <f>ROUND(E81*N81,2)</f>
        <v>0</v>
      </c>
      <c r="P81" s="145">
        <v>4.3999999999999997E-2</v>
      </c>
      <c r="Q81" s="145">
        <f>ROUND(E81*P81,2)</f>
        <v>0.95</v>
      </c>
      <c r="R81" s="146"/>
      <c r="S81" s="146" t="s">
        <v>133</v>
      </c>
      <c r="T81" s="146" t="s">
        <v>166</v>
      </c>
      <c r="U81" s="146">
        <v>0</v>
      </c>
      <c r="V81" s="146">
        <f>ROUND(E81*U81,2)</f>
        <v>0</v>
      </c>
      <c r="W81" s="146"/>
      <c r="X81" s="146" t="s">
        <v>145</v>
      </c>
      <c r="Y81" s="146" t="s">
        <v>123</v>
      </c>
      <c r="Z81" s="142"/>
      <c r="AA81" s="142"/>
      <c r="AB81" s="142"/>
      <c r="AC81" s="142"/>
      <c r="AD81" s="142"/>
      <c r="AE81" s="142"/>
      <c r="AF81" s="142"/>
      <c r="AG81" s="142" t="s">
        <v>159</v>
      </c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/>
      <c r="BF81" s="142"/>
      <c r="BG81" s="142"/>
      <c r="BH81" s="142"/>
    </row>
    <row r="82" spans="1:60" outlineLevel="2" x14ac:dyDescent="0.2">
      <c r="A82" s="167"/>
      <c r="B82" s="168"/>
      <c r="C82" s="174" t="s">
        <v>328</v>
      </c>
      <c r="D82" s="175"/>
      <c r="E82" s="176">
        <v>21.6</v>
      </c>
      <c r="F82" s="173"/>
      <c r="G82" s="173"/>
      <c r="H82" s="146"/>
      <c r="I82" s="146"/>
      <c r="J82" s="146"/>
      <c r="K82" s="146"/>
      <c r="L82" s="146"/>
      <c r="M82" s="146"/>
      <c r="N82" s="145"/>
      <c r="O82" s="145"/>
      <c r="P82" s="145"/>
      <c r="Q82" s="145"/>
      <c r="R82" s="146"/>
      <c r="S82" s="146"/>
      <c r="T82" s="146"/>
      <c r="U82" s="146"/>
      <c r="V82" s="146"/>
      <c r="W82" s="146"/>
      <c r="X82" s="146"/>
      <c r="Y82" s="146"/>
      <c r="Z82" s="142"/>
      <c r="AA82" s="142"/>
      <c r="AB82" s="142"/>
      <c r="AC82" s="142"/>
      <c r="AD82" s="142"/>
      <c r="AE82" s="142"/>
      <c r="AF82" s="142"/>
      <c r="AG82" s="142" t="s">
        <v>126</v>
      </c>
      <c r="AH82" s="142">
        <v>0</v>
      </c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142"/>
      <c r="BH82" s="142"/>
    </row>
    <row r="83" spans="1:60" outlineLevel="1" x14ac:dyDescent="0.2">
      <c r="A83" s="167">
        <v>35</v>
      </c>
      <c r="B83" s="168" t="s">
        <v>200</v>
      </c>
      <c r="C83" s="169" t="s">
        <v>201</v>
      </c>
      <c r="D83" s="170" t="s">
        <v>202</v>
      </c>
      <c r="E83" s="171">
        <v>3.8164500000000001</v>
      </c>
      <c r="F83" s="172"/>
      <c r="G83" s="173">
        <f>ROUND(E83*F83,2)</f>
        <v>0</v>
      </c>
      <c r="H83" s="147"/>
      <c r="I83" s="146">
        <f>ROUND(E83*H83,2)</f>
        <v>0</v>
      </c>
      <c r="J83" s="147"/>
      <c r="K83" s="146">
        <f>ROUND(E83*J83,2)</f>
        <v>0</v>
      </c>
      <c r="L83" s="146">
        <v>21</v>
      </c>
      <c r="M83" s="146">
        <f>G83*(1+L83/100)</f>
        <v>0</v>
      </c>
      <c r="N83" s="145">
        <v>0</v>
      </c>
      <c r="O83" s="145">
        <f>ROUND(E83*N83,2)</f>
        <v>0</v>
      </c>
      <c r="P83" s="145">
        <v>0</v>
      </c>
      <c r="Q83" s="145">
        <f>ROUND(E83*P83,2)</f>
        <v>0</v>
      </c>
      <c r="R83" s="146"/>
      <c r="S83" s="146" t="s">
        <v>120</v>
      </c>
      <c r="T83" s="146" t="s">
        <v>120</v>
      </c>
      <c r="U83" s="146">
        <v>1.8839999999999999</v>
      </c>
      <c r="V83" s="146">
        <f>ROUND(E83*U83,2)</f>
        <v>7.19</v>
      </c>
      <c r="W83" s="146"/>
      <c r="X83" s="146" t="s">
        <v>203</v>
      </c>
      <c r="Y83" s="146" t="s">
        <v>123</v>
      </c>
      <c r="Z83" s="142"/>
      <c r="AA83" s="142"/>
      <c r="AB83" s="142"/>
      <c r="AC83" s="142"/>
      <c r="AD83" s="142"/>
      <c r="AE83" s="142"/>
      <c r="AF83" s="142"/>
      <c r="AG83" s="142" t="s">
        <v>204</v>
      </c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42"/>
      <c r="BA83" s="142"/>
      <c r="BB83" s="142"/>
      <c r="BC83" s="142"/>
      <c r="BD83" s="142"/>
      <c r="BE83" s="142"/>
      <c r="BF83" s="142"/>
      <c r="BG83" s="142"/>
      <c r="BH83" s="142"/>
    </row>
    <row r="84" spans="1:60" outlineLevel="1" x14ac:dyDescent="0.2">
      <c r="A84" s="167">
        <v>36</v>
      </c>
      <c r="B84" s="168" t="s">
        <v>205</v>
      </c>
      <c r="C84" s="169" t="s">
        <v>206</v>
      </c>
      <c r="D84" s="170" t="s">
        <v>202</v>
      </c>
      <c r="E84" s="171">
        <v>3.8164500000000001</v>
      </c>
      <c r="F84" s="172"/>
      <c r="G84" s="173">
        <f>ROUND(E84*F84,2)</f>
        <v>0</v>
      </c>
      <c r="H84" s="147"/>
      <c r="I84" s="146">
        <f>ROUND(E84*H84,2)</f>
        <v>0</v>
      </c>
      <c r="J84" s="147"/>
      <c r="K84" s="146">
        <f>ROUND(E84*J84,2)</f>
        <v>0</v>
      </c>
      <c r="L84" s="146">
        <v>21</v>
      </c>
      <c r="M84" s="146">
        <f>G84*(1+L84/100)</f>
        <v>0</v>
      </c>
      <c r="N84" s="145">
        <v>0</v>
      </c>
      <c r="O84" s="145">
        <f>ROUND(E84*N84,2)</f>
        <v>0</v>
      </c>
      <c r="P84" s="145">
        <v>0</v>
      </c>
      <c r="Q84" s="145">
        <f>ROUND(E84*P84,2)</f>
        <v>0</v>
      </c>
      <c r="R84" s="146"/>
      <c r="S84" s="146" t="s">
        <v>120</v>
      </c>
      <c r="T84" s="146" t="s">
        <v>120</v>
      </c>
      <c r="U84" s="146">
        <v>4.2000000000000003E-2</v>
      </c>
      <c r="V84" s="146">
        <f>ROUND(E84*U84,2)</f>
        <v>0.16</v>
      </c>
      <c r="W84" s="146"/>
      <c r="X84" s="146" t="s">
        <v>203</v>
      </c>
      <c r="Y84" s="146" t="s">
        <v>123</v>
      </c>
      <c r="Z84" s="142"/>
      <c r="AA84" s="142"/>
      <c r="AB84" s="142"/>
      <c r="AC84" s="142"/>
      <c r="AD84" s="142"/>
      <c r="AE84" s="142"/>
      <c r="AF84" s="142"/>
      <c r="AG84" s="142" t="s">
        <v>204</v>
      </c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42"/>
      <c r="AZ84" s="142"/>
      <c r="BA84" s="142"/>
      <c r="BB84" s="142"/>
      <c r="BC84" s="142"/>
      <c r="BD84" s="142"/>
      <c r="BE84" s="142"/>
      <c r="BF84" s="142"/>
      <c r="BG84" s="142"/>
      <c r="BH84" s="142"/>
    </row>
    <row r="85" spans="1:60" outlineLevel="1" x14ac:dyDescent="0.2">
      <c r="A85" s="167">
        <v>37</v>
      </c>
      <c r="B85" s="168" t="s">
        <v>207</v>
      </c>
      <c r="C85" s="169" t="s">
        <v>208</v>
      </c>
      <c r="D85" s="170" t="s">
        <v>202</v>
      </c>
      <c r="E85" s="171">
        <v>3.8164500000000001</v>
      </c>
      <c r="F85" s="172"/>
      <c r="G85" s="173">
        <f>ROUND(E85*F85,2)</f>
        <v>0</v>
      </c>
      <c r="H85" s="147"/>
      <c r="I85" s="146">
        <f>ROUND(E85*H85,2)</f>
        <v>0</v>
      </c>
      <c r="J85" s="147"/>
      <c r="K85" s="146">
        <f>ROUND(E85*J85,2)</f>
        <v>0</v>
      </c>
      <c r="L85" s="146">
        <v>21</v>
      </c>
      <c r="M85" s="146">
        <f>G85*(1+L85/100)</f>
        <v>0</v>
      </c>
      <c r="N85" s="145">
        <v>0</v>
      </c>
      <c r="O85" s="145">
        <f>ROUND(E85*N85,2)</f>
        <v>0</v>
      </c>
      <c r="P85" s="145">
        <v>0</v>
      </c>
      <c r="Q85" s="145">
        <f>ROUND(E85*P85,2)</f>
        <v>0</v>
      </c>
      <c r="R85" s="146"/>
      <c r="S85" s="146" t="s">
        <v>133</v>
      </c>
      <c r="T85" s="146" t="s">
        <v>166</v>
      </c>
      <c r="U85" s="146">
        <v>4.2000000000000003E-2</v>
      </c>
      <c r="V85" s="146">
        <f>ROUND(E85*U85,2)</f>
        <v>0.16</v>
      </c>
      <c r="W85" s="146"/>
      <c r="X85" s="146" t="s">
        <v>203</v>
      </c>
      <c r="Y85" s="146" t="s">
        <v>123</v>
      </c>
      <c r="Z85" s="142"/>
      <c r="AA85" s="142"/>
      <c r="AB85" s="142"/>
      <c r="AC85" s="142"/>
      <c r="AD85" s="142"/>
      <c r="AE85" s="142"/>
      <c r="AF85" s="142"/>
      <c r="AG85" s="142" t="s">
        <v>209</v>
      </c>
      <c r="AH85" s="142"/>
      <c r="AI85" s="142"/>
      <c r="AJ85" s="142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42"/>
      <c r="AZ85" s="142"/>
      <c r="BA85" s="142"/>
      <c r="BB85" s="142"/>
      <c r="BC85" s="142"/>
      <c r="BD85" s="142"/>
      <c r="BE85" s="142"/>
      <c r="BF85" s="142"/>
      <c r="BG85" s="142"/>
      <c r="BH85" s="142"/>
    </row>
    <row r="86" spans="1:60" outlineLevel="1" x14ac:dyDescent="0.2">
      <c r="A86" s="167">
        <v>38</v>
      </c>
      <c r="B86" s="168" t="s">
        <v>210</v>
      </c>
      <c r="C86" s="169" t="s">
        <v>211</v>
      </c>
      <c r="D86" s="170" t="s">
        <v>202</v>
      </c>
      <c r="E86" s="171">
        <v>3.8164500000000001</v>
      </c>
      <c r="F86" s="172"/>
      <c r="G86" s="173">
        <f>ROUND(E86*F86,2)</f>
        <v>0</v>
      </c>
      <c r="H86" s="147"/>
      <c r="I86" s="146">
        <f>ROUND(E86*H86,2)</f>
        <v>0</v>
      </c>
      <c r="J86" s="147"/>
      <c r="K86" s="146">
        <f>ROUND(E86*J86,2)</f>
        <v>0</v>
      </c>
      <c r="L86" s="146">
        <v>21</v>
      </c>
      <c r="M86" s="146">
        <f>G86*(1+L86/100)</f>
        <v>0</v>
      </c>
      <c r="N86" s="145">
        <v>0</v>
      </c>
      <c r="O86" s="145">
        <f>ROUND(E86*N86,2)</f>
        <v>0</v>
      </c>
      <c r="P86" s="145">
        <v>0</v>
      </c>
      <c r="Q86" s="145">
        <f>ROUND(E86*P86,2)</f>
        <v>0</v>
      </c>
      <c r="R86" s="146"/>
      <c r="S86" s="146" t="s">
        <v>133</v>
      </c>
      <c r="T86" s="146" t="s">
        <v>183</v>
      </c>
      <c r="U86" s="146">
        <v>0</v>
      </c>
      <c r="V86" s="146">
        <f>ROUND(E86*U86,2)</f>
        <v>0</v>
      </c>
      <c r="W86" s="146"/>
      <c r="X86" s="146" t="s">
        <v>203</v>
      </c>
      <c r="Y86" s="146" t="s">
        <v>123</v>
      </c>
      <c r="Z86" s="142"/>
      <c r="AA86" s="142"/>
      <c r="AB86" s="142"/>
      <c r="AC86" s="142"/>
      <c r="AD86" s="142"/>
      <c r="AE86" s="142"/>
      <c r="AF86" s="142"/>
      <c r="AG86" s="142" t="s">
        <v>209</v>
      </c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42"/>
      <c r="AZ86" s="142"/>
      <c r="BA86" s="142"/>
      <c r="BB86" s="142"/>
      <c r="BC86" s="142"/>
      <c r="BD86" s="142"/>
      <c r="BE86" s="142"/>
      <c r="BF86" s="142"/>
      <c r="BG86" s="142"/>
      <c r="BH86" s="142"/>
    </row>
    <row r="87" spans="1:60" x14ac:dyDescent="0.2">
      <c r="A87" s="161" t="s">
        <v>115</v>
      </c>
      <c r="B87" s="162" t="s">
        <v>71</v>
      </c>
      <c r="C87" s="163" t="s">
        <v>72</v>
      </c>
      <c r="D87" s="164"/>
      <c r="E87" s="165"/>
      <c r="F87" s="166"/>
      <c r="G87" s="166">
        <f>SUMIF(AG88:AG92,"&lt;&gt;NOR",G88:G92)</f>
        <v>0</v>
      </c>
      <c r="H87" s="149"/>
      <c r="I87" s="149">
        <f>SUM(I88:I92)</f>
        <v>0</v>
      </c>
      <c r="J87" s="149"/>
      <c r="K87" s="149">
        <f>SUM(K88:K92)</f>
        <v>0</v>
      </c>
      <c r="L87" s="149"/>
      <c r="M87" s="149">
        <f>SUM(M88:M92)</f>
        <v>0</v>
      </c>
      <c r="N87" s="148"/>
      <c r="O87" s="148">
        <f>SUM(O88:O92)</f>
        <v>0</v>
      </c>
      <c r="P87" s="148"/>
      <c r="Q87" s="148">
        <f>SUM(Q88:Q92)</f>
        <v>0</v>
      </c>
      <c r="R87" s="149"/>
      <c r="S87" s="149"/>
      <c r="T87" s="149"/>
      <c r="U87" s="149"/>
      <c r="V87" s="149">
        <f>SUM(V88:V92)</f>
        <v>32.42</v>
      </c>
      <c r="W87" s="149"/>
      <c r="X87" s="149"/>
      <c r="Y87" s="149"/>
      <c r="AG87" t="s">
        <v>116</v>
      </c>
    </row>
    <row r="88" spans="1:60" outlineLevel="1" x14ac:dyDescent="0.2">
      <c r="A88" s="167">
        <v>39</v>
      </c>
      <c r="B88" s="168" t="s">
        <v>212</v>
      </c>
      <c r="C88" s="169" t="s">
        <v>213</v>
      </c>
      <c r="D88" s="170" t="s">
        <v>202</v>
      </c>
      <c r="E88" s="171">
        <v>12.58108</v>
      </c>
      <c r="F88" s="172"/>
      <c r="G88" s="173">
        <f>ROUND(E88*F88,2)</f>
        <v>0</v>
      </c>
      <c r="H88" s="147"/>
      <c r="I88" s="146">
        <f>ROUND(E88*H88,2)</f>
        <v>0</v>
      </c>
      <c r="J88" s="147"/>
      <c r="K88" s="146">
        <f>ROUND(E88*J88,2)</f>
        <v>0</v>
      </c>
      <c r="L88" s="146">
        <v>21</v>
      </c>
      <c r="M88" s="146">
        <f>G88*(1+L88/100)</f>
        <v>0</v>
      </c>
      <c r="N88" s="145">
        <v>0</v>
      </c>
      <c r="O88" s="145">
        <f>ROUND(E88*N88,2)</f>
        <v>0</v>
      </c>
      <c r="P88" s="145">
        <v>0</v>
      </c>
      <c r="Q88" s="145">
        <f>ROUND(E88*P88,2)</f>
        <v>0</v>
      </c>
      <c r="R88" s="146"/>
      <c r="S88" s="146" t="s">
        <v>120</v>
      </c>
      <c r="T88" s="146" t="s">
        <v>120</v>
      </c>
      <c r="U88" s="146">
        <v>2.577</v>
      </c>
      <c r="V88" s="146">
        <f>ROUND(E88*U88,2)</f>
        <v>32.42</v>
      </c>
      <c r="W88" s="146"/>
      <c r="X88" s="146" t="s">
        <v>145</v>
      </c>
      <c r="Y88" s="146" t="s">
        <v>123</v>
      </c>
      <c r="Z88" s="142"/>
      <c r="AA88" s="142"/>
      <c r="AB88" s="142"/>
      <c r="AC88" s="142"/>
      <c r="AD88" s="142"/>
      <c r="AE88" s="142"/>
      <c r="AF88" s="142"/>
      <c r="AG88" s="142" t="s">
        <v>159</v>
      </c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/>
      <c r="BB88" s="142"/>
      <c r="BC88" s="142"/>
      <c r="BD88" s="142"/>
      <c r="BE88" s="142"/>
      <c r="BF88" s="142"/>
      <c r="BG88" s="142"/>
      <c r="BH88" s="142"/>
    </row>
    <row r="89" spans="1:60" ht="22.5" outlineLevel="1" x14ac:dyDescent="0.2">
      <c r="A89" s="167">
        <v>40</v>
      </c>
      <c r="B89" s="168" t="s">
        <v>329</v>
      </c>
      <c r="C89" s="169" t="s">
        <v>330</v>
      </c>
      <c r="D89" s="170" t="s">
        <v>331</v>
      </c>
      <c r="E89" s="171">
        <v>18</v>
      </c>
      <c r="F89" s="172"/>
      <c r="G89" s="173">
        <f>ROUND(E89*F89,2)</f>
        <v>0</v>
      </c>
      <c r="H89" s="147"/>
      <c r="I89" s="146">
        <f>ROUND(E89*H89,2)</f>
        <v>0</v>
      </c>
      <c r="J89" s="147"/>
      <c r="K89" s="146">
        <f>ROUND(E89*J89,2)</f>
        <v>0</v>
      </c>
      <c r="L89" s="146">
        <v>21</v>
      </c>
      <c r="M89" s="146">
        <f>G89*(1+L89/100)</f>
        <v>0</v>
      </c>
      <c r="N89" s="145">
        <v>0</v>
      </c>
      <c r="O89" s="145">
        <f>ROUND(E89*N89,2)</f>
        <v>0</v>
      </c>
      <c r="P89" s="145">
        <v>0</v>
      </c>
      <c r="Q89" s="145">
        <f>ROUND(E89*P89,2)</f>
        <v>0</v>
      </c>
      <c r="R89" s="146"/>
      <c r="S89" s="146" t="s">
        <v>133</v>
      </c>
      <c r="T89" s="146" t="s">
        <v>121</v>
      </c>
      <c r="U89" s="146">
        <v>0</v>
      </c>
      <c r="V89" s="146">
        <f>ROUND(E89*U89,2)</f>
        <v>0</v>
      </c>
      <c r="W89" s="146"/>
      <c r="X89" s="146" t="s">
        <v>145</v>
      </c>
      <c r="Y89" s="146" t="s">
        <v>123</v>
      </c>
      <c r="Z89" s="142"/>
      <c r="AA89" s="142"/>
      <c r="AB89" s="142"/>
      <c r="AC89" s="142"/>
      <c r="AD89" s="142"/>
      <c r="AE89" s="142"/>
      <c r="AF89" s="142"/>
      <c r="AG89" s="142" t="s">
        <v>159</v>
      </c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42"/>
      <c r="BH89" s="142"/>
    </row>
    <row r="90" spans="1:60" outlineLevel="2" x14ac:dyDescent="0.2">
      <c r="A90" s="167"/>
      <c r="B90" s="168"/>
      <c r="C90" s="174" t="s">
        <v>332</v>
      </c>
      <c r="D90" s="175"/>
      <c r="E90" s="176">
        <v>18</v>
      </c>
      <c r="F90" s="173"/>
      <c r="G90" s="173"/>
      <c r="H90" s="146"/>
      <c r="I90" s="146"/>
      <c r="J90" s="146"/>
      <c r="K90" s="146"/>
      <c r="L90" s="146"/>
      <c r="M90" s="146"/>
      <c r="N90" s="145"/>
      <c r="O90" s="145"/>
      <c r="P90" s="145"/>
      <c r="Q90" s="145"/>
      <c r="R90" s="146"/>
      <c r="S90" s="146"/>
      <c r="T90" s="146"/>
      <c r="U90" s="146"/>
      <c r="V90" s="146"/>
      <c r="W90" s="146"/>
      <c r="X90" s="146"/>
      <c r="Y90" s="146"/>
      <c r="Z90" s="142"/>
      <c r="AA90" s="142"/>
      <c r="AB90" s="142"/>
      <c r="AC90" s="142"/>
      <c r="AD90" s="142"/>
      <c r="AE90" s="142"/>
      <c r="AF90" s="142"/>
      <c r="AG90" s="142" t="s">
        <v>126</v>
      </c>
      <c r="AH90" s="142">
        <v>0</v>
      </c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/>
      <c r="BF90" s="142"/>
      <c r="BG90" s="142"/>
      <c r="BH90" s="142"/>
    </row>
    <row r="91" spans="1:60" ht="22.5" outlineLevel="1" x14ac:dyDescent="0.2">
      <c r="A91" s="167">
        <v>41</v>
      </c>
      <c r="B91" s="168" t="s">
        <v>333</v>
      </c>
      <c r="C91" s="169" t="s">
        <v>334</v>
      </c>
      <c r="D91" s="170" t="s">
        <v>331</v>
      </c>
      <c r="E91" s="171">
        <v>18</v>
      </c>
      <c r="F91" s="172"/>
      <c r="G91" s="173">
        <f>ROUND(E91*F91,2)</f>
        <v>0</v>
      </c>
      <c r="H91" s="147"/>
      <c r="I91" s="146">
        <f>ROUND(E91*H91,2)</f>
        <v>0</v>
      </c>
      <c r="J91" s="147"/>
      <c r="K91" s="146">
        <f>ROUND(E91*J91,2)</f>
        <v>0</v>
      </c>
      <c r="L91" s="146">
        <v>21</v>
      </c>
      <c r="M91" s="146">
        <f>G91*(1+L91/100)</f>
        <v>0</v>
      </c>
      <c r="N91" s="145">
        <v>0</v>
      </c>
      <c r="O91" s="145">
        <f>ROUND(E91*N91,2)</f>
        <v>0</v>
      </c>
      <c r="P91" s="145">
        <v>0</v>
      </c>
      <c r="Q91" s="145">
        <f>ROUND(E91*P91,2)</f>
        <v>0</v>
      </c>
      <c r="R91" s="146"/>
      <c r="S91" s="146" t="s">
        <v>133</v>
      </c>
      <c r="T91" s="146" t="s">
        <v>121</v>
      </c>
      <c r="U91" s="146">
        <v>0</v>
      </c>
      <c r="V91" s="146">
        <f>ROUND(E91*U91,2)</f>
        <v>0</v>
      </c>
      <c r="W91" s="146"/>
      <c r="X91" s="146" t="s">
        <v>145</v>
      </c>
      <c r="Y91" s="146" t="s">
        <v>123</v>
      </c>
      <c r="Z91" s="142"/>
      <c r="AA91" s="142"/>
      <c r="AB91" s="142"/>
      <c r="AC91" s="142"/>
      <c r="AD91" s="142"/>
      <c r="AE91" s="142"/>
      <c r="AF91" s="142"/>
      <c r="AG91" s="142" t="s">
        <v>159</v>
      </c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42"/>
      <c r="AZ91" s="142"/>
      <c r="BA91" s="142"/>
      <c r="BB91" s="142"/>
      <c r="BC91" s="142"/>
      <c r="BD91" s="142"/>
      <c r="BE91" s="142"/>
      <c r="BF91" s="142"/>
      <c r="BG91" s="142"/>
      <c r="BH91" s="142"/>
    </row>
    <row r="92" spans="1:60" outlineLevel="2" x14ac:dyDescent="0.2">
      <c r="A92" s="167"/>
      <c r="B92" s="168"/>
      <c r="C92" s="174" t="s">
        <v>335</v>
      </c>
      <c r="D92" s="175"/>
      <c r="E92" s="176">
        <v>18</v>
      </c>
      <c r="F92" s="173"/>
      <c r="G92" s="173"/>
      <c r="H92" s="146"/>
      <c r="I92" s="146"/>
      <c r="J92" s="146"/>
      <c r="K92" s="146"/>
      <c r="L92" s="146"/>
      <c r="M92" s="146"/>
      <c r="N92" s="145"/>
      <c r="O92" s="145"/>
      <c r="P92" s="145"/>
      <c r="Q92" s="145"/>
      <c r="R92" s="146"/>
      <c r="S92" s="146"/>
      <c r="T92" s="146"/>
      <c r="U92" s="146"/>
      <c r="V92" s="146"/>
      <c r="W92" s="146"/>
      <c r="X92" s="146"/>
      <c r="Y92" s="146"/>
      <c r="Z92" s="142"/>
      <c r="AA92" s="142"/>
      <c r="AB92" s="142"/>
      <c r="AC92" s="142"/>
      <c r="AD92" s="142"/>
      <c r="AE92" s="142"/>
      <c r="AF92" s="142"/>
      <c r="AG92" s="142" t="s">
        <v>126</v>
      </c>
      <c r="AH92" s="142">
        <v>5</v>
      </c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2"/>
      <c r="AZ92" s="142"/>
      <c r="BA92" s="142"/>
      <c r="BB92" s="142"/>
      <c r="BC92" s="142"/>
      <c r="BD92" s="142"/>
      <c r="BE92" s="142"/>
      <c r="BF92" s="142"/>
      <c r="BG92" s="142"/>
      <c r="BH92" s="142"/>
    </row>
    <row r="93" spans="1:60" x14ac:dyDescent="0.2">
      <c r="A93" s="161" t="s">
        <v>115</v>
      </c>
      <c r="B93" s="162" t="s">
        <v>73</v>
      </c>
      <c r="C93" s="163" t="s">
        <v>74</v>
      </c>
      <c r="D93" s="164"/>
      <c r="E93" s="165"/>
      <c r="F93" s="166"/>
      <c r="G93" s="166">
        <f>SUMIF(AG94:AG97,"&lt;&gt;NOR",G94:G97)</f>
        <v>0</v>
      </c>
      <c r="H93" s="149"/>
      <c r="I93" s="149">
        <f>SUM(I94:I97)</f>
        <v>0</v>
      </c>
      <c r="J93" s="149"/>
      <c r="K93" s="149">
        <f>SUM(K94:K97)</f>
        <v>0</v>
      </c>
      <c r="L93" s="149"/>
      <c r="M93" s="149">
        <f>SUM(M94:M97)</f>
        <v>0</v>
      </c>
      <c r="N93" s="148"/>
      <c r="O93" s="148">
        <f>SUM(O94:O97)</f>
        <v>0</v>
      </c>
      <c r="P93" s="148"/>
      <c r="Q93" s="148">
        <f>SUM(Q94:Q97)</f>
        <v>0</v>
      </c>
      <c r="R93" s="149"/>
      <c r="S93" s="149"/>
      <c r="T93" s="149"/>
      <c r="U93" s="149"/>
      <c r="V93" s="149">
        <f>SUM(V94:V97)</f>
        <v>0</v>
      </c>
      <c r="W93" s="149"/>
      <c r="X93" s="149"/>
      <c r="Y93" s="149"/>
      <c r="AG93" t="s">
        <v>116</v>
      </c>
    </row>
    <row r="94" spans="1:60" ht="22.5" outlineLevel="1" x14ac:dyDescent="0.2">
      <c r="A94" s="167">
        <v>42</v>
      </c>
      <c r="B94" s="168" t="s">
        <v>336</v>
      </c>
      <c r="C94" s="169" t="s">
        <v>337</v>
      </c>
      <c r="D94" s="170" t="s">
        <v>153</v>
      </c>
      <c r="E94" s="171">
        <v>367.08</v>
      </c>
      <c r="F94" s="172"/>
      <c r="G94" s="173">
        <f>ROUND(E94*F94,2)</f>
        <v>0</v>
      </c>
      <c r="H94" s="147"/>
      <c r="I94" s="146">
        <f>ROUND(E94*H94,2)</f>
        <v>0</v>
      </c>
      <c r="J94" s="147"/>
      <c r="K94" s="146">
        <f>ROUND(E94*J94,2)</f>
        <v>0</v>
      </c>
      <c r="L94" s="146">
        <v>21</v>
      </c>
      <c r="M94" s="146">
        <f>G94*(1+L94/100)</f>
        <v>0</v>
      </c>
      <c r="N94" s="145">
        <v>0</v>
      </c>
      <c r="O94" s="145">
        <f>ROUND(E94*N94,2)</f>
        <v>0</v>
      </c>
      <c r="P94" s="145">
        <v>0</v>
      </c>
      <c r="Q94" s="145">
        <f>ROUND(E94*P94,2)</f>
        <v>0</v>
      </c>
      <c r="R94" s="146"/>
      <c r="S94" s="146" t="s">
        <v>133</v>
      </c>
      <c r="T94" s="146" t="s">
        <v>166</v>
      </c>
      <c r="U94" s="146">
        <v>0</v>
      </c>
      <c r="V94" s="146">
        <f>ROUND(E94*U94,2)</f>
        <v>0</v>
      </c>
      <c r="W94" s="146"/>
      <c r="X94" s="146" t="s">
        <v>145</v>
      </c>
      <c r="Y94" s="146" t="s">
        <v>123</v>
      </c>
      <c r="Z94" s="142"/>
      <c r="AA94" s="142"/>
      <c r="AB94" s="142"/>
      <c r="AC94" s="142"/>
      <c r="AD94" s="142"/>
      <c r="AE94" s="142"/>
      <c r="AF94" s="142"/>
      <c r="AG94" s="142" t="s">
        <v>224</v>
      </c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  <c r="BH94" s="142"/>
    </row>
    <row r="95" spans="1:60" outlineLevel="2" x14ac:dyDescent="0.2">
      <c r="A95" s="167"/>
      <c r="B95" s="168"/>
      <c r="C95" s="174" t="s">
        <v>338</v>
      </c>
      <c r="D95" s="175"/>
      <c r="E95" s="176">
        <v>291</v>
      </c>
      <c r="F95" s="173"/>
      <c r="G95" s="173"/>
      <c r="H95" s="146"/>
      <c r="I95" s="146"/>
      <c r="J95" s="146"/>
      <c r="K95" s="146"/>
      <c r="L95" s="146"/>
      <c r="M95" s="146"/>
      <c r="N95" s="145"/>
      <c r="O95" s="145"/>
      <c r="P95" s="145"/>
      <c r="Q95" s="145"/>
      <c r="R95" s="146"/>
      <c r="S95" s="146"/>
      <c r="T95" s="146"/>
      <c r="U95" s="146"/>
      <c r="V95" s="146"/>
      <c r="W95" s="146"/>
      <c r="X95" s="146"/>
      <c r="Y95" s="146"/>
      <c r="Z95" s="142"/>
      <c r="AA95" s="142"/>
      <c r="AB95" s="142"/>
      <c r="AC95" s="142"/>
      <c r="AD95" s="142"/>
      <c r="AE95" s="142"/>
      <c r="AF95" s="142"/>
      <c r="AG95" s="142" t="s">
        <v>126</v>
      </c>
      <c r="AH95" s="142">
        <v>0</v>
      </c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2"/>
      <c r="AZ95" s="142"/>
      <c r="BA95" s="142"/>
      <c r="BB95" s="142"/>
      <c r="BC95" s="142"/>
      <c r="BD95" s="142"/>
      <c r="BE95" s="142"/>
      <c r="BF95" s="142"/>
      <c r="BG95" s="142"/>
      <c r="BH95" s="142"/>
    </row>
    <row r="96" spans="1:60" outlineLevel="3" x14ac:dyDescent="0.2">
      <c r="A96" s="167"/>
      <c r="B96" s="168"/>
      <c r="C96" s="174" t="s">
        <v>339</v>
      </c>
      <c r="D96" s="175"/>
      <c r="E96" s="176">
        <v>28.2</v>
      </c>
      <c r="F96" s="173"/>
      <c r="G96" s="173"/>
      <c r="H96" s="146"/>
      <c r="I96" s="146"/>
      <c r="J96" s="146"/>
      <c r="K96" s="146"/>
      <c r="L96" s="146"/>
      <c r="M96" s="146"/>
      <c r="N96" s="145"/>
      <c r="O96" s="145"/>
      <c r="P96" s="145"/>
      <c r="Q96" s="145"/>
      <c r="R96" s="146"/>
      <c r="S96" s="146"/>
      <c r="T96" s="146"/>
      <c r="U96" s="146"/>
      <c r="V96" s="146"/>
      <c r="W96" s="146"/>
      <c r="X96" s="146"/>
      <c r="Y96" s="146"/>
      <c r="Z96" s="142"/>
      <c r="AA96" s="142"/>
      <c r="AB96" s="142"/>
      <c r="AC96" s="142"/>
      <c r="AD96" s="142"/>
      <c r="AE96" s="142"/>
      <c r="AF96" s="142"/>
      <c r="AG96" s="142" t="s">
        <v>126</v>
      </c>
      <c r="AH96" s="142">
        <v>0</v>
      </c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  <c r="BD96" s="142"/>
      <c r="BE96" s="142"/>
      <c r="BF96" s="142"/>
      <c r="BG96" s="142"/>
      <c r="BH96" s="142"/>
    </row>
    <row r="97" spans="1:60" outlineLevel="3" x14ac:dyDescent="0.2">
      <c r="A97" s="167"/>
      <c r="B97" s="168"/>
      <c r="C97" s="177" t="s">
        <v>340</v>
      </c>
      <c r="D97" s="178"/>
      <c r="E97" s="179">
        <v>47.88</v>
      </c>
      <c r="F97" s="173"/>
      <c r="G97" s="173"/>
      <c r="H97" s="146"/>
      <c r="I97" s="146"/>
      <c r="J97" s="146"/>
      <c r="K97" s="146"/>
      <c r="L97" s="146"/>
      <c r="M97" s="146"/>
      <c r="N97" s="145"/>
      <c r="O97" s="145"/>
      <c r="P97" s="145"/>
      <c r="Q97" s="145"/>
      <c r="R97" s="146"/>
      <c r="S97" s="146"/>
      <c r="T97" s="146"/>
      <c r="U97" s="146"/>
      <c r="V97" s="146"/>
      <c r="W97" s="146"/>
      <c r="X97" s="146"/>
      <c r="Y97" s="146"/>
      <c r="Z97" s="142"/>
      <c r="AA97" s="142"/>
      <c r="AB97" s="142"/>
      <c r="AC97" s="142"/>
      <c r="AD97" s="142"/>
      <c r="AE97" s="142"/>
      <c r="AF97" s="142"/>
      <c r="AG97" s="142" t="s">
        <v>126</v>
      </c>
      <c r="AH97" s="142">
        <v>4</v>
      </c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42"/>
      <c r="BH97" s="142"/>
    </row>
    <row r="98" spans="1:60" x14ac:dyDescent="0.2">
      <c r="A98" s="161" t="s">
        <v>115</v>
      </c>
      <c r="B98" s="162" t="s">
        <v>77</v>
      </c>
      <c r="C98" s="163" t="s">
        <v>78</v>
      </c>
      <c r="D98" s="164"/>
      <c r="E98" s="165"/>
      <c r="F98" s="166"/>
      <c r="G98" s="166">
        <f>SUMIF(AG99:AG105,"&lt;&gt;NOR",G99:G105)</f>
        <v>0</v>
      </c>
      <c r="H98" s="149"/>
      <c r="I98" s="149">
        <f>SUM(I99:I105)</f>
        <v>0</v>
      </c>
      <c r="J98" s="149"/>
      <c r="K98" s="149">
        <f>SUM(K99:K105)</f>
        <v>0</v>
      </c>
      <c r="L98" s="149"/>
      <c r="M98" s="149">
        <f>SUM(M99:M105)</f>
        <v>0</v>
      </c>
      <c r="N98" s="148"/>
      <c r="O98" s="148">
        <f>SUM(O99:O105)</f>
        <v>2.69</v>
      </c>
      <c r="P98" s="148"/>
      <c r="Q98" s="148">
        <f>SUM(Q99:Q105)</f>
        <v>0</v>
      </c>
      <c r="R98" s="149"/>
      <c r="S98" s="149"/>
      <c r="T98" s="149"/>
      <c r="U98" s="149"/>
      <c r="V98" s="149">
        <f>SUM(V99:V105)</f>
        <v>330.09000000000003</v>
      </c>
      <c r="W98" s="149"/>
      <c r="X98" s="149"/>
      <c r="Y98" s="149"/>
      <c r="AG98" t="s">
        <v>116</v>
      </c>
    </row>
    <row r="99" spans="1:60" ht="22.5" outlineLevel="1" x14ac:dyDescent="0.2">
      <c r="A99" s="167">
        <v>43</v>
      </c>
      <c r="B99" s="168" t="s">
        <v>341</v>
      </c>
      <c r="C99" s="169" t="s">
        <v>342</v>
      </c>
      <c r="D99" s="170" t="s">
        <v>153</v>
      </c>
      <c r="E99" s="171">
        <v>145.5</v>
      </c>
      <c r="F99" s="172"/>
      <c r="G99" s="173">
        <f>ROUND(E99*F99,2)</f>
        <v>0</v>
      </c>
      <c r="H99" s="147"/>
      <c r="I99" s="146">
        <f>ROUND(E99*H99,2)</f>
        <v>0</v>
      </c>
      <c r="J99" s="147"/>
      <c r="K99" s="146">
        <f>ROUND(E99*J99,2)</f>
        <v>0</v>
      </c>
      <c r="L99" s="146">
        <v>21</v>
      </c>
      <c r="M99" s="146">
        <f>G99*(1+L99/100)</f>
        <v>0</v>
      </c>
      <c r="N99" s="145">
        <v>1.23E-3</v>
      </c>
      <c r="O99" s="145">
        <f>ROUND(E99*N99,2)</f>
        <v>0.18</v>
      </c>
      <c r="P99" s="145">
        <v>0</v>
      </c>
      <c r="Q99" s="145">
        <f>ROUND(E99*P99,2)</f>
        <v>0</v>
      </c>
      <c r="R99" s="146"/>
      <c r="S99" s="146" t="s">
        <v>120</v>
      </c>
      <c r="T99" s="146" t="s">
        <v>120</v>
      </c>
      <c r="U99" s="146">
        <v>0.77280000000000004</v>
      </c>
      <c r="V99" s="146">
        <f>ROUND(E99*U99,2)</f>
        <v>112.44</v>
      </c>
      <c r="W99" s="146"/>
      <c r="X99" s="146" t="s">
        <v>145</v>
      </c>
      <c r="Y99" s="146" t="s">
        <v>123</v>
      </c>
      <c r="Z99" s="142"/>
      <c r="AA99" s="142"/>
      <c r="AB99" s="142"/>
      <c r="AC99" s="142"/>
      <c r="AD99" s="142"/>
      <c r="AE99" s="142"/>
      <c r="AF99" s="142"/>
      <c r="AG99" s="142" t="s">
        <v>224</v>
      </c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42"/>
      <c r="BH99" s="142"/>
    </row>
    <row r="100" spans="1:60" outlineLevel="2" x14ac:dyDescent="0.2">
      <c r="A100" s="167"/>
      <c r="B100" s="168"/>
      <c r="C100" s="174" t="s">
        <v>343</v>
      </c>
      <c r="D100" s="175"/>
      <c r="E100" s="176">
        <v>145.5</v>
      </c>
      <c r="F100" s="173"/>
      <c r="G100" s="173"/>
      <c r="H100" s="146"/>
      <c r="I100" s="146"/>
      <c r="J100" s="146"/>
      <c r="K100" s="146"/>
      <c r="L100" s="146"/>
      <c r="M100" s="146"/>
      <c r="N100" s="145"/>
      <c r="O100" s="145"/>
      <c r="P100" s="145"/>
      <c r="Q100" s="145"/>
      <c r="R100" s="146"/>
      <c r="S100" s="146"/>
      <c r="T100" s="146"/>
      <c r="U100" s="146"/>
      <c r="V100" s="146"/>
      <c r="W100" s="146"/>
      <c r="X100" s="146"/>
      <c r="Y100" s="146"/>
      <c r="Z100" s="142"/>
      <c r="AA100" s="142"/>
      <c r="AB100" s="142"/>
      <c r="AC100" s="142"/>
      <c r="AD100" s="142"/>
      <c r="AE100" s="142"/>
      <c r="AF100" s="142"/>
      <c r="AG100" s="142" t="s">
        <v>126</v>
      </c>
      <c r="AH100" s="142">
        <v>0</v>
      </c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</row>
    <row r="101" spans="1:60" ht="22.5" outlineLevel="1" x14ac:dyDescent="0.2">
      <c r="A101" s="167">
        <v>44</v>
      </c>
      <c r="B101" s="168" t="s">
        <v>344</v>
      </c>
      <c r="C101" s="169" t="s">
        <v>345</v>
      </c>
      <c r="D101" s="170" t="s">
        <v>153</v>
      </c>
      <c r="E101" s="171">
        <v>145</v>
      </c>
      <c r="F101" s="172"/>
      <c r="G101" s="173">
        <f>ROUND(E101*F101,2)</f>
        <v>0</v>
      </c>
      <c r="H101" s="147"/>
      <c r="I101" s="146">
        <f>ROUND(E101*H101,2)</f>
        <v>0</v>
      </c>
      <c r="J101" s="147"/>
      <c r="K101" s="146">
        <f>ROUND(E101*J101,2)</f>
        <v>0</v>
      </c>
      <c r="L101" s="146">
        <v>21</v>
      </c>
      <c r="M101" s="146">
        <f>G101*(1+L101/100)</f>
        <v>0</v>
      </c>
      <c r="N101" s="145">
        <v>1.23E-2</v>
      </c>
      <c r="O101" s="145">
        <f>ROUND(E101*N101,2)</f>
        <v>1.78</v>
      </c>
      <c r="P101" s="145">
        <v>0</v>
      </c>
      <c r="Q101" s="145">
        <f>ROUND(E101*P101,2)</f>
        <v>0</v>
      </c>
      <c r="R101" s="146"/>
      <c r="S101" s="146" t="s">
        <v>133</v>
      </c>
      <c r="T101" s="146" t="s">
        <v>121</v>
      </c>
      <c r="U101" s="146">
        <v>0.73370000000000002</v>
      </c>
      <c r="V101" s="146">
        <f>ROUND(E101*U101,2)</f>
        <v>106.39</v>
      </c>
      <c r="W101" s="146"/>
      <c r="X101" s="146" t="s">
        <v>145</v>
      </c>
      <c r="Y101" s="146" t="s">
        <v>123</v>
      </c>
      <c r="Z101" s="142"/>
      <c r="AA101" s="142"/>
      <c r="AB101" s="142"/>
      <c r="AC101" s="142"/>
      <c r="AD101" s="142"/>
      <c r="AE101" s="142"/>
      <c r="AF101" s="142"/>
      <c r="AG101" s="142" t="s">
        <v>224</v>
      </c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2"/>
      <c r="AZ101" s="142"/>
      <c r="BA101" s="142"/>
      <c r="BB101" s="142"/>
      <c r="BC101" s="142"/>
      <c r="BD101" s="142"/>
      <c r="BE101" s="142"/>
      <c r="BF101" s="142"/>
      <c r="BG101" s="142"/>
      <c r="BH101" s="142"/>
    </row>
    <row r="102" spans="1:60" outlineLevel="2" x14ac:dyDescent="0.2">
      <c r="A102" s="167"/>
      <c r="B102" s="168"/>
      <c r="C102" s="174" t="s">
        <v>346</v>
      </c>
      <c r="D102" s="175"/>
      <c r="E102" s="176">
        <v>145</v>
      </c>
      <c r="F102" s="173"/>
      <c r="G102" s="173"/>
      <c r="H102" s="146"/>
      <c r="I102" s="146"/>
      <c r="J102" s="146"/>
      <c r="K102" s="146"/>
      <c r="L102" s="146"/>
      <c r="M102" s="146"/>
      <c r="N102" s="145"/>
      <c r="O102" s="145"/>
      <c r="P102" s="145"/>
      <c r="Q102" s="145"/>
      <c r="R102" s="146"/>
      <c r="S102" s="146"/>
      <c r="T102" s="146"/>
      <c r="U102" s="146"/>
      <c r="V102" s="146"/>
      <c r="W102" s="146"/>
      <c r="X102" s="146"/>
      <c r="Y102" s="146"/>
      <c r="Z102" s="142"/>
      <c r="AA102" s="142"/>
      <c r="AB102" s="142"/>
      <c r="AC102" s="142"/>
      <c r="AD102" s="142"/>
      <c r="AE102" s="142"/>
      <c r="AF102" s="142"/>
      <c r="AG102" s="142" t="s">
        <v>126</v>
      </c>
      <c r="AH102" s="142">
        <v>0</v>
      </c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2"/>
      <c r="AZ102" s="142"/>
      <c r="BA102" s="142"/>
      <c r="BB102" s="142"/>
      <c r="BC102" s="142"/>
      <c r="BD102" s="142"/>
      <c r="BE102" s="142"/>
      <c r="BF102" s="142"/>
      <c r="BG102" s="142"/>
      <c r="BH102" s="142"/>
    </row>
    <row r="103" spans="1:60" ht="22.5" outlineLevel="1" x14ac:dyDescent="0.2">
      <c r="A103" s="167">
        <v>45</v>
      </c>
      <c r="B103" s="168" t="s">
        <v>226</v>
      </c>
      <c r="C103" s="169" t="s">
        <v>227</v>
      </c>
      <c r="D103" s="170" t="s">
        <v>153</v>
      </c>
      <c r="E103" s="171">
        <v>145</v>
      </c>
      <c r="F103" s="172"/>
      <c r="G103" s="173">
        <f>ROUND(E103*F103,2)</f>
        <v>0</v>
      </c>
      <c r="H103" s="147"/>
      <c r="I103" s="146">
        <f>ROUND(E103*H103,2)</f>
        <v>0</v>
      </c>
      <c r="J103" s="147"/>
      <c r="K103" s="146">
        <f>ROUND(E103*J103,2)</f>
        <v>0</v>
      </c>
      <c r="L103" s="146">
        <v>21</v>
      </c>
      <c r="M103" s="146">
        <f>G103*(1+L103/100)</f>
        <v>0</v>
      </c>
      <c r="N103" s="145">
        <v>5.0000000000000001E-3</v>
      </c>
      <c r="O103" s="145">
        <f>ROUND(E103*N103,2)</f>
        <v>0.73</v>
      </c>
      <c r="P103" s="145">
        <v>0</v>
      </c>
      <c r="Q103" s="145">
        <f>ROUND(E103*P103,2)</f>
        <v>0</v>
      </c>
      <c r="R103" s="146"/>
      <c r="S103" s="146" t="s">
        <v>133</v>
      </c>
      <c r="T103" s="146" t="s">
        <v>121</v>
      </c>
      <c r="U103" s="146">
        <v>0.67949999999999999</v>
      </c>
      <c r="V103" s="146">
        <f>ROUND(E103*U103,2)</f>
        <v>98.53</v>
      </c>
      <c r="W103" s="146"/>
      <c r="X103" s="146" t="s">
        <v>145</v>
      </c>
      <c r="Y103" s="146" t="s">
        <v>123</v>
      </c>
      <c r="Z103" s="142"/>
      <c r="AA103" s="142"/>
      <c r="AB103" s="142"/>
      <c r="AC103" s="142"/>
      <c r="AD103" s="142"/>
      <c r="AE103" s="142"/>
      <c r="AF103" s="142"/>
      <c r="AG103" s="142" t="s">
        <v>224</v>
      </c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2"/>
      <c r="AZ103" s="142"/>
      <c r="BA103" s="142"/>
      <c r="BB103" s="142"/>
      <c r="BC103" s="142"/>
      <c r="BD103" s="142"/>
      <c r="BE103" s="142"/>
      <c r="BF103" s="142"/>
      <c r="BG103" s="142"/>
      <c r="BH103" s="142"/>
    </row>
    <row r="104" spans="1:60" outlineLevel="2" x14ac:dyDescent="0.2">
      <c r="A104" s="167"/>
      <c r="B104" s="168"/>
      <c r="C104" s="174" t="s">
        <v>347</v>
      </c>
      <c r="D104" s="175"/>
      <c r="E104" s="176">
        <v>145</v>
      </c>
      <c r="F104" s="173"/>
      <c r="G104" s="173"/>
      <c r="H104" s="146"/>
      <c r="I104" s="146"/>
      <c r="J104" s="146"/>
      <c r="K104" s="146"/>
      <c r="L104" s="146"/>
      <c r="M104" s="146"/>
      <c r="N104" s="145"/>
      <c r="O104" s="145"/>
      <c r="P104" s="145"/>
      <c r="Q104" s="145"/>
      <c r="R104" s="146"/>
      <c r="S104" s="146"/>
      <c r="T104" s="146"/>
      <c r="U104" s="146"/>
      <c r="V104" s="146"/>
      <c r="W104" s="146"/>
      <c r="X104" s="146"/>
      <c r="Y104" s="146"/>
      <c r="Z104" s="142"/>
      <c r="AA104" s="142"/>
      <c r="AB104" s="142"/>
      <c r="AC104" s="142"/>
      <c r="AD104" s="142"/>
      <c r="AE104" s="142"/>
      <c r="AF104" s="142"/>
      <c r="AG104" s="142" t="s">
        <v>126</v>
      </c>
      <c r="AH104" s="142">
        <v>5</v>
      </c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2"/>
      <c r="AZ104" s="142"/>
      <c r="BA104" s="142"/>
      <c r="BB104" s="142"/>
      <c r="BC104" s="142"/>
      <c r="BD104" s="142"/>
      <c r="BE104" s="142"/>
      <c r="BF104" s="142"/>
      <c r="BG104" s="142"/>
      <c r="BH104" s="142"/>
    </row>
    <row r="105" spans="1:60" outlineLevel="1" x14ac:dyDescent="0.2">
      <c r="A105" s="167">
        <v>46</v>
      </c>
      <c r="B105" s="168" t="s">
        <v>348</v>
      </c>
      <c r="C105" s="169" t="s">
        <v>349</v>
      </c>
      <c r="D105" s="170" t="s">
        <v>202</v>
      </c>
      <c r="E105" s="171">
        <v>2.6874699999999998</v>
      </c>
      <c r="F105" s="172"/>
      <c r="G105" s="173">
        <f>ROUND(E105*F105,2)</f>
        <v>0</v>
      </c>
      <c r="H105" s="147"/>
      <c r="I105" s="146">
        <f>ROUND(E105*H105,2)</f>
        <v>0</v>
      </c>
      <c r="J105" s="147"/>
      <c r="K105" s="146">
        <f>ROUND(E105*J105,2)</f>
        <v>0</v>
      </c>
      <c r="L105" s="146">
        <v>21</v>
      </c>
      <c r="M105" s="146">
        <f>G105*(1+L105/100)</f>
        <v>0</v>
      </c>
      <c r="N105" s="145">
        <v>0</v>
      </c>
      <c r="O105" s="145">
        <f>ROUND(E105*N105,2)</f>
        <v>0</v>
      </c>
      <c r="P105" s="145">
        <v>0</v>
      </c>
      <c r="Q105" s="145">
        <f>ROUND(E105*P105,2)</f>
        <v>0</v>
      </c>
      <c r="R105" s="146"/>
      <c r="S105" s="146" t="s">
        <v>120</v>
      </c>
      <c r="T105" s="146" t="s">
        <v>120</v>
      </c>
      <c r="U105" s="146">
        <v>4.7370000000000001</v>
      </c>
      <c r="V105" s="146">
        <f>ROUND(E105*U105,2)</f>
        <v>12.73</v>
      </c>
      <c r="W105" s="146"/>
      <c r="X105" s="146" t="s">
        <v>214</v>
      </c>
      <c r="Y105" s="146" t="s">
        <v>123</v>
      </c>
      <c r="Z105" s="142"/>
      <c r="AA105" s="142"/>
      <c r="AB105" s="142"/>
      <c r="AC105" s="142"/>
      <c r="AD105" s="142"/>
      <c r="AE105" s="142"/>
      <c r="AF105" s="142"/>
      <c r="AG105" s="142" t="s">
        <v>215</v>
      </c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2"/>
      <c r="AZ105" s="142"/>
      <c r="BA105" s="142"/>
      <c r="BB105" s="142"/>
      <c r="BC105" s="142"/>
      <c r="BD105" s="142"/>
      <c r="BE105" s="142"/>
      <c r="BF105" s="142"/>
      <c r="BG105" s="142"/>
      <c r="BH105" s="142"/>
    </row>
    <row r="106" spans="1:60" x14ac:dyDescent="0.2">
      <c r="A106" s="161" t="s">
        <v>115</v>
      </c>
      <c r="B106" s="162" t="s">
        <v>79</v>
      </c>
      <c r="C106" s="163" t="s">
        <v>80</v>
      </c>
      <c r="D106" s="164"/>
      <c r="E106" s="165"/>
      <c r="F106" s="166"/>
      <c r="G106" s="166">
        <f>SUMIF(AG107:AG128,"&lt;&gt;NOR",G107:G128)</f>
        <v>0</v>
      </c>
      <c r="H106" s="149"/>
      <c r="I106" s="149">
        <f>SUM(I107:I128)</f>
        <v>0</v>
      </c>
      <c r="J106" s="149"/>
      <c r="K106" s="149">
        <f>SUM(K107:K128)</f>
        <v>0</v>
      </c>
      <c r="L106" s="149"/>
      <c r="M106" s="149">
        <f>SUM(M107:M128)</f>
        <v>0</v>
      </c>
      <c r="N106" s="148"/>
      <c r="O106" s="148">
        <f>SUM(O107:O128)</f>
        <v>20.640000000000004</v>
      </c>
      <c r="P106" s="148"/>
      <c r="Q106" s="148">
        <f>SUM(Q107:Q128)</f>
        <v>0</v>
      </c>
      <c r="R106" s="149"/>
      <c r="S106" s="149"/>
      <c r="T106" s="149"/>
      <c r="U106" s="149"/>
      <c r="V106" s="149">
        <f>SUM(V107:V128)</f>
        <v>172.57</v>
      </c>
      <c r="W106" s="149"/>
      <c r="X106" s="149"/>
      <c r="Y106" s="149"/>
      <c r="AG106" t="s">
        <v>116</v>
      </c>
    </row>
    <row r="107" spans="1:60" ht="22.5" outlineLevel="1" x14ac:dyDescent="0.2">
      <c r="A107" s="167">
        <v>47</v>
      </c>
      <c r="B107" s="168" t="s">
        <v>350</v>
      </c>
      <c r="C107" s="169" t="s">
        <v>351</v>
      </c>
      <c r="D107" s="170" t="s">
        <v>153</v>
      </c>
      <c r="E107" s="171">
        <v>115.5</v>
      </c>
      <c r="F107" s="172"/>
      <c r="G107" s="173">
        <f>ROUND(E107*F107,2)</f>
        <v>0</v>
      </c>
      <c r="H107" s="147"/>
      <c r="I107" s="146">
        <f>ROUND(E107*H107,2)</f>
        <v>0</v>
      </c>
      <c r="J107" s="147"/>
      <c r="K107" s="146">
        <f>ROUND(E107*J107,2)</f>
        <v>0</v>
      </c>
      <c r="L107" s="146">
        <v>21</v>
      </c>
      <c r="M107" s="146">
        <f>G107*(1+L107/100)</f>
        <v>0</v>
      </c>
      <c r="N107" s="145">
        <v>0</v>
      </c>
      <c r="O107" s="145">
        <f>ROUND(E107*N107,2)</f>
        <v>0</v>
      </c>
      <c r="P107" s="145">
        <v>0</v>
      </c>
      <c r="Q107" s="145">
        <f>ROUND(E107*P107,2)</f>
        <v>0</v>
      </c>
      <c r="R107" s="146"/>
      <c r="S107" s="146" t="s">
        <v>120</v>
      </c>
      <c r="T107" s="146" t="s">
        <v>120</v>
      </c>
      <c r="U107" s="146">
        <v>0.38</v>
      </c>
      <c r="V107" s="146">
        <f>ROUND(E107*U107,2)</f>
        <v>43.89</v>
      </c>
      <c r="W107" s="146"/>
      <c r="X107" s="146" t="s">
        <v>145</v>
      </c>
      <c r="Y107" s="146" t="s">
        <v>123</v>
      </c>
      <c r="Z107" s="142"/>
      <c r="AA107" s="142"/>
      <c r="AB107" s="142"/>
      <c r="AC107" s="142"/>
      <c r="AD107" s="142"/>
      <c r="AE107" s="142"/>
      <c r="AF107" s="142"/>
      <c r="AG107" s="142" t="s">
        <v>224</v>
      </c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2"/>
      <c r="AZ107" s="142"/>
      <c r="BA107" s="142"/>
      <c r="BB107" s="142"/>
      <c r="BC107" s="142"/>
      <c r="BD107" s="142"/>
      <c r="BE107" s="142"/>
      <c r="BF107" s="142"/>
      <c r="BG107" s="142"/>
      <c r="BH107" s="142"/>
    </row>
    <row r="108" spans="1:60" outlineLevel="2" x14ac:dyDescent="0.2">
      <c r="A108" s="167"/>
      <c r="B108" s="168"/>
      <c r="C108" s="174" t="s">
        <v>352</v>
      </c>
      <c r="D108" s="175"/>
      <c r="E108" s="176">
        <v>115.5</v>
      </c>
      <c r="F108" s="173"/>
      <c r="G108" s="173"/>
      <c r="H108" s="146"/>
      <c r="I108" s="146"/>
      <c r="J108" s="146"/>
      <c r="K108" s="146"/>
      <c r="L108" s="146"/>
      <c r="M108" s="146"/>
      <c r="N108" s="145"/>
      <c r="O108" s="145"/>
      <c r="P108" s="145"/>
      <c r="Q108" s="145"/>
      <c r="R108" s="146"/>
      <c r="S108" s="146"/>
      <c r="T108" s="146"/>
      <c r="U108" s="146"/>
      <c r="V108" s="146"/>
      <c r="W108" s="146"/>
      <c r="X108" s="146"/>
      <c r="Y108" s="146"/>
      <c r="Z108" s="142"/>
      <c r="AA108" s="142"/>
      <c r="AB108" s="142"/>
      <c r="AC108" s="142"/>
      <c r="AD108" s="142"/>
      <c r="AE108" s="142"/>
      <c r="AF108" s="142"/>
      <c r="AG108" s="142" t="s">
        <v>126</v>
      </c>
      <c r="AH108" s="142">
        <v>0</v>
      </c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2"/>
      <c r="AZ108" s="142"/>
      <c r="BA108" s="142"/>
      <c r="BB108" s="142"/>
      <c r="BC108" s="142"/>
      <c r="BD108" s="142"/>
      <c r="BE108" s="142"/>
      <c r="BF108" s="142"/>
      <c r="BG108" s="142"/>
      <c r="BH108" s="142"/>
    </row>
    <row r="109" spans="1:60" outlineLevel="1" x14ac:dyDescent="0.2">
      <c r="A109" s="167">
        <v>48</v>
      </c>
      <c r="B109" s="168" t="s">
        <v>353</v>
      </c>
      <c r="C109" s="169" t="s">
        <v>354</v>
      </c>
      <c r="D109" s="170" t="s">
        <v>153</v>
      </c>
      <c r="E109" s="171">
        <v>288</v>
      </c>
      <c r="F109" s="172"/>
      <c r="G109" s="173">
        <f>ROUND(E109*F109,2)</f>
        <v>0</v>
      </c>
      <c r="H109" s="147"/>
      <c r="I109" s="146">
        <f>ROUND(E109*H109,2)</f>
        <v>0</v>
      </c>
      <c r="J109" s="147"/>
      <c r="K109" s="146">
        <f>ROUND(E109*J109,2)</f>
        <v>0</v>
      </c>
      <c r="L109" s="146">
        <v>21</v>
      </c>
      <c r="M109" s="146">
        <f>G109*(1+L109/100)</f>
        <v>0</v>
      </c>
      <c r="N109" s="145">
        <v>3.1E-4</v>
      </c>
      <c r="O109" s="145">
        <f>ROUND(E109*N109,2)</f>
        <v>0.09</v>
      </c>
      <c r="P109" s="145">
        <v>0</v>
      </c>
      <c r="Q109" s="145">
        <f>ROUND(E109*P109,2)</f>
        <v>0</v>
      </c>
      <c r="R109" s="146"/>
      <c r="S109" s="146" t="s">
        <v>120</v>
      </c>
      <c r="T109" s="146" t="s">
        <v>120</v>
      </c>
      <c r="U109" s="146">
        <v>0.248</v>
      </c>
      <c r="V109" s="146">
        <f>ROUND(E109*U109,2)</f>
        <v>71.42</v>
      </c>
      <c r="W109" s="146"/>
      <c r="X109" s="146" t="s">
        <v>145</v>
      </c>
      <c r="Y109" s="146" t="s">
        <v>123</v>
      </c>
      <c r="Z109" s="142"/>
      <c r="AA109" s="142"/>
      <c r="AB109" s="142"/>
      <c r="AC109" s="142"/>
      <c r="AD109" s="142"/>
      <c r="AE109" s="142"/>
      <c r="AF109" s="142"/>
      <c r="AG109" s="142" t="s">
        <v>146</v>
      </c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  <c r="AX109" s="142"/>
      <c r="AY109" s="142"/>
      <c r="AZ109" s="142"/>
      <c r="BA109" s="142"/>
      <c r="BB109" s="142"/>
      <c r="BC109" s="142"/>
      <c r="BD109" s="142"/>
      <c r="BE109" s="142"/>
      <c r="BF109" s="142"/>
      <c r="BG109" s="142"/>
      <c r="BH109" s="142"/>
    </row>
    <row r="110" spans="1:60" outlineLevel="2" x14ac:dyDescent="0.2">
      <c r="A110" s="167"/>
      <c r="B110" s="168"/>
      <c r="C110" s="174" t="s">
        <v>355</v>
      </c>
      <c r="D110" s="175"/>
      <c r="E110" s="176">
        <v>288</v>
      </c>
      <c r="F110" s="173"/>
      <c r="G110" s="173"/>
      <c r="H110" s="146"/>
      <c r="I110" s="146"/>
      <c r="J110" s="146"/>
      <c r="K110" s="146"/>
      <c r="L110" s="146"/>
      <c r="M110" s="146"/>
      <c r="N110" s="145"/>
      <c r="O110" s="145"/>
      <c r="P110" s="145"/>
      <c r="Q110" s="145"/>
      <c r="R110" s="146"/>
      <c r="S110" s="146"/>
      <c r="T110" s="146"/>
      <c r="U110" s="146"/>
      <c r="V110" s="146"/>
      <c r="W110" s="146"/>
      <c r="X110" s="146"/>
      <c r="Y110" s="146"/>
      <c r="Z110" s="142"/>
      <c r="AA110" s="142"/>
      <c r="AB110" s="142"/>
      <c r="AC110" s="142"/>
      <c r="AD110" s="142"/>
      <c r="AE110" s="142"/>
      <c r="AF110" s="142"/>
      <c r="AG110" s="142" t="s">
        <v>126</v>
      </c>
      <c r="AH110" s="142">
        <v>0</v>
      </c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2"/>
      <c r="AV110" s="142"/>
      <c r="AW110" s="142"/>
      <c r="AX110" s="142"/>
      <c r="AY110" s="142"/>
      <c r="AZ110" s="142"/>
      <c r="BA110" s="142"/>
      <c r="BB110" s="142"/>
      <c r="BC110" s="142"/>
      <c r="BD110" s="142"/>
      <c r="BE110" s="142"/>
      <c r="BF110" s="142"/>
      <c r="BG110" s="142"/>
      <c r="BH110" s="142"/>
    </row>
    <row r="111" spans="1:60" outlineLevel="1" x14ac:dyDescent="0.2">
      <c r="A111" s="167">
        <v>49</v>
      </c>
      <c r="B111" s="168" t="s">
        <v>356</v>
      </c>
      <c r="C111" s="169" t="s">
        <v>357</v>
      </c>
      <c r="D111" s="170" t="s">
        <v>153</v>
      </c>
      <c r="E111" s="171">
        <v>145.5</v>
      </c>
      <c r="F111" s="172"/>
      <c r="G111" s="173">
        <f>ROUND(E111*F111,2)</f>
        <v>0</v>
      </c>
      <c r="H111" s="147"/>
      <c r="I111" s="146">
        <f>ROUND(E111*H111,2)</f>
        <v>0</v>
      </c>
      <c r="J111" s="147"/>
      <c r="K111" s="146">
        <f>ROUND(E111*J111,2)</f>
        <v>0</v>
      </c>
      <c r="L111" s="146">
        <v>21</v>
      </c>
      <c r="M111" s="146">
        <f>G111*(1+L111/100)</f>
        <v>0</v>
      </c>
      <c r="N111" s="145">
        <v>0</v>
      </c>
      <c r="O111" s="145">
        <f>ROUND(E111*N111,2)</f>
        <v>0</v>
      </c>
      <c r="P111" s="145">
        <v>0</v>
      </c>
      <c r="Q111" s="145">
        <f>ROUND(E111*P111,2)</f>
        <v>0</v>
      </c>
      <c r="R111" s="146"/>
      <c r="S111" s="146" t="s">
        <v>133</v>
      </c>
      <c r="T111" s="146" t="s">
        <v>166</v>
      </c>
      <c r="U111" s="146">
        <v>0</v>
      </c>
      <c r="V111" s="146">
        <f>ROUND(E111*U111,2)</f>
        <v>0</v>
      </c>
      <c r="W111" s="146"/>
      <c r="X111" s="146" t="s">
        <v>145</v>
      </c>
      <c r="Y111" s="146" t="s">
        <v>123</v>
      </c>
      <c r="Z111" s="142"/>
      <c r="AA111" s="142"/>
      <c r="AB111" s="142"/>
      <c r="AC111" s="142"/>
      <c r="AD111" s="142"/>
      <c r="AE111" s="142"/>
      <c r="AF111" s="142"/>
      <c r="AG111" s="142" t="s">
        <v>224</v>
      </c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2"/>
      <c r="AX111" s="142"/>
      <c r="AY111" s="142"/>
      <c r="AZ111" s="142"/>
      <c r="BA111" s="142"/>
      <c r="BB111" s="142"/>
      <c r="BC111" s="142"/>
      <c r="BD111" s="142"/>
      <c r="BE111" s="142"/>
      <c r="BF111" s="142"/>
      <c r="BG111" s="142"/>
      <c r="BH111" s="142"/>
    </row>
    <row r="112" spans="1:60" outlineLevel="2" x14ac:dyDescent="0.2">
      <c r="A112" s="167"/>
      <c r="B112" s="168"/>
      <c r="C112" s="174" t="s">
        <v>358</v>
      </c>
      <c r="D112" s="175"/>
      <c r="E112" s="176">
        <v>145.5</v>
      </c>
      <c r="F112" s="173"/>
      <c r="G112" s="173"/>
      <c r="H112" s="146"/>
      <c r="I112" s="146"/>
      <c r="J112" s="146"/>
      <c r="K112" s="146"/>
      <c r="L112" s="146"/>
      <c r="M112" s="146"/>
      <c r="N112" s="145"/>
      <c r="O112" s="145"/>
      <c r="P112" s="145"/>
      <c r="Q112" s="145"/>
      <c r="R112" s="146"/>
      <c r="S112" s="146"/>
      <c r="T112" s="146"/>
      <c r="U112" s="146"/>
      <c r="V112" s="146"/>
      <c r="W112" s="146"/>
      <c r="X112" s="146"/>
      <c r="Y112" s="146"/>
      <c r="Z112" s="142"/>
      <c r="AA112" s="142"/>
      <c r="AB112" s="142"/>
      <c r="AC112" s="142"/>
      <c r="AD112" s="142"/>
      <c r="AE112" s="142"/>
      <c r="AF112" s="142"/>
      <c r="AG112" s="142" t="s">
        <v>126</v>
      </c>
      <c r="AH112" s="142">
        <v>0</v>
      </c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  <c r="BF112" s="142"/>
      <c r="BG112" s="142"/>
      <c r="BH112" s="142"/>
    </row>
    <row r="113" spans="1:60" ht="22.5" outlineLevel="1" x14ac:dyDescent="0.2">
      <c r="A113" s="167">
        <v>50</v>
      </c>
      <c r="B113" s="168" t="s">
        <v>359</v>
      </c>
      <c r="C113" s="169" t="s">
        <v>360</v>
      </c>
      <c r="D113" s="170" t="s">
        <v>137</v>
      </c>
      <c r="E113" s="171">
        <v>37</v>
      </c>
      <c r="F113" s="172"/>
      <c r="G113" s="173">
        <f>ROUND(E113*F113,2)</f>
        <v>0</v>
      </c>
      <c r="H113" s="147"/>
      <c r="I113" s="146">
        <f>ROUND(E113*H113,2)</f>
        <v>0</v>
      </c>
      <c r="J113" s="147"/>
      <c r="K113" s="146">
        <f>ROUND(E113*J113,2)</f>
        <v>0</v>
      </c>
      <c r="L113" s="146">
        <v>21</v>
      </c>
      <c r="M113" s="146">
        <f>G113*(1+L113/100)</f>
        <v>0</v>
      </c>
      <c r="N113" s="145">
        <v>0.375</v>
      </c>
      <c r="O113" s="145">
        <f>ROUND(E113*N113,2)</f>
        <v>13.88</v>
      </c>
      <c r="P113" s="145">
        <v>0</v>
      </c>
      <c r="Q113" s="145">
        <f>ROUND(E113*P113,2)</f>
        <v>0</v>
      </c>
      <c r="R113" s="146"/>
      <c r="S113" s="146" t="s">
        <v>133</v>
      </c>
      <c r="T113" s="146" t="s">
        <v>121</v>
      </c>
      <c r="U113" s="146">
        <v>0</v>
      </c>
      <c r="V113" s="146">
        <f>ROUND(E113*U113,2)</f>
        <v>0</v>
      </c>
      <c r="W113" s="146"/>
      <c r="X113" s="146" t="s">
        <v>145</v>
      </c>
      <c r="Y113" s="146" t="s">
        <v>123</v>
      </c>
      <c r="Z113" s="142"/>
      <c r="AA113" s="142"/>
      <c r="AB113" s="142"/>
      <c r="AC113" s="142"/>
      <c r="AD113" s="142"/>
      <c r="AE113" s="142"/>
      <c r="AF113" s="142"/>
      <c r="AG113" s="142" t="s">
        <v>224</v>
      </c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2"/>
      <c r="AZ113" s="142"/>
      <c r="BA113" s="142"/>
      <c r="BB113" s="142"/>
      <c r="BC113" s="142"/>
      <c r="BD113" s="142"/>
      <c r="BE113" s="142"/>
      <c r="BF113" s="142"/>
      <c r="BG113" s="142"/>
      <c r="BH113" s="142"/>
    </row>
    <row r="114" spans="1:60" outlineLevel="2" x14ac:dyDescent="0.2">
      <c r="A114" s="167"/>
      <c r="B114" s="168"/>
      <c r="C114" s="174" t="s">
        <v>361</v>
      </c>
      <c r="D114" s="175"/>
      <c r="E114" s="176">
        <v>37</v>
      </c>
      <c r="F114" s="173"/>
      <c r="G114" s="173"/>
      <c r="H114" s="146"/>
      <c r="I114" s="146"/>
      <c r="J114" s="146"/>
      <c r="K114" s="146"/>
      <c r="L114" s="146"/>
      <c r="M114" s="146"/>
      <c r="N114" s="145"/>
      <c r="O114" s="145"/>
      <c r="P114" s="145"/>
      <c r="Q114" s="145"/>
      <c r="R114" s="146"/>
      <c r="S114" s="146"/>
      <c r="T114" s="146"/>
      <c r="U114" s="146"/>
      <c r="V114" s="146"/>
      <c r="W114" s="146"/>
      <c r="X114" s="146"/>
      <c r="Y114" s="146"/>
      <c r="Z114" s="142"/>
      <c r="AA114" s="142"/>
      <c r="AB114" s="142"/>
      <c r="AC114" s="142"/>
      <c r="AD114" s="142"/>
      <c r="AE114" s="142"/>
      <c r="AF114" s="142"/>
      <c r="AG114" s="142" t="s">
        <v>126</v>
      </c>
      <c r="AH114" s="142">
        <v>0</v>
      </c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42"/>
      <c r="AX114" s="142"/>
      <c r="AY114" s="142"/>
      <c r="AZ114" s="142"/>
      <c r="BA114" s="142"/>
      <c r="BB114" s="142"/>
      <c r="BC114" s="142"/>
      <c r="BD114" s="142"/>
      <c r="BE114" s="142"/>
      <c r="BF114" s="142"/>
      <c r="BG114" s="142"/>
      <c r="BH114" s="142"/>
    </row>
    <row r="115" spans="1:60" ht="22.5" outlineLevel="1" x14ac:dyDescent="0.2">
      <c r="A115" s="167">
        <v>51</v>
      </c>
      <c r="B115" s="168" t="s">
        <v>362</v>
      </c>
      <c r="C115" s="169" t="s">
        <v>363</v>
      </c>
      <c r="D115" s="170" t="s">
        <v>137</v>
      </c>
      <c r="E115" s="171">
        <v>2</v>
      </c>
      <c r="F115" s="172"/>
      <c r="G115" s="173">
        <f>ROUND(E115*F115,2)</f>
        <v>0</v>
      </c>
      <c r="H115" s="147"/>
      <c r="I115" s="146">
        <f>ROUND(E115*H115,2)</f>
        <v>0</v>
      </c>
      <c r="J115" s="147"/>
      <c r="K115" s="146">
        <f>ROUND(E115*J115,2)</f>
        <v>0</v>
      </c>
      <c r="L115" s="146">
        <v>21</v>
      </c>
      <c r="M115" s="146">
        <f>G115*(1+L115/100)</f>
        <v>0</v>
      </c>
      <c r="N115" s="145">
        <v>0.375</v>
      </c>
      <c r="O115" s="145">
        <f>ROUND(E115*N115,2)</f>
        <v>0.75</v>
      </c>
      <c r="P115" s="145">
        <v>0</v>
      </c>
      <c r="Q115" s="145">
        <f>ROUND(E115*P115,2)</f>
        <v>0</v>
      </c>
      <c r="R115" s="146"/>
      <c r="S115" s="146" t="s">
        <v>133</v>
      </c>
      <c r="T115" s="146" t="s">
        <v>121</v>
      </c>
      <c r="U115" s="146">
        <v>0</v>
      </c>
      <c r="V115" s="146">
        <f>ROUND(E115*U115,2)</f>
        <v>0</v>
      </c>
      <c r="W115" s="146"/>
      <c r="X115" s="146" t="s">
        <v>145</v>
      </c>
      <c r="Y115" s="146" t="s">
        <v>123</v>
      </c>
      <c r="Z115" s="142"/>
      <c r="AA115" s="142"/>
      <c r="AB115" s="142"/>
      <c r="AC115" s="142"/>
      <c r="AD115" s="142"/>
      <c r="AE115" s="142"/>
      <c r="AF115" s="142"/>
      <c r="AG115" s="142" t="s">
        <v>224</v>
      </c>
      <c r="AH115" s="142"/>
      <c r="AI115" s="142"/>
      <c r="AJ115" s="142"/>
      <c r="AK115" s="142"/>
      <c r="AL115" s="142"/>
      <c r="AM115" s="142"/>
      <c r="AN115" s="142"/>
      <c r="AO115" s="142"/>
      <c r="AP115" s="142"/>
      <c r="AQ115" s="142"/>
      <c r="AR115" s="142"/>
      <c r="AS115" s="142"/>
      <c r="AT115" s="142"/>
      <c r="AU115" s="142"/>
      <c r="AV115" s="142"/>
      <c r="AW115" s="142"/>
      <c r="AX115" s="142"/>
      <c r="AY115" s="142"/>
      <c r="AZ115" s="142"/>
      <c r="BA115" s="142"/>
      <c r="BB115" s="142"/>
      <c r="BC115" s="142"/>
      <c r="BD115" s="142"/>
      <c r="BE115" s="142"/>
      <c r="BF115" s="142"/>
      <c r="BG115" s="142"/>
      <c r="BH115" s="142"/>
    </row>
    <row r="116" spans="1:60" outlineLevel="2" x14ac:dyDescent="0.2">
      <c r="A116" s="167"/>
      <c r="B116" s="168"/>
      <c r="C116" s="174" t="s">
        <v>364</v>
      </c>
      <c r="D116" s="175"/>
      <c r="E116" s="176">
        <v>2</v>
      </c>
      <c r="F116" s="173"/>
      <c r="G116" s="173"/>
      <c r="H116" s="146"/>
      <c r="I116" s="146"/>
      <c r="J116" s="146"/>
      <c r="K116" s="146"/>
      <c r="L116" s="146"/>
      <c r="M116" s="146"/>
      <c r="N116" s="145"/>
      <c r="O116" s="145"/>
      <c r="P116" s="145"/>
      <c r="Q116" s="145"/>
      <c r="R116" s="146"/>
      <c r="S116" s="146"/>
      <c r="T116" s="146"/>
      <c r="U116" s="146"/>
      <c r="V116" s="146"/>
      <c r="W116" s="146"/>
      <c r="X116" s="146"/>
      <c r="Y116" s="146"/>
      <c r="Z116" s="142"/>
      <c r="AA116" s="142"/>
      <c r="AB116" s="142"/>
      <c r="AC116" s="142"/>
      <c r="AD116" s="142"/>
      <c r="AE116" s="142"/>
      <c r="AF116" s="142"/>
      <c r="AG116" s="142" t="s">
        <v>126</v>
      </c>
      <c r="AH116" s="142">
        <v>0</v>
      </c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142"/>
      <c r="BH116" s="142"/>
    </row>
    <row r="117" spans="1:60" ht="22.5" outlineLevel="1" x14ac:dyDescent="0.2">
      <c r="A117" s="167">
        <v>52</v>
      </c>
      <c r="B117" s="168" t="s">
        <v>365</v>
      </c>
      <c r="C117" s="169" t="s">
        <v>366</v>
      </c>
      <c r="D117" s="170" t="s">
        <v>137</v>
      </c>
      <c r="E117" s="171">
        <v>6</v>
      </c>
      <c r="F117" s="172"/>
      <c r="G117" s="173">
        <f>ROUND(E117*F117,2)</f>
        <v>0</v>
      </c>
      <c r="H117" s="147"/>
      <c r="I117" s="146">
        <f>ROUND(E117*H117,2)</f>
        <v>0</v>
      </c>
      <c r="J117" s="147"/>
      <c r="K117" s="146">
        <f>ROUND(E117*J117,2)</f>
        <v>0</v>
      </c>
      <c r="L117" s="146">
        <v>21</v>
      </c>
      <c r="M117" s="146">
        <f>G117*(1+L117/100)</f>
        <v>0</v>
      </c>
      <c r="N117" s="145">
        <v>0.375</v>
      </c>
      <c r="O117" s="145">
        <f>ROUND(E117*N117,2)</f>
        <v>2.25</v>
      </c>
      <c r="P117" s="145">
        <v>0</v>
      </c>
      <c r="Q117" s="145">
        <f>ROUND(E117*P117,2)</f>
        <v>0</v>
      </c>
      <c r="R117" s="146"/>
      <c r="S117" s="146" t="s">
        <v>133</v>
      </c>
      <c r="T117" s="146" t="s">
        <v>121</v>
      </c>
      <c r="U117" s="146">
        <v>0</v>
      </c>
      <c r="V117" s="146">
        <f>ROUND(E117*U117,2)</f>
        <v>0</v>
      </c>
      <c r="W117" s="146"/>
      <c r="X117" s="146" t="s">
        <v>145</v>
      </c>
      <c r="Y117" s="146" t="s">
        <v>123</v>
      </c>
      <c r="Z117" s="142"/>
      <c r="AA117" s="142"/>
      <c r="AB117" s="142"/>
      <c r="AC117" s="142"/>
      <c r="AD117" s="142"/>
      <c r="AE117" s="142"/>
      <c r="AF117" s="142"/>
      <c r="AG117" s="142" t="s">
        <v>224</v>
      </c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42"/>
      <c r="AS117" s="142"/>
      <c r="AT117" s="142"/>
      <c r="AU117" s="142"/>
      <c r="AV117" s="142"/>
      <c r="AW117" s="142"/>
      <c r="AX117" s="142"/>
      <c r="AY117" s="142"/>
      <c r="AZ117" s="142"/>
      <c r="BA117" s="142"/>
      <c r="BB117" s="142"/>
      <c r="BC117" s="142"/>
      <c r="BD117" s="142"/>
      <c r="BE117" s="142"/>
      <c r="BF117" s="142"/>
      <c r="BG117" s="142"/>
      <c r="BH117" s="142"/>
    </row>
    <row r="118" spans="1:60" outlineLevel="2" x14ac:dyDescent="0.2">
      <c r="A118" s="167"/>
      <c r="B118" s="168"/>
      <c r="C118" s="174" t="s">
        <v>367</v>
      </c>
      <c r="D118" s="175"/>
      <c r="E118" s="176">
        <v>6</v>
      </c>
      <c r="F118" s="173"/>
      <c r="G118" s="173"/>
      <c r="H118" s="146"/>
      <c r="I118" s="146"/>
      <c r="J118" s="146"/>
      <c r="K118" s="146"/>
      <c r="L118" s="146"/>
      <c r="M118" s="146"/>
      <c r="N118" s="145"/>
      <c r="O118" s="145"/>
      <c r="P118" s="145"/>
      <c r="Q118" s="145"/>
      <c r="R118" s="146"/>
      <c r="S118" s="146"/>
      <c r="T118" s="146"/>
      <c r="U118" s="146"/>
      <c r="V118" s="146"/>
      <c r="W118" s="146"/>
      <c r="X118" s="146"/>
      <c r="Y118" s="146"/>
      <c r="Z118" s="142"/>
      <c r="AA118" s="142"/>
      <c r="AB118" s="142"/>
      <c r="AC118" s="142"/>
      <c r="AD118" s="142"/>
      <c r="AE118" s="142"/>
      <c r="AF118" s="142"/>
      <c r="AG118" s="142" t="s">
        <v>126</v>
      </c>
      <c r="AH118" s="142">
        <v>0</v>
      </c>
      <c r="AI118" s="142"/>
      <c r="AJ118" s="142"/>
      <c r="AK118" s="142"/>
      <c r="AL118" s="142"/>
      <c r="AM118" s="142"/>
      <c r="AN118" s="142"/>
      <c r="AO118" s="142"/>
      <c r="AP118" s="142"/>
      <c r="AQ118" s="142"/>
      <c r="AR118" s="142"/>
      <c r="AS118" s="142"/>
      <c r="AT118" s="142"/>
      <c r="AU118" s="142"/>
      <c r="AV118" s="142"/>
      <c r="AW118" s="142"/>
      <c r="AX118" s="142"/>
      <c r="AY118" s="142"/>
      <c r="AZ118" s="142"/>
      <c r="BA118" s="142"/>
      <c r="BB118" s="142"/>
      <c r="BC118" s="142"/>
      <c r="BD118" s="142"/>
      <c r="BE118" s="142"/>
      <c r="BF118" s="142"/>
      <c r="BG118" s="142"/>
      <c r="BH118" s="142"/>
    </row>
    <row r="119" spans="1:60" ht="22.5" outlineLevel="1" x14ac:dyDescent="0.2">
      <c r="A119" s="167">
        <v>53</v>
      </c>
      <c r="B119" s="168" t="s">
        <v>368</v>
      </c>
      <c r="C119" s="169" t="s">
        <v>369</v>
      </c>
      <c r="D119" s="170" t="s">
        <v>137</v>
      </c>
      <c r="E119" s="171">
        <v>3</v>
      </c>
      <c r="F119" s="172"/>
      <c r="G119" s="173">
        <f>ROUND(E119*F119,2)</f>
        <v>0</v>
      </c>
      <c r="H119" s="147"/>
      <c r="I119" s="146">
        <f>ROUND(E119*H119,2)</f>
        <v>0</v>
      </c>
      <c r="J119" s="147"/>
      <c r="K119" s="146">
        <f>ROUND(E119*J119,2)</f>
        <v>0</v>
      </c>
      <c r="L119" s="146">
        <v>21</v>
      </c>
      <c r="M119" s="146">
        <f>G119*(1+L119/100)</f>
        <v>0</v>
      </c>
      <c r="N119" s="145">
        <v>0.14000000000000001</v>
      </c>
      <c r="O119" s="145">
        <f>ROUND(E119*N119,2)</f>
        <v>0.42</v>
      </c>
      <c r="P119" s="145">
        <v>0</v>
      </c>
      <c r="Q119" s="145">
        <f>ROUND(E119*P119,2)</f>
        <v>0</v>
      </c>
      <c r="R119" s="146"/>
      <c r="S119" s="146" t="s">
        <v>133</v>
      </c>
      <c r="T119" s="146" t="s">
        <v>121</v>
      </c>
      <c r="U119" s="146">
        <v>0</v>
      </c>
      <c r="V119" s="146">
        <f>ROUND(E119*U119,2)</f>
        <v>0</v>
      </c>
      <c r="W119" s="146"/>
      <c r="X119" s="146" t="s">
        <v>145</v>
      </c>
      <c r="Y119" s="146" t="s">
        <v>123</v>
      </c>
      <c r="Z119" s="142"/>
      <c r="AA119" s="142"/>
      <c r="AB119" s="142"/>
      <c r="AC119" s="142"/>
      <c r="AD119" s="142"/>
      <c r="AE119" s="142"/>
      <c r="AF119" s="142"/>
      <c r="AG119" s="142" t="s">
        <v>224</v>
      </c>
      <c r="AH119" s="142"/>
      <c r="AI119" s="142"/>
      <c r="AJ119" s="142"/>
      <c r="AK119" s="142"/>
      <c r="AL119" s="142"/>
      <c r="AM119" s="142"/>
      <c r="AN119" s="142"/>
      <c r="AO119" s="142"/>
      <c r="AP119" s="142"/>
      <c r="AQ119" s="142"/>
      <c r="AR119" s="142"/>
      <c r="AS119" s="142"/>
      <c r="AT119" s="142"/>
      <c r="AU119" s="142"/>
      <c r="AV119" s="142"/>
      <c r="AW119" s="142"/>
      <c r="AX119" s="142"/>
      <c r="AY119" s="142"/>
      <c r="AZ119" s="142"/>
      <c r="BA119" s="142"/>
      <c r="BB119" s="142"/>
      <c r="BC119" s="142"/>
      <c r="BD119" s="142"/>
      <c r="BE119" s="142"/>
      <c r="BF119" s="142"/>
      <c r="BG119" s="142"/>
      <c r="BH119" s="142"/>
    </row>
    <row r="120" spans="1:60" ht="22.5" outlineLevel="1" x14ac:dyDescent="0.2">
      <c r="A120" s="167">
        <v>54</v>
      </c>
      <c r="B120" s="168" t="s">
        <v>370</v>
      </c>
      <c r="C120" s="169" t="s">
        <v>371</v>
      </c>
      <c r="D120" s="170" t="s">
        <v>137</v>
      </c>
      <c r="E120" s="171">
        <v>3</v>
      </c>
      <c r="F120" s="172"/>
      <c r="G120" s="173">
        <f>ROUND(E120*F120,2)</f>
        <v>0</v>
      </c>
      <c r="H120" s="147"/>
      <c r="I120" s="146">
        <f>ROUND(E120*H120,2)</f>
        <v>0</v>
      </c>
      <c r="J120" s="147"/>
      <c r="K120" s="146">
        <f>ROUND(E120*J120,2)</f>
        <v>0</v>
      </c>
      <c r="L120" s="146">
        <v>21</v>
      </c>
      <c r="M120" s="146">
        <f>G120*(1+L120/100)</f>
        <v>0</v>
      </c>
      <c r="N120" s="145">
        <v>0.2</v>
      </c>
      <c r="O120" s="145">
        <f>ROUND(E120*N120,2)</f>
        <v>0.6</v>
      </c>
      <c r="P120" s="145">
        <v>0</v>
      </c>
      <c r="Q120" s="145">
        <f>ROUND(E120*P120,2)</f>
        <v>0</v>
      </c>
      <c r="R120" s="146"/>
      <c r="S120" s="146" t="s">
        <v>133</v>
      </c>
      <c r="T120" s="146" t="s">
        <v>121</v>
      </c>
      <c r="U120" s="146">
        <v>0</v>
      </c>
      <c r="V120" s="146">
        <f>ROUND(E120*U120,2)</f>
        <v>0</v>
      </c>
      <c r="W120" s="146"/>
      <c r="X120" s="146" t="s">
        <v>145</v>
      </c>
      <c r="Y120" s="146" t="s">
        <v>123</v>
      </c>
      <c r="Z120" s="142"/>
      <c r="AA120" s="142"/>
      <c r="AB120" s="142"/>
      <c r="AC120" s="142"/>
      <c r="AD120" s="142"/>
      <c r="AE120" s="142"/>
      <c r="AF120" s="142"/>
      <c r="AG120" s="142" t="s">
        <v>224</v>
      </c>
      <c r="AH120" s="142"/>
      <c r="AI120" s="142"/>
      <c r="AJ120" s="142"/>
      <c r="AK120" s="142"/>
      <c r="AL120" s="142"/>
      <c r="AM120" s="142"/>
      <c r="AN120" s="142"/>
      <c r="AO120" s="142"/>
      <c r="AP120" s="142"/>
      <c r="AQ120" s="142"/>
      <c r="AR120" s="142"/>
      <c r="AS120" s="142"/>
      <c r="AT120" s="142"/>
      <c r="AU120" s="142"/>
      <c r="AV120" s="142"/>
      <c r="AW120" s="142"/>
      <c r="AX120" s="142"/>
      <c r="AY120" s="142"/>
      <c r="AZ120" s="142"/>
      <c r="BA120" s="142"/>
      <c r="BB120" s="142"/>
      <c r="BC120" s="142"/>
      <c r="BD120" s="142"/>
      <c r="BE120" s="142"/>
      <c r="BF120" s="142"/>
      <c r="BG120" s="142"/>
      <c r="BH120" s="142"/>
    </row>
    <row r="121" spans="1:60" outlineLevel="2" x14ac:dyDescent="0.2">
      <c r="A121" s="167"/>
      <c r="B121" s="168"/>
      <c r="C121" s="174" t="s">
        <v>372</v>
      </c>
      <c r="D121" s="175"/>
      <c r="E121" s="176">
        <v>3</v>
      </c>
      <c r="F121" s="173"/>
      <c r="G121" s="173"/>
      <c r="H121" s="146"/>
      <c r="I121" s="146"/>
      <c r="J121" s="146"/>
      <c r="K121" s="146"/>
      <c r="L121" s="146"/>
      <c r="M121" s="146"/>
      <c r="N121" s="145"/>
      <c r="O121" s="145"/>
      <c r="P121" s="145"/>
      <c r="Q121" s="145"/>
      <c r="R121" s="146"/>
      <c r="S121" s="146"/>
      <c r="T121" s="146"/>
      <c r="U121" s="146"/>
      <c r="V121" s="146"/>
      <c r="W121" s="146"/>
      <c r="X121" s="146"/>
      <c r="Y121" s="146"/>
      <c r="Z121" s="142"/>
      <c r="AA121" s="142"/>
      <c r="AB121" s="142"/>
      <c r="AC121" s="142"/>
      <c r="AD121" s="142"/>
      <c r="AE121" s="142"/>
      <c r="AF121" s="142"/>
      <c r="AG121" s="142" t="s">
        <v>126</v>
      </c>
      <c r="AH121" s="142">
        <v>0</v>
      </c>
      <c r="AI121" s="142"/>
      <c r="AJ121" s="142"/>
      <c r="AK121" s="142"/>
      <c r="AL121" s="142"/>
      <c r="AM121" s="142"/>
      <c r="AN121" s="142"/>
      <c r="AO121" s="142"/>
      <c r="AP121" s="142"/>
      <c r="AQ121" s="142"/>
      <c r="AR121" s="142"/>
      <c r="AS121" s="142"/>
      <c r="AT121" s="142"/>
      <c r="AU121" s="142"/>
      <c r="AV121" s="142"/>
      <c r="AW121" s="142"/>
      <c r="AX121" s="142"/>
      <c r="AY121" s="142"/>
      <c r="AZ121" s="142"/>
      <c r="BA121" s="142"/>
      <c r="BB121" s="142"/>
      <c r="BC121" s="142"/>
      <c r="BD121" s="142"/>
      <c r="BE121" s="142"/>
      <c r="BF121" s="142"/>
      <c r="BG121" s="142"/>
      <c r="BH121" s="142"/>
    </row>
    <row r="122" spans="1:60" ht="22.5" outlineLevel="1" x14ac:dyDescent="0.2">
      <c r="A122" s="167">
        <v>55</v>
      </c>
      <c r="B122" s="168" t="s">
        <v>373</v>
      </c>
      <c r="C122" s="169" t="s">
        <v>374</v>
      </c>
      <c r="D122" s="170" t="s">
        <v>137</v>
      </c>
      <c r="E122" s="171">
        <v>47</v>
      </c>
      <c r="F122" s="172"/>
      <c r="G122" s="173">
        <f>ROUND(E122*F122,2)</f>
        <v>0</v>
      </c>
      <c r="H122" s="147"/>
      <c r="I122" s="146">
        <f>ROUND(E122*H122,2)</f>
        <v>0</v>
      </c>
      <c r="J122" s="147"/>
      <c r="K122" s="146">
        <f>ROUND(E122*J122,2)</f>
        <v>0</v>
      </c>
      <c r="L122" s="146">
        <v>21</v>
      </c>
      <c r="M122" s="146">
        <f>G122*(1+L122/100)</f>
        <v>0</v>
      </c>
      <c r="N122" s="145">
        <v>0.05</v>
      </c>
      <c r="O122" s="145">
        <f>ROUND(E122*N122,2)</f>
        <v>2.35</v>
      </c>
      <c r="P122" s="145">
        <v>0</v>
      </c>
      <c r="Q122" s="145">
        <f>ROUND(E122*P122,2)</f>
        <v>0</v>
      </c>
      <c r="R122" s="146"/>
      <c r="S122" s="146" t="s">
        <v>133</v>
      </c>
      <c r="T122" s="146" t="s">
        <v>121</v>
      </c>
      <c r="U122" s="146">
        <v>0</v>
      </c>
      <c r="V122" s="146">
        <f>ROUND(E122*U122,2)</f>
        <v>0</v>
      </c>
      <c r="W122" s="146"/>
      <c r="X122" s="146" t="s">
        <v>145</v>
      </c>
      <c r="Y122" s="146" t="s">
        <v>123</v>
      </c>
      <c r="Z122" s="142"/>
      <c r="AA122" s="142"/>
      <c r="AB122" s="142"/>
      <c r="AC122" s="142"/>
      <c r="AD122" s="142"/>
      <c r="AE122" s="142"/>
      <c r="AF122" s="142"/>
      <c r="AG122" s="142" t="s">
        <v>224</v>
      </c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  <c r="AT122" s="142"/>
      <c r="AU122" s="142"/>
      <c r="AV122" s="142"/>
      <c r="AW122" s="142"/>
      <c r="AX122" s="142"/>
      <c r="AY122" s="142"/>
      <c r="AZ122" s="142"/>
      <c r="BA122" s="142"/>
      <c r="BB122" s="142"/>
      <c r="BC122" s="142"/>
      <c r="BD122" s="142"/>
      <c r="BE122" s="142"/>
      <c r="BF122" s="142"/>
      <c r="BG122" s="142"/>
      <c r="BH122" s="142"/>
    </row>
    <row r="123" spans="1:60" outlineLevel="2" x14ac:dyDescent="0.2">
      <c r="A123" s="167"/>
      <c r="B123" s="168"/>
      <c r="C123" s="174" t="s">
        <v>375</v>
      </c>
      <c r="D123" s="175"/>
      <c r="E123" s="176">
        <v>47</v>
      </c>
      <c r="F123" s="173"/>
      <c r="G123" s="173"/>
      <c r="H123" s="146"/>
      <c r="I123" s="146"/>
      <c r="J123" s="146"/>
      <c r="K123" s="146"/>
      <c r="L123" s="146"/>
      <c r="M123" s="146"/>
      <c r="N123" s="145"/>
      <c r="O123" s="145"/>
      <c r="P123" s="145"/>
      <c r="Q123" s="145"/>
      <c r="R123" s="146"/>
      <c r="S123" s="146"/>
      <c r="T123" s="146"/>
      <c r="U123" s="146"/>
      <c r="V123" s="146"/>
      <c r="W123" s="146"/>
      <c r="X123" s="146"/>
      <c r="Y123" s="146"/>
      <c r="Z123" s="142"/>
      <c r="AA123" s="142"/>
      <c r="AB123" s="142"/>
      <c r="AC123" s="142"/>
      <c r="AD123" s="142"/>
      <c r="AE123" s="142"/>
      <c r="AF123" s="142"/>
      <c r="AG123" s="142" t="s">
        <v>126</v>
      </c>
      <c r="AH123" s="142">
        <v>0</v>
      </c>
      <c r="AI123" s="142"/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142"/>
      <c r="AT123" s="142"/>
      <c r="AU123" s="142"/>
      <c r="AV123" s="142"/>
      <c r="AW123" s="142"/>
      <c r="AX123" s="142"/>
      <c r="AY123" s="142"/>
      <c r="AZ123" s="142"/>
      <c r="BA123" s="142"/>
      <c r="BB123" s="142"/>
      <c r="BC123" s="142"/>
      <c r="BD123" s="142"/>
      <c r="BE123" s="142"/>
      <c r="BF123" s="142"/>
      <c r="BG123" s="142"/>
      <c r="BH123" s="142"/>
    </row>
    <row r="124" spans="1:60" ht="22.5" outlineLevel="1" x14ac:dyDescent="0.2">
      <c r="A124" s="167">
        <v>56</v>
      </c>
      <c r="B124" s="168" t="s">
        <v>376</v>
      </c>
      <c r="C124" s="169" t="s">
        <v>377</v>
      </c>
      <c r="D124" s="170" t="s">
        <v>137</v>
      </c>
      <c r="E124" s="171">
        <v>2</v>
      </c>
      <c r="F124" s="172"/>
      <c r="G124" s="173">
        <f>ROUND(E124*F124,2)</f>
        <v>0</v>
      </c>
      <c r="H124" s="147"/>
      <c r="I124" s="146">
        <f>ROUND(E124*H124,2)</f>
        <v>0</v>
      </c>
      <c r="J124" s="147"/>
      <c r="K124" s="146">
        <f>ROUND(E124*J124,2)</f>
        <v>0</v>
      </c>
      <c r="L124" s="146">
        <v>21</v>
      </c>
      <c r="M124" s="146">
        <f>G124*(1+L124/100)</f>
        <v>0</v>
      </c>
      <c r="N124" s="145">
        <v>0.1</v>
      </c>
      <c r="O124" s="145">
        <f>ROUND(E124*N124,2)</f>
        <v>0.2</v>
      </c>
      <c r="P124" s="145">
        <v>0</v>
      </c>
      <c r="Q124" s="145">
        <f>ROUND(E124*P124,2)</f>
        <v>0</v>
      </c>
      <c r="R124" s="146"/>
      <c r="S124" s="146" t="s">
        <v>133</v>
      </c>
      <c r="T124" s="146" t="s">
        <v>121</v>
      </c>
      <c r="U124" s="146">
        <v>0</v>
      </c>
      <c r="V124" s="146">
        <f>ROUND(E124*U124,2)</f>
        <v>0</v>
      </c>
      <c r="W124" s="146"/>
      <c r="X124" s="146" t="s">
        <v>145</v>
      </c>
      <c r="Y124" s="146" t="s">
        <v>123</v>
      </c>
      <c r="Z124" s="142"/>
      <c r="AA124" s="142"/>
      <c r="AB124" s="142"/>
      <c r="AC124" s="142"/>
      <c r="AD124" s="142"/>
      <c r="AE124" s="142"/>
      <c r="AF124" s="142"/>
      <c r="AG124" s="142" t="s">
        <v>224</v>
      </c>
      <c r="AH124" s="142"/>
      <c r="AI124" s="142"/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  <c r="AT124" s="142"/>
      <c r="AU124" s="142"/>
      <c r="AV124" s="142"/>
      <c r="AW124" s="142"/>
      <c r="AX124" s="142"/>
      <c r="AY124" s="142"/>
      <c r="AZ124" s="142"/>
      <c r="BA124" s="142"/>
      <c r="BB124" s="142"/>
      <c r="BC124" s="142"/>
      <c r="BD124" s="142"/>
      <c r="BE124" s="142"/>
      <c r="BF124" s="142"/>
      <c r="BG124" s="142"/>
      <c r="BH124" s="142"/>
    </row>
    <row r="125" spans="1:60" outlineLevel="2" x14ac:dyDescent="0.2">
      <c r="A125" s="167"/>
      <c r="B125" s="168"/>
      <c r="C125" s="174" t="s">
        <v>378</v>
      </c>
      <c r="D125" s="175"/>
      <c r="E125" s="176">
        <v>2</v>
      </c>
      <c r="F125" s="173"/>
      <c r="G125" s="173"/>
      <c r="H125" s="146"/>
      <c r="I125" s="146"/>
      <c r="J125" s="146"/>
      <c r="K125" s="146"/>
      <c r="L125" s="146"/>
      <c r="M125" s="146"/>
      <c r="N125" s="145"/>
      <c r="O125" s="145"/>
      <c r="P125" s="145"/>
      <c r="Q125" s="145"/>
      <c r="R125" s="146"/>
      <c r="S125" s="146"/>
      <c r="T125" s="146"/>
      <c r="U125" s="146"/>
      <c r="V125" s="146"/>
      <c r="W125" s="146"/>
      <c r="X125" s="146"/>
      <c r="Y125" s="146"/>
      <c r="Z125" s="142"/>
      <c r="AA125" s="142"/>
      <c r="AB125" s="142"/>
      <c r="AC125" s="142"/>
      <c r="AD125" s="142"/>
      <c r="AE125" s="142"/>
      <c r="AF125" s="142"/>
      <c r="AG125" s="142" t="s">
        <v>126</v>
      </c>
      <c r="AH125" s="142">
        <v>0</v>
      </c>
      <c r="AI125" s="142"/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142"/>
      <c r="AT125" s="142"/>
      <c r="AU125" s="142"/>
      <c r="AV125" s="142"/>
      <c r="AW125" s="142"/>
      <c r="AX125" s="142"/>
      <c r="AY125" s="142"/>
      <c r="AZ125" s="142"/>
      <c r="BA125" s="142"/>
      <c r="BB125" s="142"/>
      <c r="BC125" s="142"/>
      <c r="BD125" s="142"/>
      <c r="BE125" s="142"/>
      <c r="BF125" s="142"/>
      <c r="BG125" s="142"/>
      <c r="BH125" s="142"/>
    </row>
    <row r="126" spans="1:60" ht="22.5" outlineLevel="1" x14ac:dyDescent="0.2">
      <c r="A126" s="167">
        <v>57</v>
      </c>
      <c r="B126" s="168" t="s">
        <v>379</v>
      </c>
      <c r="C126" s="169" t="s">
        <v>380</v>
      </c>
      <c r="D126" s="170" t="s">
        <v>137</v>
      </c>
      <c r="E126" s="171">
        <v>1</v>
      </c>
      <c r="F126" s="172"/>
      <c r="G126" s="173">
        <f>ROUND(E126*F126,2)</f>
        <v>0</v>
      </c>
      <c r="H126" s="147"/>
      <c r="I126" s="146">
        <f>ROUND(E126*H126,2)</f>
        <v>0</v>
      </c>
      <c r="J126" s="147"/>
      <c r="K126" s="146">
        <f>ROUND(E126*J126,2)</f>
        <v>0</v>
      </c>
      <c r="L126" s="146">
        <v>21</v>
      </c>
      <c r="M126" s="146">
        <f>G126*(1+L126/100)</f>
        <v>0</v>
      </c>
      <c r="N126" s="145">
        <v>0.1</v>
      </c>
      <c r="O126" s="145">
        <f>ROUND(E126*N126,2)</f>
        <v>0.1</v>
      </c>
      <c r="P126" s="145">
        <v>0</v>
      </c>
      <c r="Q126" s="145">
        <f>ROUND(E126*P126,2)</f>
        <v>0</v>
      </c>
      <c r="R126" s="146"/>
      <c r="S126" s="146" t="s">
        <v>133</v>
      </c>
      <c r="T126" s="146" t="s">
        <v>121</v>
      </c>
      <c r="U126" s="146">
        <v>0</v>
      </c>
      <c r="V126" s="146">
        <f>ROUND(E126*U126,2)</f>
        <v>0</v>
      </c>
      <c r="W126" s="146"/>
      <c r="X126" s="146" t="s">
        <v>145</v>
      </c>
      <c r="Y126" s="146" t="s">
        <v>123</v>
      </c>
      <c r="Z126" s="142"/>
      <c r="AA126" s="142"/>
      <c r="AB126" s="142"/>
      <c r="AC126" s="142"/>
      <c r="AD126" s="142"/>
      <c r="AE126" s="142"/>
      <c r="AF126" s="142"/>
      <c r="AG126" s="142" t="s">
        <v>224</v>
      </c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/>
      <c r="AX126" s="142"/>
      <c r="AY126" s="142"/>
      <c r="AZ126" s="142"/>
      <c r="BA126" s="142"/>
      <c r="BB126" s="142"/>
      <c r="BC126" s="142"/>
      <c r="BD126" s="142"/>
      <c r="BE126" s="142"/>
      <c r="BF126" s="142"/>
      <c r="BG126" s="142"/>
      <c r="BH126" s="142"/>
    </row>
    <row r="127" spans="1:60" outlineLevel="2" x14ac:dyDescent="0.2">
      <c r="A127" s="167"/>
      <c r="B127" s="168"/>
      <c r="C127" s="174" t="s">
        <v>381</v>
      </c>
      <c r="D127" s="175"/>
      <c r="E127" s="176">
        <v>1</v>
      </c>
      <c r="F127" s="173"/>
      <c r="G127" s="173"/>
      <c r="H127" s="146"/>
      <c r="I127" s="146"/>
      <c r="J127" s="146"/>
      <c r="K127" s="146"/>
      <c r="L127" s="146"/>
      <c r="M127" s="146"/>
      <c r="N127" s="145"/>
      <c r="O127" s="145"/>
      <c r="P127" s="145"/>
      <c r="Q127" s="145"/>
      <c r="R127" s="146"/>
      <c r="S127" s="146"/>
      <c r="T127" s="146"/>
      <c r="U127" s="146"/>
      <c r="V127" s="146"/>
      <c r="W127" s="146"/>
      <c r="X127" s="146"/>
      <c r="Y127" s="146"/>
      <c r="Z127" s="142"/>
      <c r="AA127" s="142"/>
      <c r="AB127" s="142"/>
      <c r="AC127" s="142"/>
      <c r="AD127" s="142"/>
      <c r="AE127" s="142"/>
      <c r="AF127" s="142"/>
      <c r="AG127" s="142" t="s">
        <v>126</v>
      </c>
      <c r="AH127" s="142">
        <v>0</v>
      </c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/>
      <c r="AV127" s="142"/>
      <c r="AW127" s="142"/>
      <c r="AX127" s="142"/>
      <c r="AY127" s="142"/>
      <c r="AZ127" s="142"/>
      <c r="BA127" s="142"/>
      <c r="BB127" s="142"/>
      <c r="BC127" s="142"/>
      <c r="BD127" s="142"/>
      <c r="BE127" s="142"/>
      <c r="BF127" s="142"/>
      <c r="BG127" s="142"/>
      <c r="BH127" s="142"/>
    </row>
    <row r="128" spans="1:60" outlineLevel="1" x14ac:dyDescent="0.2">
      <c r="A128" s="167">
        <v>58</v>
      </c>
      <c r="B128" s="168" t="s">
        <v>382</v>
      </c>
      <c r="C128" s="169" t="s">
        <v>383</v>
      </c>
      <c r="D128" s="170" t="s">
        <v>202</v>
      </c>
      <c r="E128" s="171">
        <v>25.394279999999998</v>
      </c>
      <c r="F128" s="172"/>
      <c r="G128" s="173">
        <f>ROUND(E128*F128,2)</f>
        <v>0</v>
      </c>
      <c r="H128" s="147"/>
      <c r="I128" s="146">
        <f>ROUND(E128*H128,2)</f>
        <v>0</v>
      </c>
      <c r="J128" s="147"/>
      <c r="K128" s="146">
        <f>ROUND(E128*J128,2)</f>
        <v>0</v>
      </c>
      <c r="L128" s="146">
        <v>21</v>
      </c>
      <c r="M128" s="146">
        <f>G128*(1+L128/100)</f>
        <v>0</v>
      </c>
      <c r="N128" s="145">
        <v>0</v>
      </c>
      <c r="O128" s="145">
        <f>ROUND(E128*N128,2)</f>
        <v>0</v>
      </c>
      <c r="P128" s="145">
        <v>0</v>
      </c>
      <c r="Q128" s="145">
        <f>ROUND(E128*P128,2)</f>
        <v>0</v>
      </c>
      <c r="R128" s="146"/>
      <c r="S128" s="146" t="s">
        <v>120</v>
      </c>
      <c r="T128" s="146" t="s">
        <v>120</v>
      </c>
      <c r="U128" s="146">
        <v>2.2549999999999999</v>
      </c>
      <c r="V128" s="146">
        <f>ROUND(E128*U128,2)</f>
        <v>57.26</v>
      </c>
      <c r="W128" s="146"/>
      <c r="X128" s="146" t="s">
        <v>214</v>
      </c>
      <c r="Y128" s="146" t="s">
        <v>123</v>
      </c>
      <c r="Z128" s="142"/>
      <c r="AA128" s="142"/>
      <c r="AB128" s="142"/>
      <c r="AC128" s="142"/>
      <c r="AD128" s="142"/>
      <c r="AE128" s="142"/>
      <c r="AF128" s="142"/>
      <c r="AG128" s="142" t="s">
        <v>215</v>
      </c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  <c r="AX128" s="142"/>
      <c r="AY128" s="142"/>
      <c r="AZ128" s="142"/>
      <c r="BA128" s="142"/>
      <c r="BB128" s="142"/>
      <c r="BC128" s="142"/>
      <c r="BD128" s="142"/>
      <c r="BE128" s="142"/>
      <c r="BF128" s="142"/>
      <c r="BG128" s="142"/>
      <c r="BH128" s="142"/>
    </row>
    <row r="129" spans="1:60" x14ac:dyDescent="0.2">
      <c r="A129" s="161" t="s">
        <v>115</v>
      </c>
      <c r="B129" s="162" t="s">
        <v>81</v>
      </c>
      <c r="C129" s="163" t="s">
        <v>82</v>
      </c>
      <c r="D129" s="164"/>
      <c r="E129" s="165"/>
      <c r="F129" s="166"/>
      <c r="G129" s="166">
        <f>SUMIF(AG130:AG135,"&lt;&gt;NOR",G130:G135)</f>
        <v>0</v>
      </c>
      <c r="H129" s="149"/>
      <c r="I129" s="149">
        <f>SUM(I130:I135)</f>
        <v>0</v>
      </c>
      <c r="J129" s="149"/>
      <c r="K129" s="149">
        <f>SUM(K130:K135)</f>
        <v>0</v>
      </c>
      <c r="L129" s="149"/>
      <c r="M129" s="149">
        <f>SUM(M130:M135)</f>
        <v>0</v>
      </c>
      <c r="N129" s="148"/>
      <c r="O129" s="148">
        <f>SUM(O130:O135)</f>
        <v>0</v>
      </c>
      <c r="P129" s="148"/>
      <c r="Q129" s="148">
        <f>SUM(Q130:Q135)</f>
        <v>0</v>
      </c>
      <c r="R129" s="149"/>
      <c r="S129" s="149"/>
      <c r="T129" s="149"/>
      <c r="U129" s="149"/>
      <c r="V129" s="149">
        <f>SUM(V130:V135)</f>
        <v>0</v>
      </c>
      <c r="W129" s="149"/>
      <c r="X129" s="149"/>
      <c r="Y129" s="149"/>
      <c r="AG129" t="s">
        <v>116</v>
      </c>
    </row>
    <row r="130" spans="1:60" outlineLevel="1" x14ac:dyDescent="0.2">
      <c r="A130" s="167">
        <v>59</v>
      </c>
      <c r="B130" s="168" t="s">
        <v>384</v>
      </c>
      <c r="C130" s="169" t="s">
        <v>385</v>
      </c>
      <c r="D130" s="170" t="s">
        <v>144</v>
      </c>
      <c r="E130" s="171">
        <v>21.6</v>
      </c>
      <c r="F130" s="172"/>
      <c r="G130" s="173">
        <f>ROUND(E130*F130,2)</f>
        <v>0</v>
      </c>
      <c r="H130" s="147"/>
      <c r="I130" s="146">
        <f>ROUND(E130*H130,2)</f>
        <v>0</v>
      </c>
      <c r="J130" s="147"/>
      <c r="K130" s="146">
        <f>ROUND(E130*J130,2)</f>
        <v>0</v>
      </c>
      <c r="L130" s="146">
        <v>21</v>
      </c>
      <c r="M130" s="146">
        <f>G130*(1+L130/100)</f>
        <v>0</v>
      </c>
      <c r="N130" s="145">
        <v>0</v>
      </c>
      <c r="O130" s="145">
        <f>ROUND(E130*N130,2)</f>
        <v>0</v>
      </c>
      <c r="P130" s="145">
        <v>0</v>
      </c>
      <c r="Q130" s="145">
        <f>ROUND(E130*P130,2)</f>
        <v>0</v>
      </c>
      <c r="R130" s="146"/>
      <c r="S130" s="146" t="s">
        <v>133</v>
      </c>
      <c r="T130" s="146" t="s">
        <v>121</v>
      </c>
      <c r="U130" s="146">
        <v>0</v>
      </c>
      <c r="V130" s="146">
        <f>ROUND(E130*U130,2)</f>
        <v>0</v>
      </c>
      <c r="W130" s="146"/>
      <c r="X130" s="146" t="s">
        <v>145</v>
      </c>
      <c r="Y130" s="146" t="s">
        <v>123</v>
      </c>
      <c r="Z130" s="142"/>
      <c r="AA130" s="142"/>
      <c r="AB130" s="142"/>
      <c r="AC130" s="142"/>
      <c r="AD130" s="142"/>
      <c r="AE130" s="142"/>
      <c r="AF130" s="142"/>
      <c r="AG130" s="142" t="s">
        <v>224</v>
      </c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  <c r="AV130" s="142"/>
      <c r="AW130" s="142"/>
      <c r="AX130" s="142"/>
      <c r="AY130" s="142"/>
      <c r="AZ130" s="142"/>
      <c r="BA130" s="142"/>
      <c r="BB130" s="142"/>
      <c r="BC130" s="142"/>
      <c r="BD130" s="142"/>
      <c r="BE130" s="142"/>
      <c r="BF130" s="142"/>
      <c r="BG130" s="142"/>
      <c r="BH130" s="142"/>
    </row>
    <row r="131" spans="1:60" outlineLevel="2" x14ac:dyDescent="0.2">
      <c r="A131" s="167"/>
      <c r="B131" s="168"/>
      <c r="C131" s="174" t="s">
        <v>386</v>
      </c>
      <c r="D131" s="175"/>
      <c r="E131" s="176">
        <v>21.6</v>
      </c>
      <c r="F131" s="173"/>
      <c r="G131" s="173"/>
      <c r="H131" s="146"/>
      <c r="I131" s="146"/>
      <c r="J131" s="146"/>
      <c r="K131" s="146"/>
      <c r="L131" s="146"/>
      <c r="M131" s="146"/>
      <c r="N131" s="145"/>
      <c r="O131" s="145"/>
      <c r="P131" s="145"/>
      <c r="Q131" s="145"/>
      <c r="R131" s="146"/>
      <c r="S131" s="146"/>
      <c r="T131" s="146"/>
      <c r="U131" s="146"/>
      <c r="V131" s="146"/>
      <c r="W131" s="146"/>
      <c r="X131" s="146"/>
      <c r="Y131" s="146"/>
      <c r="Z131" s="142"/>
      <c r="AA131" s="142"/>
      <c r="AB131" s="142"/>
      <c r="AC131" s="142"/>
      <c r="AD131" s="142"/>
      <c r="AE131" s="142"/>
      <c r="AF131" s="142"/>
      <c r="AG131" s="142" t="s">
        <v>126</v>
      </c>
      <c r="AH131" s="142">
        <v>5</v>
      </c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2"/>
      <c r="AY131" s="142"/>
      <c r="AZ131" s="142"/>
      <c r="BA131" s="142"/>
      <c r="BB131" s="142"/>
      <c r="BC131" s="142"/>
      <c r="BD131" s="142"/>
      <c r="BE131" s="142"/>
      <c r="BF131" s="142"/>
      <c r="BG131" s="142"/>
      <c r="BH131" s="142"/>
    </row>
    <row r="132" spans="1:60" outlineLevel="1" x14ac:dyDescent="0.2">
      <c r="A132" s="167">
        <v>60</v>
      </c>
      <c r="B132" s="168" t="s">
        <v>387</v>
      </c>
      <c r="C132" s="169" t="s">
        <v>388</v>
      </c>
      <c r="D132" s="170" t="s">
        <v>144</v>
      </c>
      <c r="E132" s="171">
        <v>21.6</v>
      </c>
      <c r="F132" s="172"/>
      <c r="G132" s="173">
        <f>ROUND(E132*F132,2)</f>
        <v>0</v>
      </c>
      <c r="H132" s="147"/>
      <c r="I132" s="146">
        <f>ROUND(E132*H132,2)</f>
        <v>0</v>
      </c>
      <c r="J132" s="147"/>
      <c r="K132" s="146">
        <f>ROUND(E132*J132,2)</f>
        <v>0</v>
      </c>
      <c r="L132" s="146">
        <v>21</v>
      </c>
      <c r="M132" s="146">
        <f>G132*(1+L132/100)</f>
        <v>0</v>
      </c>
      <c r="N132" s="145">
        <v>0</v>
      </c>
      <c r="O132" s="145">
        <f>ROUND(E132*N132,2)</f>
        <v>0</v>
      </c>
      <c r="P132" s="145">
        <v>0</v>
      </c>
      <c r="Q132" s="145">
        <f>ROUND(E132*P132,2)</f>
        <v>0</v>
      </c>
      <c r="R132" s="146"/>
      <c r="S132" s="146" t="s">
        <v>133</v>
      </c>
      <c r="T132" s="146" t="s">
        <v>121</v>
      </c>
      <c r="U132" s="146">
        <v>0</v>
      </c>
      <c r="V132" s="146">
        <f>ROUND(E132*U132,2)</f>
        <v>0</v>
      </c>
      <c r="W132" s="146"/>
      <c r="X132" s="146" t="s">
        <v>145</v>
      </c>
      <c r="Y132" s="146" t="s">
        <v>123</v>
      </c>
      <c r="Z132" s="142"/>
      <c r="AA132" s="142"/>
      <c r="AB132" s="142"/>
      <c r="AC132" s="142"/>
      <c r="AD132" s="142"/>
      <c r="AE132" s="142"/>
      <c r="AF132" s="142"/>
      <c r="AG132" s="142" t="s">
        <v>224</v>
      </c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2"/>
      <c r="AY132" s="142"/>
      <c r="AZ132" s="142"/>
      <c r="BA132" s="142"/>
      <c r="BB132" s="142"/>
      <c r="BC132" s="142"/>
      <c r="BD132" s="142"/>
      <c r="BE132" s="142"/>
      <c r="BF132" s="142"/>
      <c r="BG132" s="142"/>
      <c r="BH132" s="142"/>
    </row>
    <row r="133" spans="1:60" outlineLevel="2" x14ac:dyDescent="0.2">
      <c r="A133" s="167"/>
      <c r="B133" s="168"/>
      <c r="C133" s="174" t="s">
        <v>389</v>
      </c>
      <c r="D133" s="175"/>
      <c r="E133" s="176">
        <v>21.6</v>
      </c>
      <c r="F133" s="173"/>
      <c r="G133" s="173"/>
      <c r="H133" s="146"/>
      <c r="I133" s="146"/>
      <c r="J133" s="146"/>
      <c r="K133" s="146"/>
      <c r="L133" s="146"/>
      <c r="M133" s="146"/>
      <c r="N133" s="145"/>
      <c r="O133" s="145"/>
      <c r="P133" s="145"/>
      <c r="Q133" s="145"/>
      <c r="R133" s="146"/>
      <c r="S133" s="146"/>
      <c r="T133" s="146"/>
      <c r="U133" s="146"/>
      <c r="V133" s="146"/>
      <c r="W133" s="146"/>
      <c r="X133" s="146"/>
      <c r="Y133" s="146"/>
      <c r="Z133" s="142"/>
      <c r="AA133" s="142"/>
      <c r="AB133" s="142"/>
      <c r="AC133" s="142"/>
      <c r="AD133" s="142"/>
      <c r="AE133" s="142"/>
      <c r="AF133" s="142"/>
      <c r="AG133" s="142" t="s">
        <v>126</v>
      </c>
      <c r="AH133" s="142">
        <v>5</v>
      </c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2"/>
      <c r="AV133" s="142"/>
      <c r="AW133" s="142"/>
      <c r="AX133" s="142"/>
      <c r="AY133" s="142"/>
      <c r="AZ133" s="142"/>
      <c r="BA133" s="142"/>
      <c r="BB133" s="142"/>
      <c r="BC133" s="142"/>
      <c r="BD133" s="142"/>
      <c r="BE133" s="142"/>
      <c r="BF133" s="142"/>
      <c r="BG133" s="142"/>
      <c r="BH133" s="142"/>
    </row>
    <row r="134" spans="1:60" ht="22.5" outlineLevel="1" x14ac:dyDescent="0.2">
      <c r="A134" s="167">
        <v>61</v>
      </c>
      <c r="B134" s="168" t="s">
        <v>390</v>
      </c>
      <c r="C134" s="169" t="s">
        <v>391</v>
      </c>
      <c r="D134" s="170" t="s">
        <v>144</v>
      </c>
      <c r="E134" s="171">
        <v>21.6</v>
      </c>
      <c r="F134" s="172"/>
      <c r="G134" s="173">
        <f>ROUND(E134*F134,2)</f>
        <v>0</v>
      </c>
      <c r="H134" s="147"/>
      <c r="I134" s="146">
        <f>ROUND(E134*H134,2)</f>
        <v>0</v>
      </c>
      <c r="J134" s="147"/>
      <c r="K134" s="146">
        <f>ROUND(E134*J134,2)</f>
        <v>0</v>
      </c>
      <c r="L134" s="146">
        <v>21</v>
      </c>
      <c r="M134" s="146">
        <f>G134*(1+L134/100)</f>
        <v>0</v>
      </c>
      <c r="N134" s="145">
        <v>0</v>
      </c>
      <c r="O134" s="145">
        <f>ROUND(E134*N134,2)</f>
        <v>0</v>
      </c>
      <c r="P134" s="145">
        <v>0</v>
      </c>
      <c r="Q134" s="145">
        <f>ROUND(E134*P134,2)</f>
        <v>0</v>
      </c>
      <c r="R134" s="146"/>
      <c r="S134" s="146" t="s">
        <v>133</v>
      </c>
      <c r="T134" s="146" t="s">
        <v>121</v>
      </c>
      <c r="U134" s="146">
        <v>0</v>
      </c>
      <c r="V134" s="146">
        <f>ROUND(E134*U134,2)</f>
        <v>0</v>
      </c>
      <c r="W134" s="146"/>
      <c r="X134" s="146" t="s">
        <v>145</v>
      </c>
      <c r="Y134" s="146" t="s">
        <v>123</v>
      </c>
      <c r="Z134" s="142"/>
      <c r="AA134" s="142"/>
      <c r="AB134" s="142"/>
      <c r="AC134" s="142"/>
      <c r="AD134" s="142"/>
      <c r="AE134" s="142"/>
      <c r="AF134" s="142"/>
      <c r="AG134" s="142" t="s">
        <v>224</v>
      </c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  <c r="AU134" s="142"/>
      <c r="AV134" s="142"/>
      <c r="AW134" s="142"/>
      <c r="AX134" s="142"/>
      <c r="AY134" s="142"/>
      <c r="AZ134" s="142"/>
      <c r="BA134" s="142"/>
      <c r="BB134" s="142"/>
      <c r="BC134" s="142"/>
      <c r="BD134" s="142"/>
      <c r="BE134" s="142"/>
      <c r="BF134" s="142"/>
      <c r="BG134" s="142"/>
      <c r="BH134" s="142"/>
    </row>
    <row r="135" spans="1:60" outlineLevel="2" x14ac:dyDescent="0.2">
      <c r="A135" s="167"/>
      <c r="B135" s="168"/>
      <c r="C135" s="174" t="s">
        <v>389</v>
      </c>
      <c r="D135" s="175"/>
      <c r="E135" s="176">
        <v>21.6</v>
      </c>
      <c r="F135" s="173"/>
      <c r="G135" s="173"/>
      <c r="H135" s="146"/>
      <c r="I135" s="146"/>
      <c r="J135" s="146"/>
      <c r="K135" s="146"/>
      <c r="L135" s="146"/>
      <c r="M135" s="146"/>
      <c r="N135" s="145"/>
      <c r="O135" s="145"/>
      <c r="P135" s="145"/>
      <c r="Q135" s="145"/>
      <c r="R135" s="146"/>
      <c r="S135" s="146"/>
      <c r="T135" s="146"/>
      <c r="U135" s="146"/>
      <c r="V135" s="146"/>
      <c r="W135" s="146"/>
      <c r="X135" s="146"/>
      <c r="Y135" s="146"/>
      <c r="Z135" s="142"/>
      <c r="AA135" s="142"/>
      <c r="AB135" s="142"/>
      <c r="AC135" s="142"/>
      <c r="AD135" s="142"/>
      <c r="AE135" s="142"/>
      <c r="AF135" s="142"/>
      <c r="AG135" s="142" t="s">
        <v>126</v>
      </c>
      <c r="AH135" s="142">
        <v>5</v>
      </c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  <c r="AU135" s="142"/>
      <c r="AV135" s="142"/>
      <c r="AW135" s="142"/>
      <c r="AX135" s="142"/>
      <c r="AY135" s="142"/>
      <c r="AZ135" s="142"/>
      <c r="BA135" s="142"/>
      <c r="BB135" s="142"/>
      <c r="BC135" s="142"/>
      <c r="BD135" s="142"/>
      <c r="BE135" s="142"/>
      <c r="BF135" s="142"/>
      <c r="BG135" s="142"/>
      <c r="BH135" s="142"/>
    </row>
    <row r="136" spans="1:60" x14ac:dyDescent="0.2">
      <c r="A136" s="161" t="s">
        <v>115</v>
      </c>
      <c r="B136" s="162" t="s">
        <v>83</v>
      </c>
      <c r="C136" s="163" t="s">
        <v>84</v>
      </c>
      <c r="D136" s="164"/>
      <c r="E136" s="165"/>
      <c r="F136" s="166"/>
      <c r="G136" s="166">
        <f>SUMIF(AG137:AG139,"&lt;&gt;NOR",G137:G139)</f>
        <v>0</v>
      </c>
      <c r="H136" s="149"/>
      <c r="I136" s="149">
        <f>SUM(I137:I139)</f>
        <v>0</v>
      </c>
      <c r="J136" s="149"/>
      <c r="K136" s="149">
        <f>SUM(K137:K139)</f>
        <v>0</v>
      </c>
      <c r="L136" s="149"/>
      <c r="M136" s="149">
        <f>SUM(M137:M139)</f>
        <v>0</v>
      </c>
      <c r="N136" s="148"/>
      <c r="O136" s="148">
        <f>SUM(O137:O139)</f>
        <v>0</v>
      </c>
      <c r="P136" s="148"/>
      <c r="Q136" s="148">
        <f>SUM(Q137:Q139)</f>
        <v>0</v>
      </c>
      <c r="R136" s="149"/>
      <c r="S136" s="149"/>
      <c r="T136" s="149"/>
      <c r="U136" s="149"/>
      <c r="V136" s="149">
        <f>SUM(V137:V139)</f>
        <v>10.94</v>
      </c>
      <c r="W136" s="149"/>
      <c r="X136" s="149"/>
      <c r="Y136" s="149"/>
      <c r="AG136" t="s">
        <v>116</v>
      </c>
    </row>
    <row r="137" spans="1:60" outlineLevel="1" x14ac:dyDescent="0.2">
      <c r="A137" s="167">
        <v>62</v>
      </c>
      <c r="B137" s="168" t="s">
        <v>392</v>
      </c>
      <c r="C137" s="169" t="s">
        <v>393</v>
      </c>
      <c r="D137" s="170" t="s">
        <v>144</v>
      </c>
      <c r="E137" s="171">
        <v>107.325</v>
      </c>
      <c r="F137" s="172"/>
      <c r="G137" s="173">
        <f>ROUND(E137*F137,2)</f>
        <v>0</v>
      </c>
      <c r="H137" s="147"/>
      <c r="I137" s="146">
        <f>ROUND(E137*H137,2)</f>
        <v>0</v>
      </c>
      <c r="J137" s="147"/>
      <c r="K137" s="146">
        <f>ROUND(E137*J137,2)</f>
        <v>0</v>
      </c>
      <c r="L137" s="146">
        <v>21</v>
      </c>
      <c r="M137" s="146">
        <f>G137*(1+L137/100)</f>
        <v>0</v>
      </c>
      <c r="N137" s="145">
        <v>0</v>
      </c>
      <c r="O137" s="145">
        <f>ROUND(E137*N137,2)</f>
        <v>0</v>
      </c>
      <c r="P137" s="145">
        <v>0</v>
      </c>
      <c r="Q137" s="145">
        <f>ROUND(E137*P137,2)</f>
        <v>0</v>
      </c>
      <c r="R137" s="146"/>
      <c r="S137" s="146" t="s">
        <v>120</v>
      </c>
      <c r="T137" s="146" t="s">
        <v>120</v>
      </c>
      <c r="U137" s="146">
        <v>0.10191</v>
      </c>
      <c r="V137" s="146">
        <f>ROUND(E137*U137,2)</f>
        <v>10.94</v>
      </c>
      <c r="W137" s="146"/>
      <c r="X137" s="146" t="s">
        <v>145</v>
      </c>
      <c r="Y137" s="146" t="s">
        <v>123</v>
      </c>
      <c r="Z137" s="142"/>
      <c r="AA137" s="142"/>
      <c r="AB137" s="142"/>
      <c r="AC137" s="142"/>
      <c r="AD137" s="142"/>
      <c r="AE137" s="142"/>
      <c r="AF137" s="142"/>
      <c r="AG137" s="142" t="s">
        <v>224</v>
      </c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2"/>
      <c r="AY137" s="142"/>
      <c r="AZ137" s="142"/>
      <c r="BA137" s="142"/>
      <c r="BB137" s="142"/>
      <c r="BC137" s="142"/>
      <c r="BD137" s="142"/>
      <c r="BE137" s="142"/>
      <c r="BF137" s="142"/>
      <c r="BG137" s="142"/>
      <c r="BH137" s="142"/>
    </row>
    <row r="138" spans="1:60" outlineLevel="2" x14ac:dyDescent="0.2">
      <c r="A138" s="167"/>
      <c r="B138" s="168"/>
      <c r="C138" s="174" t="s">
        <v>394</v>
      </c>
      <c r="D138" s="175"/>
      <c r="E138" s="176">
        <v>101.325</v>
      </c>
      <c r="F138" s="173"/>
      <c r="G138" s="173"/>
      <c r="H138" s="146"/>
      <c r="I138" s="146"/>
      <c r="J138" s="146"/>
      <c r="K138" s="146"/>
      <c r="L138" s="146"/>
      <c r="M138" s="146"/>
      <c r="N138" s="145"/>
      <c r="O138" s="145"/>
      <c r="P138" s="145"/>
      <c r="Q138" s="145"/>
      <c r="R138" s="146"/>
      <c r="S138" s="146"/>
      <c r="T138" s="146"/>
      <c r="U138" s="146"/>
      <c r="V138" s="146"/>
      <c r="W138" s="146"/>
      <c r="X138" s="146"/>
      <c r="Y138" s="146"/>
      <c r="Z138" s="142"/>
      <c r="AA138" s="142"/>
      <c r="AB138" s="142"/>
      <c r="AC138" s="142"/>
      <c r="AD138" s="142"/>
      <c r="AE138" s="142"/>
      <c r="AF138" s="142"/>
      <c r="AG138" s="142" t="s">
        <v>126</v>
      </c>
      <c r="AH138" s="142">
        <v>5</v>
      </c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42"/>
      <c r="AX138" s="142"/>
      <c r="AY138" s="142"/>
      <c r="AZ138" s="142"/>
      <c r="BA138" s="142"/>
      <c r="BB138" s="142"/>
      <c r="BC138" s="142"/>
      <c r="BD138" s="142"/>
      <c r="BE138" s="142"/>
      <c r="BF138" s="142"/>
      <c r="BG138" s="142"/>
      <c r="BH138" s="142"/>
    </row>
    <row r="139" spans="1:60" outlineLevel="3" x14ac:dyDescent="0.2">
      <c r="A139" s="167"/>
      <c r="B139" s="168"/>
      <c r="C139" s="174" t="s">
        <v>57</v>
      </c>
      <c r="D139" s="175"/>
      <c r="E139" s="176">
        <v>6</v>
      </c>
      <c r="F139" s="173"/>
      <c r="G139" s="173"/>
      <c r="H139" s="146"/>
      <c r="I139" s="146"/>
      <c r="J139" s="146"/>
      <c r="K139" s="146"/>
      <c r="L139" s="146"/>
      <c r="M139" s="146"/>
      <c r="N139" s="145"/>
      <c r="O139" s="145"/>
      <c r="P139" s="145"/>
      <c r="Q139" s="145"/>
      <c r="R139" s="146"/>
      <c r="S139" s="146"/>
      <c r="T139" s="146"/>
      <c r="U139" s="146"/>
      <c r="V139" s="146"/>
      <c r="W139" s="146"/>
      <c r="X139" s="146"/>
      <c r="Y139" s="146"/>
      <c r="Z139" s="142"/>
      <c r="AA139" s="142"/>
      <c r="AB139" s="142"/>
      <c r="AC139" s="142"/>
      <c r="AD139" s="142"/>
      <c r="AE139" s="142"/>
      <c r="AF139" s="142"/>
      <c r="AG139" s="142" t="s">
        <v>126</v>
      </c>
      <c r="AH139" s="142">
        <v>0</v>
      </c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  <c r="AU139" s="142"/>
      <c r="AV139" s="142"/>
      <c r="AW139" s="142"/>
      <c r="AX139" s="142"/>
      <c r="AY139" s="142"/>
      <c r="AZ139" s="142"/>
      <c r="BA139" s="142"/>
      <c r="BB139" s="142"/>
      <c r="BC139" s="142"/>
      <c r="BD139" s="142"/>
      <c r="BE139" s="142"/>
      <c r="BF139" s="142"/>
      <c r="BG139" s="142"/>
      <c r="BH139" s="142"/>
    </row>
    <row r="140" spans="1:60" x14ac:dyDescent="0.2">
      <c r="A140" s="161" t="s">
        <v>115</v>
      </c>
      <c r="B140" s="162" t="s">
        <v>87</v>
      </c>
      <c r="C140" s="163" t="s">
        <v>29</v>
      </c>
      <c r="D140" s="164"/>
      <c r="E140" s="165"/>
      <c r="F140" s="166"/>
      <c r="G140" s="166">
        <f>SUMIF(AG141:AG142,"&lt;&gt;NOR",G141:G142)</f>
        <v>0</v>
      </c>
      <c r="H140" s="149"/>
      <c r="I140" s="149">
        <f>SUM(I141:I142)</f>
        <v>0</v>
      </c>
      <c r="J140" s="149"/>
      <c r="K140" s="149">
        <f>SUM(K141:K142)</f>
        <v>0</v>
      </c>
      <c r="L140" s="149"/>
      <c r="M140" s="149">
        <f>SUM(M141:M142)</f>
        <v>0</v>
      </c>
      <c r="N140" s="148"/>
      <c r="O140" s="148">
        <f>SUM(O141:O142)</f>
        <v>0</v>
      </c>
      <c r="P140" s="148"/>
      <c r="Q140" s="148">
        <f>SUM(Q141:Q142)</f>
        <v>0</v>
      </c>
      <c r="R140" s="149"/>
      <c r="S140" s="149"/>
      <c r="T140" s="149"/>
      <c r="U140" s="149"/>
      <c r="V140" s="149">
        <f>SUM(V141:V142)</f>
        <v>0</v>
      </c>
      <c r="W140" s="149"/>
      <c r="X140" s="149"/>
      <c r="Y140" s="149"/>
      <c r="AG140" t="s">
        <v>116</v>
      </c>
    </row>
    <row r="141" spans="1:60" outlineLevel="1" x14ac:dyDescent="0.2">
      <c r="A141" s="167">
        <v>63</v>
      </c>
      <c r="B141" s="168" t="s">
        <v>240</v>
      </c>
      <c r="C141" s="169" t="s">
        <v>241</v>
      </c>
      <c r="D141" s="170" t="s">
        <v>242</v>
      </c>
      <c r="E141" s="171">
        <v>1</v>
      </c>
      <c r="F141" s="172"/>
      <c r="G141" s="173">
        <f>ROUND(E141*F141,2)</f>
        <v>0</v>
      </c>
      <c r="H141" s="147"/>
      <c r="I141" s="146">
        <f>ROUND(E141*H141,2)</f>
        <v>0</v>
      </c>
      <c r="J141" s="147"/>
      <c r="K141" s="146">
        <f>ROUND(E141*J141,2)</f>
        <v>0</v>
      </c>
      <c r="L141" s="146">
        <v>21</v>
      </c>
      <c r="M141" s="146">
        <f>G141*(1+L141/100)</f>
        <v>0</v>
      </c>
      <c r="N141" s="145">
        <v>0</v>
      </c>
      <c r="O141" s="145">
        <f>ROUND(E141*N141,2)</f>
        <v>0</v>
      </c>
      <c r="P141" s="145">
        <v>0</v>
      </c>
      <c r="Q141" s="145">
        <f>ROUND(E141*P141,2)</f>
        <v>0</v>
      </c>
      <c r="R141" s="146"/>
      <c r="S141" s="146" t="s">
        <v>120</v>
      </c>
      <c r="T141" s="146" t="s">
        <v>121</v>
      </c>
      <c r="U141" s="146">
        <v>0</v>
      </c>
      <c r="V141" s="146">
        <f>ROUND(E141*U141,2)</f>
        <v>0</v>
      </c>
      <c r="W141" s="146"/>
      <c r="X141" s="146" t="s">
        <v>243</v>
      </c>
      <c r="Y141" s="146" t="s">
        <v>123</v>
      </c>
      <c r="Z141" s="142"/>
      <c r="AA141" s="142"/>
      <c r="AB141" s="142"/>
      <c r="AC141" s="142"/>
      <c r="AD141" s="142"/>
      <c r="AE141" s="142"/>
      <c r="AF141" s="142"/>
      <c r="AG141" s="142" t="s">
        <v>244</v>
      </c>
      <c r="AH141" s="142"/>
      <c r="AI141" s="142"/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  <c r="AT141" s="142"/>
      <c r="AU141" s="142"/>
      <c r="AV141" s="142"/>
      <c r="AW141" s="142"/>
      <c r="AX141" s="142"/>
      <c r="AY141" s="142"/>
      <c r="AZ141" s="142"/>
      <c r="BA141" s="142"/>
      <c r="BB141" s="142"/>
      <c r="BC141" s="142"/>
      <c r="BD141" s="142"/>
      <c r="BE141" s="142"/>
      <c r="BF141" s="142"/>
      <c r="BG141" s="142"/>
      <c r="BH141" s="142"/>
    </row>
    <row r="142" spans="1:60" outlineLevel="1" x14ac:dyDescent="0.2">
      <c r="A142" s="167">
        <v>64</v>
      </c>
      <c r="B142" s="168" t="s">
        <v>395</v>
      </c>
      <c r="C142" s="169" t="s">
        <v>396</v>
      </c>
      <c r="D142" s="170" t="s">
        <v>242</v>
      </c>
      <c r="E142" s="171">
        <v>1</v>
      </c>
      <c r="F142" s="172"/>
      <c r="G142" s="173">
        <f>ROUND(E142*F142,2)</f>
        <v>0</v>
      </c>
      <c r="H142" s="147"/>
      <c r="I142" s="146">
        <f>ROUND(E142*H142,2)</f>
        <v>0</v>
      </c>
      <c r="J142" s="147"/>
      <c r="K142" s="146">
        <f>ROUND(E142*J142,2)</f>
        <v>0</v>
      </c>
      <c r="L142" s="146">
        <v>21</v>
      </c>
      <c r="M142" s="146">
        <f>G142*(1+L142/100)</f>
        <v>0</v>
      </c>
      <c r="N142" s="145">
        <v>0</v>
      </c>
      <c r="O142" s="145">
        <f>ROUND(E142*N142,2)</f>
        <v>0</v>
      </c>
      <c r="P142" s="145">
        <v>0</v>
      </c>
      <c r="Q142" s="145">
        <f>ROUND(E142*P142,2)</f>
        <v>0</v>
      </c>
      <c r="R142" s="146"/>
      <c r="S142" s="146" t="s">
        <v>120</v>
      </c>
      <c r="T142" s="146" t="s">
        <v>121</v>
      </c>
      <c r="U142" s="146">
        <v>0</v>
      </c>
      <c r="V142" s="146">
        <f>ROUND(E142*U142,2)</f>
        <v>0</v>
      </c>
      <c r="W142" s="146"/>
      <c r="X142" s="146" t="s">
        <v>243</v>
      </c>
      <c r="Y142" s="146" t="s">
        <v>123</v>
      </c>
      <c r="Z142" s="142"/>
      <c r="AA142" s="142"/>
      <c r="AB142" s="142"/>
      <c r="AC142" s="142"/>
      <c r="AD142" s="142"/>
      <c r="AE142" s="142"/>
      <c r="AF142" s="142"/>
      <c r="AG142" s="142" t="s">
        <v>397</v>
      </c>
      <c r="AH142" s="142"/>
      <c r="AI142" s="142"/>
      <c r="AJ142" s="142"/>
      <c r="AK142" s="142"/>
      <c r="AL142" s="142"/>
      <c r="AM142" s="142"/>
      <c r="AN142" s="142"/>
      <c r="AO142" s="142"/>
      <c r="AP142" s="142"/>
      <c r="AQ142" s="142"/>
      <c r="AR142" s="142"/>
      <c r="AS142" s="142"/>
      <c r="AT142" s="142"/>
      <c r="AU142" s="142"/>
      <c r="AV142" s="142"/>
      <c r="AW142" s="142"/>
      <c r="AX142" s="142"/>
      <c r="AY142" s="142"/>
      <c r="AZ142" s="142"/>
      <c r="BA142" s="142"/>
      <c r="BB142" s="142"/>
      <c r="BC142" s="142"/>
      <c r="BD142" s="142"/>
      <c r="BE142" s="142"/>
      <c r="BF142" s="142"/>
      <c r="BG142" s="142"/>
      <c r="BH142" s="142"/>
    </row>
    <row r="143" spans="1:60" x14ac:dyDescent="0.2">
      <c r="A143" s="161" t="s">
        <v>115</v>
      </c>
      <c r="B143" s="162" t="s">
        <v>88</v>
      </c>
      <c r="C143" s="163" t="s">
        <v>30</v>
      </c>
      <c r="D143" s="164"/>
      <c r="E143" s="165"/>
      <c r="F143" s="166"/>
      <c r="G143" s="166">
        <f>SUMIF(AG144:AG149,"&lt;&gt;NOR",G144:G149)</f>
        <v>0</v>
      </c>
      <c r="H143" s="149"/>
      <c r="I143" s="149">
        <f>SUM(I144:I149)</f>
        <v>0</v>
      </c>
      <c r="J143" s="149"/>
      <c r="K143" s="149">
        <f>SUM(K144:K149)</f>
        <v>0</v>
      </c>
      <c r="L143" s="149"/>
      <c r="M143" s="149">
        <f>SUM(M144:M149)</f>
        <v>0</v>
      </c>
      <c r="N143" s="148"/>
      <c r="O143" s="148">
        <f>SUM(O144:O149)</f>
        <v>0</v>
      </c>
      <c r="P143" s="148"/>
      <c r="Q143" s="148">
        <f>SUM(Q144:Q149)</f>
        <v>0</v>
      </c>
      <c r="R143" s="149"/>
      <c r="S143" s="149"/>
      <c r="T143" s="149"/>
      <c r="U143" s="149"/>
      <c r="V143" s="149">
        <f>SUM(V144:V149)</f>
        <v>0</v>
      </c>
      <c r="W143" s="149"/>
      <c r="X143" s="149"/>
      <c r="Y143" s="149"/>
      <c r="AG143" t="s">
        <v>116</v>
      </c>
    </row>
    <row r="144" spans="1:60" outlineLevel="1" x14ac:dyDescent="0.2">
      <c r="A144" s="167">
        <v>65</v>
      </c>
      <c r="B144" s="168" t="s">
        <v>398</v>
      </c>
      <c r="C144" s="169" t="s">
        <v>399</v>
      </c>
      <c r="D144" s="170" t="s">
        <v>242</v>
      </c>
      <c r="E144" s="171">
        <v>1</v>
      </c>
      <c r="F144" s="172"/>
      <c r="G144" s="173">
        <f t="shared" ref="G144:G149" si="0">ROUND(E144*F144,2)</f>
        <v>0</v>
      </c>
      <c r="H144" s="147"/>
      <c r="I144" s="146">
        <f t="shared" ref="I144:I149" si="1">ROUND(E144*H144,2)</f>
        <v>0</v>
      </c>
      <c r="J144" s="147"/>
      <c r="K144" s="146">
        <f t="shared" ref="K144:K149" si="2">ROUND(E144*J144,2)</f>
        <v>0</v>
      </c>
      <c r="L144" s="146">
        <v>21</v>
      </c>
      <c r="M144" s="146">
        <f t="shared" ref="M144:M149" si="3">G144*(1+L144/100)</f>
        <v>0</v>
      </c>
      <c r="N144" s="145">
        <v>0</v>
      </c>
      <c r="O144" s="145">
        <f t="shared" ref="O144:O149" si="4">ROUND(E144*N144,2)</f>
        <v>0</v>
      </c>
      <c r="P144" s="145">
        <v>0</v>
      </c>
      <c r="Q144" s="145">
        <f t="shared" ref="Q144:Q149" si="5">ROUND(E144*P144,2)</f>
        <v>0</v>
      </c>
      <c r="R144" s="146"/>
      <c r="S144" s="146" t="s">
        <v>120</v>
      </c>
      <c r="T144" s="146" t="s">
        <v>121</v>
      </c>
      <c r="U144" s="146">
        <v>0</v>
      </c>
      <c r="V144" s="146">
        <f t="shared" ref="V144:V149" si="6">ROUND(E144*U144,2)</f>
        <v>0</v>
      </c>
      <c r="W144" s="146"/>
      <c r="X144" s="146" t="s">
        <v>243</v>
      </c>
      <c r="Y144" s="146" t="s">
        <v>123</v>
      </c>
      <c r="Z144" s="142"/>
      <c r="AA144" s="142"/>
      <c r="AB144" s="142"/>
      <c r="AC144" s="142"/>
      <c r="AD144" s="142"/>
      <c r="AE144" s="142"/>
      <c r="AF144" s="142"/>
      <c r="AG144" s="142" t="s">
        <v>247</v>
      </c>
      <c r="AH144" s="142"/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  <c r="AU144" s="142"/>
      <c r="AV144" s="142"/>
      <c r="AW144" s="142"/>
      <c r="AX144" s="142"/>
      <c r="AY144" s="142"/>
      <c r="AZ144" s="142"/>
      <c r="BA144" s="142"/>
      <c r="BB144" s="142"/>
      <c r="BC144" s="142"/>
      <c r="BD144" s="142"/>
      <c r="BE144" s="142"/>
      <c r="BF144" s="142"/>
      <c r="BG144" s="142"/>
      <c r="BH144" s="142"/>
    </row>
    <row r="145" spans="1:60" ht="22.5" outlineLevel="1" x14ac:dyDescent="0.2">
      <c r="A145" s="167">
        <v>66</v>
      </c>
      <c r="B145" s="168" t="s">
        <v>400</v>
      </c>
      <c r="C145" s="169" t="s">
        <v>401</v>
      </c>
      <c r="D145" s="170" t="s">
        <v>242</v>
      </c>
      <c r="E145" s="171">
        <v>1</v>
      </c>
      <c r="F145" s="172"/>
      <c r="G145" s="173">
        <f t="shared" si="0"/>
        <v>0</v>
      </c>
      <c r="H145" s="147"/>
      <c r="I145" s="146">
        <f t="shared" si="1"/>
        <v>0</v>
      </c>
      <c r="J145" s="147"/>
      <c r="K145" s="146">
        <f t="shared" si="2"/>
        <v>0</v>
      </c>
      <c r="L145" s="146">
        <v>21</v>
      </c>
      <c r="M145" s="146">
        <f t="shared" si="3"/>
        <v>0</v>
      </c>
      <c r="N145" s="145">
        <v>0</v>
      </c>
      <c r="O145" s="145">
        <f t="shared" si="4"/>
        <v>0</v>
      </c>
      <c r="P145" s="145">
        <v>0</v>
      </c>
      <c r="Q145" s="145">
        <f t="shared" si="5"/>
        <v>0</v>
      </c>
      <c r="R145" s="146"/>
      <c r="S145" s="146" t="s">
        <v>120</v>
      </c>
      <c r="T145" s="146" t="s">
        <v>121</v>
      </c>
      <c r="U145" s="146">
        <v>0</v>
      </c>
      <c r="V145" s="146">
        <f t="shared" si="6"/>
        <v>0</v>
      </c>
      <c r="W145" s="146"/>
      <c r="X145" s="146" t="s">
        <v>243</v>
      </c>
      <c r="Y145" s="146" t="s">
        <v>123</v>
      </c>
      <c r="Z145" s="142"/>
      <c r="AA145" s="142"/>
      <c r="AB145" s="142"/>
      <c r="AC145" s="142"/>
      <c r="AD145" s="142"/>
      <c r="AE145" s="142"/>
      <c r="AF145" s="142"/>
      <c r="AG145" s="142" t="s">
        <v>244</v>
      </c>
      <c r="AH145" s="142"/>
      <c r="AI145" s="142"/>
      <c r="AJ145" s="142"/>
      <c r="AK145" s="142"/>
      <c r="AL145" s="142"/>
      <c r="AM145" s="142"/>
      <c r="AN145" s="142"/>
      <c r="AO145" s="142"/>
      <c r="AP145" s="142"/>
      <c r="AQ145" s="142"/>
      <c r="AR145" s="142"/>
      <c r="AS145" s="142"/>
      <c r="AT145" s="142"/>
      <c r="AU145" s="142"/>
      <c r="AV145" s="142"/>
      <c r="AW145" s="142"/>
      <c r="AX145" s="142"/>
      <c r="AY145" s="142"/>
      <c r="AZ145" s="142"/>
      <c r="BA145" s="142"/>
      <c r="BB145" s="142"/>
      <c r="BC145" s="142"/>
      <c r="BD145" s="142"/>
      <c r="BE145" s="142"/>
      <c r="BF145" s="142"/>
      <c r="BG145" s="142"/>
      <c r="BH145" s="142"/>
    </row>
    <row r="146" spans="1:60" ht="22.5" outlineLevel="1" x14ac:dyDescent="0.2">
      <c r="A146" s="167">
        <v>67</v>
      </c>
      <c r="B146" s="168" t="s">
        <v>402</v>
      </c>
      <c r="C146" s="169" t="s">
        <v>407</v>
      </c>
      <c r="D146" s="170" t="s">
        <v>242</v>
      </c>
      <c r="E146" s="171">
        <v>1</v>
      </c>
      <c r="F146" s="172"/>
      <c r="G146" s="173">
        <f t="shared" si="0"/>
        <v>0</v>
      </c>
      <c r="H146" s="147"/>
      <c r="I146" s="146">
        <f t="shared" si="1"/>
        <v>0</v>
      </c>
      <c r="J146" s="147"/>
      <c r="K146" s="146">
        <f t="shared" si="2"/>
        <v>0</v>
      </c>
      <c r="L146" s="146">
        <v>21</v>
      </c>
      <c r="M146" s="146">
        <f t="shared" si="3"/>
        <v>0</v>
      </c>
      <c r="N146" s="145">
        <v>0</v>
      </c>
      <c r="O146" s="145">
        <f t="shared" si="4"/>
        <v>0</v>
      </c>
      <c r="P146" s="145">
        <v>0</v>
      </c>
      <c r="Q146" s="145">
        <f t="shared" si="5"/>
        <v>0</v>
      </c>
      <c r="R146" s="146"/>
      <c r="S146" s="146" t="s">
        <v>120</v>
      </c>
      <c r="T146" s="146" t="s">
        <v>121</v>
      </c>
      <c r="U146" s="146">
        <v>0</v>
      </c>
      <c r="V146" s="146">
        <f t="shared" si="6"/>
        <v>0</v>
      </c>
      <c r="W146" s="146"/>
      <c r="X146" s="146" t="s">
        <v>243</v>
      </c>
      <c r="Y146" s="146" t="s">
        <v>123</v>
      </c>
      <c r="Z146" s="142"/>
      <c r="AA146" s="142"/>
      <c r="AB146" s="142"/>
      <c r="AC146" s="142"/>
      <c r="AD146" s="142"/>
      <c r="AE146" s="142"/>
      <c r="AF146" s="142"/>
      <c r="AG146" s="142" t="s">
        <v>244</v>
      </c>
      <c r="AH146" s="142"/>
      <c r="AI146" s="142"/>
      <c r="AJ146" s="142"/>
      <c r="AK146" s="142"/>
      <c r="AL146" s="142"/>
      <c r="AM146" s="142"/>
      <c r="AN146" s="142"/>
      <c r="AO146" s="142"/>
      <c r="AP146" s="142"/>
      <c r="AQ146" s="142"/>
      <c r="AR146" s="142"/>
      <c r="AS146" s="142"/>
      <c r="AT146" s="142"/>
      <c r="AU146" s="142"/>
      <c r="AV146" s="142"/>
      <c r="AW146" s="142"/>
      <c r="AX146" s="142"/>
      <c r="AY146" s="142"/>
      <c r="AZ146" s="142"/>
      <c r="BA146" s="142"/>
      <c r="BB146" s="142"/>
      <c r="BC146" s="142"/>
      <c r="BD146" s="142"/>
      <c r="BE146" s="142"/>
      <c r="BF146" s="142"/>
      <c r="BG146" s="142"/>
      <c r="BH146" s="142"/>
    </row>
    <row r="147" spans="1:60" outlineLevel="1" x14ac:dyDescent="0.2">
      <c r="A147" s="167">
        <v>68</v>
      </c>
      <c r="B147" s="168" t="s">
        <v>245</v>
      </c>
      <c r="C147" s="169" t="s">
        <v>403</v>
      </c>
      <c r="D147" s="170" t="s">
        <v>242</v>
      </c>
      <c r="E147" s="171">
        <v>1</v>
      </c>
      <c r="F147" s="172"/>
      <c r="G147" s="173">
        <f t="shared" si="0"/>
        <v>0</v>
      </c>
      <c r="H147" s="147"/>
      <c r="I147" s="146">
        <f t="shared" si="1"/>
        <v>0</v>
      </c>
      <c r="J147" s="147"/>
      <c r="K147" s="146">
        <f t="shared" si="2"/>
        <v>0</v>
      </c>
      <c r="L147" s="146">
        <v>21</v>
      </c>
      <c r="M147" s="146">
        <f t="shared" si="3"/>
        <v>0</v>
      </c>
      <c r="N147" s="145">
        <v>0</v>
      </c>
      <c r="O147" s="145">
        <f t="shared" si="4"/>
        <v>0</v>
      </c>
      <c r="P147" s="145">
        <v>0</v>
      </c>
      <c r="Q147" s="145">
        <f t="shared" si="5"/>
        <v>0</v>
      </c>
      <c r="R147" s="146"/>
      <c r="S147" s="146" t="s">
        <v>120</v>
      </c>
      <c r="T147" s="146" t="s">
        <v>121</v>
      </c>
      <c r="U147" s="146">
        <v>0</v>
      </c>
      <c r="V147" s="146">
        <f t="shared" si="6"/>
        <v>0</v>
      </c>
      <c r="W147" s="146"/>
      <c r="X147" s="146" t="s">
        <v>243</v>
      </c>
      <c r="Y147" s="146" t="s">
        <v>123</v>
      </c>
      <c r="Z147" s="142"/>
      <c r="AA147" s="142"/>
      <c r="AB147" s="142"/>
      <c r="AC147" s="142"/>
      <c r="AD147" s="142"/>
      <c r="AE147" s="142"/>
      <c r="AF147" s="142"/>
      <c r="AG147" s="142" t="s">
        <v>247</v>
      </c>
      <c r="AH147" s="142"/>
      <c r="AI147" s="142"/>
      <c r="AJ147" s="142"/>
      <c r="AK147" s="142"/>
      <c r="AL147" s="142"/>
      <c r="AM147" s="142"/>
      <c r="AN147" s="142"/>
      <c r="AO147" s="142"/>
      <c r="AP147" s="142"/>
      <c r="AQ147" s="142"/>
      <c r="AR147" s="142"/>
      <c r="AS147" s="142"/>
      <c r="AT147" s="142"/>
      <c r="AU147" s="142"/>
      <c r="AV147" s="142"/>
      <c r="AW147" s="142"/>
      <c r="AX147" s="142"/>
      <c r="AY147" s="142"/>
      <c r="AZ147" s="142"/>
      <c r="BA147" s="142"/>
      <c r="BB147" s="142"/>
      <c r="BC147" s="142"/>
      <c r="BD147" s="142"/>
      <c r="BE147" s="142"/>
      <c r="BF147" s="142"/>
      <c r="BG147" s="142"/>
      <c r="BH147" s="142"/>
    </row>
    <row r="148" spans="1:60" outlineLevel="1" x14ac:dyDescent="0.2">
      <c r="A148" s="167">
        <v>69</v>
      </c>
      <c r="B148" s="168" t="s">
        <v>252</v>
      </c>
      <c r="C148" s="169" t="s">
        <v>253</v>
      </c>
      <c r="D148" s="170" t="s">
        <v>242</v>
      </c>
      <c r="E148" s="171">
        <v>1</v>
      </c>
      <c r="F148" s="172"/>
      <c r="G148" s="173">
        <f t="shared" si="0"/>
        <v>0</v>
      </c>
      <c r="H148" s="147"/>
      <c r="I148" s="146">
        <f t="shared" si="1"/>
        <v>0</v>
      </c>
      <c r="J148" s="147"/>
      <c r="K148" s="146">
        <f t="shared" si="2"/>
        <v>0</v>
      </c>
      <c r="L148" s="146">
        <v>21</v>
      </c>
      <c r="M148" s="146">
        <f t="shared" si="3"/>
        <v>0</v>
      </c>
      <c r="N148" s="145">
        <v>0</v>
      </c>
      <c r="O148" s="145">
        <f t="shared" si="4"/>
        <v>0</v>
      </c>
      <c r="P148" s="145">
        <v>0</v>
      </c>
      <c r="Q148" s="145">
        <f t="shared" si="5"/>
        <v>0</v>
      </c>
      <c r="R148" s="146"/>
      <c r="S148" s="146" t="s">
        <v>120</v>
      </c>
      <c r="T148" s="146" t="s">
        <v>121</v>
      </c>
      <c r="U148" s="146">
        <v>0</v>
      </c>
      <c r="V148" s="146">
        <f t="shared" si="6"/>
        <v>0</v>
      </c>
      <c r="W148" s="146"/>
      <c r="X148" s="146" t="s">
        <v>243</v>
      </c>
      <c r="Y148" s="146" t="s">
        <v>123</v>
      </c>
      <c r="Z148" s="142"/>
      <c r="AA148" s="142"/>
      <c r="AB148" s="142"/>
      <c r="AC148" s="142"/>
      <c r="AD148" s="142"/>
      <c r="AE148" s="142"/>
      <c r="AF148" s="142"/>
      <c r="AG148" s="142" t="s">
        <v>247</v>
      </c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42"/>
      <c r="AU148" s="142"/>
      <c r="AV148" s="142"/>
      <c r="AW148" s="142"/>
      <c r="AX148" s="142"/>
      <c r="AY148" s="142"/>
      <c r="AZ148" s="142"/>
      <c r="BA148" s="142"/>
      <c r="BB148" s="142"/>
      <c r="BC148" s="142"/>
      <c r="BD148" s="142"/>
      <c r="BE148" s="142"/>
      <c r="BF148" s="142"/>
      <c r="BG148" s="142"/>
      <c r="BH148" s="142"/>
    </row>
    <row r="149" spans="1:60" ht="22.5" outlineLevel="1" x14ac:dyDescent="0.2">
      <c r="A149" s="167">
        <v>70</v>
      </c>
      <c r="B149" s="168" t="s">
        <v>404</v>
      </c>
      <c r="C149" s="169" t="s">
        <v>405</v>
      </c>
      <c r="D149" s="170" t="s">
        <v>242</v>
      </c>
      <c r="E149" s="171">
        <v>1</v>
      </c>
      <c r="F149" s="172"/>
      <c r="G149" s="173">
        <f t="shared" si="0"/>
        <v>0</v>
      </c>
      <c r="H149" s="147"/>
      <c r="I149" s="146">
        <f t="shared" si="1"/>
        <v>0</v>
      </c>
      <c r="J149" s="147"/>
      <c r="K149" s="146">
        <f t="shared" si="2"/>
        <v>0</v>
      </c>
      <c r="L149" s="146">
        <v>21</v>
      </c>
      <c r="M149" s="146">
        <f t="shared" si="3"/>
        <v>0</v>
      </c>
      <c r="N149" s="145">
        <v>0</v>
      </c>
      <c r="O149" s="145">
        <f t="shared" si="4"/>
        <v>0</v>
      </c>
      <c r="P149" s="145">
        <v>0</v>
      </c>
      <c r="Q149" s="145">
        <f t="shared" si="5"/>
        <v>0</v>
      </c>
      <c r="R149" s="146"/>
      <c r="S149" s="146" t="s">
        <v>120</v>
      </c>
      <c r="T149" s="146" t="s">
        <v>121</v>
      </c>
      <c r="U149" s="146">
        <v>0</v>
      </c>
      <c r="V149" s="146">
        <f t="shared" si="6"/>
        <v>0</v>
      </c>
      <c r="W149" s="146"/>
      <c r="X149" s="146" t="s">
        <v>243</v>
      </c>
      <c r="Y149" s="146" t="s">
        <v>123</v>
      </c>
      <c r="Z149" s="142"/>
      <c r="AA149" s="142"/>
      <c r="AB149" s="142"/>
      <c r="AC149" s="142"/>
      <c r="AD149" s="142"/>
      <c r="AE149" s="142"/>
      <c r="AF149" s="142"/>
      <c r="AG149" s="142" t="s">
        <v>247</v>
      </c>
      <c r="AH149" s="142"/>
      <c r="AI149" s="142"/>
      <c r="AJ149" s="142"/>
      <c r="AK149" s="142"/>
      <c r="AL149" s="142"/>
      <c r="AM149" s="142"/>
      <c r="AN149" s="142"/>
      <c r="AO149" s="142"/>
      <c r="AP149" s="142"/>
      <c r="AQ149" s="142"/>
      <c r="AR149" s="142"/>
      <c r="AS149" s="142"/>
      <c r="AT149" s="142"/>
      <c r="AU149" s="142"/>
      <c r="AV149" s="142"/>
      <c r="AW149" s="142"/>
      <c r="AX149" s="142"/>
      <c r="AY149" s="142"/>
      <c r="AZ149" s="142"/>
      <c r="BA149" s="142"/>
      <c r="BB149" s="142"/>
      <c r="BC149" s="142"/>
      <c r="BD149" s="142"/>
      <c r="BE149" s="142"/>
      <c r="BF149" s="142"/>
      <c r="BG149" s="142"/>
      <c r="BH149" s="142"/>
    </row>
    <row r="150" spans="1:60" x14ac:dyDescent="0.2">
      <c r="A150" s="156"/>
      <c r="B150" s="157"/>
      <c r="C150" s="180"/>
      <c r="D150" s="158"/>
      <c r="E150" s="156"/>
      <c r="F150" s="156"/>
      <c r="G150" s="15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E150">
        <v>15</v>
      </c>
      <c r="AF150">
        <v>21</v>
      </c>
      <c r="AG150" t="s">
        <v>101</v>
      </c>
    </row>
    <row r="151" spans="1:60" x14ac:dyDescent="0.2">
      <c r="A151" s="161"/>
      <c r="B151" s="162" t="s">
        <v>31</v>
      </c>
      <c r="C151" s="163"/>
      <c r="D151" s="181"/>
      <c r="E151" s="161"/>
      <c r="F151" s="161"/>
      <c r="G151" s="166">
        <f>G8+G15+G18+G47+G52+G73+G77+G87+G93+G98+G106+G129+G136+G140+G143</f>
        <v>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AE151">
        <f>SUMIF(L7:L149,AE150,G7:G149)</f>
        <v>0</v>
      </c>
      <c r="AF151">
        <f>SUMIF(L7:L149,AF150,G7:G149)</f>
        <v>0</v>
      </c>
      <c r="AG151" t="s">
        <v>254</v>
      </c>
    </row>
    <row r="152" spans="1:60" x14ac:dyDescent="0.2">
      <c r="A152" s="3"/>
      <c r="B152" s="4"/>
      <c r="C152" s="150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60" x14ac:dyDescent="0.2">
      <c r="A153" s="3"/>
      <c r="B153" s="4"/>
      <c r="C153" s="150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60" x14ac:dyDescent="0.2">
      <c r="A154" s="265" t="s">
        <v>255</v>
      </c>
      <c r="B154" s="265"/>
      <c r="C154" s="266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">
      <c r="A155" s="246"/>
      <c r="B155" s="247"/>
      <c r="C155" s="248"/>
      <c r="D155" s="247"/>
      <c r="E155" s="247"/>
      <c r="F155" s="247"/>
      <c r="G155" s="249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G155" t="s">
        <v>256</v>
      </c>
    </row>
    <row r="156" spans="1:60" x14ac:dyDescent="0.2">
      <c r="A156" s="250"/>
      <c r="B156" s="251"/>
      <c r="C156" s="252"/>
      <c r="D156" s="251"/>
      <c r="E156" s="251"/>
      <c r="F156" s="251"/>
      <c r="G156" s="25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250"/>
      <c r="B157" s="251"/>
      <c r="C157" s="252"/>
      <c r="D157" s="251"/>
      <c r="E157" s="251"/>
      <c r="F157" s="251"/>
      <c r="G157" s="25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A158" s="250"/>
      <c r="B158" s="251"/>
      <c r="C158" s="252"/>
      <c r="D158" s="251"/>
      <c r="E158" s="251"/>
      <c r="F158" s="251"/>
      <c r="G158" s="25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">
      <c r="A159" s="254"/>
      <c r="B159" s="255"/>
      <c r="C159" s="256"/>
      <c r="D159" s="255"/>
      <c r="E159" s="255"/>
      <c r="F159" s="255"/>
      <c r="G159" s="257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60" x14ac:dyDescent="0.2">
      <c r="A160" s="3"/>
      <c r="B160" s="4"/>
      <c r="C160" s="150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3:33" x14ac:dyDescent="0.2">
      <c r="C161" s="151"/>
      <c r="D161" s="10"/>
      <c r="AG161" t="s">
        <v>257</v>
      </c>
    </row>
    <row r="162" spans="3:33" x14ac:dyDescent="0.2">
      <c r="D162" s="10"/>
    </row>
    <row r="163" spans="3:33" x14ac:dyDescent="0.2">
      <c r="D163" s="10"/>
    </row>
    <row r="164" spans="3:33" x14ac:dyDescent="0.2">
      <c r="D164" s="10"/>
    </row>
    <row r="165" spans="3:33" x14ac:dyDescent="0.2">
      <c r="D165" s="10"/>
    </row>
    <row r="166" spans="3:33" x14ac:dyDescent="0.2">
      <c r="D166" s="10"/>
    </row>
    <row r="167" spans="3:33" x14ac:dyDescent="0.2">
      <c r="D167" s="10"/>
    </row>
    <row r="168" spans="3:33" x14ac:dyDescent="0.2">
      <c r="D168" s="10"/>
    </row>
    <row r="169" spans="3:33" x14ac:dyDescent="0.2">
      <c r="D169" s="10"/>
    </row>
    <row r="170" spans="3:33" x14ac:dyDescent="0.2">
      <c r="D170" s="10"/>
    </row>
    <row r="171" spans="3:33" x14ac:dyDescent="0.2">
      <c r="D171" s="10"/>
    </row>
    <row r="172" spans="3:33" x14ac:dyDescent="0.2">
      <c r="D172" s="10"/>
    </row>
    <row r="173" spans="3:33" x14ac:dyDescent="0.2">
      <c r="D173" s="10"/>
    </row>
    <row r="174" spans="3:33" x14ac:dyDescent="0.2">
      <c r="D174" s="10"/>
    </row>
    <row r="175" spans="3:33" x14ac:dyDescent="0.2">
      <c r="D175" s="10"/>
    </row>
    <row r="176" spans="3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BdCv3xrp7G8/rJhqj/a/SRjNxXqNg4CMo6HYdD5aE4sRyV4BbhTkr9X2OOwBFT0o+Y5WwQFCQdRbPlZqzfIbQ==" saltValue="oP9/7kZeDyaOOdcUQqGafA==" spinCount="100000" sheet="1" formatRows="0"/>
  <mergeCells count="6">
    <mergeCell ref="A155:G159"/>
    <mergeCell ref="A1:G1"/>
    <mergeCell ref="C2:G2"/>
    <mergeCell ref="C3:G3"/>
    <mergeCell ref="C4:G4"/>
    <mergeCell ref="A154:C15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504 v Pol</vt:lpstr>
      <vt:lpstr>504 v-rev.a)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'504 v Pol'!Názvy_tisku</vt:lpstr>
      <vt:lpstr>'504 v-rev.a) Pol'!Názvy_tisku</vt:lpstr>
      <vt:lpstr>oadresa</vt:lpstr>
      <vt:lpstr>Stavba!Objednatel</vt:lpstr>
      <vt:lpstr>Stavba!Objekt</vt:lpstr>
      <vt:lpstr>'504 v Pol'!Oblast_tisku</vt:lpstr>
      <vt:lpstr>'504 v-rev.a)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Janoušek Václav</dc:creator>
  <cp:lastModifiedBy>xv</cp:lastModifiedBy>
  <cp:lastPrinted>2019-03-19T12:27:02Z</cp:lastPrinted>
  <dcterms:created xsi:type="dcterms:W3CDTF">2009-04-08T07:15:50Z</dcterms:created>
  <dcterms:modified xsi:type="dcterms:W3CDTF">2023-05-16T17:47:25Z</dcterms:modified>
</cp:coreProperties>
</file>