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Nefakultni\UKB_sprava\03_UKB-Stavebni_prace\38_UKB_Vymena MaR F01\02_Vysvetleni\Vysvetleni 3\lek2\"/>
    </mc:Choice>
  </mc:AlternateContent>
  <xr:revisionPtr revIDLastSave="0" documentId="13_ncr:1_{6C508BF6-7C56-4F7E-AB8C-759C6640089A}" xr6:coauthVersionLast="47" xr6:coauthVersionMax="47" xr10:uidLastSave="{00000000-0000-0000-0000-000000000000}"/>
  <bookViews>
    <workbookView xWindow="12600" yWindow="0" windowWidth="12600" windowHeight="15150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2 R2101016212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'12 R21010162123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'12 R21010162123 Pol'!$A$1:$T$136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I9" i="12"/>
  <c r="K9" i="12"/>
  <c r="M9" i="12"/>
  <c r="O9" i="12"/>
  <c r="Q9" i="12"/>
  <c r="G10" i="12"/>
  <c r="M10" i="12" s="1"/>
  <c r="I10" i="12"/>
  <c r="K10" i="12"/>
  <c r="O10" i="12"/>
  <c r="Q10" i="12"/>
  <c r="G11" i="12"/>
  <c r="I11" i="12"/>
  <c r="K11" i="12"/>
  <c r="M11" i="12"/>
  <c r="O11" i="12"/>
  <c r="Q11" i="12"/>
  <c r="G12" i="12"/>
  <c r="M12" i="12" s="1"/>
  <c r="I12" i="12"/>
  <c r="K12" i="12"/>
  <c r="O12" i="12"/>
  <c r="Q12" i="12"/>
  <c r="G13" i="12"/>
  <c r="M13" i="12" s="1"/>
  <c r="I13" i="12"/>
  <c r="K13" i="12"/>
  <c r="O13" i="12"/>
  <c r="Q13" i="12"/>
  <c r="G14" i="12"/>
  <c r="M14" i="12" s="1"/>
  <c r="I14" i="12"/>
  <c r="K14" i="12"/>
  <c r="O14" i="12"/>
  <c r="Q14" i="12"/>
  <c r="G15" i="12"/>
  <c r="I15" i="12"/>
  <c r="K15" i="12"/>
  <c r="M15" i="12"/>
  <c r="O15" i="12"/>
  <c r="Q15" i="12"/>
  <c r="G16" i="12"/>
  <c r="M16" i="12" s="1"/>
  <c r="I16" i="12"/>
  <c r="K16" i="12"/>
  <c r="O16" i="12"/>
  <c r="Q16" i="12"/>
  <c r="G17" i="12"/>
  <c r="M17" i="12" s="1"/>
  <c r="I17" i="12"/>
  <c r="K17" i="12"/>
  <c r="O17" i="12"/>
  <c r="Q17" i="12"/>
  <c r="G18" i="12"/>
  <c r="M18" i="12" s="1"/>
  <c r="I18" i="12"/>
  <c r="K18" i="12"/>
  <c r="O18" i="12"/>
  <c r="Q18" i="12"/>
  <c r="G19" i="12"/>
  <c r="M19" i="12" s="1"/>
  <c r="I19" i="12"/>
  <c r="K19" i="12"/>
  <c r="O19" i="12"/>
  <c r="Q19" i="12"/>
  <c r="G20" i="12"/>
  <c r="M20" i="12" s="1"/>
  <c r="I20" i="12"/>
  <c r="K20" i="12"/>
  <c r="O20" i="12"/>
  <c r="Q20" i="12"/>
  <c r="G21" i="12"/>
  <c r="M21" i="12" s="1"/>
  <c r="I21" i="12"/>
  <c r="K21" i="12"/>
  <c r="O21" i="12"/>
  <c r="Q21" i="12"/>
  <c r="G23" i="12"/>
  <c r="M23" i="12" s="1"/>
  <c r="I23" i="12"/>
  <c r="K23" i="12"/>
  <c r="O23" i="12"/>
  <c r="Q23" i="12"/>
  <c r="G24" i="12"/>
  <c r="M24" i="12" s="1"/>
  <c r="I24" i="12"/>
  <c r="K24" i="12"/>
  <c r="O24" i="12"/>
  <c r="Q24" i="12"/>
  <c r="G25" i="12"/>
  <c r="M25" i="12" s="1"/>
  <c r="I25" i="12"/>
  <c r="K25" i="12"/>
  <c r="O25" i="12"/>
  <c r="Q25" i="12"/>
  <c r="G26" i="12"/>
  <c r="M26" i="12" s="1"/>
  <c r="I26" i="12"/>
  <c r="K26" i="12"/>
  <c r="O26" i="12"/>
  <c r="Q26" i="12"/>
  <c r="G27" i="12"/>
  <c r="I27" i="12"/>
  <c r="K27" i="12"/>
  <c r="M27" i="12"/>
  <c r="O27" i="12"/>
  <c r="Q27" i="12"/>
  <c r="G28" i="12"/>
  <c r="M28" i="12" s="1"/>
  <c r="I28" i="12"/>
  <c r="K28" i="12"/>
  <c r="O28" i="12"/>
  <c r="Q28" i="12"/>
  <c r="G29" i="12"/>
  <c r="M29" i="12" s="1"/>
  <c r="I29" i="12"/>
  <c r="K29" i="12"/>
  <c r="O29" i="12"/>
  <c r="Q29" i="12"/>
  <c r="G30" i="12"/>
  <c r="I30" i="12"/>
  <c r="K30" i="12"/>
  <c r="O30" i="12"/>
  <c r="Q30" i="12"/>
  <c r="G32" i="12"/>
  <c r="M32" i="12" s="1"/>
  <c r="I32" i="12"/>
  <c r="K32" i="12"/>
  <c r="O32" i="12"/>
  <c r="Q32" i="12"/>
  <c r="G33" i="12"/>
  <c r="M33" i="12" s="1"/>
  <c r="I33" i="12"/>
  <c r="K33" i="12"/>
  <c r="O33" i="12"/>
  <c r="Q33" i="12"/>
  <c r="G34" i="12"/>
  <c r="I34" i="12"/>
  <c r="K34" i="12"/>
  <c r="M34" i="12"/>
  <c r="O34" i="12"/>
  <c r="Q34" i="12"/>
  <c r="G35" i="12"/>
  <c r="M35" i="12" s="1"/>
  <c r="I35" i="12"/>
  <c r="K35" i="12"/>
  <c r="O35" i="12"/>
  <c r="Q35" i="12"/>
  <c r="G36" i="12"/>
  <c r="M36" i="12" s="1"/>
  <c r="I36" i="12"/>
  <c r="K36" i="12"/>
  <c r="O36" i="12"/>
  <c r="Q36" i="12"/>
  <c r="G37" i="12"/>
  <c r="M37" i="12" s="1"/>
  <c r="I37" i="12"/>
  <c r="K37" i="12"/>
  <c r="O37" i="12"/>
  <c r="Q37" i="12"/>
  <c r="G38" i="12"/>
  <c r="I38" i="12"/>
  <c r="K38" i="12"/>
  <c r="O38" i="12"/>
  <c r="Q38" i="12"/>
  <c r="G40" i="12"/>
  <c r="M40" i="12" s="1"/>
  <c r="I40" i="12"/>
  <c r="K40" i="12"/>
  <c r="O40" i="12"/>
  <c r="Q40" i="12"/>
  <c r="G41" i="12"/>
  <c r="I41" i="12"/>
  <c r="K41" i="12"/>
  <c r="M41" i="12"/>
  <c r="O41" i="12"/>
  <c r="Q41" i="12"/>
  <c r="G42" i="12"/>
  <c r="M42" i="12" s="1"/>
  <c r="I42" i="12"/>
  <c r="K42" i="12"/>
  <c r="O42" i="12"/>
  <c r="Q42" i="12"/>
  <c r="G43" i="12"/>
  <c r="I43" i="12"/>
  <c r="K43" i="12"/>
  <c r="O43" i="12"/>
  <c r="Q43" i="12"/>
  <c r="G44" i="12"/>
  <c r="M44" i="12" s="1"/>
  <c r="I44" i="12"/>
  <c r="K44" i="12"/>
  <c r="O44" i="12"/>
  <c r="Q44" i="12"/>
  <c r="G46" i="12"/>
  <c r="I46" i="12"/>
  <c r="K46" i="12"/>
  <c r="O46" i="12"/>
  <c r="Q46" i="12"/>
  <c r="G47" i="12"/>
  <c r="M47" i="12" s="1"/>
  <c r="I47" i="12"/>
  <c r="K47" i="12"/>
  <c r="O47" i="12"/>
  <c r="Q47" i="12"/>
  <c r="G48" i="12"/>
  <c r="M48" i="12" s="1"/>
  <c r="I48" i="12"/>
  <c r="K48" i="12"/>
  <c r="O48" i="12"/>
  <c r="Q48" i="12"/>
  <c r="G49" i="12"/>
  <c r="M49" i="12" s="1"/>
  <c r="I49" i="12"/>
  <c r="K49" i="12"/>
  <c r="O49" i="12"/>
  <c r="Q49" i="12"/>
  <c r="G50" i="12"/>
  <c r="M50" i="12" s="1"/>
  <c r="I50" i="12"/>
  <c r="K50" i="12"/>
  <c r="O50" i="12"/>
  <c r="Q50" i="12"/>
  <c r="G51" i="12"/>
  <c r="M51" i="12" s="1"/>
  <c r="I51" i="12"/>
  <c r="K51" i="12"/>
  <c r="O51" i="12"/>
  <c r="Q51" i="12"/>
  <c r="G52" i="12"/>
  <c r="M52" i="12" s="1"/>
  <c r="I52" i="12"/>
  <c r="K52" i="12"/>
  <c r="O52" i="12"/>
  <c r="Q52" i="12"/>
  <c r="G53" i="12"/>
  <c r="I53" i="12"/>
  <c r="K53" i="12"/>
  <c r="M53" i="12"/>
  <c r="O53" i="12"/>
  <c r="Q53" i="12"/>
  <c r="G54" i="12"/>
  <c r="M54" i="12" s="1"/>
  <c r="I54" i="12"/>
  <c r="K54" i="12"/>
  <c r="O54" i="12"/>
  <c r="Q54" i="12"/>
  <c r="G55" i="12"/>
  <c r="M55" i="12" s="1"/>
  <c r="I55" i="12"/>
  <c r="K55" i="12"/>
  <c r="O55" i="12"/>
  <c r="Q55" i="12"/>
  <c r="G56" i="12"/>
  <c r="M56" i="12" s="1"/>
  <c r="I56" i="12"/>
  <c r="K56" i="12"/>
  <c r="O56" i="12"/>
  <c r="Q56" i="12"/>
  <c r="G57" i="12"/>
  <c r="M57" i="12" s="1"/>
  <c r="I57" i="12"/>
  <c r="K57" i="12"/>
  <c r="O57" i="12"/>
  <c r="Q57" i="12"/>
  <c r="G58" i="12"/>
  <c r="M58" i="12" s="1"/>
  <c r="I58" i="12"/>
  <c r="K58" i="12"/>
  <c r="O58" i="12"/>
  <c r="Q58" i="12"/>
  <c r="G59" i="12"/>
  <c r="M59" i="12" s="1"/>
  <c r="I59" i="12"/>
  <c r="K59" i="12"/>
  <c r="O59" i="12"/>
  <c r="Q59" i="12"/>
  <c r="G60" i="12"/>
  <c r="M60" i="12" s="1"/>
  <c r="I60" i="12"/>
  <c r="K60" i="12"/>
  <c r="O60" i="12"/>
  <c r="Q60" i="12"/>
  <c r="G61" i="12"/>
  <c r="M61" i="12" s="1"/>
  <c r="I61" i="12"/>
  <c r="K61" i="12"/>
  <c r="O61" i="12"/>
  <c r="Q61" i="12"/>
  <c r="G62" i="12"/>
  <c r="M62" i="12" s="1"/>
  <c r="I62" i="12"/>
  <c r="K62" i="12"/>
  <c r="O62" i="12"/>
  <c r="Q62" i="12"/>
  <c r="G63" i="12"/>
  <c r="M63" i="12" s="1"/>
  <c r="I63" i="12"/>
  <c r="K63" i="12"/>
  <c r="O63" i="12"/>
  <c r="Q63" i="12"/>
  <c r="G65" i="12"/>
  <c r="M65" i="12" s="1"/>
  <c r="M64" i="12" s="1"/>
  <c r="I65" i="12"/>
  <c r="I64" i="12" s="1"/>
  <c r="K65" i="12"/>
  <c r="K64" i="12" s="1"/>
  <c r="O65" i="12"/>
  <c r="O64" i="12" s="1"/>
  <c r="Q65" i="12"/>
  <c r="Q64" i="12" s="1"/>
  <c r="G67" i="12"/>
  <c r="M67" i="12" s="1"/>
  <c r="I67" i="12"/>
  <c r="K67" i="12"/>
  <c r="O67" i="12"/>
  <c r="Q67" i="12"/>
  <c r="G68" i="12"/>
  <c r="M68" i="12" s="1"/>
  <c r="I68" i="12"/>
  <c r="K68" i="12"/>
  <c r="O68" i="12"/>
  <c r="Q68" i="12"/>
  <c r="G69" i="12"/>
  <c r="I69" i="12"/>
  <c r="K69" i="12"/>
  <c r="M69" i="12"/>
  <c r="O69" i="12"/>
  <c r="Q69" i="12"/>
  <c r="G71" i="12"/>
  <c r="I71" i="12"/>
  <c r="K71" i="12"/>
  <c r="O71" i="12"/>
  <c r="Q71" i="12"/>
  <c r="G72" i="12"/>
  <c r="M72" i="12" s="1"/>
  <c r="I72" i="12"/>
  <c r="K72" i="12"/>
  <c r="O72" i="12"/>
  <c r="Q72" i="12"/>
  <c r="G73" i="12"/>
  <c r="M73" i="12" s="1"/>
  <c r="I73" i="12"/>
  <c r="K73" i="12"/>
  <c r="O73" i="12"/>
  <c r="Q73" i="12"/>
  <c r="G74" i="12"/>
  <c r="M74" i="12" s="1"/>
  <c r="I74" i="12"/>
  <c r="K74" i="12"/>
  <c r="O74" i="12"/>
  <c r="Q74" i="12"/>
  <c r="G75" i="12"/>
  <c r="I75" i="12"/>
  <c r="K75" i="12"/>
  <c r="M75" i="12"/>
  <c r="O75" i="12"/>
  <c r="Q75" i="12"/>
  <c r="G76" i="12"/>
  <c r="M76" i="12" s="1"/>
  <c r="I76" i="12"/>
  <c r="K76" i="12"/>
  <c r="O76" i="12"/>
  <c r="Q76" i="12"/>
  <c r="G77" i="12"/>
  <c r="M77" i="12" s="1"/>
  <c r="I77" i="12"/>
  <c r="K77" i="12"/>
  <c r="O77" i="12"/>
  <c r="Q77" i="12"/>
  <c r="G78" i="12"/>
  <c r="I78" i="12"/>
  <c r="K78" i="12"/>
  <c r="O78" i="12"/>
  <c r="Q78" i="12"/>
  <c r="G79" i="12"/>
  <c r="M79" i="12" s="1"/>
  <c r="I79" i="12"/>
  <c r="K79" i="12"/>
  <c r="O79" i="12"/>
  <c r="Q79" i="12"/>
  <c r="G80" i="12"/>
  <c r="M80" i="12" s="1"/>
  <c r="I80" i="12"/>
  <c r="K80" i="12"/>
  <c r="O80" i="12"/>
  <c r="Q80" i="12"/>
  <c r="G82" i="12"/>
  <c r="M82" i="12" s="1"/>
  <c r="I82" i="12"/>
  <c r="K82" i="12"/>
  <c r="O82" i="12"/>
  <c r="Q82" i="12"/>
  <c r="G83" i="12"/>
  <c r="M83" i="12" s="1"/>
  <c r="I83" i="12"/>
  <c r="K83" i="12"/>
  <c r="O83" i="12"/>
  <c r="Q83" i="12"/>
  <c r="G84" i="12"/>
  <c r="M84" i="12" s="1"/>
  <c r="I84" i="12"/>
  <c r="K84" i="12"/>
  <c r="O84" i="12"/>
  <c r="Q84" i="12"/>
  <c r="G85" i="12"/>
  <c r="M85" i="12" s="1"/>
  <c r="I85" i="12"/>
  <c r="K85" i="12"/>
  <c r="O85" i="12"/>
  <c r="Q85" i="12"/>
  <c r="G86" i="12"/>
  <c r="M86" i="12" s="1"/>
  <c r="I86" i="12"/>
  <c r="K86" i="12"/>
  <c r="O86" i="12"/>
  <c r="Q86" i="12"/>
  <c r="G88" i="12"/>
  <c r="M88" i="12" s="1"/>
  <c r="I88" i="12"/>
  <c r="K88" i="12"/>
  <c r="O88" i="12"/>
  <c r="Q88" i="12"/>
  <c r="G89" i="12"/>
  <c r="M89" i="12" s="1"/>
  <c r="I89" i="12"/>
  <c r="K89" i="12"/>
  <c r="O89" i="12"/>
  <c r="Q89" i="12"/>
  <c r="G91" i="12"/>
  <c r="M91" i="12" s="1"/>
  <c r="I91" i="12"/>
  <c r="K91" i="12"/>
  <c r="O91" i="12"/>
  <c r="Q91" i="12"/>
  <c r="G92" i="12"/>
  <c r="M92" i="12" s="1"/>
  <c r="I92" i="12"/>
  <c r="K92" i="12"/>
  <c r="O92" i="12"/>
  <c r="Q92" i="12"/>
  <c r="G93" i="12"/>
  <c r="I93" i="12"/>
  <c r="K93" i="12"/>
  <c r="O93" i="12"/>
  <c r="Q93" i="12"/>
  <c r="G95" i="12"/>
  <c r="M95" i="12" s="1"/>
  <c r="I95" i="12"/>
  <c r="K95" i="12"/>
  <c r="O95" i="12"/>
  <c r="Q95" i="12"/>
  <c r="G96" i="12"/>
  <c r="M96" i="12" s="1"/>
  <c r="I96" i="12"/>
  <c r="K96" i="12"/>
  <c r="O96" i="12"/>
  <c r="Q96" i="12"/>
  <c r="G97" i="12"/>
  <c r="I97" i="12"/>
  <c r="K97" i="12"/>
  <c r="M97" i="12"/>
  <c r="O97" i="12"/>
  <c r="Q97" i="12"/>
  <c r="G98" i="12"/>
  <c r="M98" i="12" s="1"/>
  <c r="I98" i="12"/>
  <c r="K98" i="12"/>
  <c r="O98" i="12"/>
  <c r="Q98" i="12"/>
  <c r="G99" i="12"/>
  <c r="M99" i="12" s="1"/>
  <c r="I99" i="12"/>
  <c r="K99" i="12"/>
  <c r="O99" i="12"/>
  <c r="Q99" i="12"/>
  <c r="G100" i="12"/>
  <c r="M100" i="12" s="1"/>
  <c r="I100" i="12"/>
  <c r="K100" i="12"/>
  <c r="O100" i="12"/>
  <c r="Q100" i="12"/>
  <c r="G101" i="12"/>
  <c r="M101" i="12" s="1"/>
  <c r="I101" i="12"/>
  <c r="K101" i="12"/>
  <c r="O101" i="12"/>
  <c r="Q101" i="12"/>
  <c r="G102" i="12"/>
  <c r="I102" i="12"/>
  <c r="K102" i="12"/>
  <c r="O102" i="12"/>
  <c r="Q102" i="12"/>
  <c r="G103" i="12"/>
  <c r="M103" i="12" s="1"/>
  <c r="I103" i="12"/>
  <c r="K103" i="12"/>
  <c r="O103" i="12"/>
  <c r="Q103" i="12"/>
  <c r="G104" i="12"/>
  <c r="M104" i="12" s="1"/>
  <c r="I104" i="12"/>
  <c r="K104" i="12"/>
  <c r="O104" i="12"/>
  <c r="Q104" i="12"/>
  <c r="G105" i="12"/>
  <c r="M105" i="12" s="1"/>
  <c r="I105" i="12"/>
  <c r="K105" i="12"/>
  <c r="O105" i="12"/>
  <c r="Q105" i="12"/>
  <c r="G106" i="12"/>
  <c r="M106" i="12" s="1"/>
  <c r="I106" i="12"/>
  <c r="K106" i="12"/>
  <c r="O106" i="12"/>
  <c r="Q106" i="12"/>
  <c r="G107" i="12"/>
  <c r="I107" i="12"/>
  <c r="K107" i="12"/>
  <c r="M107" i="12"/>
  <c r="O107" i="12"/>
  <c r="Q107" i="12"/>
  <c r="G108" i="12"/>
  <c r="M108" i="12" s="1"/>
  <c r="I108" i="12"/>
  <c r="K108" i="12"/>
  <c r="O108" i="12"/>
  <c r="Q108" i="12"/>
  <c r="G109" i="12"/>
  <c r="M109" i="12" s="1"/>
  <c r="I109" i="12"/>
  <c r="K109" i="12"/>
  <c r="O109" i="12"/>
  <c r="Q109" i="12"/>
  <c r="G110" i="12"/>
  <c r="M110" i="12" s="1"/>
  <c r="I110" i="12"/>
  <c r="K110" i="12"/>
  <c r="O110" i="12"/>
  <c r="Q110" i="12"/>
  <c r="G111" i="12"/>
  <c r="M111" i="12" s="1"/>
  <c r="I111" i="12"/>
  <c r="K111" i="12"/>
  <c r="O111" i="12"/>
  <c r="Q111" i="12"/>
  <c r="G112" i="12"/>
  <c r="M112" i="12" s="1"/>
  <c r="I112" i="12"/>
  <c r="K112" i="12"/>
  <c r="O112" i="12"/>
  <c r="Q112" i="12"/>
  <c r="G113" i="12"/>
  <c r="M113" i="12" s="1"/>
  <c r="I113" i="12"/>
  <c r="K113" i="12"/>
  <c r="O113" i="12"/>
  <c r="Q113" i="12"/>
  <c r="G114" i="12"/>
  <c r="M114" i="12" s="1"/>
  <c r="I114" i="12"/>
  <c r="K114" i="12"/>
  <c r="O114" i="12"/>
  <c r="Q114" i="12"/>
  <c r="G115" i="12"/>
  <c r="I115" i="12"/>
  <c r="K115" i="12"/>
  <c r="M115" i="12"/>
  <c r="O115" i="12"/>
  <c r="Q115" i="12"/>
  <c r="G116" i="12"/>
  <c r="M116" i="12" s="1"/>
  <c r="I116" i="12"/>
  <c r="K116" i="12"/>
  <c r="O116" i="12"/>
  <c r="Q116" i="12"/>
  <c r="G117" i="12"/>
  <c r="M117" i="12" s="1"/>
  <c r="I117" i="12"/>
  <c r="K117" i="12"/>
  <c r="O117" i="12"/>
  <c r="Q117" i="12"/>
  <c r="G118" i="12"/>
  <c r="M118" i="12" s="1"/>
  <c r="I118" i="12"/>
  <c r="K118" i="12"/>
  <c r="O118" i="12"/>
  <c r="Q118" i="12"/>
  <c r="G119" i="12"/>
  <c r="M119" i="12" s="1"/>
  <c r="I119" i="12"/>
  <c r="K119" i="12"/>
  <c r="O119" i="12"/>
  <c r="Q119" i="12"/>
  <c r="G120" i="12"/>
  <c r="M120" i="12" s="1"/>
  <c r="I120" i="12"/>
  <c r="K120" i="12"/>
  <c r="O120" i="12"/>
  <c r="Q120" i="12"/>
  <c r="G121" i="12"/>
  <c r="M121" i="12" s="1"/>
  <c r="I121" i="12"/>
  <c r="K121" i="12"/>
  <c r="O121" i="12"/>
  <c r="Q121" i="12"/>
  <c r="G122" i="12"/>
  <c r="M122" i="12" s="1"/>
  <c r="I122" i="12"/>
  <c r="K122" i="12"/>
  <c r="O122" i="12"/>
  <c r="Q122" i="12"/>
  <c r="G123" i="12"/>
  <c r="M123" i="12" s="1"/>
  <c r="I123" i="12"/>
  <c r="K123" i="12"/>
  <c r="O123" i="12"/>
  <c r="Q123" i="12"/>
  <c r="G124" i="12"/>
  <c r="M124" i="12" s="1"/>
  <c r="I124" i="12"/>
  <c r="K124" i="12"/>
  <c r="O124" i="12"/>
  <c r="Q124" i="12"/>
  <c r="G125" i="12"/>
  <c r="M125" i="12" s="1"/>
  <c r="I125" i="12"/>
  <c r="K125" i="12"/>
  <c r="O125" i="12"/>
  <c r="Q125" i="12"/>
  <c r="G126" i="12"/>
  <c r="M126" i="12" s="1"/>
  <c r="I126" i="12"/>
  <c r="K126" i="12"/>
  <c r="O126" i="12"/>
  <c r="Q126" i="12"/>
  <c r="G127" i="12"/>
  <c r="M127" i="12" s="1"/>
  <c r="I127" i="12"/>
  <c r="K127" i="12"/>
  <c r="O127" i="12"/>
  <c r="Q127" i="12"/>
  <c r="G128" i="12"/>
  <c r="M128" i="12" s="1"/>
  <c r="I128" i="12"/>
  <c r="K128" i="12"/>
  <c r="O128" i="12"/>
  <c r="Q128" i="12"/>
  <c r="G129" i="12"/>
  <c r="M129" i="12" s="1"/>
  <c r="I129" i="12"/>
  <c r="K129" i="12"/>
  <c r="O129" i="12"/>
  <c r="Q129" i="12"/>
  <c r="G130" i="12"/>
  <c r="M130" i="12" s="1"/>
  <c r="I130" i="12"/>
  <c r="K130" i="12"/>
  <c r="O130" i="12"/>
  <c r="Q130" i="12"/>
  <c r="G131" i="12"/>
  <c r="M131" i="12" s="1"/>
  <c r="I131" i="12"/>
  <c r="K131" i="12"/>
  <c r="O131" i="12"/>
  <c r="Q131" i="12"/>
  <c r="G132" i="12"/>
  <c r="M132" i="12" s="1"/>
  <c r="I132" i="12"/>
  <c r="K132" i="12"/>
  <c r="O132" i="12"/>
  <c r="Q132" i="12"/>
  <c r="G133" i="12"/>
  <c r="M133" i="12" s="1"/>
  <c r="I133" i="12"/>
  <c r="K133" i="12"/>
  <c r="O133" i="12"/>
  <c r="Q133" i="12"/>
  <c r="AA135" i="12"/>
  <c r="F39" i="1" s="1"/>
  <c r="I20" i="1"/>
  <c r="I19" i="1"/>
  <c r="I17" i="1"/>
  <c r="H42" i="1"/>
  <c r="J28" i="1"/>
  <c r="J26" i="1"/>
  <c r="G38" i="1"/>
  <c r="F38" i="1"/>
  <c r="J23" i="1"/>
  <c r="J24" i="1"/>
  <c r="J25" i="1"/>
  <c r="J27" i="1"/>
  <c r="E24" i="1"/>
  <c r="G24" i="1"/>
  <c r="E26" i="1"/>
  <c r="G26" i="1"/>
  <c r="I39" i="12" l="1"/>
  <c r="G39" i="12"/>
  <c r="I55" i="1" s="1"/>
  <c r="O90" i="12"/>
  <c r="G90" i="12"/>
  <c r="I62" i="1" s="1"/>
  <c r="K90" i="12"/>
  <c r="Q87" i="12"/>
  <c r="K87" i="12"/>
  <c r="I87" i="12"/>
  <c r="Q31" i="12"/>
  <c r="Q22" i="12"/>
  <c r="G45" i="12"/>
  <c r="I56" i="1" s="1"/>
  <c r="G31" i="12"/>
  <c r="I54" i="1" s="1"/>
  <c r="I31" i="12"/>
  <c r="G87" i="12"/>
  <c r="I61" i="1" s="1"/>
  <c r="K39" i="12"/>
  <c r="F42" i="1"/>
  <c r="G23" i="1" s="1"/>
  <c r="G94" i="12"/>
  <c r="I63" i="1" s="1"/>
  <c r="I18" i="1" s="1"/>
  <c r="I90" i="12"/>
  <c r="M87" i="12"/>
  <c r="Q81" i="12"/>
  <c r="O81" i="12"/>
  <c r="M66" i="12"/>
  <c r="G66" i="12"/>
  <c r="I58" i="1" s="1"/>
  <c r="I45" i="12"/>
  <c r="O8" i="12"/>
  <c r="F40" i="1"/>
  <c r="Q94" i="12"/>
  <c r="M93" i="12"/>
  <c r="M90" i="12" s="1"/>
  <c r="M43" i="12"/>
  <c r="K8" i="12"/>
  <c r="F41" i="1"/>
  <c r="I81" i="12"/>
  <c r="I70" i="12"/>
  <c r="Q66" i="12"/>
  <c r="O22" i="12"/>
  <c r="K70" i="12"/>
  <c r="AB135" i="12"/>
  <c r="O66" i="12"/>
  <c r="G64" i="12"/>
  <c r="I57" i="1" s="1"/>
  <c r="K22" i="12"/>
  <c r="I22" i="12"/>
  <c r="O94" i="12"/>
  <c r="Q70" i="12"/>
  <c r="I94" i="12"/>
  <c r="Q90" i="12"/>
  <c r="K81" i="12"/>
  <c r="O70" i="12"/>
  <c r="O45" i="12"/>
  <c r="O31" i="12"/>
  <c r="I8" i="12"/>
  <c r="G8" i="12"/>
  <c r="K94" i="12"/>
  <c r="O87" i="12"/>
  <c r="G70" i="12"/>
  <c r="I59" i="1" s="1"/>
  <c r="Q45" i="12"/>
  <c r="K45" i="12"/>
  <c r="Q39" i="12"/>
  <c r="O39" i="12"/>
  <c r="K31" i="12"/>
  <c r="K66" i="12"/>
  <c r="I66" i="12"/>
  <c r="G22" i="12"/>
  <c r="I53" i="1" s="1"/>
  <c r="Q8" i="12"/>
  <c r="M39" i="12"/>
  <c r="M8" i="12"/>
  <c r="M81" i="12"/>
  <c r="G81" i="12"/>
  <c r="I60" i="1" s="1"/>
  <c r="M102" i="12"/>
  <c r="M94" i="12" s="1"/>
  <c r="M78" i="12"/>
  <c r="M46" i="12"/>
  <c r="M45" i="12" s="1"/>
  <c r="M38" i="12"/>
  <c r="M31" i="12" s="1"/>
  <c r="M30" i="12"/>
  <c r="M22" i="12" s="1"/>
  <c r="M71" i="12"/>
  <c r="M70" i="12" s="1"/>
  <c r="G135" i="12" l="1"/>
  <c r="I52" i="1"/>
  <c r="G39" i="1"/>
  <c r="G41" i="1"/>
  <c r="G40" i="1"/>
  <c r="I40" i="1" s="1"/>
  <c r="I41" i="1"/>
  <c r="G42" i="1" l="1"/>
  <c r="G25" i="1" s="1"/>
  <c r="A27" i="1" s="1"/>
  <c r="I39" i="1"/>
  <c r="I42" i="1" s="1"/>
  <c r="I64" i="1"/>
  <c r="I16" i="1"/>
  <c r="I21" i="1" s="1"/>
  <c r="J39" i="1" l="1"/>
  <c r="J42" i="1" s="1"/>
  <c r="J41" i="1"/>
  <c r="J40" i="1"/>
  <c r="J62" i="1"/>
  <c r="J52" i="1"/>
  <c r="J60" i="1"/>
  <c r="J56" i="1"/>
  <c r="J53" i="1"/>
  <c r="J57" i="1"/>
  <c r="J63" i="1"/>
  <c r="J61" i="1"/>
  <c r="J55" i="1"/>
  <c r="J58" i="1"/>
  <c r="J59" i="1"/>
  <c r="J54" i="1"/>
  <c r="G28" i="1"/>
  <c r="G27" i="1" s="1"/>
  <c r="G29" i="1" s="1"/>
  <c r="A28" i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<sst xmlns="http://schemas.openxmlformats.org/spreadsheetml/2006/main" count="774" uniqueCount="344">
  <si>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</si>
  <si>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</si>
  <si>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</si>
  <si>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</si>
  <si>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</si>
  <si>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</si>
  <si>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</si>
  <si>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</si>
  <si>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</si>
  <si>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</si>
  <si>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</si>
  <si>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</si>
  <si>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</si>
  <si>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</si>
  <si>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</si>
  <si>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</si>
  <si>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</si>
  <si>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</si>
  <si>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</si>
  <si>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</si>
  <si>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</si>
  <si>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</si>
  <si>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</si>
  <si>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</si>
  <si>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</si>
  <si>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</si>
  <si>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</si>
  <si>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</si>
  <si>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</si>
  <si>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</si>
  <si>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</si>
  <si>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</si>
  <si>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</si>
  <si>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</si>
  <si>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</si>
  <si>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</si>
  <si>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</si>
  <si>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</si>
  <si>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</si>
  <si>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</si>
  <si>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</si>
  <si>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</si>
  <si>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</si>
  <si>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R21010162123</t>
  </si>
  <si>
    <t>Měření a regulace Revize 1</t>
  </si>
  <si>
    <t>12</t>
  </si>
  <si>
    <t>Měření a regulace</t>
  </si>
  <si>
    <t>Objekt:</t>
  </si>
  <si>
    <t>Rozpočet:</t>
  </si>
  <si>
    <t>23/OP-23-0362</t>
  </si>
  <si>
    <t>Stavba</t>
  </si>
  <si>
    <t>Celkem za stavbu</t>
  </si>
  <si>
    <t>CZK</t>
  </si>
  <si>
    <t>#POPS</t>
  </si>
  <si>
    <t>Popis stavby: 23/OP-23-0362 - Brno-MUNI-Rekonstrukce MaR v pavilonu F01</t>
  </si>
  <si>
    <t>#POPO</t>
  </si>
  <si>
    <t>Popis objektu: 12 - Měření a regulace</t>
  </si>
  <si>
    <t>#POPR</t>
  </si>
  <si>
    <t>Popis rozpočtu: R21010162123 - Měření a regulace Revize 1</t>
  </si>
  <si>
    <t>Rekapitulace dílů</t>
  </si>
  <si>
    <t>Typ dílu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</si>
  <si>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</si>
  <si>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</si>
  <si>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</si>
  <si>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</si>
  <si>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</si>
  <si>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</si>
  <si>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</si>
  <si>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>Rozvaděč</t>
  </si>
  <si>
    <t>01-54</t>
  </si>
  <si>
    <t>Montážní materiál</t>
  </si>
  <si>
    <t>18-80</t>
  </si>
  <si>
    <t>Ostatní služby</t>
  </si>
  <si>
    <t>19-52</t>
  </si>
  <si>
    <t>Uvedení do provozu</t>
  </si>
  <si>
    <t>19-53</t>
  </si>
  <si>
    <t>Software DDC - práce</t>
  </si>
  <si>
    <t>19-54</t>
  </si>
  <si>
    <t>Revize, zkoušky, odborné prohlídky</t>
  </si>
  <si>
    <t>19-55</t>
  </si>
  <si>
    <t>Inženýring</t>
  </si>
  <si>
    <t>19-57</t>
  </si>
  <si>
    <t>Projekční práce</t>
  </si>
  <si>
    <t>19-51</t>
  </si>
  <si>
    <t>Elektromontážní práce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</si>
  <si>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</si>
  <si>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</si>
  <si>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</si>
  <si>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</si>
  <si>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</si>
  <si>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</si>
  <si>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</si>
  <si>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</si>
  <si>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</si>
  <si>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</si>
  <si>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</si>
  <si>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</si>
  <si>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</si>
  <si>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</si>
  <si>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</si>
  <si>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</si>
  <si>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</si>
  <si>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</si>
  <si>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</si>
  <si>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</si>
  <si>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</si>
  <si>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Dodavatel</t>
  </si>
  <si>
    <t>Typ položky</t>
  </si>
  <si>
    <t>Díl:</t>
  </si>
  <si>
    <t>DIL</t>
  </si>
  <si>
    <t>eBCON-2T</t>
  </si>
  <si>
    <t>enteliBUS controller with 4 slot expander</t>
  </si>
  <si>
    <t>ks</t>
  </si>
  <si>
    <t>Specifikace</t>
  </si>
  <si>
    <t>POL3_</t>
  </si>
  <si>
    <t>eBMGR-2T</t>
  </si>
  <si>
    <t>enteliBUS Manager - CPU/Comm</t>
  </si>
  <si>
    <t>eBX-04T</t>
  </si>
  <si>
    <t>enteliBUS expander with 4 slots for modules</t>
  </si>
  <si>
    <t>eBX-08T</t>
  </si>
  <si>
    <t>enteliBUS expander with 8 slots for modules</t>
  </si>
  <si>
    <t>eBB-CABLET</t>
  </si>
  <si>
    <t>enteliBUS CAN Cable Kit</t>
  </si>
  <si>
    <t>eBB-TERMT</t>
  </si>
  <si>
    <t>terminator enteliBUS CAN</t>
  </si>
  <si>
    <t>eBM-404T</t>
  </si>
  <si>
    <t>enteliBUS module, 4UI, 4BO (triak)</t>
  </si>
  <si>
    <t>eBM-440T</t>
  </si>
  <si>
    <t>enteliBUS module, 4UI, 4UO</t>
  </si>
  <si>
    <t>eBM-D800T</t>
  </si>
  <si>
    <t>enteliBUS module, 8DI</t>
  </si>
  <si>
    <t>TRM768T</t>
  </si>
  <si>
    <t>Network terminator, BACnet MS/TP</t>
  </si>
  <si>
    <t>eZP-440R4-230T</t>
  </si>
  <si>
    <t>Fancoilový kontroler - 3xUI, 2xAO, 2xDO, 3-otáčkový Fan-Coil, napájení 230V AC</t>
  </si>
  <si>
    <t>USDVT110A</t>
  </si>
  <si>
    <t>Záložní zdroj, UPS 1100VA 880W</t>
  </si>
  <si>
    <t>USNETMA204</t>
  </si>
  <si>
    <t>Karta SNMP Ethernet do zdířky UPS, 4GB</t>
  </si>
  <si>
    <t>KM1HLT</t>
  </si>
  <si>
    <t>Chladiva - polovodičový senzor,výstup 4-20mA/lineární, 0-5000ppm, do prostředí bez nebezpečí výbuchu</t>
  </si>
  <si>
    <t>HS120300T</t>
  </si>
  <si>
    <t>Snímače teploty SE STONKEM A PLASTOVOU HLAVICÍ, NTC 20? , délka stonku 300 mm</t>
  </si>
  <si>
    <t>DPT2500R8T</t>
  </si>
  <si>
    <t>Snímač diferenčního tlaku, nastavitelný rozsah, max. 2500Pa výstup 0-10VDC, IP54</t>
  </si>
  <si>
    <t>eZNS-T100-NB-SM-xxx-xxxT</t>
  </si>
  <si>
    <t>snímač prostorový BACstat II, LCD, 1RT, LINKnet</t>
  </si>
  <si>
    <t>eZNS-T100C-NB-SC-xxx-xxxT</t>
  </si>
  <si>
    <t>HS140T</t>
  </si>
  <si>
    <t>Snímače teploty PŘÍLOŽNÉ S PLASTOVOU HLAVICÍ, NTC 20 k?</t>
  </si>
  <si>
    <t>QAA2030T</t>
  </si>
  <si>
    <t>snímač prostorový, 1RT</t>
  </si>
  <si>
    <t>SZ4T</t>
  </si>
  <si>
    <t>Snímač hladiny zaplavení, relé výstup 24VAC/6A, napájení 24VAC/DC</t>
  </si>
  <si>
    <t>M4410E1510T</t>
  </si>
  <si>
    <t>ZONE VALVE ACTUATOR - 4MM STROKE SD 75SECS 24VAC PROPORTIONAL THERMIC DATASHEET EN0B-0730GE51</t>
  </si>
  <si>
    <t>NM24A-SRT</t>
  </si>
  <si>
    <t>Otočné pohony s připojovacím kabelem, 10 Nm, 2 m2, 8…26,7 mm, 150 s, 24 V, spojité</t>
  </si>
  <si>
    <t>LF24-ST</t>
  </si>
  <si>
    <t>Pohony s mechanickou havarijní funkcí, 4 Nm, 0,8 m2, 8…16 mm, 40…75 s, 24 V, otevřeno-zavřeno, pomocný spínač</t>
  </si>
  <si>
    <t>HT24-SR-TT</t>
  </si>
  <si>
    <t>Pohony, spojité, 4 V AC/DC, 140 s, připojovací svorky</t>
  </si>
  <si>
    <t>PS300T</t>
  </si>
  <si>
    <t>Diferenční spínač tlaku PS, rozsah měření 30...300 Pa, spínací diference 20 Pa, přesnost spínacího bodu (spodní limit) 30 Pa ±5 Pa</t>
  </si>
  <si>
    <t>ELVEVE0569161T</t>
  </si>
  <si>
    <t>RS 1 400  Regulátor otáček 400W</t>
  </si>
  <si>
    <t>TS1-COP 6MT</t>
  </si>
  <si>
    <t>Protimrazová ochrana TS1-COP, 6m, -18+13°C, aut.reset</t>
  </si>
  <si>
    <t>RDC001A-MAR</t>
  </si>
  <si>
    <t>Rozvaděč tvořen oceloplechovou skříní o rozměrech 1500x1200x400 (prostorová rezerva v rámci jednoho rozvaděče musí být minimálně 20% z celkové využité plochy), IP54/20. Rozvaděč bude umístěn na soklu</t>
  </si>
  <si>
    <t>RDC001B-SILNO</t>
  </si>
  <si>
    <t>Rozvaděč tvořen oceloplechovou skříní o rozměrech 2000x600x400 (prostorová rezerva v rámci jednoho rozvaděče musí být minimálně 20% z celkové využité plochy), IP54/20. Rozvaděč bude umístěn na soklu</t>
  </si>
  <si>
    <t>RDC002A-MAR+SILNO</t>
  </si>
  <si>
    <t>Rozvaděč tvořen oceloplechovou skříní o rozměrech 2000x1200x400 (prostorová rezerva v rámci jednoho  rozvaděče musí být minimálně 20% z celkové využité plochy), IP54/20. Rozvaděč bude umístěn na soklu</t>
  </si>
  <si>
    <t>RDC002B-MAR+SILNO</t>
  </si>
  <si>
    <t>R-IRC</t>
  </si>
  <si>
    <t>Rozvaděčová skřín pro IRC, včetně výzbroje a zapojení</t>
  </si>
  <si>
    <t>ELKASL0430991T</t>
  </si>
  <si>
    <t>CYKY-J   3 X  1,5</t>
  </si>
  <si>
    <t>ELKASL0430992T</t>
  </si>
  <si>
    <t>CYKY-J   3 X  2,5</t>
  </si>
  <si>
    <t>ELKASL0431003T</t>
  </si>
  <si>
    <t>CYKY-J   7 X 1,5</t>
  </si>
  <si>
    <t>ELKASD0704324T</t>
  </si>
  <si>
    <t>JYTY-O  4X1</t>
  </si>
  <si>
    <t>ELKASD0704320T</t>
  </si>
  <si>
    <t>JYTY-O  2X1</t>
  </si>
  <si>
    <t>80998082T</t>
  </si>
  <si>
    <t>BELDEN 9842</t>
  </si>
  <si>
    <t>Pol__0042</t>
  </si>
  <si>
    <t>Drátěný kabelový žlab 150x50mm, včetně upevňovacího a instalačního materiálu</t>
  </si>
  <si>
    <t>m</t>
  </si>
  <si>
    <t>Pol__0043</t>
  </si>
  <si>
    <t>UTP cat. 5e</t>
  </si>
  <si>
    <t>ELZLPV0446660T</t>
  </si>
  <si>
    <t>LHD 20X20 HD  LIŠTA HRANATÁ</t>
  </si>
  <si>
    <t>MC2108T</t>
  </si>
  <si>
    <t>MG kontakt čtyřdrátový s hliníkovou fólií a pracovní mezerou 15mm</t>
  </si>
  <si>
    <t>ELOSOS1273146T</t>
  </si>
  <si>
    <t>Tlačítko, prosvětlené, zelené, nízké</t>
  </si>
  <si>
    <t>ELOSOS1100993T</t>
  </si>
  <si>
    <t>Propojovací díl k prosvětlenému tlačítku</t>
  </si>
  <si>
    <t>ELOSOS1273145T</t>
  </si>
  <si>
    <t>LED 18-30VACDC,zelená, pro tlačítko</t>
  </si>
  <si>
    <t>ELOSOS1100994T</t>
  </si>
  <si>
    <t>Kontakt 1Z, šroubové svorky</t>
  </si>
  <si>
    <t>Pol__0046</t>
  </si>
  <si>
    <t>Pom.montážní materiál (kab.průchodky, stah.pásky, hmoždinky ap.)</t>
  </si>
  <si>
    <t>ELKRKR0043106T</t>
  </si>
  <si>
    <t>ABOX 025-2,5mm2 rozboč. krabice IP65</t>
  </si>
  <si>
    <t>ELPROS0156610T</t>
  </si>
  <si>
    <t>T0-4-15682/I1/SVB Hlavní vypínač,20A</t>
  </si>
  <si>
    <t>ELPROS0156599T</t>
  </si>
  <si>
    <t>T0-2-15679/I1/SVB-SW Hlavní vypínač,20A</t>
  </si>
  <si>
    <t>HZS90663T00</t>
  </si>
  <si>
    <t>Doprava osob (km)</t>
  </si>
  <si>
    <t>Práce</t>
  </si>
  <si>
    <t>POL1_1</t>
  </si>
  <si>
    <t>HZS97029T00</t>
  </si>
  <si>
    <t>Zaučení obsluhy</t>
  </si>
  <si>
    <t>hod</t>
  </si>
  <si>
    <t>HZS97011T00</t>
  </si>
  <si>
    <t>Oživení systému MaR</t>
  </si>
  <si>
    <t>HZS97012T01</t>
  </si>
  <si>
    <t>Oživení komunikace Bacnet</t>
  </si>
  <si>
    <t>MTZ_SW_001T04</t>
  </si>
  <si>
    <t>Uživatelský software pro DDC, (500-999)</t>
  </si>
  <si>
    <t>d.b.</t>
  </si>
  <si>
    <t>MTZ_SW_006T00</t>
  </si>
  <si>
    <t>Dispečink - implementace datových bodů do obrazovek</t>
  </si>
  <si>
    <t>MTZ_SW_004T00</t>
  </si>
  <si>
    <t>Dispečink - vykreslení obrazovek</t>
  </si>
  <si>
    <t>HZS97045T00</t>
  </si>
  <si>
    <t>Instalace a nastavení komunikace BACNET</t>
  </si>
  <si>
    <t>Pol__0101</t>
  </si>
  <si>
    <t>Vytvoření tredlogů alarmů, event logy</t>
  </si>
  <si>
    <t>Pol__0102</t>
  </si>
  <si>
    <t>Vizualizace nouzového osvětlení do BMS</t>
  </si>
  <si>
    <t>HZS97001T00</t>
  </si>
  <si>
    <t>Parametrizace IRC ovladačů</t>
  </si>
  <si>
    <t>HZS90510T00</t>
  </si>
  <si>
    <t>Zkoušky v ramci montáž.prací. Komplexni vyzkoušeni</t>
  </si>
  <si>
    <t>HZS97024T00</t>
  </si>
  <si>
    <t>Práce aplikačního programátora-příprava ke komplexní zkoušce</t>
  </si>
  <si>
    <t>HZS97015T00</t>
  </si>
  <si>
    <t>Funkční zkoušky zobrazení prvků v BMS</t>
  </si>
  <si>
    <t>HZS90553T00</t>
  </si>
  <si>
    <t>Revizní práce</t>
  </si>
  <si>
    <t>HZS98010T00</t>
  </si>
  <si>
    <t>Inženýrská činnost</t>
  </si>
  <si>
    <t>HZS98011T00</t>
  </si>
  <si>
    <t>Koordinace s ostatními profesemi</t>
  </si>
  <si>
    <t>HZS92038T00</t>
  </si>
  <si>
    <t>Projekční práce-výrobní dokumentace</t>
  </si>
  <si>
    <t>HZS92034T00</t>
  </si>
  <si>
    <t>HZS92042T00</t>
  </si>
  <si>
    <t>Inženýrská činnost - autorský dozor</t>
  </si>
  <si>
    <t>MTZ_RS_IRC</t>
  </si>
  <si>
    <t>Montáž rozvaděčové skříně pro IRC</t>
  </si>
  <si>
    <t>POL1_</t>
  </si>
  <si>
    <t>210810005R00</t>
  </si>
  <si>
    <t>Kabel CYKY-m 750 V 3 x 1,5 mm2 volně uložený</t>
  </si>
  <si>
    <t>210810006R00</t>
  </si>
  <si>
    <t>Kabel CYKY-m 750 V 3 x 2,5 mm2 volně uložený</t>
  </si>
  <si>
    <t>210810018R00</t>
  </si>
  <si>
    <t>Kabel CYKY-m 750 V 7 x 1,5 mm2 volně uložený</t>
  </si>
  <si>
    <t>210860202R00</t>
  </si>
  <si>
    <t>Kabel speciální JYTY s Al 4 x 1 mm volně uložený</t>
  </si>
  <si>
    <t>210860201R00</t>
  </si>
  <si>
    <t>Kabel speciální JYTY s Al 2 x 1 mm volně uložený</t>
  </si>
  <si>
    <t>222280214R00</t>
  </si>
  <si>
    <t>Kabel UTP/FTP kat.5e v trubkách</t>
  </si>
  <si>
    <t>MTZ_RS_001T00</t>
  </si>
  <si>
    <t>Montáž regulátor MaR</t>
  </si>
  <si>
    <t>MTZ_RS_007T00</t>
  </si>
  <si>
    <t>Montáž opakovač sběrnice</t>
  </si>
  <si>
    <t>MTZ_RS_004T00</t>
  </si>
  <si>
    <t>Montáž vstupně / výstupní modul MaR</t>
  </si>
  <si>
    <t>MTZ_RS_006T00</t>
  </si>
  <si>
    <t>Montáž ukončovač sběrnice (terminátor)</t>
  </si>
  <si>
    <t>MTZ_DET_003T00</t>
  </si>
  <si>
    <t>Montáž detektor úniku plynu</t>
  </si>
  <si>
    <t>MTZ_DET_005T00</t>
  </si>
  <si>
    <t>Prvotní kalibrace snímače standardní</t>
  </si>
  <si>
    <t>MTZ_VST_015T00</t>
  </si>
  <si>
    <t>Montáž snímač dif. tlaku do VZT potrubí</t>
  </si>
  <si>
    <t>MTZ_VST_003T00</t>
  </si>
  <si>
    <t>Montáž snímač teploty do VZT potrubí</t>
  </si>
  <si>
    <t>MTZ_VST_014T00</t>
  </si>
  <si>
    <t>Montáž snímač dif. tlaku pro kapaliny a plyny</t>
  </si>
  <si>
    <t>MTZ_RS_005T00</t>
  </si>
  <si>
    <t>Montáž nástěnný ovladač IRC</t>
  </si>
  <si>
    <t>MTZ_VST_002T00</t>
  </si>
  <si>
    <t>Montáž snímač teploty příložný</t>
  </si>
  <si>
    <t>MTZ_VST_004T00</t>
  </si>
  <si>
    <t>Montáž snímač teploty do místnosti</t>
  </si>
  <si>
    <t>MTZ_VST_009T00</t>
  </si>
  <si>
    <t>Montáž protimrazová ochrana / termostat kapilárový</t>
  </si>
  <si>
    <t>MTZ_VST_022T00</t>
  </si>
  <si>
    <t>Montáž snímač hladiny zaplavení</t>
  </si>
  <si>
    <t>210190052R00</t>
  </si>
  <si>
    <t>Montáž rozvaděče skříň.,1 pole dělených do 300 kg</t>
  </si>
  <si>
    <t>MTZ_SIL_001T00</t>
  </si>
  <si>
    <t>Montáž ovladače otáček pro EC motory</t>
  </si>
  <si>
    <t>MTZ_VYST_001T00</t>
  </si>
  <si>
    <t>Montáž servopohon klapkový VZT</t>
  </si>
  <si>
    <t>MTZ_VYST_002T00</t>
  </si>
  <si>
    <t>Montáž servopohon ventilový</t>
  </si>
  <si>
    <t>650011111R00</t>
  </si>
  <si>
    <t>Montáž žlabu kabelového drátěného šířky do 150 mm</t>
  </si>
  <si>
    <t>222260603R00</t>
  </si>
  <si>
    <t>Lišta vkládací 20x20, na úchyt.body, zavíčkování</t>
  </si>
  <si>
    <t>MTZ_MAT_007T00</t>
  </si>
  <si>
    <t>Montáž propojovací krabice na omítku</t>
  </si>
  <si>
    <t>MTZ_VST_026T00</t>
  </si>
  <si>
    <t>Montáž magnetický kontakt okenní, závrtný</t>
  </si>
  <si>
    <t>Pol__0079</t>
  </si>
  <si>
    <t>Rozšíření digestoře o pomocný kontakt od zapnutí digestoře</t>
  </si>
  <si>
    <t>MTZ_MAT_005T00</t>
  </si>
  <si>
    <t>Montáž servisní vypínač 3f, do 25A</t>
  </si>
  <si>
    <t>Pol__0082</t>
  </si>
  <si>
    <t>Demontáž a opětovná montáž stávajících podhledů</t>
  </si>
  <si>
    <t>DEMTZ_MAT_001T00</t>
  </si>
  <si>
    <t>Demontáž stávající kabeláže</t>
  </si>
  <si>
    <t>210100001R00</t>
  </si>
  <si>
    <t>Ukončení vodičů v rozvaděči + zapojení do 2,5 mm2</t>
  </si>
  <si>
    <t>Pol__0084</t>
  </si>
  <si>
    <t>Demontáž stávajících pohonů</t>
  </si>
  <si>
    <t>Pol__0085</t>
  </si>
  <si>
    <t>Demontáž stávajících snímačů</t>
  </si>
  <si>
    <t>Pol__0086</t>
  </si>
  <si>
    <t>Likvidace nebezpečného odpadu</t>
  </si>
  <si>
    <t>kg</t>
  </si>
  <si>
    <t>Pol__0087</t>
  </si>
  <si>
    <t>Informační systém - štítky</t>
  </si>
  <si>
    <t>Pol__0088</t>
  </si>
  <si>
    <t>Protipožární ucpávka</t>
  </si>
  <si>
    <t>SUM</t>
  </si>
  <si>
    <t>Brno-MUNI-Rekonstrukce MaR v pavilonu F01 B2</t>
  </si>
  <si>
    <t>Brno-MUNI-Rekonstrukce MaR v pavilonu F01B2 UKB</t>
  </si>
  <si>
    <t>Projekční práce - skutečný stav: DSPS a Pasportizace</t>
  </si>
  <si>
    <t>kpl</t>
  </si>
  <si>
    <t>km</t>
  </si>
  <si>
    <t>Měření a regulace Revize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</si>
</sst>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4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4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17" fillId="6" borderId="41" xfId="0" applyFont="1" applyFill="1" applyBorder="1" applyAlignment="1">
      <alignment vertical="top"/>
    </xf>
    <xf numFmtId="49" fontId="17" fillId="6" borderId="42" xfId="0" applyNumberFormat="1" applyFont="1" applyFill="1" applyBorder="1" applyAlignment="1">
      <alignment vertical="top"/>
    </xf>
    <xf numFmtId="49" fontId="17" fillId="6" borderId="42" xfId="0" applyNumberFormat="1" applyFont="1" applyFill="1" applyBorder="1" applyAlignment="1">
      <alignment horizontal="left" vertical="top" wrapText="1"/>
    </xf>
    <xf numFmtId="0" fontId="17" fillId="6" borderId="42" xfId="0" applyFont="1" applyFill="1" applyBorder="1" applyAlignment="1">
      <alignment horizontal="center" vertical="top" shrinkToFit="1"/>
    </xf>
    <xf numFmtId="164" fontId="17" fillId="6" borderId="42" xfId="0" applyNumberFormat="1" applyFont="1" applyFill="1" applyBorder="1" applyAlignment="1">
      <alignment vertical="top" shrinkToFit="1"/>
    </xf>
    <xf numFmtId="4" fontId="17" fillId="6" borderId="42" xfId="0" applyNumberFormat="1" applyFont="1" applyFill="1" applyBorder="1" applyAlignment="1" applyProtection="1">
      <alignment vertical="top" shrinkToFit="1"/>
      <protection locked="0"/>
    </xf>
    <xf numFmtId="4" fontId="17" fillId="6" borderId="4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2"/>
      <c r="B2" s="77" t="s">
        <v>24</v>
      </c>
      <c r="C2" s="78"/>
      <c r="D2" s="79" t="s">
        <v>49</v>
      </c>
      <c r="E2" s="204" t="s">
        <v>338</v>
      </c>
      <c r="F2" s="205"/>
      <c r="G2" s="205"/>
      <c r="H2" s="205"/>
      <c r="I2" s="205"/>
      <c r="J2" s="206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6">
        <v>1166868</v>
      </c>
      <c r="B4" s="82" t="s">
        <v>48</v>
      </c>
      <c r="C4" s="83"/>
      <c r="D4" s="84"/>
      <c r="E4" s="217" t="s">
        <v>343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/>
      <c r="E5" s="223"/>
      <c r="F5" s="223"/>
      <c r="G5" s="22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1"/>
      <c r="E11" s="211"/>
      <c r="F11" s="211"/>
      <c r="G11" s="211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3" t="s">
        <v>26</v>
      </c>
      <c r="B16" s="38" t="s">
        <v>26</v>
      </c>
      <c r="C16" s="62"/>
      <c r="D16" s="63"/>
      <c r="E16" s="201"/>
      <c r="F16" s="202"/>
      <c r="G16" s="201"/>
      <c r="H16" s="202"/>
      <c r="I16" s="201">
        <f>SUMIF(F52:F63,A16,I52:I63)+SUMIF(F52:F63,"PSU",I52:I63)</f>
        <v>0</v>
      </c>
      <c r="J16" s="203"/>
    </row>
    <row r="17" spans="1:10" ht="23.25" customHeight="1" x14ac:dyDescent="0.2">
      <c r="A17" s="143" t="s">
        <v>27</v>
      </c>
      <c r="B17" s="38" t="s">
        <v>27</v>
      </c>
      <c r="C17" s="62"/>
      <c r="D17" s="63"/>
      <c r="E17" s="201"/>
      <c r="F17" s="202"/>
      <c r="G17" s="201"/>
      <c r="H17" s="202"/>
      <c r="I17" s="201">
        <f>SUMIF(F52:F63,A17,I52:I63)</f>
        <v>0</v>
      </c>
      <c r="J17" s="203"/>
    </row>
    <row r="18" spans="1:10" ht="23.25" customHeight="1" x14ac:dyDescent="0.2">
      <c r="A18" s="143" t="s">
        <v>28</v>
      </c>
      <c r="B18" s="38" t="s">
        <v>28</v>
      </c>
      <c r="C18" s="62"/>
      <c r="D18" s="63"/>
      <c r="E18" s="201"/>
      <c r="F18" s="202"/>
      <c r="G18" s="201"/>
      <c r="H18" s="202"/>
      <c r="I18" s="201">
        <f>SUMIF(F52:F63,A18,I52:I63)</f>
        <v>0</v>
      </c>
      <c r="J18" s="203"/>
    </row>
    <row r="19" spans="1:10" ht="23.25" customHeight="1" x14ac:dyDescent="0.2">
      <c r="A19" s="143" t="s">
        <v>85</v>
      </c>
      <c r="B19" s="38" t="s">
        <v>29</v>
      </c>
      <c r="C19" s="62"/>
      <c r="D19" s="63"/>
      <c r="E19" s="201"/>
      <c r="F19" s="202"/>
      <c r="G19" s="201"/>
      <c r="H19" s="202"/>
      <c r="I19" s="201">
        <f>SUMIF(F52:F63,A19,I52:I63)</f>
        <v>0</v>
      </c>
      <c r="J19" s="203"/>
    </row>
    <row r="20" spans="1:10" ht="23.25" customHeight="1" x14ac:dyDescent="0.2">
      <c r="A20" s="143" t="s">
        <v>86</v>
      </c>
      <c r="B20" s="38" t="s">
        <v>30</v>
      </c>
      <c r="C20" s="62"/>
      <c r="D20" s="63"/>
      <c r="E20" s="201"/>
      <c r="F20" s="202"/>
      <c r="G20" s="201"/>
      <c r="H20" s="202"/>
      <c r="I20" s="201">
        <f>SUMIF(F52:F63,A20,I52:I63)</f>
        <v>0</v>
      </c>
      <c r="J20" s="203"/>
    </row>
    <row r="21" spans="1:10" ht="23.25" customHeight="1" x14ac:dyDescent="0.2">
      <c r="A21" s="2"/>
      <c r="B21" s="48" t="s">
        <v>31</v>
      </c>
      <c r="C21" s="64"/>
      <c r="D21" s="65"/>
      <c r="E21" s="214"/>
      <c r="F21" s="215"/>
      <c r="G21" s="214"/>
      <c r="H21" s="215"/>
      <c r="I21" s="214">
        <f>SUM(I16:J20)</f>
        <v>0</v>
      </c>
      <c r="J21" s="23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31">
        <f>ZakladDPHSniVypocet</f>
        <v>0</v>
      </c>
      <c r="H23" s="232"/>
      <c r="I23" s="232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29">
        <f>I23*E23/100</f>
        <v>0</v>
      </c>
      <c r="H24" s="230"/>
      <c r="I24" s="230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31">
        <f>ZakladDPHZaklVypocet</f>
        <v>0</v>
      </c>
      <c r="H25" s="232"/>
      <c r="I25" s="232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98">
        <f>I25*E25/100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00">
        <f>CenaCelkemBezDPH-(ZakladDPHSni+ZakladDPHZakl)</f>
        <v>0</v>
      </c>
      <c r="H27" s="200"/>
      <c r="I27" s="200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25</v>
      </c>
      <c r="C28" s="118"/>
      <c r="D28" s="118"/>
      <c r="E28" s="119"/>
      <c r="F28" s="120"/>
      <c r="G28" s="235">
        <f>A27</f>
        <v>0</v>
      </c>
      <c r="H28" s="235"/>
      <c r="I28" s="235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37</v>
      </c>
      <c r="C29" s="122"/>
      <c r="D29" s="122"/>
      <c r="E29" s="122"/>
      <c r="F29" s="123"/>
      <c r="G29" s="234">
        <f>ZakladDPHSni+DPHSni+ZakladDPHZakl+DPHZakl+Zaokrouhleni</f>
        <v>0</v>
      </c>
      <c r="H29" s="234"/>
      <c r="I29" s="234"/>
      <c r="J29" s="12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6"/>
      <c r="E34" s="237"/>
      <c r="G34" s="238"/>
      <c r="H34" s="239"/>
      <c r="I34" s="239"/>
      <c r="J34" s="25"/>
    </row>
    <row r="35" spans="1:10" ht="12.75" customHeight="1" x14ac:dyDescent="0.2">
      <c r="A35" s="2"/>
      <c r="B35" s="2"/>
      <c r="D35" s="228" t="s">
        <v>2</v>
      </c>
      <c r="E35" s="22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50</v>
      </c>
      <c r="C39" s="240"/>
      <c r="D39" s="240"/>
      <c r="E39" s="240"/>
      <c r="F39" s="101">
        <f>'12 R21010162123 Pol'!AA135</f>
        <v>0</v>
      </c>
      <c r="G39" s="102">
        <f>'12 R21010162123 Pol'!AB135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 t="s">
        <v>45</v>
      </c>
      <c r="C40" s="241" t="s">
        <v>46</v>
      </c>
      <c r="D40" s="241"/>
      <c r="E40" s="241"/>
      <c r="F40" s="107">
        <f>'12 R21010162123 Pol'!AA135</f>
        <v>0</v>
      </c>
      <c r="G40" s="108">
        <f>'12 R21010162123 Pol'!AB135</f>
        <v>0</v>
      </c>
      <c r="H40" s="108"/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89">
        <v>3</v>
      </c>
      <c r="B41" s="111" t="s">
        <v>43</v>
      </c>
      <c r="C41" s="240" t="s">
        <v>44</v>
      </c>
      <c r="D41" s="240"/>
      <c r="E41" s="240"/>
      <c r="F41" s="112">
        <f>'12 R21010162123 Pol'!AA135</f>
        <v>0</v>
      </c>
      <c r="G41" s="103">
        <f>'12 R21010162123 Pol'!AB135</f>
        <v>0</v>
      </c>
      <c r="H41" s="103"/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">
      <c r="A42" s="89"/>
      <c r="B42" s="242" t="s">
        <v>51</v>
      </c>
      <c r="C42" s="243"/>
      <c r="D42" s="243"/>
      <c r="E42" s="243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4" spans="1:10" x14ac:dyDescent="0.2">
      <c r="A44" t="s">
        <v>53</v>
      </c>
      <c r="B44" t="s">
        <v>54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9" spans="1:10" ht="15.75" x14ac:dyDescent="0.25">
      <c r="B49" s="125" t="s">
        <v>59</v>
      </c>
    </row>
    <row r="51" spans="1:10" ht="25.5" customHeight="1" x14ac:dyDescent="0.2">
      <c r="A51" s="127"/>
      <c r="B51" s="130" t="s">
        <v>18</v>
      </c>
      <c r="C51" s="130" t="s">
        <v>6</v>
      </c>
      <c r="D51" s="131"/>
      <c r="E51" s="131"/>
      <c r="F51" s="132" t="s">
        <v>60</v>
      </c>
      <c r="G51" s="132"/>
      <c r="H51" s="132"/>
      <c r="I51" s="132" t="s">
        <v>31</v>
      </c>
      <c r="J51" s="132" t="s">
        <v>0</v>
      </c>
    </row>
    <row r="52" spans="1:10" ht="36.75" customHeight="1" x14ac:dyDescent="0.2">
      <c r="A52" s="128"/>
      <c r="B52" s="133" t="s">
        <v>61</v>
      </c>
      <c r="C52" s="244" t="s">
        <v>62</v>
      </c>
      <c r="D52" s="245"/>
      <c r="E52" s="245"/>
      <c r="F52" s="139" t="s">
        <v>26</v>
      </c>
      <c r="G52" s="140"/>
      <c r="H52" s="140"/>
      <c r="I52" s="140">
        <f>'12 R21010162123 Pol'!G8</f>
        <v>0</v>
      </c>
      <c r="J52" s="137" t="str">
        <f>IF(I64=0,"",I52/I64*100)</f>
        <v/>
      </c>
    </row>
    <row r="53" spans="1:10" ht="36.75" customHeight="1" x14ac:dyDescent="0.2">
      <c r="A53" s="128"/>
      <c r="B53" s="133" t="s">
        <v>63</v>
      </c>
      <c r="C53" s="244" t="s">
        <v>64</v>
      </c>
      <c r="D53" s="245"/>
      <c r="E53" s="245"/>
      <c r="F53" s="139" t="s">
        <v>26</v>
      </c>
      <c r="G53" s="140"/>
      <c r="H53" s="140"/>
      <c r="I53" s="140">
        <f>'12 R21010162123 Pol'!G22</f>
        <v>0</v>
      </c>
      <c r="J53" s="137" t="str">
        <f>IF(I64=0,"",I53/I64*100)</f>
        <v/>
      </c>
    </row>
    <row r="54" spans="1:10" ht="36.75" customHeight="1" x14ac:dyDescent="0.2">
      <c r="A54" s="128"/>
      <c r="B54" s="133" t="s">
        <v>65</v>
      </c>
      <c r="C54" s="244" t="s">
        <v>66</v>
      </c>
      <c r="D54" s="245"/>
      <c r="E54" s="245"/>
      <c r="F54" s="139" t="s">
        <v>26</v>
      </c>
      <c r="G54" s="140"/>
      <c r="H54" s="140"/>
      <c r="I54" s="140">
        <f>'12 R21010162123 Pol'!G31</f>
        <v>0</v>
      </c>
      <c r="J54" s="137" t="str">
        <f>IF(I64=0,"",I54/I64*100)</f>
        <v/>
      </c>
    </row>
    <row r="55" spans="1:10" ht="36.75" customHeight="1" x14ac:dyDescent="0.2">
      <c r="A55" s="128"/>
      <c r="B55" s="133" t="s">
        <v>67</v>
      </c>
      <c r="C55" s="244" t="s">
        <v>68</v>
      </c>
      <c r="D55" s="245"/>
      <c r="E55" s="245"/>
      <c r="F55" s="139" t="s">
        <v>26</v>
      </c>
      <c r="G55" s="140"/>
      <c r="H55" s="140"/>
      <c r="I55" s="140">
        <f>'12 R21010162123 Pol'!G39</f>
        <v>0</v>
      </c>
      <c r="J55" s="137" t="str">
        <f>IF(I64=0,"",I55/I64*100)</f>
        <v/>
      </c>
    </row>
    <row r="56" spans="1:10" ht="36.75" customHeight="1" x14ac:dyDescent="0.2">
      <c r="A56" s="128"/>
      <c r="B56" s="133" t="s">
        <v>69</v>
      </c>
      <c r="C56" s="244" t="s">
        <v>70</v>
      </c>
      <c r="D56" s="245"/>
      <c r="E56" s="245"/>
      <c r="F56" s="139" t="s">
        <v>26</v>
      </c>
      <c r="G56" s="140"/>
      <c r="H56" s="140"/>
      <c r="I56" s="140">
        <f>'12 R21010162123 Pol'!G45</f>
        <v>0</v>
      </c>
      <c r="J56" s="137" t="str">
        <f>IF(I64=0,"",I56/I64*100)</f>
        <v/>
      </c>
    </row>
    <row r="57" spans="1:10" ht="36.75" customHeight="1" x14ac:dyDescent="0.2">
      <c r="A57" s="128"/>
      <c r="B57" s="133" t="s">
        <v>71</v>
      </c>
      <c r="C57" s="244" t="s">
        <v>72</v>
      </c>
      <c r="D57" s="245"/>
      <c r="E57" s="245"/>
      <c r="F57" s="139" t="s">
        <v>26</v>
      </c>
      <c r="G57" s="140"/>
      <c r="H57" s="140"/>
      <c r="I57" s="140">
        <f>'12 R21010162123 Pol'!G64</f>
        <v>0</v>
      </c>
      <c r="J57" s="137" t="str">
        <f>IF(I64=0,"",I57/I64*100)</f>
        <v/>
      </c>
    </row>
    <row r="58" spans="1:10" ht="36.75" customHeight="1" x14ac:dyDescent="0.2">
      <c r="A58" s="128"/>
      <c r="B58" s="133" t="s">
        <v>73</v>
      </c>
      <c r="C58" s="244" t="s">
        <v>74</v>
      </c>
      <c r="D58" s="245"/>
      <c r="E58" s="245"/>
      <c r="F58" s="139" t="s">
        <v>26</v>
      </c>
      <c r="G58" s="140"/>
      <c r="H58" s="140"/>
      <c r="I58" s="140">
        <f>'12 R21010162123 Pol'!G66</f>
        <v>0</v>
      </c>
      <c r="J58" s="137" t="str">
        <f>IF(I64=0,"",I58/I64*100)</f>
        <v/>
      </c>
    </row>
    <row r="59" spans="1:10" ht="36.75" customHeight="1" x14ac:dyDescent="0.2">
      <c r="A59" s="128"/>
      <c r="B59" s="133" t="s">
        <v>75</v>
      </c>
      <c r="C59" s="244" t="s">
        <v>76</v>
      </c>
      <c r="D59" s="245"/>
      <c r="E59" s="245"/>
      <c r="F59" s="139" t="s">
        <v>26</v>
      </c>
      <c r="G59" s="140"/>
      <c r="H59" s="140"/>
      <c r="I59" s="140">
        <f>'12 R21010162123 Pol'!G70</f>
        <v>0</v>
      </c>
      <c r="J59" s="137" t="str">
        <f>IF(I64=0,"",I59/I64*100)</f>
        <v/>
      </c>
    </row>
    <row r="60" spans="1:10" ht="36.75" customHeight="1" x14ac:dyDescent="0.2">
      <c r="A60" s="128"/>
      <c r="B60" s="133" t="s">
        <v>77</v>
      </c>
      <c r="C60" s="244" t="s">
        <v>78</v>
      </c>
      <c r="D60" s="245"/>
      <c r="E60" s="245"/>
      <c r="F60" s="139" t="s">
        <v>26</v>
      </c>
      <c r="G60" s="140"/>
      <c r="H60" s="140"/>
      <c r="I60" s="140">
        <f>'12 R21010162123 Pol'!G81</f>
        <v>0</v>
      </c>
      <c r="J60" s="137" t="str">
        <f>IF(I64=0,"",I60/I64*100)</f>
        <v/>
      </c>
    </row>
    <row r="61" spans="1:10" ht="36.75" customHeight="1" x14ac:dyDescent="0.2">
      <c r="A61" s="128"/>
      <c r="B61" s="133" t="s">
        <v>79</v>
      </c>
      <c r="C61" s="244" t="s">
        <v>80</v>
      </c>
      <c r="D61" s="245"/>
      <c r="E61" s="245"/>
      <c r="F61" s="139" t="s">
        <v>26</v>
      </c>
      <c r="G61" s="140"/>
      <c r="H61" s="140"/>
      <c r="I61" s="140">
        <f>'12 R21010162123 Pol'!G87</f>
        <v>0</v>
      </c>
      <c r="J61" s="137" t="str">
        <f>IF(I64=0,"",I61/I64*100)</f>
        <v/>
      </c>
    </row>
    <row r="62" spans="1:10" ht="36.75" customHeight="1" x14ac:dyDescent="0.2">
      <c r="A62" s="128"/>
      <c r="B62" s="133" t="s">
        <v>81</v>
      </c>
      <c r="C62" s="244" t="s">
        <v>82</v>
      </c>
      <c r="D62" s="245"/>
      <c r="E62" s="245"/>
      <c r="F62" s="139" t="s">
        <v>26</v>
      </c>
      <c r="G62" s="140"/>
      <c r="H62" s="140"/>
      <c r="I62" s="140">
        <f>'12 R21010162123 Pol'!G90</f>
        <v>0</v>
      </c>
      <c r="J62" s="137" t="str">
        <f>IF(I64=0,"",I62/I64*100)</f>
        <v/>
      </c>
    </row>
    <row r="63" spans="1:10" ht="36.75" customHeight="1" x14ac:dyDescent="0.2">
      <c r="A63" s="128"/>
      <c r="B63" s="133" t="s">
        <v>83</v>
      </c>
      <c r="C63" s="244" t="s">
        <v>84</v>
      </c>
      <c r="D63" s="245"/>
      <c r="E63" s="245"/>
      <c r="F63" s="139" t="s">
        <v>28</v>
      </c>
      <c r="G63" s="140"/>
      <c r="H63" s="140"/>
      <c r="I63" s="140">
        <f>'12 R21010162123 Pol'!G94</f>
        <v>0</v>
      </c>
      <c r="J63" s="137" t="str">
        <f>IF(I64=0,"",I63/I64*100)</f>
        <v/>
      </c>
    </row>
    <row r="64" spans="1:10" ht="25.5" customHeight="1" x14ac:dyDescent="0.2">
      <c r="A64" s="129"/>
      <c r="B64" s="134" t="s">
        <v>1</v>
      </c>
      <c r="C64" s="135"/>
      <c r="D64" s="136"/>
      <c r="E64" s="136"/>
      <c r="F64" s="141"/>
      <c r="G64" s="142"/>
      <c r="H64" s="142"/>
      <c r="I64" s="142">
        <f>SUM(I52:I63)</f>
        <v>0</v>
      </c>
      <c r="J64" s="138">
        <f>SUM(J52:J63)</f>
        <v>0</v>
      </c>
    </row>
    <row r="65" spans="6:10" x14ac:dyDescent="0.2">
      <c r="F65" s="87"/>
      <c r="G65" s="87"/>
      <c r="H65" s="87"/>
      <c r="I65" s="87"/>
      <c r="J65" s="88"/>
    </row>
    <row r="66" spans="6:10" x14ac:dyDescent="0.2">
      <c r="F66" s="87"/>
      <c r="G66" s="87"/>
      <c r="H66" s="87"/>
      <c r="I66" s="87"/>
      <c r="J66" s="88"/>
    </row>
    <row r="67" spans="6:10" x14ac:dyDescent="0.2">
      <c r="F67" s="87"/>
      <c r="G67" s="87"/>
      <c r="H67" s="87"/>
      <c r="I67" s="87"/>
      <c r="J67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3:E63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84D44-2EB4-4164-879B-F064A789F51C}">
  <sheetPr>
    <outlinePr summaryBelow="0"/>
  </sheetPr>
  <dimension ref="A1:BD4991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0" width="9.140625" hidden="1" customWidth="1"/>
    <col min="25" max="25" width="0" hidden="1" customWidth="1"/>
    <col min="27" max="37" width="0" hidden="1" customWidth="1"/>
  </cols>
  <sheetData>
    <row r="1" spans="1:56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C1" t="s">
        <v>87</v>
      </c>
    </row>
    <row r="2" spans="1:56" ht="24.95" customHeight="1" x14ac:dyDescent="0.2">
      <c r="A2" s="50" t="s">
        <v>8</v>
      </c>
      <c r="B2" s="49" t="s">
        <v>49</v>
      </c>
      <c r="C2" s="251" t="s">
        <v>339</v>
      </c>
      <c r="D2" s="252"/>
      <c r="E2" s="252"/>
      <c r="F2" s="252"/>
      <c r="G2" s="253"/>
      <c r="AC2" t="s">
        <v>88</v>
      </c>
    </row>
    <row r="3" spans="1:56" ht="24.95" customHeight="1" x14ac:dyDescent="0.2">
      <c r="A3" s="50" t="s">
        <v>9</v>
      </c>
      <c r="B3" s="49" t="s">
        <v>45</v>
      </c>
      <c r="C3" s="251" t="s">
        <v>46</v>
      </c>
      <c r="D3" s="252"/>
      <c r="E3" s="252"/>
      <c r="F3" s="252"/>
      <c r="G3" s="253"/>
      <c r="Y3" s="126" t="s">
        <v>88</v>
      </c>
      <c r="AC3" t="s">
        <v>89</v>
      </c>
    </row>
    <row r="4" spans="1:56" ht="24.95" customHeight="1" x14ac:dyDescent="0.2">
      <c r="A4" s="144" t="s">
        <v>10</v>
      </c>
      <c r="B4" s="145" t="s">
        <v>43</v>
      </c>
      <c r="C4" s="254" t="s">
        <v>343</v>
      </c>
      <c r="D4" s="255"/>
      <c r="E4" s="255"/>
      <c r="F4" s="255"/>
      <c r="G4" s="256"/>
      <c r="AC4" t="s">
        <v>90</v>
      </c>
    </row>
    <row r="5" spans="1:56" x14ac:dyDescent="0.2">
      <c r="D5" s="10"/>
    </row>
    <row r="6" spans="1:56" ht="38.25" x14ac:dyDescent="0.2">
      <c r="A6" s="147" t="s">
        <v>91</v>
      </c>
      <c r="B6" s="149" t="s">
        <v>92</v>
      </c>
      <c r="C6" s="149" t="s">
        <v>93</v>
      </c>
      <c r="D6" s="148" t="s">
        <v>94</v>
      </c>
      <c r="E6" s="147" t="s">
        <v>95</v>
      </c>
      <c r="F6" s="146" t="s">
        <v>96</v>
      </c>
      <c r="G6" s="147" t="s">
        <v>31</v>
      </c>
      <c r="H6" s="150" t="s">
        <v>32</v>
      </c>
      <c r="I6" s="150" t="s">
        <v>97</v>
      </c>
      <c r="J6" s="150" t="s">
        <v>33</v>
      </c>
      <c r="K6" s="150" t="s">
        <v>98</v>
      </c>
      <c r="L6" s="150" t="s">
        <v>99</v>
      </c>
      <c r="M6" s="150" t="s">
        <v>100</v>
      </c>
      <c r="N6" s="150" t="s">
        <v>101</v>
      </c>
      <c r="O6" s="150" t="s">
        <v>102</v>
      </c>
      <c r="P6" s="150" t="s">
        <v>103</v>
      </c>
      <c r="Q6" s="150" t="s">
        <v>104</v>
      </c>
      <c r="R6" s="150" t="s">
        <v>105</v>
      </c>
      <c r="S6" s="150" t="s">
        <v>106</v>
      </c>
      <c r="T6" s="150" t="s">
        <v>107</v>
      </c>
    </row>
    <row r="7" spans="1:56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</row>
    <row r="8" spans="1:56" x14ac:dyDescent="0.2">
      <c r="A8" s="163" t="s">
        <v>108</v>
      </c>
      <c r="B8" s="164" t="s">
        <v>61</v>
      </c>
      <c r="C8" s="182" t="s">
        <v>62</v>
      </c>
      <c r="D8" s="165"/>
      <c r="E8" s="166"/>
      <c r="F8" s="167"/>
      <c r="G8" s="168">
        <f>SUMIF(AC9:AC21,"&lt;&gt;NOR",G9:G21)</f>
        <v>0</v>
      </c>
      <c r="H8" s="162"/>
      <c r="I8" s="162">
        <f>SUM(I9:I21)</f>
        <v>0</v>
      </c>
      <c r="J8" s="162"/>
      <c r="K8" s="162">
        <f>SUM(K9:K21)</f>
        <v>0</v>
      </c>
      <c r="L8" s="162"/>
      <c r="M8" s="162">
        <f>SUM(M9:M21)</f>
        <v>0</v>
      </c>
      <c r="N8" s="161"/>
      <c r="O8" s="161">
        <f>SUM(O9:O21)</f>
        <v>0</v>
      </c>
      <c r="P8" s="161"/>
      <c r="Q8" s="161">
        <f>SUM(Q9:Q21)</f>
        <v>0</v>
      </c>
      <c r="R8" s="162"/>
      <c r="S8" s="162"/>
      <c r="T8" s="162"/>
      <c r="AC8" t="s">
        <v>109</v>
      </c>
    </row>
    <row r="9" spans="1:56" outlineLevel="1" x14ac:dyDescent="0.2">
      <c r="A9" s="176">
        <v>1</v>
      </c>
      <c r="B9" s="177" t="s">
        <v>110</v>
      </c>
      <c r="C9" s="183" t="s">
        <v>111</v>
      </c>
      <c r="D9" s="178" t="s">
        <v>112</v>
      </c>
      <c r="E9" s="179">
        <v>2</v>
      </c>
      <c r="F9" s="180"/>
      <c r="G9" s="181">
        <f t="shared" ref="G9:G21" si="0">ROUND(E9*F9,2)</f>
        <v>0</v>
      </c>
      <c r="H9" s="160"/>
      <c r="I9" s="159">
        <f t="shared" ref="I9:I21" si="1">ROUND(E9*H9,2)</f>
        <v>0</v>
      </c>
      <c r="J9" s="160"/>
      <c r="K9" s="159">
        <f t="shared" ref="K9:K21" si="2">ROUND(E9*J9,2)</f>
        <v>0</v>
      </c>
      <c r="L9" s="159">
        <v>21</v>
      </c>
      <c r="M9" s="159">
        <f t="shared" ref="M9:M21" si="3">G9*(1+L9/100)</f>
        <v>0</v>
      </c>
      <c r="N9" s="158">
        <v>0</v>
      </c>
      <c r="O9" s="158">
        <f t="shared" ref="O9:O21" si="4">ROUND(E9*N9,2)</f>
        <v>0</v>
      </c>
      <c r="P9" s="158">
        <v>0</v>
      </c>
      <c r="Q9" s="158">
        <f t="shared" ref="Q9:Q21" si="5">ROUND(E9*P9,2)</f>
        <v>0</v>
      </c>
      <c r="R9" s="159"/>
      <c r="S9" s="159"/>
      <c r="T9" s="159" t="s">
        <v>113</v>
      </c>
      <c r="U9" s="151"/>
      <c r="V9" s="151"/>
      <c r="W9" s="151"/>
      <c r="X9" s="151"/>
      <c r="Y9" s="151"/>
      <c r="Z9" s="151"/>
      <c r="AA9" s="151"/>
      <c r="AB9" s="151"/>
      <c r="AC9" s="151" t="s">
        <v>114</v>
      </c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</row>
    <row r="10" spans="1:56" outlineLevel="1" x14ac:dyDescent="0.2">
      <c r="A10" s="176">
        <v>2</v>
      </c>
      <c r="B10" s="177" t="s">
        <v>115</v>
      </c>
      <c r="C10" s="183" t="s">
        <v>116</v>
      </c>
      <c r="D10" s="178" t="s">
        <v>112</v>
      </c>
      <c r="E10" s="179">
        <v>1</v>
      </c>
      <c r="F10" s="180"/>
      <c r="G10" s="181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9"/>
      <c r="S10" s="159"/>
      <c r="T10" s="159" t="s">
        <v>113</v>
      </c>
      <c r="U10" s="151"/>
      <c r="V10" s="151"/>
      <c r="W10" s="151"/>
      <c r="X10" s="151"/>
      <c r="Y10" s="151"/>
      <c r="Z10" s="151"/>
      <c r="AA10" s="151"/>
      <c r="AB10" s="151"/>
      <c r="AC10" s="151" t="s">
        <v>114</v>
      </c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</row>
    <row r="11" spans="1:56" outlineLevel="1" x14ac:dyDescent="0.2">
      <c r="A11" s="176">
        <v>3</v>
      </c>
      <c r="B11" s="177" t="s">
        <v>117</v>
      </c>
      <c r="C11" s="183" t="s">
        <v>118</v>
      </c>
      <c r="D11" s="178" t="s">
        <v>112</v>
      </c>
      <c r="E11" s="179">
        <v>7</v>
      </c>
      <c r="F11" s="180"/>
      <c r="G11" s="181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9"/>
      <c r="S11" s="159"/>
      <c r="T11" s="159" t="s">
        <v>113</v>
      </c>
      <c r="U11" s="151"/>
      <c r="V11" s="151"/>
      <c r="W11" s="151"/>
      <c r="X11" s="151"/>
      <c r="Y11" s="151"/>
      <c r="Z11" s="151"/>
      <c r="AA11" s="151"/>
      <c r="AB11" s="151"/>
      <c r="AC11" s="151" t="s">
        <v>114</v>
      </c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</row>
    <row r="12" spans="1:56" outlineLevel="1" x14ac:dyDescent="0.2">
      <c r="A12" s="176">
        <v>4</v>
      </c>
      <c r="B12" s="177" t="s">
        <v>119</v>
      </c>
      <c r="C12" s="183" t="s">
        <v>120</v>
      </c>
      <c r="D12" s="178" t="s">
        <v>112</v>
      </c>
      <c r="E12" s="179">
        <v>7</v>
      </c>
      <c r="F12" s="180"/>
      <c r="G12" s="181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9"/>
      <c r="S12" s="159"/>
      <c r="T12" s="159" t="s">
        <v>113</v>
      </c>
      <c r="U12" s="151"/>
      <c r="V12" s="151"/>
      <c r="W12" s="151"/>
      <c r="X12" s="151"/>
      <c r="Y12" s="151"/>
      <c r="Z12" s="151"/>
      <c r="AA12" s="151"/>
      <c r="AB12" s="151"/>
      <c r="AC12" s="151" t="s">
        <v>114</v>
      </c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</row>
    <row r="13" spans="1:56" outlineLevel="1" x14ac:dyDescent="0.2">
      <c r="A13" s="176">
        <v>5</v>
      </c>
      <c r="B13" s="177" t="s">
        <v>121</v>
      </c>
      <c r="C13" s="183" t="s">
        <v>122</v>
      </c>
      <c r="D13" s="178" t="s">
        <v>112</v>
      </c>
      <c r="E13" s="179">
        <v>1</v>
      </c>
      <c r="F13" s="180"/>
      <c r="G13" s="181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9"/>
      <c r="S13" s="159"/>
      <c r="T13" s="159" t="s">
        <v>113</v>
      </c>
      <c r="U13" s="151"/>
      <c r="V13" s="151"/>
      <c r="W13" s="151"/>
      <c r="X13" s="151"/>
      <c r="Y13" s="151"/>
      <c r="Z13" s="151"/>
      <c r="AA13" s="151"/>
      <c r="AB13" s="151"/>
      <c r="AC13" s="151" t="s">
        <v>114</v>
      </c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</row>
    <row r="14" spans="1:56" outlineLevel="1" x14ac:dyDescent="0.2">
      <c r="A14" s="176">
        <v>6</v>
      </c>
      <c r="B14" s="177" t="s">
        <v>123</v>
      </c>
      <c r="C14" s="183" t="s">
        <v>124</v>
      </c>
      <c r="D14" s="178" t="s">
        <v>112</v>
      </c>
      <c r="E14" s="179">
        <v>8</v>
      </c>
      <c r="F14" s="180"/>
      <c r="G14" s="181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9"/>
      <c r="S14" s="159"/>
      <c r="T14" s="159" t="s">
        <v>113</v>
      </c>
      <c r="U14" s="151"/>
      <c r="V14" s="151"/>
      <c r="W14" s="151"/>
      <c r="X14" s="151"/>
      <c r="Y14" s="151"/>
      <c r="Z14" s="151"/>
      <c r="AA14" s="151"/>
      <c r="AB14" s="151"/>
      <c r="AC14" s="151" t="s">
        <v>114</v>
      </c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</row>
    <row r="15" spans="1:56" outlineLevel="1" x14ac:dyDescent="0.2">
      <c r="A15" s="176">
        <v>7</v>
      </c>
      <c r="B15" s="177" t="s">
        <v>125</v>
      </c>
      <c r="C15" s="183" t="s">
        <v>126</v>
      </c>
      <c r="D15" s="178" t="s">
        <v>112</v>
      </c>
      <c r="E15" s="179">
        <v>28</v>
      </c>
      <c r="F15" s="180"/>
      <c r="G15" s="181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9"/>
      <c r="S15" s="159"/>
      <c r="T15" s="159" t="s">
        <v>113</v>
      </c>
      <c r="U15" s="151"/>
      <c r="V15" s="151"/>
      <c r="W15" s="151"/>
      <c r="X15" s="151"/>
      <c r="Y15" s="151"/>
      <c r="Z15" s="151"/>
      <c r="AA15" s="151"/>
      <c r="AB15" s="151"/>
      <c r="AC15" s="151" t="s">
        <v>114</v>
      </c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</row>
    <row r="16" spans="1:56" outlineLevel="1" x14ac:dyDescent="0.2">
      <c r="A16" s="176">
        <v>8</v>
      </c>
      <c r="B16" s="177" t="s">
        <v>127</v>
      </c>
      <c r="C16" s="183" t="s">
        <v>128</v>
      </c>
      <c r="D16" s="178" t="s">
        <v>112</v>
      </c>
      <c r="E16" s="179">
        <v>20</v>
      </c>
      <c r="F16" s="180"/>
      <c r="G16" s="181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9"/>
      <c r="S16" s="159"/>
      <c r="T16" s="159" t="s">
        <v>113</v>
      </c>
      <c r="U16" s="151"/>
      <c r="V16" s="151"/>
      <c r="W16" s="151"/>
      <c r="X16" s="151"/>
      <c r="Y16" s="151"/>
      <c r="Z16" s="151"/>
      <c r="AA16" s="151"/>
      <c r="AB16" s="151"/>
      <c r="AC16" s="151" t="s">
        <v>114</v>
      </c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</row>
    <row r="17" spans="1:56" outlineLevel="1" x14ac:dyDescent="0.2">
      <c r="A17" s="176">
        <v>9</v>
      </c>
      <c r="B17" s="177" t="s">
        <v>129</v>
      </c>
      <c r="C17" s="183" t="s">
        <v>130</v>
      </c>
      <c r="D17" s="178" t="s">
        <v>112</v>
      </c>
      <c r="E17" s="179">
        <v>44</v>
      </c>
      <c r="F17" s="180"/>
      <c r="G17" s="181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9"/>
      <c r="S17" s="159"/>
      <c r="T17" s="159" t="s">
        <v>113</v>
      </c>
      <c r="U17" s="151"/>
      <c r="V17" s="151"/>
      <c r="W17" s="151"/>
      <c r="X17" s="151"/>
      <c r="Y17" s="151"/>
      <c r="Z17" s="151"/>
      <c r="AA17" s="151"/>
      <c r="AB17" s="151"/>
      <c r="AC17" s="151" t="s">
        <v>114</v>
      </c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</row>
    <row r="18" spans="1:56" outlineLevel="1" x14ac:dyDescent="0.2">
      <c r="A18" s="176">
        <v>10</v>
      </c>
      <c r="B18" s="177" t="s">
        <v>131</v>
      </c>
      <c r="C18" s="183" t="s">
        <v>132</v>
      </c>
      <c r="D18" s="178" t="s">
        <v>112</v>
      </c>
      <c r="E18" s="179">
        <v>5</v>
      </c>
      <c r="F18" s="180"/>
      <c r="G18" s="181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9"/>
      <c r="S18" s="159"/>
      <c r="T18" s="159" t="s">
        <v>113</v>
      </c>
      <c r="U18" s="151"/>
      <c r="V18" s="151"/>
      <c r="W18" s="151"/>
      <c r="X18" s="151"/>
      <c r="Y18" s="151"/>
      <c r="Z18" s="151"/>
      <c r="AA18" s="151"/>
      <c r="AB18" s="151"/>
      <c r="AC18" s="151" t="s">
        <v>114</v>
      </c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</row>
    <row r="19" spans="1:56" ht="22.5" outlineLevel="1" x14ac:dyDescent="0.2">
      <c r="A19" s="176">
        <v>11</v>
      </c>
      <c r="B19" s="177" t="s">
        <v>133</v>
      </c>
      <c r="C19" s="183" t="s">
        <v>134</v>
      </c>
      <c r="D19" s="178" t="s">
        <v>112</v>
      </c>
      <c r="E19" s="179">
        <v>14</v>
      </c>
      <c r="F19" s="180"/>
      <c r="G19" s="181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9"/>
      <c r="S19" s="159"/>
      <c r="T19" s="159" t="s">
        <v>113</v>
      </c>
      <c r="U19" s="151"/>
      <c r="V19" s="151"/>
      <c r="W19" s="151"/>
      <c r="X19" s="151"/>
      <c r="Y19" s="151"/>
      <c r="Z19" s="151"/>
      <c r="AA19" s="151"/>
      <c r="AB19" s="151"/>
      <c r="AC19" s="151" t="s">
        <v>114</v>
      </c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</row>
    <row r="20" spans="1:56" outlineLevel="1" x14ac:dyDescent="0.2">
      <c r="A20" s="176">
        <v>12</v>
      </c>
      <c r="B20" s="177" t="s">
        <v>135</v>
      </c>
      <c r="C20" s="183" t="s">
        <v>136</v>
      </c>
      <c r="D20" s="178" t="s">
        <v>112</v>
      </c>
      <c r="E20" s="179">
        <v>2</v>
      </c>
      <c r="F20" s="180"/>
      <c r="G20" s="181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8">
        <v>0</v>
      </c>
      <c r="O20" s="158">
        <f t="shared" si="4"/>
        <v>0</v>
      </c>
      <c r="P20" s="158">
        <v>0</v>
      </c>
      <c r="Q20" s="158">
        <f t="shared" si="5"/>
        <v>0</v>
      </c>
      <c r="R20" s="159"/>
      <c r="S20" s="159"/>
      <c r="T20" s="159" t="s">
        <v>113</v>
      </c>
      <c r="U20" s="151"/>
      <c r="V20" s="151"/>
      <c r="W20" s="151"/>
      <c r="X20" s="151"/>
      <c r="Y20" s="151"/>
      <c r="Z20" s="151"/>
      <c r="AA20" s="151"/>
      <c r="AB20" s="151"/>
      <c r="AC20" s="151" t="s">
        <v>114</v>
      </c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</row>
    <row r="21" spans="1:56" outlineLevel="1" x14ac:dyDescent="0.2">
      <c r="A21" s="176">
        <v>13</v>
      </c>
      <c r="B21" s="177" t="s">
        <v>137</v>
      </c>
      <c r="C21" s="183" t="s">
        <v>138</v>
      </c>
      <c r="D21" s="178" t="s">
        <v>112</v>
      </c>
      <c r="E21" s="179">
        <v>2</v>
      </c>
      <c r="F21" s="180"/>
      <c r="G21" s="181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21</v>
      </c>
      <c r="M21" s="159">
        <f t="shared" si="3"/>
        <v>0</v>
      </c>
      <c r="N21" s="158">
        <v>0</v>
      </c>
      <c r="O21" s="158">
        <f t="shared" si="4"/>
        <v>0</v>
      </c>
      <c r="P21" s="158">
        <v>0</v>
      </c>
      <c r="Q21" s="158">
        <f t="shared" si="5"/>
        <v>0</v>
      </c>
      <c r="R21" s="159"/>
      <c r="S21" s="159"/>
      <c r="T21" s="159" t="s">
        <v>113</v>
      </c>
      <c r="U21" s="151"/>
      <c r="V21" s="151"/>
      <c r="W21" s="151"/>
      <c r="X21" s="151"/>
      <c r="Y21" s="151"/>
      <c r="Z21" s="151"/>
      <c r="AA21" s="151"/>
      <c r="AB21" s="151"/>
      <c r="AC21" s="151" t="s">
        <v>114</v>
      </c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</row>
    <row r="22" spans="1:56" x14ac:dyDescent="0.2">
      <c r="A22" s="163" t="s">
        <v>108</v>
      </c>
      <c r="B22" s="164" t="s">
        <v>63</v>
      </c>
      <c r="C22" s="182" t="s">
        <v>64</v>
      </c>
      <c r="D22" s="165"/>
      <c r="E22" s="166"/>
      <c r="F22" s="167"/>
      <c r="G22" s="168">
        <f>SUMIF(AC23:AC30,"&lt;&gt;NOR",G23:G30)</f>
        <v>0</v>
      </c>
      <c r="H22" s="162"/>
      <c r="I22" s="162">
        <f>SUM(I23:I30)</f>
        <v>0</v>
      </c>
      <c r="J22" s="162"/>
      <c r="K22" s="162">
        <f>SUM(K23:K30)</f>
        <v>0</v>
      </c>
      <c r="L22" s="162"/>
      <c r="M22" s="162">
        <f>SUM(M23:M30)</f>
        <v>0</v>
      </c>
      <c r="N22" s="161"/>
      <c r="O22" s="161">
        <f>SUM(O23:O30)</f>
        <v>0</v>
      </c>
      <c r="P22" s="161"/>
      <c r="Q22" s="161">
        <f>SUM(Q23:Q30)</f>
        <v>0</v>
      </c>
      <c r="R22" s="162"/>
      <c r="S22" s="162"/>
      <c r="T22" s="162"/>
      <c r="AC22" t="s">
        <v>109</v>
      </c>
    </row>
    <row r="23" spans="1:56" ht="33.75" outlineLevel="1" x14ac:dyDescent="0.2">
      <c r="A23" s="176">
        <v>14</v>
      </c>
      <c r="B23" s="177" t="s">
        <v>139</v>
      </c>
      <c r="C23" s="183" t="s">
        <v>140</v>
      </c>
      <c r="D23" s="178" t="s">
        <v>112</v>
      </c>
      <c r="E23" s="179">
        <v>1</v>
      </c>
      <c r="F23" s="180"/>
      <c r="G23" s="181">
        <f t="shared" ref="G23:G30" si="6">ROUND(E23*F23,2)</f>
        <v>0</v>
      </c>
      <c r="H23" s="160"/>
      <c r="I23" s="159">
        <f t="shared" ref="I23:I30" si="7">ROUND(E23*H23,2)</f>
        <v>0</v>
      </c>
      <c r="J23" s="160"/>
      <c r="K23" s="159">
        <f t="shared" ref="K23:K30" si="8">ROUND(E23*J23,2)</f>
        <v>0</v>
      </c>
      <c r="L23" s="159">
        <v>21</v>
      </c>
      <c r="M23" s="159">
        <f t="shared" ref="M23:M30" si="9">G23*(1+L23/100)</f>
        <v>0</v>
      </c>
      <c r="N23" s="158">
        <v>0</v>
      </c>
      <c r="O23" s="158">
        <f t="shared" ref="O23:O30" si="10">ROUND(E23*N23,2)</f>
        <v>0</v>
      </c>
      <c r="P23" s="158">
        <v>0</v>
      </c>
      <c r="Q23" s="158">
        <f t="shared" ref="Q23:Q30" si="11">ROUND(E23*P23,2)</f>
        <v>0</v>
      </c>
      <c r="R23" s="159"/>
      <c r="S23" s="159"/>
      <c r="T23" s="159" t="s">
        <v>113</v>
      </c>
      <c r="U23" s="151"/>
      <c r="V23" s="151"/>
      <c r="W23" s="151"/>
      <c r="X23" s="151"/>
      <c r="Y23" s="151"/>
      <c r="Z23" s="151"/>
      <c r="AA23" s="151"/>
      <c r="AB23" s="151"/>
      <c r="AC23" s="151" t="s">
        <v>114</v>
      </c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</row>
    <row r="24" spans="1:56" ht="22.5" outlineLevel="1" x14ac:dyDescent="0.2">
      <c r="A24" s="176">
        <v>15</v>
      </c>
      <c r="B24" s="177" t="s">
        <v>141</v>
      </c>
      <c r="C24" s="183" t="s">
        <v>142</v>
      </c>
      <c r="D24" s="178" t="s">
        <v>112</v>
      </c>
      <c r="E24" s="179">
        <v>38</v>
      </c>
      <c r="F24" s="180"/>
      <c r="G24" s="181">
        <f t="shared" si="6"/>
        <v>0</v>
      </c>
      <c r="H24" s="160"/>
      <c r="I24" s="159">
        <f t="shared" si="7"/>
        <v>0</v>
      </c>
      <c r="J24" s="160"/>
      <c r="K24" s="159">
        <f t="shared" si="8"/>
        <v>0</v>
      </c>
      <c r="L24" s="159">
        <v>21</v>
      </c>
      <c r="M24" s="159">
        <f t="shared" si="9"/>
        <v>0</v>
      </c>
      <c r="N24" s="158">
        <v>0</v>
      </c>
      <c r="O24" s="158">
        <f t="shared" si="10"/>
        <v>0</v>
      </c>
      <c r="P24" s="158">
        <v>0</v>
      </c>
      <c r="Q24" s="158">
        <f t="shared" si="11"/>
        <v>0</v>
      </c>
      <c r="R24" s="159"/>
      <c r="S24" s="159"/>
      <c r="T24" s="159" t="s">
        <v>113</v>
      </c>
      <c r="U24" s="151"/>
      <c r="V24" s="151"/>
      <c r="W24" s="151"/>
      <c r="X24" s="151"/>
      <c r="Y24" s="151"/>
      <c r="Z24" s="151"/>
      <c r="AA24" s="151"/>
      <c r="AB24" s="151"/>
      <c r="AC24" s="151" t="s">
        <v>114</v>
      </c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</row>
    <row r="25" spans="1:56" ht="22.5" outlineLevel="1" x14ac:dyDescent="0.2">
      <c r="A25" s="176">
        <v>16</v>
      </c>
      <c r="B25" s="177" t="s">
        <v>143</v>
      </c>
      <c r="C25" s="183" t="s">
        <v>144</v>
      </c>
      <c r="D25" s="178" t="s">
        <v>112</v>
      </c>
      <c r="E25" s="179">
        <v>23</v>
      </c>
      <c r="F25" s="180"/>
      <c r="G25" s="181">
        <f t="shared" si="6"/>
        <v>0</v>
      </c>
      <c r="H25" s="160"/>
      <c r="I25" s="159">
        <f t="shared" si="7"/>
        <v>0</v>
      </c>
      <c r="J25" s="160"/>
      <c r="K25" s="159">
        <f t="shared" si="8"/>
        <v>0</v>
      </c>
      <c r="L25" s="159">
        <v>21</v>
      </c>
      <c r="M25" s="159">
        <f t="shared" si="9"/>
        <v>0</v>
      </c>
      <c r="N25" s="158">
        <v>0</v>
      </c>
      <c r="O25" s="158">
        <f t="shared" si="10"/>
        <v>0</v>
      </c>
      <c r="P25" s="158">
        <v>0</v>
      </c>
      <c r="Q25" s="158">
        <f t="shared" si="11"/>
        <v>0</v>
      </c>
      <c r="R25" s="159"/>
      <c r="S25" s="159"/>
      <c r="T25" s="159" t="s">
        <v>113</v>
      </c>
      <c r="U25" s="151"/>
      <c r="V25" s="151"/>
      <c r="W25" s="151"/>
      <c r="X25" s="151"/>
      <c r="Y25" s="151"/>
      <c r="Z25" s="151"/>
      <c r="AA25" s="151"/>
      <c r="AB25" s="151"/>
      <c r="AC25" s="151" t="s">
        <v>114</v>
      </c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</row>
    <row r="26" spans="1:56" outlineLevel="1" x14ac:dyDescent="0.2">
      <c r="A26" s="176">
        <v>17</v>
      </c>
      <c r="B26" s="177" t="s">
        <v>145</v>
      </c>
      <c r="C26" s="183" t="s">
        <v>146</v>
      </c>
      <c r="D26" s="178" t="s">
        <v>112</v>
      </c>
      <c r="E26" s="179">
        <v>12</v>
      </c>
      <c r="F26" s="180"/>
      <c r="G26" s="181">
        <f t="shared" si="6"/>
        <v>0</v>
      </c>
      <c r="H26" s="160"/>
      <c r="I26" s="159">
        <f t="shared" si="7"/>
        <v>0</v>
      </c>
      <c r="J26" s="160"/>
      <c r="K26" s="159">
        <f t="shared" si="8"/>
        <v>0</v>
      </c>
      <c r="L26" s="159">
        <v>21</v>
      </c>
      <c r="M26" s="159">
        <f t="shared" si="9"/>
        <v>0</v>
      </c>
      <c r="N26" s="158">
        <v>0</v>
      </c>
      <c r="O26" s="158">
        <f t="shared" si="10"/>
        <v>0</v>
      </c>
      <c r="P26" s="158">
        <v>0</v>
      </c>
      <c r="Q26" s="158">
        <f t="shared" si="11"/>
        <v>0</v>
      </c>
      <c r="R26" s="159"/>
      <c r="S26" s="159"/>
      <c r="T26" s="159" t="s">
        <v>113</v>
      </c>
      <c r="U26" s="151"/>
      <c r="V26" s="151"/>
      <c r="W26" s="151"/>
      <c r="X26" s="151"/>
      <c r="Y26" s="151"/>
      <c r="Z26" s="151"/>
      <c r="AA26" s="151"/>
      <c r="AB26" s="151"/>
      <c r="AC26" s="151" t="s">
        <v>114</v>
      </c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</row>
    <row r="27" spans="1:56" outlineLevel="1" x14ac:dyDescent="0.2">
      <c r="A27" s="176">
        <v>18</v>
      </c>
      <c r="B27" s="177" t="s">
        <v>147</v>
      </c>
      <c r="C27" s="183" t="s">
        <v>146</v>
      </c>
      <c r="D27" s="178" t="s">
        <v>112</v>
      </c>
      <c r="E27" s="179">
        <v>2</v>
      </c>
      <c r="F27" s="180"/>
      <c r="G27" s="181">
        <f t="shared" si="6"/>
        <v>0</v>
      </c>
      <c r="H27" s="160"/>
      <c r="I27" s="159">
        <f t="shared" si="7"/>
        <v>0</v>
      </c>
      <c r="J27" s="160"/>
      <c r="K27" s="159">
        <f t="shared" si="8"/>
        <v>0</v>
      </c>
      <c r="L27" s="159">
        <v>21</v>
      </c>
      <c r="M27" s="159">
        <f t="shared" si="9"/>
        <v>0</v>
      </c>
      <c r="N27" s="158">
        <v>0</v>
      </c>
      <c r="O27" s="158">
        <f t="shared" si="10"/>
        <v>0</v>
      </c>
      <c r="P27" s="158">
        <v>0</v>
      </c>
      <c r="Q27" s="158">
        <f t="shared" si="11"/>
        <v>0</v>
      </c>
      <c r="R27" s="159"/>
      <c r="S27" s="159"/>
      <c r="T27" s="159" t="s">
        <v>113</v>
      </c>
      <c r="U27" s="151"/>
      <c r="V27" s="151"/>
      <c r="W27" s="151"/>
      <c r="X27" s="151"/>
      <c r="Y27" s="151"/>
      <c r="Z27" s="151"/>
      <c r="AA27" s="151"/>
      <c r="AB27" s="151"/>
      <c r="AC27" s="151" t="s">
        <v>114</v>
      </c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</row>
    <row r="28" spans="1:56" ht="22.5" outlineLevel="1" x14ac:dyDescent="0.2">
      <c r="A28" s="176">
        <v>19</v>
      </c>
      <c r="B28" s="177" t="s">
        <v>148</v>
      </c>
      <c r="C28" s="183" t="s">
        <v>149</v>
      </c>
      <c r="D28" s="178" t="s">
        <v>112</v>
      </c>
      <c r="E28" s="179">
        <v>21</v>
      </c>
      <c r="F28" s="180"/>
      <c r="G28" s="181">
        <f t="shared" si="6"/>
        <v>0</v>
      </c>
      <c r="H28" s="160"/>
      <c r="I28" s="159">
        <f t="shared" si="7"/>
        <v>0</v>
      </c>
      <c r="J28" s="160"/>
      <c r="K28" s="159">
        <f t="shared" si="8"/>
        <v>0</v>
      </c>
      <c r="L28" s="159">
        <v>21</v>
      </c>
      <c r="M28" s="159">
        <f t="shared" si="9"/>
        <v>0</v>
      </c>
      <c r="N28" s="158">
        <v>0</v>
      </c>
      <c r="O28" s="158">
        <f t="shared" si="10"/>
        <v>0</v>
      </c>
      <c r="P28" s="158">
        <v>0</v>
      </c>
      <c r="Q28" s="158">
        <f t="shared" si="11"/>
        <v>0</v>
      </c>
      <c r="R28" s="159"/>
      <c r="S28" s="159"/>
      <c r="T28" s="159" t="s">
        <v>113</v>
      </c>
      <c r="U28" s="151"/>
      <c r="V28" s="151"/>
      <c r="W28" s="151"/>
      <c r="X28" s="151"/>
      <c r="Y28" s="151"/>
      <c r="Z28" s="151"/>
      <c r="AA28" s="151"/>
      <c r="AB28" s="151"/>
      <c r="AC28" s="151" t="s">
        <v>114</v>
      </c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</row>
    <row r="29" spans="1:56" outlineLevel="1" x14ac:dyDescent="0.2">
      <c r="A29" s="176">
        <v>20</v>
      </c>
      <c r="B29" s="177" t="s">
        <v>150</v>
      </c>
      <c r="C29" s="183" t="s">
        <v>151</v>
      </c>
      <c r="D29" s="178" t="s">
        <v>112</v>
      </c>
      <c r="E29" s="179">
        <v>6</v>
      </c>
      <c r="F29" s="180"/>
      <c r="G29" s="181">
        <f t="shared" si="6"/>
        <v>0</v>
      </c>
      <c r="H29" s="160"/>
      <c r="I29" s="159">
        <f t="shared" si="7"/>
        <v>0</v>
      </c>
      <c r="J29" s="160"/>
      <c r="K29" s="159">
        <f t="shared" si="8"/>
        <v>0</v>
      </c>
      <c r="L29" s="159">
        <v>21</v>
      </c>
      <c r="M29" s="159">
        <f t="shared" si="9"/>
        <v>0</v>
      </c>
      <c r="N29" s="158">
        <v>0</v>
      </c>
      <c r="O29" s="158">
        <f t="shared" si="10"/>
        <v>0</v>
      </c>
      <c r="P29" s="158">
        <v>0</v>
      </c>
      <c r="Q29" s="158">
        <f t="shared" si="11"/>
        <v>0</v>
      </c>
      <c r="R29" s="159"/>
      <c r="S29" s="159"/>
      <c r="T29" s="159" t="s">
        <v>113</v>
      </c>
      <c r="U29" s="151"/>
      <c r="V29" s="151"/>
      <c r="W29" s="151"/>
      <c r="X29" s="151"/>
      <c r="Y29" s="151"/>
      <c r="Z29" s="151"/>
      <c r="AA29" s="151"/>
      <c r="AB29" s="151"/>
      <c r="AC29" s="151" t="s">
        <v>114</v>
      </c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</row>
    <row r="30" spans="1:56" ht="22.5" outlineLevel="1" x14ac:dyDescent="0.2">
      <c r="A30" s="176">
        <v>21</v>
      </c>
      <c r="B30" s="177" t="s">
        <v>152</v>
      </c>
      <c r="C30" s="183" t="s">
        <v>153</v>
      </c>
      <c r="D30" s="178" t="s">
        <v>112</v>
      </c>
      <c r="E30" s="179">
        <v>1</v>
      </c>
      <c r="F30" s="180"/>
      <c r="G30" s="181">
        <f t="shared" si="6"/>
        <v>0</v>
      </c>
      <c r="H30" s="160"/>
      <c r="I30" s="159">
        <f t="shared" si="7"/>
        <v>0</v>
      </c>
      <c r="J30" s="160"/>
      <c r="K30" s="159">
        <f t="shared" si="8"/>
        <v>0</v>
      </c>
      <c r="L30" s="159">
        <v>21</v>
      </c>
      <c r="M30" s="159">
        <f t="shared" si="9"/>
        <v>0</v>
      </c>
      <c r="N30" s="158">
        <v>0</v>
      </c>
      <c r="O30" s="158">
        <f t="shared" si="10"/>
        <v>0</v>
      </c>
      <c r="P30" s="158">
        <v>0</v>
      </c>
      <c r="Q30" s="158">
        <f t="shared" si="11"/>
        <v>0</v>
      </c>
      <c r="R30" s="159"/>
      <c r="S30" s="159"/>
      <c r="T30" s="159" t="s">
        <v>113</v>
      </c>
      <c r="U30" s="151"/>
      <c r="V30" s="151"/>
      <c r="W30" s="151"/>
      <c r="X30" s="151"/>
      <c r="Y30" s="151"/>
      <c r="Z30" s="151"/>
      <c r="AA30" s="151"/>
      <c r="AB30" s="151"/>
      <c r="AC30" s="151" t="s">
        <v>114</v>
      </c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</row>
    <row r="31" spans="1:56" x14ac:dyDescent="0.2">
      <c r="A31" s="163" t="s">
        <v>108</v>
      </c>
      <c r="B31" s="164" t="s">
        <v>65</v>
      </c>
      <c r="C31" s="182" t="s">
        <v>66</v>
      </c>
      <c r="D31" s="165"/>
      <c r="E31" s="166"/>
      <c r="F31" s="167"/>
      <c r="G31" s="168">
        <f>SUMIF(AC32:AC38,"&lt;&gt;NOR",G32:G38)</f>
        <v>0</v>
      </c>
      <c r="H31" s="162"/>
      <c r="I31" s="162">
        <f>SUM(I32:I38)</f>
        <v>0</v>
      </c>
      <c r="J31" s="162"/>
      <c r="K31" s="162">
        <f>SUM(K32:K38)</f>
        <v>0</v>
      </c>
      <c r="L31" s="162"/>
      <c r="M31" s="162">
        <f>SUM(M32:M38)</f>
        <v>0</v>
      </c>
      <c r="N31" s="161"/>
      <c r="O31" s="161">
        <f>SUM(O32:O38)</f>
        <v>0</v>
      </c>
      <c r="P31" s="161"/>
      <c r="Q31" s="161">
        <f>SUM(Q32:Q38)</f>
        <v>0</v>
      </c>
      <c r="R31" s="162"/>
      <c r="S31" s="162"/>
      <c r="T31" s="162"/>
      <c r="AC31" t="s">
        <v>109</v>
      </c>
    </row>
    <row r="32" spans="1:56" ht="33.75" outlineLevel="1" x14ac:dyDescent="0.2">
      <c r="A32" s="176">
        <v>22</v>
      </c>
      <c r="B32" s="177" t="s">
        <v>154</v>
      </c>
      <c r="C32" s="183" t="s">
        <v>155</v>
      </c>
      <c r="D32" s="178" t="s">
        <v>112</v>
      </c>
      <c r="E32" s="179">
        <v>54</v>
      </c>
      <c r="F32" s="180"/>
      <c r="G32" s="181">
        <f t="shared" ref="G32:G38" si="12">ROUND(E32*F32,2)</f>
        <v>0</v>
      </c>
      <c r="H32" s="160"/>
      <c r="I32" s="159">
        <f t="shared" ref="I32:I38" si="13">ROUND(E32*H32,2)</f>
        <v>0</v>
      </c>
      <c r="J32" s="160"/>
      <c r="K32" s="159">
        <f t="shared" ref="K32:K38" si="14">ROUND(E32*J32,2)</f>
        <v>0</v>
      </c>
      <c r="L32" s="159">
        <v>21</v>
      </c>
      <c r="M32" s="159">
        <f t="shared" ref="M32:M38" si="15">G32*(1+L32/100)</f>
        <v>0</v>
      </c>
      <c r="N32" s="158">
        <v>0</v>
      </c>
      <c r="O32" s="158">
        <f t="shared" ref="O32:O38" si="16">ROUND(E32*N32,2)</f>
        <v>0</v>
      </c>
      <c r="P32" s="158">
        <v>0</v>
      </c>
      <c r="Q32" s="158">
        <f t="shared" ref="Q32:Q38" si="17">ROUND(E32*P32,2)</f>
        <v>0</v>
      </c>
      <c r="R32" s="159"/>
      <c r="S32" s="159"/>
      <c r="T32" s="159" t="s">
        <v>113</v>
      </c>
      <c r="U32" s="151"/>
      <c r="V32" s="151"/>
      <c r="W32" s="151"/>
      <c r="X32" s="151"/>
      <c r="Y32" s="151"/>
      <c r="Z32" s="151"/>
      <c r="AA32" s="151"/>
      <c r="AB32" s="151"/>
      <c r="AC32" s="151" t="s">
        <v>114</v>
      </c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</row>
    <row r="33" spans="1:56" ht="22.5" outlineLevel="1" x14ac:dyDescent="0.2">
      <c r="A33" s="176">
        <v>23</v>
      </c>
      <c r="B33" s="177" t="s">
        <v>156</v>
      </c>
      <c r="C33" s="183" t="s">
        <v>157</v>
      </c>
      <c r="D33" s="178" t="s">
        <v>112</v>
      </c>
      <c r="E33" s="179">
        <v>7</v>
      </c>
      <c r="F33" s="180"/>
      <c r="G33" s="181">
        <f t="shared" si="12"/>
        <v>0</v>
      </c>
      <c r="H33" s="160"/>
      <c r="I33" s="159">
        <f t="shared" si="13"/>
        <v>0</v>
      </c>
      <c r="J33" s="160"/>
      <c r="K33" s="159">
        <f t="shared" si="14"/>
        <v>0</v>
      </c>
      <c r="L33" s="159">
        <v>21</v>
      </c>
      <c r="M33" s="159">
        <f t="shared" si="15"/>
        <v>0</v>
      </c>
      <c r="N33" s="158">
        <v>0</v>
      </c>
      <c r="O33" s="158">
        <f t="shared" si="16"/>
        <v>0</v>
      </c>
      <c r="P33" s="158">
        <v>0</v>
      </c>
      <c r="Q33" s="158">
        <f t="shared" si="17"/>
        <v>0</v>
      </c>
      <c r="R33" s="159"/>
      <c r="S33" s="159"/>
      <c r="T33" s="159" t="s">
        <v>113</v>
      </c>
      <c r="U33" s="151"/>
      <c r="V33" s="151"/>
      <c r="W33" s="151"/>
      <c r="X33" s="151"/>
      <c r="Y33" s="151"/>
      <c r="Z33" s="151"/>
      <c r="AA33" s="151"/>
      <c r="AB33" s="151"/>
      <c r="AC33" s="151" t="s">
        <v>114</v>
      </c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</row>
    <row r="34" spans="1:56" ht="33.75" outlineLevel="1" x14ac:dyDescent="0.2">
      <c r="A34" s="176">
        <v>24</v>
      </c>
      <c r="B34" s="177" t="s">
        <v>158</v>
      </c>
      <c r="C34" s="183" t="s">
        <v>159</v>
      </c>
      <c r="D34" s="178" t="s">
        <v>112</v>
      </c>
      <c r="E34" s="179">
        <v>23</v>
      </c>
      <c r="F34" s="180"/>
      <c r="G34" s="181">
        <f t="shared" si="12"/>
        <v>0</v>
      </c>
      <c r="H34" s="160"/>
      <c r="I34" s="159">
        <f t="shared" si="13"/>
        <v>0</v>
      </c>
      <c r="J34" s="160"/>
      <c r="K34" s="159">
        <f t="shared" si="14"/>
        <v>0</v>
      </c>
      <c r="L34" s="159">
        <v>21</v>
      </c>
      <c r="M34" s="159">
        <f t="shared" si="15"/>
        <v>0</v>
      </c>
      <c r="N34" s="158">
        <v>0</v>
      </c>
      <c r="O34" s="158">
        <f t="shared" si="16"/>
        <v>0</v>
      </c>
      <c r="P34" s="158">
        <v>0</v>
      </c>
      <c r="Q34" s="158">
        <f t="shared" si="17"/>
        <v>0</v>
      </c>
      <c r="R34" s="159"/>
      <c r="S34" s="159"/>
      <c r="T34" s="159" t="s">
        <v>113</v>
      </c>
      <c r="U34" s="151"/>
      <c r="V34" s="151"/>
      <c r="W34" s="151"/>
      <c r="X34" s="151"/>
      <c r="Y34" s="151"/>
      <c r="Z34" s="151"/>
      <c r="AA34" s="151"/>
      <c r="AB34" s="151"/>
      <c r="AC34" s="151" t="s">
        <v>114</v>
      </c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</row>
    <row r="35" spans="1:56" ht="22.5" outlineLevel="1" x14ac:dyDescent="0.2">
      <c r="A35" s="176">
        <v>25</v>
      </c>
      <c r="B35" s="177" t="s">
        <v>160</v>
      </c>
      <c r="C35" s="183" t="s">
        <v>161</v>
      </c>
      <c r="D35" s="178" t="s">
        <v>112</v>
      </c>
      <c r="E35" s="179">
        <v>20</v>
      </c>
      <c r="F35" s="180"/>
      <c r="G35" s="181">
        <f t="shared" si="12"/>
        <v>0</v>
      </c>
      <c r="H35" s="160"/>
      <c r="I35" s="159">
        <f t="shared" si="13"/>
        <v>0</v>
      </c>
      <c r="J35" s="160"/>
      <c r="K35" s="159">
        <f t="shared" si="14"/>
        <v>0</v>
      </c>
      <c r="L35" s="159">
        <v>21</v>
      </c>
      <c r="M35" s="159">
        <f t="shared" si="15"/>
        <v>0</v>
      </c>
      <c r="N35" s="158">
        <v>0</v>
      </c>
      <c r="O35" s="158">
        <f t="shared" si="16"/>
        <v>0</v>
      </c>
      <c r="P35" s="158">
        <v>0</v>
      </c>
      <c r="Q35" s="158">
        <f t="shared" si="17"/>
        <v>0</v>
      </c>
      <c r="R35" s="159"/>
      <c r="S35" s="159"/>
      <c r="T35" s="159" t="s">
        <v>113</v>
      </c>
      <c r="U35" s="151"/>
      <c r="V35" s="151"/>
      <c r="W35" s="151"/>
      <c r="X35" s="151"/>
      <c r="Y35" s="151"/>
      <c r="Z35" s="151"/>
      <c r="AA35" s="151"/>
      <c r="AB35" s="151"/>
      <c r="AC35" s="151" t="s">
        <v>114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</row>
    <row r="36" spans="1:56" ht="33.75" outlineLevel="1" x14ac:dyDescent="0.2">
      <c r="A36" s="176">
        <v>26</v>
      </c>
      <c r="B36" s="177" t="s">
        <v>162</v>
      </c>
      <c r="C36" s="183" t="s">
        <v>163</v>
      </c>
      <c r="D36" s="178" t="s">
        <v>112</v>
      </c>
      <c r="E36" s="179">
        <v>56</v>
      </c>
      <c r="F36" s="180"/>
      <c r="G36" s="181">
        <f t="shared" si="12"/>
        <v>0</v>
      </c>
      <c r="H36" s="160"/>
      <c r="I36" s="159">
        <f t="shared" si="13"/>
        <v>0</v>
      </c>
      <c r="J36" s="160"/>
      <c r="K36" s="159">
        <f t="shared" si="14"/>
        <v>0</v>
      </c>
      <c r="L36" s="159">
        <v>21</v>
      </c>
      <c r="M36" s="159">
        <f t="shared" si="15"/>
        <v>0</v>
      </c>
      <c r="N36" s="158">
        <v>0</v>
      </c>
      <c r="O36" s="158">
        <f t="shared" si="16"/>
        <v>0</v>
      </c>
      <c r="P36" s="158">
        <v>0</v>
      </c>
      <c r="Q36" s="158">
        <f t="shared" si="17"/>
        <v>0</v>
      </c>
      <c r="R36" s="159"/>
      <c r="S36" s="159"/>
      <c r="T36" s="159" t="s">
        <v>113</v>
      </c>
      <c r="U36" s="151"/>
      <c r="V36" s="151"/>
      <c r="W36" s="151"/>
      <c r="X36" s="151"/>
      <c r="Y36" s="151"/>
      <c r="Z36" s="151"/>
      <c r="AA36" s="151"/>
      <c r="AB36" s="151"/>
      <c r="AC36" s="151" t="s">
        <v>114</v>
      </c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</row>
    <row r="37" spans="1:56" outlineLevel="1" x14ac:dyDescent="0.2">
      <c r="A37" s="176">
        <v>27</v>
      </c>
      <c r="B37" s="177" t="s">
        <v>164</v>
      </c>
      <c r="C37" s="183" t="s">
        <v>165</v>
      </c>
      <c r="D37" s="178" t="s">
        <v>112</v>
      </c>
      <c r="E37" s="179">
        <v>3</v>
      </c>
      <c r="F37" s="180"/>
      <c r="G37" s="181">
        <f t="shared" si="12"/>
        <v>0</v>
      </c>
      <c r="H37" s="160"/>
      <c r="I37" s="159">
        <f t="shared" si="13"/>
        <v>0</v>
      </c>
      <c r="J37" s="160"/>
      <c r="K37" s="159">
        <f t="shared" si="14"/>
        <v>0</v>
      </c>
      <c r="L37" s="159">
        <v>21</v>
      </c>
      <c r="M37" s="159">
        <f t="shared" si="15"/>
        <v>0</v>
      </c>
      <c r="N37" s="158">
        <v>0</v>
      </c>
      <c r="O37" s="158">
        <f t="shared" si="16"/>
        <v>0</v>
      </c>
      <c r="P37" s="158">
        <v>0</v>
      </c>
      <c r="Q37" s="158">
        <f t="shared" si="17"/>
        <v>0</v>
      </c>
      <c r="R37" s="159"/>
      <c r="S37" s="159"/>
      <c r="T37" s="159" t="s">
        <v>113</v>
      </c>
      <c r="U37" s="151"/>
      <c r="V37" s="151"/>
      <c r="W37" s="151"/>
      <c r="X37" s="151"/>
      <c r="Y37" s="151"/>
      <c r="Z37" s="151"/>
      <c r="AA37" s="151"/>
      <c r="AB37" s="151"/>
      <c r="AC37" s="151" t="s">
        <v>114</v>
      </c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</row>
    <row r="38" spans="1:56" ht="22.5" outlineLevel="1" x14ac:dyDescent="0.2">
      <c r="A38" s="176">
        <v>28</v>
      </c>
      <c r="B38" s="177" t="s">
        <v>166</v>
      </c>
      <c r="C38" s="183" t="s">
        <v>167</v>
      </c>
      <c r="D38" s="178" t="s">
        <v>112</v>
      </c>
      <c r="E38" s="179">
        <v>12</v>
      </c>
      <c r="F38" s="180"/>
      <c r="G38" s="181">
        <f t="shared" si="12"/>
        <v>0</v>
      </c>
      <c r="H38" s="160"/>
      <c r="I38" s="159">
        <f t="shared" si="13"/>
        <v>0</v>
      </c>
      <c r="J38" s="160"/>
      <c r="K38" s="159">
        <f t="shared" si="14"/>
        <v>0</v>
      </c>
      <c r="L38" s="159">
        <v>21</v>
      </c>
      <c r="M38" s="159">
        <f t="shared" si="15"/>
        <v>0</v>
      </c>
      <c r="N38" s="158">
        <v>0</v>
      </c>
      <c r="O38" s="158">
        <f t="shared" si="16"/>
        <v>0</v>
      </c>
      <c r="P38" s="158">
        <v>0</v>
      </c>
      <c r="Q38" s="158">
        <f t="shared" si="17"/>
        <v>0</v>
      </c>
      <c r="R38" s="159"/>
      <c r="S38" s="159"/>
      <c r="T38" s="159" t="s">
        <v>113</v>
      </c>
      <c r="U38" s="151"/>
      <c r="V38" s="151"/>
      <c r="W38" s="151"/>
      <c r="X38" s="151"/>
      <c r="Y38" s="151"/>
      <c r="Z38" s="151"/>
      <c r="AA38" s="151"/>
      <c r="AB38" s="151"/>
      <c r="AC38" s="151" t="s">
        <v>114</v>
      </c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</row>
    <row r="39" spans="1:56" x14ac:dyDescent="0.2">
      <c r="A39" s="163" t="s">
        <v>108</v>
      </c>
      <c r="B39" s="164" t="s">
        <v>67</v>
      </c>
      <c r="C39" s="182" t="s">
        <v>68</v>
      </c>
      <c r="D39" s="165"/>
      <c r="E39" s="166"/>
      <c r="F39" s="167"/>
      <c r="G39" s="168">
        <f>SUMIF(AC40:AC44,"&lt;&gt;NOR",G40:G44)</f>
        <v>0</v>
      </c>
      <c r="H39" s="162"/>
      <c r="I39" s="162">
        <f>SUM(I40:I44)</f>
        <v>0</v>
      </c>
      <c r="J39" s="162"/>
      <c r="K39" s="162">
        <f>SUM(K40:K44)</f>
        <v>0</v>
      </c>
      <c r="L39" s="162"/>
      <c r="M39" s="162">
        <f>SUM(M40:M44)</f>
        <v>0</v>
      </c>
      <c r="N39" s="161"/>
      <c r="O39" s="161">
        <f>SUM(O40:O44)</f>
        <v>0</v>
      </c>
      <c r="P39" s="161"/>
      <c r="Q39" s="161">
        <f>SUM(Q40:Q44)</f>
        <v>0</v>
      </c>
      <c r="R39" s="162"/>
      <c r="S39" s="162"/>
      <c r="T39" s="162"/>
      <c r="AC39" t="s">
        <v>109</v>
      </c>
    </row>
    <row r="40" spans="1:56" ht="56.25" outlineLevel="1" x14ac:dyDescent="0.2">
      <c r="A40" s="176">
        <v>29</v>
      </c>
      <c r="B40" s="177" t="s">
        <v>168</v>
      </c>
      <c r="C40" s="183" t="s">
        <v>169</v>
      </c>
      <c r="D40" s="178" t="s">
        <v>112</v>
      </c>
      <c r="E40" s="179">
        <v>1</v>
      </c>
      <c r="F40" s="180"/>
      <c r="G40" s="181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9"/>
      <c r="S40" s="159"/>
      <c r="T40" s="159" t="s">
        <v>113</v>
      </c>
      <c r="U40" s="151"/>
      <c r="V40" s="151"/>
      <c r="W40" s="151"/>
      <c r="X40" s="151"/>
      <c r="Y40" s="151"/>
      <c r="Z40" s="151"/>
      <c r="AA40" s="151"/>
      <c r="AB40" s="151"/>
      <c r="AC40" s="151" t="s">
        <v>114</v>
      </c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</row>
    <row r="41" spans="1:56" ht="56.25" outlineLevel="1" x14ac:dyDescent="0.2">
      <c r="A41" s="176">
        <v>30</v>
      </c>
      <c r="B41" s="177" t="s">
        <v>170</v>
      </c>
      <c r="C41" s="183" t="s">
        <v>171</v>
      </c>
      <c r="D41" s="178" t="s">
        <v>112</v>
      </c>
      <c r="E41" s="179">
        <v>1</v>
      </c>
      <c r="F41" s="180"/>
      <c r="G41" s="181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9"/>
      <c r="S41" s="159"/>
      <c r="T41" s="159" t="s">
        <v>113</v>
      </c>
      <c r="U41" s="151"/>
      <c r="V41" s="151"/>
      <c r="W41" s="151"/>
      <c r="X41" s="151"/>
      <c r="Y41" s="151"/>
      <c r="Z41" s="151"/>
      <c r="AA41" s="151"/>
      <c r="AB41" s="151"/>
      <c r="AC41" s="151" t="s">
        <v>114</v>
      </c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</row>
    <row r="42" spans="1:56" ht="56.25" outlineLevel="1" x14ac:dyDescent="0.2">
      <c r="A42" s="176">
        <v>31</v>
      </c>
      <c r="B42" s="177" t="s">
        <v>172</v>
      </c>
      <c r="C42" s="183" t="s">
        <v>173</v>
      </c>
      <c r="D42" s="178" t="s">
        <v>112</v>
      </c>
      <c r="E42" s="179">
        <v>1</v>
      </c>
      <c r="F42" s="180"/>
      <c r="G42" s="181">
        <f>ROUND(E42*F42,2)</f>
        <v>0</v>
      </c>
      <c r="H42" s="160"/>
      <c r="I42" s="159">
        <f>ROUND(E42*H42,2)</f>
        <v>0</v>
      </c>
      <c r="J42" s="160"/>
      <c r="K42" s="159">
        <f>ROUND(E42*J42,2)</f>
        <v>0</v>
      </c>
      <c r="L42" s="159">
        <v>21</v>
      </c>
      <c r="M42" s="159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9"/>
      <c r="S42" s="159"/>
      <c r="T42" s="159" t="s">
        <v>113</v>
      </c>
      <c r="U42" s="151"/>
      <c r="V42" s="151"/>
      <c r="W42" s="151"/>
      <c r="X42" s="151"/>
      <c r="Y42" s="151"/>
      <c r="Z42" s="151"/>
      <c r="AA42" s="151"/>
      <c r="AB42" s="151"/>
      <c r="AC42" s="151" t="s">
        <v>114</v>
      </c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</row>
    <row r="43" spans="1:56" ht="56.25" outlineLevel="1" x14ac:dyDescent="0.2">
      <c r="A43" s="176">
        <v>32</v>
      </c>
      <c r="B43" s="177" t="s">
        <v>174</v>
      </c>
      <c r="C43" s="183" t="s">
        <v>173</v>
      </c>
      <c r="D43" s="178" t="s">
        <v>112</v>
      </c>
      <c r="E43" s="179">
        <v>1</v>
      </c>
      <c r="F43" s="180"/>
      <c r="G43" s="181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9"/>
      <c r="S43" s="159"/>
      <c r="T43" s="159" t="s">
        <v>113</v>
      </c>
      <c r="U43" s="151"/>
      <c r="V43" s="151"/>
      <c r="W43" s="151"/>
      <c r="X43" s="151"/>
      <c r="Y43" s="151"/>
      <c r="Z43" s="151"/>
      <c r="AA43" s="151"/>
      <c r="AB43" s="151"/>
      <c r="AC43" s="151" t="s">
        <v>114</v>
      </c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</row>
    <row r="44" spans="1:56" ht="22.5" outlineLevel="1" x14ac:dyDescent="0.2">
      <c r="A44" s="176">
        <v>33</v>
      </c>
      <c r="B44" s="177" t="s">
        <v>175</v>
      </c>
      <c r="C44" s="183" t="s">
        <v>176</v>
      </c>
      <c r="D44" s="178" t="s">
        <v>112</v>
      </c>
      <c r="E44" s="179">
        <v>14</v>
      </c>
      <c r="F44" s="180"/>
      <c r="G44" s="181">
        <f>ROUND(E44*F44,2)</f>
        <v>0</v>
      </c>
      <c r="H44" s="160"/>
      <c r="I44" s="159">
        <f>ROUND(E44*H44,2)</f>
        <v>0</v>
      </c>
      <c r="J44" s="160"/>
      <c r="K44" s="159">
        <f>ROUND(E44*J44,2)</f>
        <v>0</v>
      </c>
      <c r="L44" s="159">
        <v>21</v>
      </c>
      <c r="M44" s="159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9"/>
      <c r="S44" s="159"/>
      <c r="T44" s="159" t="s">
        <v>113</v>
      </c>
      <c r="U44" s="151"/>
      <c r="V44" s="151"/>
      <c r="W44" s="151"/>
      <c r="X44" s="151"/>
      <c r="Y44" s="151"/>
      <c r="Z44" s="151"/>
      <c r="AA44" s="151"/>
      <c r="AB44" s="151"/>
      <c r="AC44" s="151" t="s">
        <v>114</v>
      </c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</row>
    <row r="45" spans="1:56" x14ac:dyDescent="0.2">
      <c r="A45" s="163" t="s">
        <v>108</v>
      </c>
      <c r="B45" s="164" t="s">
        <v>69</v>
      </c>
      <c r="C45" s="182" t="s">
        <v>70</v>
      </c>
      <c r="D45" s="165"/>
      <c r="E45" s="166"/>
      <c r="F45" s="167"/>
      <c r="G45" s="168">
        <f>SUMIF(AC46:AC63,"&lt;&gt;NOR",G46:G63)</f>
        <v>0</v>
      </c>
      <c r="H45" s="162"/>
      <c r="I45" s="162">
        <f>SUM(I46:I63)</f>
        <v>0</v>
      </c>
      <c r="J45" s="162"/>
      <c r="K45" s="162">
        <f>SUM(K46:K63)</f>
        <v>0</v>
      </c>
      <c r="L45" s="162"/>
      <c r="M45" s="162">
        <f>SUM(M46:M63)</f>
        <v>0</v>
      </c>
      <c r="N45" s="161"/>
      <c r="O45" s="161">
        <f>SUM(O46:O63)</f>
        <v>0</v>
      </c>
      <c r="P45" s="161"/>
      <c r="Q45" s="161">
        <f>SUM(Q46:Q63)</f>
        <v>0</v>
      </c>
      <c r="R45" s="162"/>
      <c r="S45" s="162"/>
      <c r="T45" s="162"/>
      <c r="AC45" t="s">
        <v>109</v>
      </c>
    </row>
    <row r="46" spans="1:56" outlineLevel="1" x14ac:dyDescent="0.2">
      <c r="A46" s="176">
        <v>34</v>
      </c>
      <c r="B46" s="177" t="s">
        <v>177</v>
      </c>
      <c r="C46" s="183" t="s">
        <v>178</v>
      </c>
      <c r="D46" s="178" t="s">
        <v>191</v>
      </c>
      <c r="E46" s="179">
        <v>85</v>
      </c>
      <c r="F46" s="180"/>
      <c r="G46" s="181">
        <f t="shared" ref="G46:G63" si="18">ROUND(E46*F46,2)</f>
        <v>0</v>
      </c>
      <c r="H46" s="160"/>
      <c r="I46" s="159">
        <f t="shared" ref="I46:I63" si="19">ROUND(E46*H46,2)</f>
        <v>0</v>
      </c>
      <c r="J46" s="160"/>
      <c r="K46" s="159">
        <f t="shared" ref="K46:K63" si="20">ROUND(E46*J46,2)</f>
        <v>0</v>
      </c>
      <c r="L46" s="159">
        <v>21</v>
      </c>
      <c r="M46" s="159">
        <f t="shared" ref="M46:M63" si="21">G46*(1+L46/100)</f>
        <v>0</v>
      </c>
      <c r="N46" s="158">
        <v>0</v>
      </c>
      <c r="O46" s="158">
        <f t="shared" ref="O46:O63" si="22">ROUND(E46*N46,2)</f>
        <v>0</v>
      </c>
      <c r="P46" s="158">
        <v>0</v>
      </c>
      <c r="Q46" s="158">
        <f t="shared" ref="Q46:Q63" si="23">ROUND(E46*P46,2)</f>
        <v>0</v>
      </c>
      <c r="R46" s="159"/>
      <c r="S46" s="159"/>
      <c r="T46" s="159" t="s">
        <v>113</v>
      </c>
      <c r="U46" s="151"/>
      <c r="V46" s="151"/>
      <c r="W46" s="151"/>
      <c r="X46" s="151"/>
      <c r="Y46" s="151"/>
      <c r="Z46" s="151"/>
      <c r="AA46" s="151"/>
      <c r="AB46" s="151"/>
      <c r="AC46" s="151" t="s">
        <v>114</v>
      </c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</row>
    <row r="47" spans="1:56" outlineLevel="1" x14ac:dyDescent="0.2">
      <c r="A47" s="176">
        <v>35</v>
      </c>
      <c r="B47" s="177" t="s">
        <v>179</v>
      </c>
      <c r="C47" s="183" t="s">
        <v>180</v>
      </c>
      <c r="D47" s="178" t="s">
        <v>191</v>
      </c>
      <c r="E47" s="179">
        <v>180</v>
      </c>
      <c r="F47" s="180"/>
      <c r="G47" s="181">
        <f t="shared" si="18"/>
        <v>0</v>
      </c>
      <c r="H47" s="160"/>
      <c r="I47" s="159">
        <f t="shared" si="19"/>
        <v>0</v>
      </c>
      <c r="J47" s="160"/>
      <c r="K47" s="159">
        <f t="shared" si="20"/>
        <v>0</v>
      </c>
      <c r="L47" s="159">
        <v>21</v>
      </c>
      <c r="M47" s="159">
        <f t="shared" si="21"/>
        <v>0</v>
      </c>
      <c r="N47" s="158">
        <v>0</v>
      </c>
      <c r="O47" s="158">
        <f t="shared" si="22"/>
        <v>0</v>
      </c>
      <c r="P47" s="158">
        <v>0</v>
      </c>
      <c r="Q47" s="158">
        <f t="shared" si="23"/>
        <v>0</v>
      </c>
      <c r="R47" s="159"/>
      <c r="S47" s="159"/>
      <c r="T47" s="159" t="s">
        <v>113</v>
      </c>
      <c r="U47" s="151"/>
      <c r="V47" s="151"/>
      <c r="W47" s="151"/>
      <c r="X47" s="151"/>
      <c r="Y47" s="151"/>
      <c r="Z47" s="151"/>
      <c r="AA47" s="151"/>
      <c r="AB47" s="151"/>
      <c r="AC47" s="151" t="s">
        <v>114</v>
      </c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</row>
    <row r="48" spans="1:56" outlineLevel="1" x14ac:dyDescent="0.2">
      <c r="A48" s="176">
        <v>36</v>
      </c>
      <c r="B48" s="177" t="s">
        <v>181</v>
      </c>
      <c r="C48" s="183" t="s">
        <v>182</v>
      </c>
      <c r="D48" s="178" t="s">
        <v>191</v>
      </c>
      <c r="E48" s="179">
        <v>130</v>
      </c>
      <c r="F48" s="180"/>
      <c r="G48" s="181">
        <f t="shared" si="18"/>
        <v>0</v>
      </c>
      <c r="H48" s="160"/>
      <c r="I48" s="159">
        <f t="shared" si="19"/>
        <v>0</v>
      </c>
      <c r="J48" s="160"/>
      <c r="K48" s="159">
        <f t="shared" si="20"/>
        <v>0</v>
      </c>
      <c r="L48" s="159">
        <v>21</v>
      </c>
      <c r="M48" s="159">
        <f t="shared" si="21"/>
        <v>0</v>
      </c>
      <c r="N48" s="158">
        <v>0</v>
      </c>
      <c r="O48" s="158">
        <f t="shared" si="22"/>
        <v>0</v>
      </c>
      <c r="P48" s="158">
        <v>0</v>
      </c>
      <c r="Q48" s="158">
        <f t="shared" si="23"/>
        <v>0</v>
      </c>
      <c r="R48" s="159"/>
      <c r="S48" s="159"/>
      <c r="T48" s="159" t="s">
        <v>113</v>
      </c>
      <c r="U48" s="151"/>
      <c r="V48" s="151"/>
      <c r="W48" s="151"/>
      <c r="X48" s="151"/>
      <c r="Y48" s="151"/>
      <c r="Z48" s="151"/>
      <c r="AA48" s="151"/>
      <c r="AB48" s="151"/>
      <c r="AC48" s="151" t="s">
        <v>114</v>
      </c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</row>
    <row r="49" spans="1:56" outlineLevel="1" x14ac:dyDescent="0.2">
      <c r="A49" s="176">
        <v>37</v>
      </c>
      <c r="B49" s="177" t="s">
        <v>183</v>
      </c>
      <c r="C49" s="183" t="s">
        <v>184</v>
      </c>
      <c r="D49" s="178" t="s">
        <v>191</v>
      </c>
      <c r="E49" s="179">
        <v>2022</v>
      </c>
      <c r="F49" s="180"/>
      <c r="G49" s="181">
        <f t="shared" si="18"/>
        <v>0</v>
      </c>
      <c r="H49" s="160"/>
      <c r="I49" s="159">
        <f t="shared" si="19"/>
        <v>0</v>
      </c>
      <c r="J49" s="160"/>
      <c r="K49" s="159">
        <f t="shared" si="20"/>
        <v>0</v>
      </c>
      <c r="L49" s="159">
        <v>21</v>
      </c>
      <c r="M49" s="159">
        <f t="shared" si="21"/>
        <v>0</v>
      </c>
      <c r="N49" s="158">
        <v>0</v>
      </c>
      <c r="O49" s="158">
        <f t="shared" si="22"/>
        <v>0</v>
      </c>
      <c r="P49" s="158">
        <v>0</v>
      </c>
      <c r="Q49" s="158">
        <f t="shared" si="23"/>
        <v>0</v>
      </c>
      <c r="R49" s="159"/>
      <c r="S49" s="159"/>
      <c r="T49" s="159" t="s">
        <v>113</v>
      </c>
      <c r="U49" s="151"/>
      <c r="V49" s="151"/>
      <c r="W49" s="151"/>
      <c r="X49" s="151"/>
      <c r="Y49" s="151"/>
      <c r="Z49" s="151"/>
      <c r="AA49" s="151"/>
      <c r="AB49" s="151"/>
      <c r="AC49" s="151" t="s">
        <v>114</v>
      </c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</row>
    <row r="50" spans="1:56" outlineLevel="1" x14ac:dyDescent="0.2">
      <c r="A50" s="176">
        <v>38</v>
      </c>
      <c r="B50" s="177" t="s">
        <v>185</v>
      </c>
      <c r="C50" s="183" t="s">
        <v>186</v>
      </c>
      <c r="D50" s="178" t="s">
        <v>191</v>
      </c>
      <c r="E50" s="179">
        <v>1110</v>
      </c>
      <c r="F50" s="180"/>
      <c r="G50" s="181">
        <f t="shared" si="18"/>
        <v>0</v>
      </c>
      <c r="H50" s="160"/>
      <c r="I50" s="159">
        <f t="shared" si="19"/>
        <v>0</v>
      </c>
      <c r="J50" s="160"/>
      <c r="K50" s="159">
        <f t="shared" si="20"/>
        <v>0</v>
      </c>
      <c r="L50" s="159">
        <v>21</v>
      </c>
      <c r="M50" s="159">
        <f t="shared" si="21"/>
        <v>0</v>
      </c>
      <c r="N50" s="158">
        <v>0</v>
      </c>
      <c r="O50" s="158">
        <f t="shared" si="22"/>
        <v>0</v>
      </c>
      <c r="P50" s="158">
        <v>0</v>
      </c>
      <c r="Q50" s="158">
        <f t="shared" si="23"/>
        <v>0</v>
      </c>
      <c r="R50" s="159"/>
      <c r="S50" s="159"/>
      <c r="T50" s="159" t="s">
        <v>113</v>
      </c>
      <c r="U50" s="151"/>
      <c r="V50" s="151"/>
      <c r="W50" s="151"/>
      <c r="X50" s="151"/>
      <c r="Y50" s="151"/>
      <c r="Z50" s="151"/>
      <c r="AA50" s="151"/>
      <c r="AB50" s="151"/>
      <c r="AC50" s="151" t="s">
        <v>114</v>
      </c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</row>
    <row r="51" spans="1:56" outlineLevel="1" x14ac:dyDescent="0.2">
      <c r="A51" s="176">
        <v>39</v>
      </c>
      <c r="B51" s="177" t="s">
        <v>187</v>
      </c>
      <c r="C51" s="183" t="s">
        <v>188</v>
      </c>
      <c r="D51" s="178" t="s">
        <v>191</v>
      </c>
      <c r="E51" s="179">
        <v>455</v>
      </c>
      <c r="F51" s="180"/>
      <c r="G51" s="181">
        <f t="shared" si="18"/>
        <v>0</v>
      </c>
      <c r="H51" s="160"/>
      <c r="I51" s="159">
        <f t="shared" si="19"/>
        <v>0</v>
      </c>
      <c r="J51" s="160"/>
      <c r="K51" s="159">
        <f t="shared" si="20"/>
        <v>0</v>
      </c>
      <c r="L51" s="159">
        <v>21</v>
      </c>
      <c r="M51" s="159">
        <f t="shared" si="21"/>
        <v>0</v>
      </c>
      <c r="N51" s="158">
        <v>0</v>
      </c>
      <c r="O51" s="158">
        <f t="shared" si="22"/>
        <v>0</v>
      </c>
      <c r="P51" s="158">
        <v>0</v>
      </c>
      <c r="Q51" s="158">
        <f t="shared" si="23"/>
        <v>0</v>
      </c>
      <c r="R51" s="159"/>
      <c r="S51" s="159"/>
      <c r="T51" s="159" t="s">
        <v>113</v>
      </c>
      <c r="U51" s="151"/>
      <c r="V51" s="151"/>
      <c r="W51" s="151"/>
      <c r="X51" s="151"/>
      <c r="Y51" s="151"/>
      <c r="Z51" s="151"/>
      <c r="AA51" s="151"/>
      <c r="AB51" s="151"/>
      <c r="AC51" s="151" t="s">
        <v>114</v>
      </c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</row>
    <row r="52" spans="1:56" ht="22.5" outlineLevel="1" x14ac:dyDescent="0.2">
      <c r="A52" s="176">
        <v>40</v>
      </c>
      <c r="B52" s="177" t="s">
        <v>189</v>
      </c>
      <c r="C52" s="183" t="s">
        <v>190</v>
      </c>
      <c r="D52" s="178" t="s">
        <v>191</v>
      </c>
      <c r="E52" s="179">
        <v>50</v>
      </c>
      <c r="F52" s="180"/>
      <c r="G52" s="181">
        <f t="shared" si="18"/>
        <v>0</v>
      </c>
      <c r="H52" s="160"/>
      <c r="I52" s="159">
        <f t="shared" si="19"/>
        <v>0</v>
      </c>
      <c r="J52" s="160"/>
      <c r="K52" s="159">
        <f t="shared" si="20"/>
        <v>0</v>
      </c>
      <c r="L52" s="159">
        <v>21</v>
      </c>
      <c r="M52" s="159">
        <f t="shared" si="21"/>
        <v>0</v>
      </c>
      <c r="N52" s="158">
        <v>0</v>
      </c>
      <c r="O52" s="158">
        <f t="shared" si="22"/>
        <v>0</v>
      </c>
      <c r="P52" s="158">
        <v>0</v>
      </c>
      <c r="Q52" s="158">
        <f t="shared" si="23"/>
        <v>0</v>
      </c>
      <c r="R52" s="159"/>
      <c r="S52" s="159"/>
      <c r="T52" s="159" t="s">
        <v>113</v>
      </c>
      <c r="U52" s="151"/>
      <c r="V52" s="151"/>
      <c r="W52" s="151"/>
      <c r="X52" s="151"/>
      <c r="Y52" s="151"/>
      <c r="Z52" s="151"/>
      <c r="AA52" s="151"/>
      <c r="AB52" s="151"/>
      <c r="AC52" s="151" t="s">
        <v>114</v>
      </c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</row>
    <row r="53" spans="1:56" outlineLevel="1" x14ac:dyDescent="0.2">
      <c r="A53" s="187">
        <v>41</v>
      </c>
      <c r="B53" s="188" t="s">
        <v>192</v>
      </c>
      <c r="C53" s="189" t="s">
        <v>193</v>
      </c>
      <c r="D53" s="190" t="s">
        <v>191</v>
      </c>
      <c r="E53" s="191">
        <v>750</v>
      </c>
      <c r="F53" s="192"/>
      <c r="G53" s="193">
        <f t="shared" si="18"/>
        <v>0</v>
      </c>
      <c r="H53" s="160"/>
      <c r="I53" s="159">
        <f t="shared" si="19"/>
        <v>0</v>
      </c>
      <c r="J53" s="160"/>
      <c r="K53" s="159">
        <f t="shared" si="20"/>
        <v>0</v>
      </c>
      <c r="L53" s="159">
        <v>21</v>
      </c>
      <c r="M53" s="159">
        <f t="shared" si="21"/>
        <v>0</v>
      </c>
      <c r="N53" s="158">
        <v>0</v>
      </c>
      <c r="O53" s="158">
        <f t="shared" si="22"/>
        <v>0</v>
      </c>
      <c r="P53" s="158">
        <v>0</v>
      </c>
      <c r="Q53" s="158">
        <f t="shared" si="23"/>
        <v>0</v>
      </c>
      <c r="R53" s="159"/>
      <c r="S53" s="159"/>
      <c r="T53" s="159" t="s">
        <v>113</v>
      </c>
      <c r="U53" s="151"/>
      <c r="V53" s="151"/>
      <c r="W53" s="151"/>
      <c r="X53" s="151"/>
      <c r="Y53" s="151"/>
      <c r="Z53" s="151"/>
      <c r="AA53" s="151"/>
      <c r="AB53" s="151"/>
      <c r="AC53" s="151" t="s">
        <v>114</v>
      </c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</row>
    <row r="54" spans="1:56" outlineLevel="1" x14ac:dyDescent="0.2">
      <c r="A54" s="176">
        <v>42</v>
      </c>
      <c r="B54" s="177" t="s">
        <v>194</v>
      </c>
      <c r="C54" s="183" t="s">
        <v>195</v>
      </c>
      <c r="D54" s="178" t="s">
        <v>191</v>
      </c>
      <c r="E54" s="179">
        <v>200</v>
      </c>
      <c r="F54" s="180"/>
      <c r="G54" s="181">
        <f t="shared" si="18"/>
        <v>0</v>
      </c>
      <c r="H54" s="160"/>
      <c r="I54" s="159">
        <f t="shared" si="19"/>
        <v>0</v>
      </c>
      <c r="J54" s="160"/>
      <c r="K54" s="159">
        <f t="shared" si="20"/>
        <v>0</v>
      </c>
      <c r="L54" s="159">
        <v>21</v>
      </c>
      <c r="M54" s="159">
        <f t="shared" si="21"/>
        <v>0</v>
      </c>
      <c r="N54" s="158">
        <v>0</v>
      </c>
      <c r="O54" s="158">
        <f t="shared" si="22"/>
        <v>0</v>
      </c>
      <c r="P54" s="158">
        <v>0</v>
      </c>
      <c r="Q54" s="158">
        <f t="shared" si="23"/>
        <v>0</v>
      </c>
      <c r="R54" s="159"/>
      <c r="S54" s="159"/>
      <c r="T54" s="159" t="s">
        <v>113</v>
      </c>
      <c r="U54" s="151"/>
      <c r="V54" s="151"/>
      <c r="W54" s="151"/>
      <c r="X54" s="151"/>
      <c r="Y54" s="151"/>
      <c r="Z54" s="151"/>
      <c r="AA54" s="151"/>
      <c r="AB54" s="151"/>
      <c r="AC54" s="151" t="s">
        <v>114</v>
      </c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</row>
    <row r="55" spans="1:56" ht="22.5" outlineLevel="1" x14ac:dyDescent="0.2">
      <c r="A55" s="176">
        <v>43</v>
      </c>
      <c r="B55" s="177" t="s">
        <v>196</v>
      </c>
      <c r="C55" s="183" t="s">
        <v>197</v>
      </c>
      <c r="D55" s="178" t="s">
        <v>112</v>
      </c>
      <c r="E55" s="179">
        <v>60</v>
      </c>
      <c r="F55" s="180"/>
      <c r="G55" s="181">
        <f t="shared" si="18"/>
        <v>0</v>
      </c>
      <c r="H55" s="160"/>
      <c r="I55" s="159">
        <f t="shared" si="19"/>
        <v>0</v>
      </c>
      <c r="J55" s="160"/>
      <c r="K55" s="159">
        <f t="shared" si="20"/>
        <v>0</v>
      </c>
      <c r="L55" s="159">
        <v>21</v>
      </c>
      <c r="M55" s="159">
        <f t="shared" si="21"/>
        <v>0</v>
      </c>
      <c r="N55" s="158">
        <v>0</v>
      </c>
      <c r="O55" s="158">
        <f t="shared" si="22"/>
        <v>0</v>
      </c>
      <c r="P55" s="158">
        <v>0</v>
      </c>
      <c r="Q55" s="158">
        <f t="shared" si="23"/>
        <v>0</v>
      </c>
      <c r="R55" s="159"/>
      <c r="S55" s="159"/>
      <c r="T55" s="159" t="s">
        <v>113</v>
      </c>
      <c r="U55" s="151"/>
      <c r="V55" s="151"/>
      <c r="W55" s="151"/>
      <c r="X55" s="151"/>
      <c r="Y55" s="151"/>
      <c r="Z55" s="151"/>
      <c r="AA55" s="151"/>
      <c r="AB55" s="151"/>
      <c r="AC55" s="151" t="s">
        <v>114</v>
      </c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</row>
    <row r="56" spans="1:56" outlineLevel="1" x14ac:dyDescent="0.2">
      <c r="A56" s="176">
        <v>44</v>
      </c>
      <c r="B56" s="177" t="s">
        <v>198</v>
      </c>
      <c r="C56" s="183" t="s">
        <v>199</v>
      </c>
      <c r="D56" s="178" t="s">
        <v>112</v>
      </c>
      <c r="E56" s="179">
        <v>30</v>
      </c>
      <c r="F56" s="180"/>
      <c r="G56" s="181">
        <f t="shared" si="18"/>
        <v>0</v>
      </c>
      <c r="H56" s="160"/>
      <c r="I56" s="159">
        <f t="shared" si="19"/>
        <v>0</v>
      </c>
      <c r="J56" s="160"/>
      <c r="K56" s="159">
        <f t="shared" si="20"/>
        <v>0</v>
      </c>
      <c r="L56" s="159">
        <v>21</v>
      </c>
      <c r="M56" s="159">
        <f t="shared" si="21"/>
        <v>0</v>
      </c>
      <c r="N56" s="158">
        <v>0</v>
      </c>
      <c r="O56" s="158">
        <f t="shared" si="22"/>
        <v>0</v>
      </c>
      <c r="P56" s="158">
        <v>0</v>
      </c>
      <c r="Q56" s="158">
        <f t="shared" si="23"/>
        <v>0</v>
      </c>
      <c r="R56" s="159"/>
      <c r="S56" s="159"/>
      <c r="T56" s="159" t="s">
        <v>113</v>
      </c>
      <c r="U56" s="151"/>
      <c r="V56" s="151"/>
      <c r="W56" s="151"/>
      <c r="X56" s="151"/>
      <c r="Y56" s="151"/>
      <c r="Z56" s="151"/>
      <c r="AA56" s="151"/>
      <c r="AB56" s="151"/>
      <c r="AC56" s="151" t="s">
        <v>114</v>
      </c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</row>
    <row r="57" spans="1:56" outlineLevel="1" x14ac:dyDescent="0.2">
      <c r="A57" s="176">
        <v>45</v>
      </c>
      <c r="B57" s="177" t="s">
        <v>200</v>
      </c>
      <c r="C57" s="183" t="s">
        <v>201</v>
      </c>
      <c r="D57" s="178" t="s">
        <v>112</v>
      </c>
      <c r="E57" s="179">
        <v>30</v>
      </c>
      <c r="F57" s="180"/>
      <c r="G57" s="181">
        <f t="shared" si="18"/>
        <v>0</v>
      </c>
      <c r="H57" s="160"/>
      <c r="I57" s="159">
        <f t="shared" si="19"/>
        <v>0</v>
      </c>
      <c r="J57" s="160"/>
      <c r="K57" s="159">
        <f t="shared" si="20"/>
        <v>0</v>
      </c>
      <c r="L57" s="159">
        <v>21</v>
      </c>
      <c r="M57" s="159">
        <f t="shared" si="21"/>
        <v>0</v>
      </c>
      <c r="N57" s="158">
        <v>0</v>
      </c>
      <c r="O57" s="158">
        <f t="shared" si="22"/>
        <v>0</v>
      </c>
      <c r="P57" s="158">
        <v>0</v>
      </c>
      <c r="Q57" s="158">
        <f t="shared" si="23"/>
        <v>0</v>
      </c>
      <c r="R57" s="159"/>
      <c r="S57" s="159"/>
      <c r="T57" s="159" t="s">
        <v>113</v>
      </c>
      <c r="U57" s="151"/>
      <c r="V57" s="151"/>
      <c r="W57" s="151"/>
      <c r="X57" s="151"/>
      <c r="Y57" s="151"/>
      <c r="Z57" s="151"/>
      <c r="AA57" s="151"/>
      <c r="AB57" s="151"/>
      <c r="AC57" s="151" t="s">
        <v>114</v>
      </c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</row>
    <row r="58" spans="1:56" outlineLevel="1" x14ac:dyDescent="0.2">
      <c r="A58" s="176">
        <v>46</v>
      </c>
      <c r="B58" s="177" t="s">
        <v>202</v>
      </c>
      <c r="C58" s="183" t="s">
        <v>203</v>
      </c>
      <c r="D58" s="178" t="s">
        <v>112</v>
      </c>
      <c r="E58" s="179">
        <v>15</v>
      </c>
      <c r="F58" s="180"/>
      <c r="G58" s="181">
        <f t="shared" si="18"/>
        <v>0</v>
      </c>
      <c r="H58" s="160"/>
      <c r="I58" s="159">
        <f t="shared" si="19"/>
        <v>0</v>
      </c>
      <c r="J58" s="160"/>
      <c r="K58" s="159">
        <f t="shared" si="20"/>
        <v>0</v>
      </c>
      <c r="L58" s="159">
        <v>21</v>
      </c>
      <c r="M58" s="159">
        <f t="shared" si="21"/>
        <v>0</v>
      </c>
      <c r="N58" s="158">
        <v>0</v>
      </c>
      <c r="O58" s="158">
        <f t="shared" si="22"/>
        <v>0</v>
      </c>
      <c r="P58" s="158">
        <v>0</v>
      </c>
      <c r="Q58" s="158">
        <f t="shared" si="23"/>
        <v>0</v>
      </c>
      <c r="R58" s="159"/>
      <c r="S58" s="159"/>
      <c r="T58" s="159" t="s">
        <v>113</v>
      </c>
      <c r="U58" s="151"/>
      <c r="V58" s="151"/>
      <c r="W58" s="151"/>
      <c r="X58" s="151"/>
      <c r="Y58" s="151"/>
      <c r="Z58" s="151"/>
      <c r="AA58" s="151"/>
      <c r="AB58" s="151"/>
      <c r="AC58" s="151" t="s">
        <v>114</v>
      </c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</row>
    <row r="59" spans="1:56" outlineLevel="1" x14ac:dyDescent="0.2">
      <c r="A59" s="176">
        <v>47</v>
      </c>
      <c r="B59" s="177" t="s">
        <v>204</v>
      </c>
      <c r="C59" s="183" t="s">
        <v>205</v>
      </c>
      <c r="D59" s="178" t="s">
        <v>112</v>
      </c>
      <c r="E59" s="179">
        <v>30</v>
      </c>
      <c r="F59" s="180"/>
      <c r="G59" s="181">
        <f t="shared" si="18"/>
        <v>0</v>
      </c>
      <c r="H59" s="160"/>
      <c r="I59" s="159">
        <f t="shared" si="19"/>
        <v>0</v>
      </c>
      <c r="J59" s="160"/>
      <c r="K59" s="159">
        <f t="shared" si="20"/>
        <v>0</v>
      </c>
      <c r="L59" s="159">
        <v>21</v>
      </c>
      <c r="M59" s="159">
        <f t="shared" si="21"/>
        <v>0</v>
      </c>
      <c r="N59" s="158">
        <v>0</v>
      </c>
      <c r="O59" s="158">
        <f t="shared" si="22"/>
        <v>0</v>
      </c>
      <c r="P59" s="158">
        <v>0</v>
      </c>
      <c r="Q59" s="158">
        <f t="shared" si="23"/>
        <v>0</v>
      </c>
      <c r="R59" s="159"/>
      <c r="S59" s="159"/>
      <c r="T59" s="159" t="s">
        <v>113</v>
      </c>
      <c r="U59" s="151"/>
      <c r="V59" s="151"/>
      <c r="W59" s="151"/>
      <c r="X59" s="151"/>
      <c r="Y59" s="151"/>
      <c r="Z59" s="151"/>
      <c r="AA59" s="151"/>
      <c r="AB59" s="151"/>
      <c r="AC59" s="151" t="s">
        <v>114</v>
      </c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</row>
    <row r="60" spans="1:56" ht="22.5" outlineLevel="1" x14ac:dyDescent="0.2">
      <c r="A60" s="176">
        <v>48</v>
      </c>
      <c r="B60" s="177" t="s">
        <v>206</v>
      </c>
      <c r="C60" s="183" t="s">
        <v>207</v>
      </c>
      <c r="D60" s="178" t="s">
        <v>341</v>
      </c>
      <c r="E60" s="179">
        <v>1</v>
      </c>
      <c r="F60" s="180"/>
      <c r="G60" s="181">
        <f t="shared" si="18"/>
        <v>0</v>
      </c>
      <c r="H60" s="160"/>
      <c r="I60" s="159">
        <f t="shared" si="19"/>
        <v>0</v>
      </c>
      <c r="J60" s="160"/>
      <c r="K60" s="159">
        <f t="shared" si="20"/>
        <v>0</v>
      </c>
      <c r="L60" s="159">
        <v>21</v>
      </c>
      <c r="M60" s="159">
        <f t="shared" si="21"/>
        <v>0</v>
      </c>
      <c r="N60" s="158">
        <v>0</v>
      </c>
      <c r="O60" s="158">
        <f t="shared" si="22"/>
        <v>0</v>
      </c>
      <c r="P60" s="158">
        <v>0</v>
      </c>
      <c r="Q60" s="158">
        <f t="shared" si="23"/>
        <v>0</v>
      </c>
      <c r="R60" s="159"/>
      <c r="S60" s="159"/>
      <c r="T60" s="159" t="s">
        <v>113</v>
      </c>
      <c r="U60" s="151"/>
      <c r="V60" s="151"/>
      <c r="W60" s="151"/>
      <c r="X60" s="151"/>
      <c r="Y60" s="151"/>
      <c r="Z60" s="151"/>
      <c r="AA60" s="151"/>
      <c r="AB60" s="151"/>
      <c r="AC60" s="151" t="s">
        <v>114</v>
      </c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</row>
    <row r="61" spans="1:56" outlineLevel="1" x14ac:dyDescent="0.2">
      <c r="A61" s="176">
        <v>49</v>
      </c>
      <c r="B61" s="177" t="s">
        <v>208</v>
      </c>
      <c r="C61" s="183" t="s">
        <v>209</v>
      </c>
      <c r="D61" s="178" t="s">
        <v>112</v>
      </c>
      <c r="E61" s="179">
        <v>60</v>
      </c>
      <c r="F61" s="180"/>
      <c r="G61" s="181">
        <f t="shared" si="18"/>
        <v>0</v>
      </c>
      <c r="H61" s="160"/>
      <c r="I61" s="159">
        <f t="shared" si="19"/>
        <v>0</v>
      </c>
      <c r="J61" s="160"/>
      <c r="K61" s="159">
        <f t="shared" si="20"/>
        <v>0</v>
      </c>
      <c r="L61" s="159">
        <v>21</v>
      </c>
      <c r="M61" s="159">
        <f t="shared" si="21"/>
        <v>0</v>
      </c>
      <c r="N61" s="158">
        <v>0</v>
      </c>
      <c r="O61" s="158">
        <f t="shared" si="22"/>
        <v>0</v>
      </c>
      <c r="P61" s="158">
        <v>0</v>
      </c>
      <c r="Q61" s="158">
        <f t="shared" si="23"/>
        <v>0</v>
      </c>
      <c r="R61" s="159"/>
      <c r="S61" s="159"/>
      <c r="T61" s="159" t="s">
        <v>113</v>
      </c>
      <c r="U61" s="151"/>
      <c r="V61" s="151"/>
      <c r="W61" s="151"/>
      <c r="X61" s="151"/>
      <c r="Y61" s="151"/>
      <c r="Z61" s="151"/>
      <c r="AA61" s="151"/>
      <c r="AB61" s="151"/>
      <c r="AC61" s="151" t="s">
        <v>114</v>
      </c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</row>
    <row r="62" spans="1:56" outlineLevel="1" x14ac:dyDescent="0.2">
      <c r="A62" s="176">
        <v>50</v>
      </c>
      <c r="B62" s="177" t="s">
        <v>210</v>
      </c>
      <c r="C62" s="183" t="s">
        <v>211</v>
      </c>
      <c r="D62" s="178" t="s">
        <v>112</v>
      </c>
      <c r="E62" s="179">
        <v>16</v>
      </c>
      <c r="F62" s="180"/>
      <c r="G62" s="181">
        <f t="shared" si="18"/>
        <v>0</v>
      </c>
      <c r="H62" s="160"/>
      <c r="I62" s="159">
        <f t="shared" si="19"/>
        <v>0</v>
      </c>
      <c r="J62" s="160"/>
      <c r="K62" s="159">
        <f t="shared" si="20"/>
        <v>0</v>
      </c>
      <c r="L62" s="159">
        <v>21</v>
      </c>
      <c r="M62" s="159">
        <f t="shared" si="21"/>
        <v>0</v>
      </c>
      <c r="N62" s="158">
        <v>0</v>
      </c>
      <c r="O62" s="158">
        <f t="shared" si="22"/>
        <v>0</v>
      </c>
      <c r="P62" s="158">
        <v>0</v>
      </c>
      <c r="Q62" s="158">
        <f t="shared" si="23"/>
        <v>0</v>
      </c>
      <c r="R62" s="159"/>
      <c r="S62" s="159"/>
      <c r="T62" s="159" t="s">
        <v>113</v>
      </c>
      <c r="U62" s="151"/>
      <c r="V62" s="151"/>
      <c r="W62" s="151"/>
      <c r="X62" s="151"/>
      <c r="Y62" s="151"/>
      <c r="Z62" s="151"/>
      <c r="AA62" s="151"/>
      <c r="AB62" s="151"/>
      <c r="AC62" s="151" t="s">
        <v>114</v>
      </c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</row>
    <row r="63" spans="1:56" outlineLevel="1" x14ac:dyDescent="0.2">
      <c r="A63" s="176">
        <v>51</v>
      </c>
      <c r="B63" s="177" t="s">
        <v>212</v>
      </c>
      <c r="C63" s="183" t="s">
        <v>213</v>
      </c>
      <c r="D63" s="178" t="s">
        <v>112</v>
      </c>
      <c r="E63" s="179">
        <v>7</v>
      </c>
      <c r="F63" s="180"/>
      <c r="G63" s="181">
        <f t="shared" si="18"/>
        <v>0</v>
      </c>
      <c r="H63" s="160"/>
      <c r="I63" s="159">
        <f t="shared" si="19"/>
        <v>0</v>
      </c>
      <c r="J63" s="160"/>
      <c r="K63" s="159">
        <f t="shared" si="20"/>
        <v>0</v>
      </c>
      <c r="L63" s="159">
        <v>21</v>
      </c>
      <c r="M63" s="159">
        <f t="shared" si="21"/>
        <v>0</v>
      </c>
      <c r="N63" s="158">
        <v>0</v>
      </c>
      <c r="O63" s="158">
        <f t="shared" si="22"/>
        <v>0</v>
      </c>
      <c r="P63" s="158">
        <v>0</v>
      </c>
      <c r="Q63" s="158">
        <f t="shared" si="23"/>
        <v>0</v>
      </c>
      <c r="R63" s="159"/>
      <c r="S63" s="159"/>
      <c r="T63" s="159" t="s">
        <v>113</v>
      </c>
      <c r="U63" s="151"/>
      <c r="V63" s="151"/>
      <c r="W63" s="151"/>
      <c r="X63" s="151"/>
      <c r="Y63" s="151"/>
      <c r="Z63" s="151"/>
      <c r="AA63" s="151"/>
      <c r="AB63" s="151"/>
      <c r="AC63" s="151" t="s">
        <v>114</v>
      </c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</row>
    <row r="64" spans="1:56" x14ac:dyDescent="0.2">
      <c r="A64" s="163" t="s">
        <v>108</v>
      </c>
      <c r="B64" s="164" t="s">
        <v>71</v>
      </c>
      <c r="C64" s="182" t="s">
        <v>72</v>
      </c>
      <c r="D64" s="165"/>
      <c r="E64" s="166"/>
      <c r="F64" s="167"/>
      <c r="G64" s="168">
        <f>SUMIF(AC65:AC65,"&lt;&gt;NOR",G65:G65)</f>
        <v>0</v>
      </c>
      <c r="H64" s="162"/>
      <c r="I64" s="162">
        <f>SUM(I65:I65)</f>
        <v>0</v>
      </c>
      <c r="J64" s="162"/>
      <c r="K64" s="162">
        <f>SUM(K65:K65)</f>
        <v>0</v>
      </c>
      <c r="L64" s="162"/>
      <c r="M64" s="162">
        <f>SUM(M65:M65)</f>
        <v>0</v>
      </c>
      <c r="N64" s="161"/>
      <c r="O64" s="161">
        <f>SUM(O65:O65)</f>
        <v>0</v>
      </c>
      <c r="P64" s="161"/>
      <c r="Q64" s="161">
        <f>SUM(Q65:Q65)</f>
        <v>0</v>
      </c>
      <c r="R64" s="162"/>
      <c r="S64" s="162"/>
      <c r="T64" s="162"/>
      <c r="AC64" t="s">
        <v>109</v>
      </c>
    </row>
    <row r="65" spans="1:56" outlineLevel="1" x14ac:dyDescent="0.2">
      <c r="A65" s="176">
        <v>52</v>
      </c>
      <c r="B65" s="177" t="s">
        <v>214</v>
      </c>
      <c r="C65" s="183" t="s">
        <v>215</v>
      </c>
      <c r="D65" s="178" t="s">
        <v>342</v>
      </c>
      <c r="E65" s="179">
        <v>2000</v>
      </c>
      <c r="F65" s="180"/>
      <c r="G65" s="181">
        <f>ROUND(E65*F65,2)</f>
        <v>0</v>
      </c>
      <c r="H65" s="160"/>
      <c r="I65" s="159">
        <f>ROUND(E65*H65,2)</f>
        <v>0</v>
      </c>
      <c r="J65" s="160"/>
      <c r="K65" s="159">
        <f>ROUND(E65*J65,2)</f>
        <v>0</v>
      </c>
      <c r="L65" s="159">
        <v>21</v>
      </c>
      <c r="M65" s="159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9"/>
      <c r="S65" s="159"/>
      <c r="T65" s="159" t="s">
        <v>216</v>
      </c>
      <c r="U65" s="151"/>
      <c r="V65" s="151"/>
      <c r="W65" s="151"/>
      <c r="X65" s="151"/>
      <c r="Y65" s="151"/>
      <c r="Z65" s="151"/>
      <c r="AA65" s="151"/>
      <c r="AB65" s="151"/>
      <c r="AC65" s="151" t="s">
        <v>217</v>
      </c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</row>
    <row r="66" spans="1:56" x14ac:dyDescent="0.2">
      <c r="A66" s="163" t="s">
        <v>108</v>
      </c>
      <c r="B66" s="164" t="s">
        <v>73</v>
      </c>
      <c r="C66" s="182" t="s">
        <v>74</v>
      </c>
      <c r="D66" s="165"/>
      <c r="E66" s="166"/>
      <c r="F66" s="167"/>
      <c r="G66" s="168">
        <f>SUMIF(AC67:AC69,"&lt;&gt;NOR",G67:G69)</f>
        <v>0</v>
      </c>
      <c r="H66" s="162"/>
      <c r="I66" s="162">
        <f>SUM(I67:I69)</f>
        <v>0</v>
      </c>
      <c r="J66" s="162"/>
      <c r="K66" s="162">
        <f>SUM(K67:K69)</f>
        <v>0</v>
      </c>
      <c r="L66" s="162"/>
      <c r="M66" s="162">
        <f>SUM(M67:M69)</f>
        <v>0</v>
      </c>
      <c r="N66" s="161"/>
      <c r="O66" s="161">
        <f>SUM(O67:O69)</f>
        <v>0</v>
      </c>
      <c r="P66" s="161"/>
      <c r="Q66" s="161">
        <f>SUM(Q67:Q69)</f>
        <v>0</v>
      </c>
      <c r="R66" s="162"/>
      <c r="S66" s="162"/>
      <c r="T66" s="162"/>
      <c r="AC66" t="s">
        <v>109</v>
      </c>
    </row>
    <row r="67" spans="1:56" outlineLevel="1" x14ac:dyDescent="0.2">
      <c r="A67" s="176">
        <v>53</v>
      </c>
      <c r="B67" s="177" t="s">
        <v>218</v>
      </c>
      <c r="C67" s="183" t="s">
        <v>219</v>
      </c>
      <c r="D67" s="178" t="s">
        <v>220</v>
      </c>
      <c r="E67" s="179">
        <v>16</v>
      </c>
      <c r="F67" s="180"/>
      <c r="G67" s="181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21</v>
      </c>
      <c r="M67" s="159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9"/>
      <c r="S67" s="159"/>
      <c r="T67" s="159" t="s">
        <v>216</v>
      </c>
      <c r="U67" s="151"/>
      <c r="V67" s="151"/>
      <c r="W67" s="151"/>
      <c r="X67" s="151"/>
      <c r="Y67" s="151"/>
      <c r="Z67" s="151"/>
      <c r="AA67" s="151"/>
      <c r="AB67" s="151"/>
      <c r="AC67" s="151" t="s">
        <v>217</v>
      </c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</row>
    <row r="68" spans="1:56" outlineLevel="1" x14ac:dyDescent="0.2">
      <c r="A68" s="176">
        <v>54</v>
      </c>
      <c r="B68" s="177" t="s">
        <v>221</v>
      </c>
      <c r="C68" s="183" t="s">
        <v>222</v>
      </c>
      <c r="D68" s="178" t="s">
        <v>220</v>
      </c>
      <c r="E68" s="179">
        <v>80</v>
      </c>
      <c r="F68" s="180"/>
      <c r="G68" s="181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21</v>
      </c>
      <c r="M68" s="159">
        <f>G68*(1+L68/100)</f>
        <v>0</v>
      </c>
      <c r="N68" s="158">
        <v>0</v>
      </c>
      <c r="O68" s="158">
        <f>ROUND(E68*N68,2)</f>
        <v>0</v>
      </c>
      <c r="P68" s="158">
        <v>0</v>
      </c>
      <c r="Q68" s="158">
        <f>ROUND(E68*P68,2)</f>
        <v>0</v>
      </c>
      <c r="R68" s="159"/>
      <c r="S68" s="159"/>
      <c r="T68" s="159" t="s">
        <v>216</v>
      </c>
      <c r="U68" s="151"/>
      <c r="V68" s="151"/>
      <c r="W68" s="151"/>
      <c r="X68" s="151"/>
      <c r="Y68" s="151"/>
      <c r="Z68" s="151"/>
      <c r="AA68" s="151"/>
      <c r="AB68" s="151"/>
      <c r="AC68" s="151" t="s">
        <v>217</v>
      </c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</row>
    <row r="69" spans="1:56" outlineLevel="1" x14ac:dyDescent="0.2">
      <c r="A69" s="176">
        <v>55</v>
      </c>
      <c r="B69" s="177" t="s">
        <v>223</v>
      </c>
      <c r="C69" s="183" t="s">
        <v>224</v>
      </c>
      <c r="D69" s="178" t="s">
        <v>220</v>
      </c>
      <c r="E69" s="179">
        <v>40</v>
      </c>
      <c r="F69" s="180"/>
      <c r="G69" s="181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21</v>
      </c>
      <c r="M69" s="159">
        <f>G69*(1+L69/100)</f>
        <v>0</v>
      </c>
      <c r="N69" s="158">
        <v>0</v>
      </c>
      <c r="O69" s="158">
        <f>ROUND(E69*N69,2)</f>
        <v>0</v>
      </c>
      <c r="P69" s="158">
        <v>0</v>
      </c>
      <c r="Q69" s="158">
        <f>ROUND(E69*P69,2)</f>
        <v>0</v>
      </c>
      <c r="R69" s="159"/>
      <c r="S69" s="159"/>
      <c r="T69" s="159" t="s">
        <v>216</v>
      </c>
      <c r="U69" s="151"/>
      <c r="V69" s="151"/>
      <c r="W69" s="151"/>
      <c r="X69" s="151"/>
      <c r="Y69" s="151"/>
      <c r="Z69" s="151"/>
      <c r="AA69" s="151"/>
      <c r="AB69" s="151"/>
      <c r="AC69" s="151" t="s">
        <v>217</v>
      </c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</row>
    <row r="70" spans="1:56" x14ac:dyDescent="0.2">
      <c r="A70" s="163" t="s">
        <v>108</v>
      </c>
      <c r="B70" s="164" t="s">
        <v>75</v>
      </c>
      <c r="C70" s="182" t="s">
        <v>76</v>
      </c>
      <c r="D70" s="165"/>
      <c r="E70" s="166"/>
      <c r="F70" s="167"/>
      <c r="G70" s="168">
        <f>SUMIF(AC71:AC80,"&lt;&gt;NOR",G71:G80)</f>
        <v>0</v>
      </c>
      <c r="H70" s="162"/>
      <c r="I70" s="162">
        <f>SUM(I71:I80)</f>
        <v>0</v>
      </c>
      <c r="J70" s="162"/>
      <c r="K70" s="162">
        <f>SUM(K71:K80)</f>
        <v>0</v>
      </c>
      <c r="L70" s="162"/>
      <c r="M70" s="162">
        <f>SUM(M71:M80)</f>
        <v>0</v>
      </c>
      <c r="N70" s="161"/>
      <c r="O70" s="161">
        <f>SUM(O71:O80)</f>
        <v>0</v>
      </c>
      <c r="P70" s="161"/>
      <c r="Q70" s="161">
        <f>SUM(Q71:Q80)</f>
        <v>0</v>
      </c>
      <c r="R70" s="162"/>
      <c r="S70" s="162"/>
      <c r="T70" s="162"/>
      <c r="AC70" t="s">
        <v>109</v>
      </c>
    </row>
    <row r="71" spans="1:56" outlineLevel="1" x14ac:dyDescent="0.2">
      <c r="A71" s="176">
        <v>56</v>
      </c>
      <c r="B71" s="177" t="s">
        <v>225</v>
      </c>
      <c r="C71" s="183" t="s">
        <v>226</v>
      </c>
      <c r="D71" s="178" t="s">
        <v>227</v>
      </c>
      <c r="E71" s="179">
        <v>483</v>
      </c>
      <c r="F71" s="180"/>
      <c r="G71" s="181">
        <f t="shared" ref="G71:G80" si="24">ROUND(E71*F71,2)</f>
        <v>0</v>
      </c>
      <c r="H71" s="160"/>
      <c r="I71" s="159">
        <f t="shared" ref="I71:I80" si="25">ROUND(E71*H71,2)</f>
        <v>0</v>
      </c>
      <c r="J71" s="160"/>
      <c r="K71" s="159">
        <f t="shared" ref="K71:K80" si="26">ROUND(E71*J71,2)</f>
        <v>0</v>
      </c>
      <c r="L71" s="159">
        <v>21</v>
      </c>
      <c r="M71" s="159">
        <f t="shared" ref="M71:M80" si="27">G71*(1+L71/100)</f>
        <v>0</v>
      </c>
      <c r="N71" s="158">
        <v>0</v>
      </c>
      <c r="O71" s="158">
        <f t="shared" ref="O71:O80" si="28">ROUND(E71*N71,2)</f>
        <v>0</v>
      </c>
      <c r="P71" s="158">
        <v>0</v>
      </c>
      <c r="Q71" s="158">
        <f t="shared" ref="Q71:Q80" si="29">ROUND(E71*P71,2)</f>
        <v>0</v>
      </c>
      <c r="R71" s="159"/>
      <c r="S71" s="159"/>
      <c r="T71" s="159" t="s">
        <v>216</v>
      </c>
      <c r="U71" s="151"/>
      <c r="V71" s="151"/>
      <c r="W71" s="151"/>
      <c r="X71" s="151"/>
      <c r="Y71" s="151"/>
      <c r="Z71" s="151"/>
      <c r="AA71" s="151"/>
      <c r="AB71" s="151"/>
      <c r="AC71" s="151" t="s">
        <v>217</v>
      </c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</row>
    <row r="72" spans="1:56" outlineLevel="1" x14ac:dyDescent="0.2">
      <c r="A72" s="176">
        <v>57</v>
      </c>
      <c r="B72" s="177" t="s">
        <v>225</v>
      </c>
      <c r="C72" s="183" t="s">
        <v>226</v>
      </c>
      <c r="D72" s="178" t="s">
        <v>227</v>
      </c>
      <c r="E72" s="179">
        <v>140</v>
      </c>
      <c r="F72" s="180"/>
      <c r="G72" s="181">
        <f t="shared" si="24"/>
        <v>0</v>
      </c>
      <c r="H72" s="160"/>
      <c r="I72" s="159">
        <f t="shared" si="25"/>
        <v>0</v>
      </c>
      <c r="J72" s="160"/>
      <c r="K72" s="159">
        <f t="shared" si="26"/>
        <v>0</v>
      </c>
      <c r="L72" s="159">
        <v>21</v>
      </c>
      <c r="M72" s="159">
        <f t="shared" si="27"/>
        <v>0</v>
      </c>
      <c r="N72" s="158">
        <v>0</v>
      </c>
      <c r="O72" s="158">
        <f t="shared" si="28"/>
        <v>0</v>
      </c>
      <c r="P72" s="158">
        <v>0</v>
      </c>
      <c r="Q72" s="158">
        <f t="shared" si="29"/>
        <v>0</v>
      </c>
      <c r="R72" s="159"/>
      <c r="S72" s="159"/>
      <c r="T72" s="159" t="s">
        <v>216</v>
      </c>
      <c r="U72" s="151"/>
      <c r="V72" s="151"/>
      <c r="W72" s="151"/>
      <c r="X72" s="151"/>
      <c r="Y72" s="151"/>
      <c r="Z72" s="151"/>
      <c r="AA72" s="151"/>
      <c r="AB72" s="151"/>
      <c r="AC72" s="151" t="s">
        <v>217</v>
      </c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</row>
    <row r="73" spans="1:56" ht="22.5" outlineLevel="1" x14ac:dyDescent="0.2">
      <c r="A73" s="176">
        <v>58</v>
      </c>
      <c r="B73" s="177" t="s">
        <v>228</v>
      </c>
      <c r="C73" s="183" t="s">
        <v>229</v>
      </c>
      <c r="D73" s="178" t="s">
        <v>227</v>
      </c>
      <c r="E73" s="179">
        <v>483</v>
      </c>
      <c r="F73" s="180"/>
      <c r="G73" s="181">
        <f t="shared" si="24"/>
        <v>0</v>
      </c>
      <c r="H73" s="160"/>
      <c r="I73" s="159">
        <f t="shared" si="25"/>
        <v>0</v>
      </c>
      <c r="J73" s="160"/>
      <c r="K73" s="159">
        <f t="shared" si="26"/>
        <v>0</v>
      </c>
      <c r="L73" s="159">
        <v>21</v>
      </c>
      <c r="M73" s="159">
        <f t="shared" si="27"/>
        <v>0</v>
      </c>
      <c r="N73" s="158">
        <v>0</v>
      </c>
      <c r="O73" s="158">
        <f t="shared" si="28"/>
        <v>0</v>
      </c>
      <c r="P73" s="158">
        <v>0</v>
      </c>
      <c r="Q73" s="158">
        <f t="shared" si="29"/>
        <v>0</v>
      </c>
      <c r="R73" s="159"/>
      <c r="S73" s="159"/>
      <c r="T73" s="159" t="s">
        <v>216</v>
      </c>
      <c r="U73" s="151"/>
      <c r="V73" s="151"/>
      <c r="W73" s="151"/>
      <c r="X73" s="151"/>
      <c r="Y73" s="151"/>
      <c r="Z73" s="151"/>
      <c r="AA73" s="151"/>
      <c r="AB73" s="151"/>
      <c r="AC73" s="151" t="s">
        <v>217</v>
      </c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</row>
    <row r="74" spans="1:56" ht="22.5" outlineLevel="1" x14ac:dyDescent="0.2">
      <c r="A74" s="176">
        <v>59</v>
      </c>
      <c r="B74" s="177" t="s">
        <v>228</v>
      </c>
      <c r="C74" s="183" t="s">
        <v>229</v>
      </c>
      <c r="D74" s="178" t="s">
        <v>227</v>
      </c>
      <c r="E74" s="179">
        <v>140</v>
      </c>
      <c r="F74" s="180"/>
      <c r="G74" s="181">
        <f t="shared" si="24"/>
        <v>0</v>
      </c>
      <c r="H74" s="160"/>
      <c r="I74" s="159">
        <f t="shared" si="25"/>
        <v>0</v>
      </c>
      <c r="J74" s="160"/>
      <c r="K74" s="159">
        <f t="shared" si="26"/>
        <v>0</v>
      </c>
      <c r="L74" s="159">
        <v>21</v>
      </c>
      <c r="M74" s="159">
        <f t="shared" si="27"/>
        <v>0</v>
      </c>
      <c r="N74" s="158">
        <v>0</v>
      </c>
      <c r="O74" s="158">
        <f t="shared" si="28"/>
        <v>0</v>
      </c>
      <c r="P74" s="158">
        <v>0</v>
      </c>
      <c r="Q74" s="158">
        <f t="shared" si="29"/>
        <v>0</v>
      </c>
      <c r="R74" s="159"/>
      <c r="S74" s="159"/>
      <c r="T74" s="159" t="s">
        <v>216</v>
      </c>
      <c r="U74" s="151"/>
      <c r="V74" s="151"/>
      <c r="W74" s="151"/>
      <c r="X74" s="151"/>
      <c r="Y74" s="151"/>
      <c r="Z74" s="151"/>
      <c r="AA74" s="151"/>
      <c r="AB74" s="151"/>
      <c r="AC74" s="151" t="s">
        <v>217</v>
      </c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</row>
    <row r="75" spans="1:56" outlineLevel="1" x14ac:dyDescent="0.2">
      <c r="A75" s="176">
        <v>60</v>
      </c>
      <c r="B75" s="177" t="s">
        <v>230</v>
      </c>
      <c r="C75" s="183" t="s">
        <v>231</v>
      </c>
      <c r="D75" s="178" t="s">
        <v>112</v>
      </c>
      <c r="E75" s="179">
        <v>17</v>
      </c>
      <c r="F75" s="180"/>
      <c r="G75" s="181">
        <f t="shared" si="24"/>
        <v>0</v>
      </c>
      <c r="H75" s="160"/>
      <c r="I75" s="159">
        <f t="shared" si="25"/>
        <v>0</v>
      </c>
      <c r="J75" s="160"/>
      <c r="K75" s="159">
        <f t="shared" si="26"/>
        <v>0</v>
      </c>
      <c r="L75" s="159">
        <v>21</v>
      </c>
      <c r="M75" s="159">
        <f t="shared" si="27"/>
        <v>0</v>
      </c>
      <c r="N75" s="158">
        <v>0</v>
      </c>
      <c r="O75" s="158">
        <f t="shared" si="28"/>
        <v>0</v>
      </c>
      <c r="P75" s="158">
        <v>0</v>
      </c>
      <c r="Q75" s="158">
        <f t="shared" si="29"/>
        <v>0</v>
      </c>
      <c r="R75" s="159"/>
      <c r="S75" s="159"/>
      <c r="T75" s="159" t="s">
        <v>216</v>
      </c>
      <c r="U75" s="151"/>
      <c r="V75" s="151"/>
      <c r="W75" s="151"/>
      <c r="X75" s="151"/>
      <c r="Y75" s="151"/>
      <c r="Z75" s="151"/>
      <c r="AA75" s="151"/>
      <c r="AB75" s="151"/>
      <c r="AC75" s="151" t="s">
        <v>217</v>
      </c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</row>
    <row r="76" spans="1:56" outlineLevel="1" x14ac:dyDescent="0.2">
      <c r="A76" s="176">
        <v>61</v>
      </c>
      <c r="B76" s="177" t="s">
        <v>230</v>
      </c>
      <c r="C76" s="183" t="s">
        <v>231</v>
      </c>
      <c r="D76" s="178" t="s">
        <v>112</v>
      </c>
      <c r="E76" s="179">
        <v>14</v>
      </c>
      <c r="F76" s="180"/>
      <c r="G76" s="181">
        <f t="shared" si="24"/>
        <v>0</v>
      </c>
      <c r="H76" s="160"/>
      <c r="I76" s="159">
        <f t="shared" si="25"/>
        <v>0</v>
      </c>
      <c r="J76" s="160"/>
      <c r="K76" s="159">
        <f t="shared" si="26"/>
        <v>0</v>
      </c>
      <c r="L76" s="159">
        <v>21</v>
      </c>
      <c r="M76" s="159">
        <f t="shared" si="27"/>
        <v>0</v>
      </c>
      <c r="N76" s="158">
        <v>0</v>
      </c>
      <c r="O76" s="158">
        <f t="shared" si="28"/>
        <v>0</v>
      </c>
      <c r="P76" s="158">
        <v>0</v>
      </c>
      <c r="Q76" s="158">
        <f t="shared" si="29"/>
        <v>0</v>
      </c>
      <c r="R76" s="159"/>
      <c r="S76" s="159"/>
      <c r="T76" s="159" t="s">
        <v>216</v>
      </c>
      <c r="U76" s="151"/>
      <c r="V76" s="151"/>
      <c r="W76" s="151"/>
      <c r="X76" s="151"/>
      <c r="Y76" s="151"/>
      <c r="Z76" s="151"/>
      <c r="AA76" s="151"/>
      <c r="AB76" s="151"/>
      <c r="AC76" s="151" t="s">
        <v>217</v>
      </c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</row>
    <row r="77" spans="1:56" outlineLevel="1" x14ac:dyDescent="0.2">
      <c r="A77" s="176">
        <v>62</v>
      </c>
      <c r="B77" s="177" t="s">
        <v>232</v>
      </c>
      <c r="C77" s="183" t="s">
        <v>233</v>
      </c>
      <c r="D77" s="178" t="s">
        <v>220</v>
      </c>
      <c r="E77" s="179">
        <v>40</v>
      </c>
      <c r="F77" s="180"/>
      <c r="G77" s="181">
        <f t="shared" si="24"/>
        <v>0</v>
      </c>
      <c r="H77" s="160"/>
      <c r="I77" s="159">
        <f t="shared" si="25"/>
        <v>0</v>
      </c>
      <c r="J77" s="160"/>
      <c r="K77" s="159">
        <f t="shared" si="26"/>
        <v>0</v>
      </c>
      <c r="L77" s="159">
        <v>21</v>
      </c>
      <c r="M77" s="159">
        <f t="shared" si="27"/>
        <v>0</v>
      </c>
      <c r="N77" s="158">
        <v>0</v>
      </c>
      <c r="O77" s="158">
        <f t="shared" si="28"/>
        <v>0</v>
      </c>
      <c r="P77" s="158">
        <v>0</v>
      </c>
      <c r="Q77" s="158">
        <f t="shared" si="29"/>
        <v>0</v>
      </c>
      <c r="R77" s="159"/>
      <c r="S77" s="159"/>
      <c r="T77" s="159" t="s">
        <v>216</v>
      </c>
      <c r="U77" s="151"/>
      <c r="V77" s="151"/>
      <c r="W77" s="151"/>
      <c r="X77" s="151"/>
      <c r="Y77" s="151"/>
      <c r="Z77" s="151"/>
      <c r="AA77" s="151"/>
      <c r="AB77" s="151"/>
      <c r="AC77" s="151" t="s">
        <v>217</v>
      </c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</row>
    <row r="78" spans="1:56" outlineLevel="1" x14ac:dyDescent="0.2">
      <c r="A78" s="176">
        <v>63</v>
      </c>
      <c r="B78" s="177" t="s">
        <v>234</v>
      </c>
      <c r="C78" s="183" t="s">
        <v>235</v>
      </c>
      <c r="D78" s="178" t="s">
        <v>341</v>
      </c>
      <c r="E78" s="179">
        <v>1</v>
      </c>
      <c r="F78" s="180"/>
      <c r="G78" s="181">
        <f t="shared" si="24"/>
        <v>0</v>
      </c>
      <c r="H78" s="160"/>
      <c r="I78" s="159">
        <f t="shared" si="25"/>
        <v>0</v>
      </c>
      <c r="J78" s="160"/>
      <c r="K78" s="159">
        <f t="shared" si="26"/>
        <v>0</v>
      </c>
      <c r="L78" s="159">
        <v>21</v>
      </c>
      <c r="M78" s="159">
        <f t="shared" si="27"/>
        <v>0</v>
      </c>
      <c r="N78" s="158">
        <v>0</v>
      </c>
      <c r="O78" s="158">
        <f t="shared" si="28"/>
        <v>0</v>
      </c>
      <c r="P78" s="158">
        <v>0</v>
      </c>
      <c r="Q78" s="158">
        <f t="shared" si="29"/>
        <v>0</v>
      </c>
      <c r="R78" s="159"/>
      <c r="S78" s="159"/>
      <c r="T78" s="159" t="s">
        <v>216</v>
      </c>
      <c r="U78" s="151"/>
      <c r="V78" s="151"/>
      <c r="W78" s="151"/>
      <c r="X78" s="151"/>
      <c r="Y78" s="151"/>
      <c r="Z78" s="151"/>
      <c r="AA78" s="151"/>
      <c r="AB78" s="151"/>
      <c r="AC78" s="151" t="s">
        <v>217</v>
      </c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</row>
    <row r="79" spans="1:56" outlineLevel="1" x14ac:dyDescent="0.2">
      <c r="A79" s="176">
        <v>64</v>
      </c>
      <c r="B79" s="177" t="s">
        <v>236</v>
      </c>
      <c r="C79" s="183" t="s">
        <v>237</v>
      </c>
      <c r="D79" s="178" t="s">
        <v>341</v>
      </c>
      <c r="E79" s="179">
        <v>1</v>
      </c>
      <c r="F79" s="180"/>
      <c r="G79" s="181">
        <f t="shared" si="24"/>
        <v>0</v>
      </c>
      <c r="H79" s="160"/>
      <c r="I79" s="159">
        <f t="shared" si="25"/>
        <v>0</v>
      </c>
      <c r="J79" s="160"/>
      <c r="K79" s="159">
        <f t="shared" si="26"/>
        <v>0</v>
      </c>
      <c r="L79" s="159">
        <v>21</v>
      </c>
      <c r="M79" s="159">
        <f t="shared" si="27"/>
        <v>0</v>
      </c>
      <c r="N79" s="158">
        <v>0</v>
      </c>
      <c r="O79" s="158">
        <f t="shared" si="28"/>
        <v>0</v>
      </c>
      <c r="P79" s="158">
        <v>0</v>
      </c>
      <c r="Q79" s="158">
        <f t="shared" si="29"/>
        <v>0</v>
      </c>
      <c r="R79" s="159"/>
      <c r="S79" s="159"/>
      <c r="T79" s="159" t="s">
        <v>216</v>
      </c>
      <c r="U79" s="151"/>
      <c r="V79" s="151"/>
      <c r="W79" s="151"/>
      <c r="X79" s="151"/>
      <c r="Y79" s="151"/>
      <c r="Z79" s="151"/>
      <c r="AA79" s="151"/>
      <c r="AB79" s="151"/>
      <c r="AC79" s="151" t="s">
        <v>217</v>
      </c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</row>
    <row r="80" spans="1:56" outlineLevel="1" x14ac:dyDescent="0.2">
      <c r="A80" s="176">
        <v>65</v>
      </c>
      <c r="B80" s="177" t="s">
        <v>238</v>
      </c>
      <c r="C80" s="183" t="s">
        <v>239</v>
      </c>
      <c r="D80" s="178" t="s">
        <v>220</v>
      </c>
      <c r="E80" s="179">
        <v>14</v>
      </c>
      <c r="F80" s="180"/>
      <c r="G80" s="181">
        <f t="shared" si="24"/>
        <v>0</v>
      </c>
      <c r="H80" s="160"/>
      <c r="I80" s="159">
        <f t="shared" si="25"/>
        <v>0</v>
      </c>
      <c r="J80" s="160"/>
      <c r="K80" s="159">
        <f t="shared" si="26"/>
        <v>0</v>
      </c>
      <c r="L80" s="159">
        <v>21</v>
      </c>
      <c r="M80" s="159">
        <f t="shared" si="27"/>
        <v>0</v>
      </c>
      <c r="N80" s="158">
        <v>0</v>
      </c>
      <c r="O80" s="158">
        <f t="shared" si="28"/>
        <v>0</v>
      </c>
      <c r="P80" s="158">
        <v>0</v>
      </c>
      <c r="Q80" s="158">
        <f t="shared" si="29"/>
        <v>0</v>
      </c>
      <c r="R80" s="159"/>
      <c r="S80" s="159"/>
      <c r="T80" s="159" t="s">
        <v>216</v>
      </c>
      <c r="U80" s="151"/>
      <c r="V80" s="151"/>
      <c r="W80" s="151"/>
      <c r="X80" s="151"/>
      <c r="Y80" s="151"/>
      <c r="Z80" s="151"/>
      <c r="AA80" s="151"/>
      <c r="AB80" s="151"/>
      <c r="AC80" s="151" t="s">
        <v>217</v>
      </c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</row>
    <row r="81" spans="1:56" x14ac:dyDescent="0.2">
      <c r="A81" s="163" t="s">
        <v>108</v>
      </c>
      <c r="B81" s="164" t="s">
        <v>77</v>
      </c>
      <c r="C81" s="182" t="s">
        <v>78</v>
      </c>
      <c r="D81" s="165"/>
      <c r="E81" s="166"/>
      <c r="F81" s="167"/>
      <c r="G81" s="168">
        <f>SUMIF(AC82:AC86,"&lt;&gt;NOR",G82:G86)</f>
        <v>0</v>
      </c>
      <c r="H81" s="162"/>
      <c r="I81" s="162">
        <f>SUM(I82:I86)</f>
        <v>0</v>
      </c>
      <c r="J81" s="162"/>
      <c r="K81" s="162">
        <f>SUM(K82:K86)</f>
        <v>0</v>
      </c>
      <c r="L81" s="162"/>
      <c r="M81" s="162">
        <f>SUM(M82:M86)</f>
        <v>0</v>
      </c>
      <c r="N81" s="161"/>
      <c r="O81" s="161">
        <f>SUM(O82:O86)</f>
        <v>0</v>
      </c>
      <c r="P81" s="161"/>
      <c r="Q81" s="161">
        <f>SUM(Q82:Q86)</f>
        <v>0</v>
      </c>
      <c r="R81" s="162"/>
      <c r="S81" s="162"/>
      <c r="T81" s="162"/>
      <c r="AC81" t="s">
        <v>109</v>
      </c>
    </row>
    <row r="82" spans="1:56" ht="22.5" outlineLevel="1" x14ac:dyDescent="0.2">
      <c r="A82" s="176">
        <v>66</v>
      </c>
      <c r="B82" s="177" t="s">
        <v>240</v>
      </c>
      <c r="C82" s="183" t="s">
        <v>241</v>
      </c>
      <c r="D82" s="178" t="s">
        <v>220</v>
      </c>
      <c r="E82" s="179">
        <v>80</v>
      </c>
      <c r="F82" s="180"/>
      <c r="G82" s="181">
        <f>ROUND(E82*F82,2)</f>
        <v>0</v>
      </c>
      <c r="H82" s="160"/>
      <c r="I82" s="159">
        <f>ROUND(E82*H82,2)</f>
        <v>0</v>
      </c>
      <c r="J82" s="160"/>
      <c r="K82" s="159">
        <f>ROUND(E82*J82,2)</f>
        <v>0</v>
      </c>
      <c r="L82" s="159">
        <v>21</v>
      </c>
      <c r="M82" s="159">
        <f>G82*(1+L82/100)</f>
        <v>0</v>
      </c>
      <c r="N82" s="158">
        <v>0</v>
      </c>
      <c r="O82" s="158">
        <f>ROUND(E82*N82,2)</f>
        <v>0</v>
      </c>
      <c r="P82" s="158">
        <v>0</v>
      </c>
      <c r="Q82" s="158">
        <f>ROUND(E82*P82,2)</f>
        <v>0</v>
      </c>
      <c r="R82" s="159"/>
      <c r="S82" s="159"/>
      <c r="T82" s="159" t="s">
        <v>216</v>
      </c>
      <c r="U82" s="151"/>
      <c r="V82" s="151"/>
      <c r="W82" s="151"/>
      <c r="X82" s="151"/>
      <c r="Y82" s="151"/>
      <c r="Z82" s="151"/>
      <c r="AA82" s="151"/>
      <c r="AB82" s="151"/>
      <c r="AC82" s="151" t="s">
        <v>217</v>
      </c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</row>
    <row r="83" spans="1:56" ht="22.5" outlineLevel="1" x14ac:dyDescent="0.2">
      <c r="A83" s="176">
        <v>67</v>
      </c>
      <c r="B83" s="177" t="s">
        <v>242</v>
      </c>
      <c r="C83" s="183" t="s">
        <v>243</v>
      </c>
      <c r="D83" s="178" t="s">
        <v>220</v>
      </c>
      <c r="E83" s="179">
        <v>40</v>
      </c>
      <c r="F83" s="180"/>
      <c r="G83" s="181">
        <f>ROUND(E83*F83,2)</f>
        <v>0</v>
      </c>
      <c r="H83" s="160"/>
      <c r="I83" s="159">
        <f>ROUND(E83*H83,2)</f>
        <v>0</v>
      </c>
      <c r="J83" s="160"/>
      <c r="K83" s="159">
        <f>ROUND(E83*J83,2)</f>
        <v>0</v>
      </c>
      <c r="L83" s="159">
        <v>21</v>
      </c>
      <c r="M83" s="159">
        <f>G83*(1+L83/100)</f>
        <v>0</v>
      </c>
      <c r="N83" s="158">
        <v>0</v>
      </c>
      <c r="O83" s="158">
        <f>ROUND(E83*N83,2)</f>
        <v>0</v>
      </c>
      <c r="P83" s="158">
        <v>0</v>
      </c>
      <c r="Q83" s="158">
        <f>ROUND(E83*P83,2)</f>
        <v>0</v>
      </c>
      <c r="R83" s="159"/>
      <c r="S83" s="159"/>
      <c r="T83" s="159" t="s">
        <v>216</v>
      </c>
      <c r="U83" s="151"/>
      <c r="V83" s="151"/>
      <c r="W83" s="151"/>
      <c r="X83" s="151"/>
      <c r="Y83" s="151"/>
      <c r="Z83" s="151"/>
      <c r="AA83" s="151"/>
      <c r="AB83" s="151"/>
      <c r="AC83" s="151" t="s">
        <v>217</v>
      </c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</row>
    <row r="84" spans="1:56" outlineLevel="1" x14ac:dyDescent="0.2">
      <c r="A84" s="176">
        <v>68</v>
      </c>
      <c r="B84" s="177" t="s">
        <v>244</v>
      </c>
      <c r="C84" s="183" t="s">
        <v>245</v>
      </c>
      <c r="D84" s="178" t="s">
        <v>220</v>
      </c>
      <c r="E84" s="179">
        <v>80</v>
      </c>
      <c r="F84" s="180"/>
      <c r="G84" s="181">
        <f>ROUND(E84*F84,2)</f>
        <v>0</v>
      </c>
      <c r="H84" s="160"/>
      <c r="I84" s="159">
        <f>ROUND(E84*H84,2)</f>
        <v>0</v>
      </c>
      <c r="J84" s="160"/>
      <c r="K84" s="159">
        <f>ROUND(E84*J84,2)</f>
        <v>0</v>
      </c>
      <c r="L84" s="159">
        <v>21</v>
      </c>
      <c r="M84" s="159">
        <f>G84*(1+L84/100)</f>
        <v>0</v>
      </c>
      <c r="N84" s="158">
        <v>0</v>
      </c>
      <c r="O84" s="158">
        <f>ROUND(E84*N84,2)</f>
        <v>0</v>
      </c>
      <c r="P84" s="158">
        <v>0</v>
      </c>
      <c r="Q84" s="158">
        <f>ROUND(E84*P84,2)</f>
        <v>0</v>
      </c>
      <c r="R84" s="159"/>
      <c r="S84" s="159"/>
      <c r="T84" s="159" t="s">
        <v>216</v>
      </c>
      <c r="U84" s="151"/>
      <c r="V84" s="151"/>
      <c r="W84" s="151"/>
      <c r="X84" s="151"/>
      <c r="Y84" s="151"/>
      <c r="Z84" s="151"/>
      <c r="AA84" s="151"/>
      <c r="AB84" s="151"/>
      <c r="AC84" s="151" t="s">
        <v>217</v>
      </c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</row>
    <row r="85" spans="1:56" outlineLevel="1" x14ac:dyDescent="0.2">
      <c r="A85" s="176">
        <v>69</v>
      </c>
      <c r="B85" s="177" t="s">
        <v>244</v>
      </c>
      <c r="C85" s="183" t="s">
        <v>245</v>
      </c>
      <c r="D85" s="178" t="s">
        <v>220</v>
      </c>
      <c r="E85" s="179">
        <v>40</v>
      </c>
      <c r="F85" s="180"/>
      <c r="G85" s="181">
        <f>ROUND(E85*F85,2)</f>
        <v>0</v>
      </c>
      <c r="H85" s="160"/>
      <c r="I85" s="159">
        <f>ROUND(E85*H85,2)</f>
        <v>0</v>
      </c>
      <c r="J85" s="160"/>
      <c r="K85" s="159">
        <f>ROUND(E85*J85,2)</f>
        <v>0</v>
      </c>
      <c r="L85" s="159">
        <v>21</v>
      </c>
      <c r="M85" s="159">
        <f>G85*(1+L85/100)</f>
        <v>0</v>
      </c>
      <c r="N85" s="158">
        <v>0</v>
      </c>
      <c r="O85" s="158">
        <f>ROUND(E85*N85,2)</f>
        <v>0</v>
      </c>
      <c r="P85" s="158">
        <v>0</v>
      </c>
      <c r="Q85" s="158">
        <f>ROUND(E85*P85,2)</f>
        <v>0</v>
      </c>
      <c r="R85" s="159"/>
      <c r="S85" s="159"/>
      <c r="T85" s="159" t="s">
        <v>216</v>
      </c>
      <c r="U85" s="151"/>
      <c r="V85" s="151"/>
      <c r="W85" s="151"/>
      <c r="X85" s="151"/>
      <c r="Y85" s="151"/>
      <c r="Z85" s="151"/>
      <c r="AA85" s="151"/>
      <c r="AB85" s="151"/>
      <c r="AC85" s="151" t="s">
        <v>217</v>
      </c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</row>
    <row r="86" spans="1:56" outlineLevel="1" x14ac:dyDescent="0.2">
      <c r="A86" s="176">
        <v>70</v>
      </c>
      <c r="B86" s="177" t="s">
        <v>246</v>
      </c>
      <c r="C86" s="183" t="s">
        <v>247</v>
      </c>
      <c r="D86" s="178" t="s">
        <v>220</v>
      </c>
      <c r="E86" s="179">
        <v>80</v>
      </c>
      <c r="F86" s="180"/>
      <c r="G86" s="181">
        <f>ROUND(E86*F86,2)</f>
        <v>0</v>
      </c>
      <c r="H86" s="160"/>
      <c r="I86" s="159">
        <f>ROUND(E86*H86,2)</f>
        <v>0</v>
      </c>
      <c r="J86" s="160"/>
      <c r="K86" s="159">
        <f>ROUND(E86*J86,2)</f>
        <v>0</v>
      </c>
      <c r="L86" s="159">
        <v>21</v>
      </c>
      <c r="M86" s="159">
        <f>G86*(1+L86/100)</f>
        <v>0</v>
      </c>
      <c r="N86" s="158">
        <v>0</v>
      </c>
      <c r="O86" s="158">
        <f>ROUND(E86*N86,2)</f>
        <v>0</v>
      </c>
      <c r="P86" s="158">
        <v>0</v>
      </c>
      <c r="Q86" s="158">
        <f>ROUND(E86*P86,2)</f>
        <v>0</v>
      </c>
      <c r="R86" s="159"/>
      <c r="S86" s="159"/>
      <c r="T86" s="159" t="s">
        <v>216</v>
      </c>
      <c r="U86" s="151"/>
      <c r="V86" s="151"/>
      <c r="W86" s="151"/>
      <c r="X86" s="151"/>
      <c r="Y86" s="151"/>
      <c r="Z86" s="151"/>
      <c r="AA86" s="151"/>
      <c r="AB86" s="151"/>
      <c r="AC86" s="151" t="s">
        <v>217</v>
      </c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</row>
    <row r="87" spans="1:56" x14ac:dyDescent="0.2">
      <c r="A87" s="163" t="s">
        <v>108</v>
      </c>
      <c r="B87" s="164" t="s">
        <v>79</v>
      </c>
      <c r="C87" s="182" t="s">
        <v>80</v>
      </c>
      <c r="D87" s="165"/>
      <c r="E87" s="166"/>
      <c r="F87" s="167"/>
      <c r="G87" s="168">
        <f>SUMIF(AC88:AC89,"&lt;&gt;NOR",G88:G89)</f>
        <v>0</v>
      </c>
      <c r="H87" s="162"/>
      <c r="I87" s="162">
        <f>SUM(I88:I89)</f>
        <v>0</v>
      </c>
      <c r="J87" s="162"/>
      <c r="K87" s="162">
        <f>SUM(K88:K89)</f>
        <v>0</v>
      </c>
      <c r="L87" s="162"/>
      <c r="M87" s="162">
        <f>SUM(M88:M89)</f>
        <v>0</v>
      </c>
      <c r="N87" s="161"/>
      <c r="O87" s="161">
        <f>SUM(O88:O89)</f>
        <v>0</v>
      </c>
      <c r="P87" s="161"/>
      <c r="Q87" s="161">
        <f>SUM(Q88:Q89)</f>
        <v>0</v>
      </c>
      <c r="R87" s="162"/>
      <c r="S87" s="162"/>
      <c r="T87" s="162"/>
      <c r="AC87" t="s">
        <v>109</v>
      </c>
    </row>
    <row r="88" spans="1:56" outlineLevel="1" x14ac:dyDescent="0.2">
      <c r="A88" s="176">
        <v>71</v>
      </c>
      <c r="B88" s="177" t="s">
        <v>248</v>
      </c>
      <c r="C88" s="183" t="s">
        <v>249</v>
      </c>
      <c r="D88" s="178" t="s">
        <v>220</v>
      </c>
      <c r="E88" s="179">
        <v>80</v>
      </c>
      <c r="F88" s="180"/>
      <c r="G88" s="181">
        <f>ROUND(E88*F88,2)</f>
        <v>0</v>
      </c>
      <c r="H88" s="160"/>
      <c r="I88" s="159">
        <f>ROUND(E88*H88,2)</f>
        <v>0</v>
      </c>
      <c r="J88" s="160"/>
      <c r="K88" s="159">
        <f>ROUND(E88*J88,2)</f>
        <v>0</v>
      </c>
      <c r="L88" s="159">
        <v>21</v>
      </c>
      <c r="M88" s="159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9"/>
      <c r="S88" s="159"/>
      <c r="T88" s="159" t="s">
        <v>216</v>
      </c>
      <c r="U88" s="151"/>
      <c r="V88" s="151"/>
      <c r="W88" s="151"/>
      <c r="X88" s="151"/>
      <c r="Y88" s="151"/>
      <c r="Z88" s="151"/>
      <c r="AA88" s="151"/>
      <c r="AB88" s="151"/>
      <c r="AC88" s="151" t="s">
        <v>217</v>
      </c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</row>
    <row r="89" spans="1:56" outlineLevel="1" x14ac:dyDescent="0.2">
      <c r="A89" s="176">
        <v>72</v>
      </c>
      <c r="B89" s="177" t="s">
        <v>250</v>
      </c>
      <c r="C89" s="183" t="s">
        <v>251</v>
      </c>
      <c r="D89" s="178" t="s">
        <v>220</v>
      </c>
      <c r="E89" s="179">
        <v>180</v>
      </c>
      <c r="F89" s="180"/>
      <c r="G89" s="181">
        <f>ROUND(E89*F89,2)</f>
        <v>0</v>
      </c>
      <c r="H89" s="160"/>
      <c r="I89" s="159">
        <f>ROUND(E89*H89,2)</f>
        <v>0</v>
      </c>
      <c r="J89" s="160"/>
      <c r="K89" s="159">
        <f>ROUND(E89*J89,2)</f>
        <v>0</v>
      </c>
      <c r="L89" s="159">
        <v>21</v>
      </c>
      <c r="M89" s="159">
        <f>G89*(1+L89/100)</f>
        <v>0</v>
      </c>
      <c r="N89" s="158">
        <v>0</v>
      </c>
      <c r="O89" s="158">
        <f>ROUND(E89*N89,2)</f>
        <v>0</v>
      </c>
      <c r="P89" s="158">
        <v>0</v>
      </c>
      <c r="Q89" s="158">
        <f>ROUND(E89*P89,2)</f>
        <v>0</v>
      </c>
      <c r="R89" s="159"/>
      <c r="S89" s="159"/>
      <c r="T89" s="159" t="s">
        <v>216</v>
      </c>
      <c r="U89" s="151"/>
      <c r="V89" s="151"/>
      <c r="W89" s="151"/>
      <c r="X89" s="151"/>
      <c r="Y89" s="151"/>
      <c r="Z89" s="151"/>
      <c r="AA89" s="151"/>
      <c r="AB89" s="151"/>
      <c r="AC89" s="151" t="s">
        <v>217</v>
      </c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</row>
    <row r="90" spans="1:56" x14ac:dyDescent="0.2">
      <c r="A90" s="163" t="s">
        <v>108</v>
      </c>
      <c r="B90" s="164" t="s">
        <v>81</v>
      </c>
      <c r="C90" s="182" t="s">
        <v>82</v>
      </c>
      <c r="D90" s="165"/>
      <c r="E90" s="166"/>
      <c r="F90" s="167"/>
      <c r="G90" s="168">
        <f>SUMIF(AC91:AC93,"&lt;&gt;NOR",G91:G93)</f>
        <v>0</v>
      </c>
      <c r="H90" s="162"/>
      <c r="I90" s="162">
        <f>SUM(I91:I93)</f>
        <v>0</v>
      </c>
      <c r="J90" s="162"/>
      <c r="K90" s="162">
        <f>SUM(K91:K93)</f>
        <v>0</v>
      </c>
      <c r="L90" s="162"/>
      <c r="M90" s="162">
        <f>SUM(M91:M93)</f>
        <v>0</v>
      </c>
      <c r="N90" s="161"/>
      <c r="O90" s="161">
        <f>SUM(O91:O93)</f>
        <v>0</v>
      </c>
      <c r="P90" s="161"/>
      <c r="Q90" s="161">
        <f>SUM(Q91:Q93)</f>
        <v>0</v>
      </c>
      <c r="R90" s="162"/>
      <c r="S90" s="162"/>
      <c r="T90" s="162"/>
      <c r="AC90" t="s">
        <v>109</v>
      </c>
    </row>
    <row r="91" spans="1:56" outlineLevel="1" x14ac:dyDescent="0.2">
      <c r="A91" s="176">
        <v>73</v>
      </c>
      <c r="B91" s="177" t="s">
        <v>252</v>
      </c>
      <c r="C91" s="183" t="s">
        <v>253</v>
      </c>
      <c r="D91" s="178" t="s">
        <v>220</v>
      </c>
      <c r="E91" s="179">
        <v>200</v>
      </c>
      <c r="F91" s="180"/>
      <c r="G91" s="181">
        <f>ROUND(E91*F91,2)</f>
        <v>0</v>
      </c>
      <c r="H91" s="160"/>
      <c r="I91" s="159">
        <f>ROUND(E91*H91,2)</f>
        <v>0</v>
      </c>
      <c r="J91" s="160"/>
      <c r="K91" s="159">
        <f>ROUND(E91*J91,2)</f>
        <v>0</v>
      </c>
      <c r="L91" s="159">
        <v>21</v>
      </c>
      <c r="M91" s="159">
        <f>G91*(1+L91/100)</f>
        <v>0</v>
      </c>
      <c r="N91" s="158">
        <v>0</v>
      </c>
      <c r="O91" s="158">
        <f>ROUND(E91*N91,2)</f>
        <v>0</v>
      </c>
      <c r="P91" s="158">
        <v>0</v>
      </c>
      <c r="Q91" s="158">
        <f>ROUND(E91*P91,2)</f>
        <v>0</v>
      </c>
      <c r="R91" s="159"/>
      <c r="S91" s="159"/>
      <c r="T91" s="159" t="s">
        <v>216</v>
      </c>
      <c r="U91" s="151"/>
      <c r="V91" s="151"/>
      <c r="W91" s="151"/>
      <c r="X91" s="151"/>
      <c r="Y91" s="151"/>
      <c r="Z91" s="151"/>
      <c r="AA91" s="151"/>
      <c r="AB91" s="151"/>
      <c r="AC91" s="151" t="s">
        <v>217</v>
      </c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</row>
    <row r="92" spans="1:56" ht="14.25" customHeight="1" outlineLevel="1" x14ac:dyDescent="0.2">
      <c r="A92" s="176">
        <v>74</v>
      </c>
      <c r="B92" s="177" t="s">
        <v>254</v>
      </c>
      <c r="C92" s="183" t="s">
        <v>340</v>
      </c>
      <c r="D92" s="178" t="s">
        <v>341</v>
      </c>
      <c r="E92" s="179">
        <v>1</v>
      </c>
      <c r="F92" s="180"/>
      <c r="G92" s="181">
        <f>ROUND(E92*F92,2)</f>
        <v>0</v>
      </c>
      <c r="H92" s="160"/>
      <c r="I92" s="159">
        <f>ROUND(E92*H92,2)</f>
        <v>0</v>
      </c>
      <c r="J92" s="160"/>
      <c r="K92" s="159">
        <f>ROUND(E92*J92,2)</f>
        <v>0</v>
      </c>
      <c r="L92" s="159">
        <v>21</v>
      </c>
      <c r="M92" s="159">
        <f>G92*(1+L92/100)</f>
        <v>0</v>
      </c>
      <c r="N92" s="158">
        <v>0</v>
      </c>
      <c r="O92" s="158">
        <f>ROUND(E92*N92,2)</f>
        <v>0</v>
      </c>
      <c r="P92" s="158">
        <v>0</v>
      </c>
      <c r="Q92" s="158">
        <f>ROUND(E92*P92,2)</f>
        <v>0</v>
      </c>
      <c r="R92" s="159"/>
      <c r="S92" s="159"/>
      <c r="T92" s="159" t="s">
        <v>216</v>
      </c>
      <c r="U92" s="151"/>
      <c r="V92" s="151"/>
      <c r="W92" s="151"/>
      <c r="X92" s="151"/>
      <c r="Y92" s="151"/>
      <c r="Z92" s="151"/>
      <c r="AA92" s="151"/>
      <c r="AB92" s="151"/>
      <c r="AC92" s="151" t="s">
        <v>217</v>
      </c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</row>
    <row r="93" spans="1:56" outlineLevel="1" x14ac:dyDescent="0.2">
      <c r="A93" s="176">
        <v>75</v>
      </c>
      <c r="B93" s="177" t="s">
        <v>255</v>
      </c>
      <c r="C93" s="183" t="s">
        <v>256</v>
      </c>
      <c r="D93" s="178" t="s">
        <v>220</v>
      </c>
      <c r="E93" s="179">
        <v>80</v>
      </c>
      <c r="F93" s="180"/>
      <c r="G93" s="181">
        <f>ROUND(E93*F93,2)</f>
        <v>0</v>
      </c>
      <c r="H93" s="160"/>
      <c r="I93" s="159">
        <f>ROUND(E93*H93,2)</f>
        <v>0</v>
      </c>
      <c r="J93" s="160"/>
      <c r="K93" s="159">
        <f>ROUND(E93*J93,2)</f>
        <v>0</v>
      </c>
      <c r="L93" s="159">
        <v>21</v>
      </c>
      <c r="M93" s="159">
        <f>G93*(1+L93/100)</f>
        <v>0</v>
      </c>
      <c r="N93" s="158">
        <v>0</v>
      </c>
      <c r="O93" s="158">
        <f>ROUND(E93*N93,2)</f>
        <v>0</v>
      </c>
      <c r="P93" s="158">
        <v>0</v>
      </c>
      <c r="Q93" s="158">
        <f>ROUND(E93*P93,2)</f>
        <v>0</v>
      </c>
      <c r="R93" s="159"/>
      <c r="S93" s="159"/>
      <c r="T93" s="159" t="s">
        <v>216</v>
      </c>
      <c r="U93" s="151"/>
      <c r="V93" s="151"/>
      <c r="W93" s="151"/>
      <c r="X93" s="151"/>
      <c r="Y93" s="151"/>
      <c r="Z93" s="151"/>
      <c r="AA93" s="151"/>
      <c r="AB93" s="151"/>
      <c r="AC93" s="151" t="s">
        <v>217</v>
      </c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</row>
    <row r="94" spans="1:56" x14ac:dyDescent="0.2">
      <c r="A94" s="163" t="s">
        <v>108</v>
      </c>
      <c r="B94" s="164" t="s">
        <v>83</v>
      </c>
      <c r="C94" s="182" t="s">
        <v>84</v>
      </c>
      <c r="D94" s="165"/>
      <c r="E94" s="166"/>
      <c r="F94" s="167"/>
      <c r="G94" s="168">
        <f>SUMIF(AC95:AC133,"&lt;&gt;NOR",G95:G133)</f>
        <v>0</v>
      </c>
      <c r="H94" s="162"/>
      <c r="I94" s="162">
        <f>SUM(I95:I133)</f>
        <v>0</v>
      </c>
      <c r="J94" s="162"/>
      <c r="K94" s="162">
        <f>SUM(K95:K133)</f>
        <v>0</v>
      </c>
      <c r="L94" s="162"/>
      <c r="M94" s="162">
        <f>SUM(M95:M133)</f>
        <v>0</v>
      </c>
      <c r="N94" s="161"/>
      <c r="O94" s="161">
        <f>SUM(O95:O133)</f>
        <v>0</v>
      </c>
      <c r="P94" s="161"/>
      <c r="Q94" s="161">
        <f>SUM(Q95:Q133)</f>
        <v>0</v>
      </c>
      <c r="R94" s="162"/>
      <c r="S94" s="162"/>
      <c r="T94" s="162"/>
      <c r="AC94" t="s">
        <v>109</v>
      </c>
    </row>
    <row r="95" spans="1:56" outlineLevel="1" x14ac:dyDescent="0.2">
      <c r="A95" s="176">
        <v>76</v>
      </c>
      <c r="B95" s="177" t="s">
        <v>257</v>
      </c>
      <c r="C95" s="183" t="s">
        <v>258</v>
      </c>
      <c r="D95" s="178" t="s">
        <v>112</v>
      </c>
      <c r="E95" s="179">
        <v>14</v>
      </c>
      <c r="F95" s="180"/>
      <c r="G95" s="181">
        <f t="shared" ref="G95:G133" si="30">ROUND(E95*F95,2)</f>
        <v>0</v>
      </c>
      <c r="H95" s="160"/>
      <c r="I95" s="159">
        <f t="shared" ref="I95:I133" si="31">ROUND(E95*H95,2)</f>
        <v>0</v>
      </c>
      <c r="J95" s="160"/>
      <c r="K95" s="159">
        <f t="shared" ref="K95:K133" si="32">ROUND(E95*J95,2)</f>
        <v>0</v>
      </c>
      <c r="L95" s="159">
        <v>21</v>
      </c>
      <c r="M95" s="159">
        <f t="shared" ref="M95:M133" si="33">G95*(1+L95/100)</f>
        <v>0</v>
      </c>
      <c r="N95" s="158">
        <v>0</v>
      </c>
      <c r="O95" s="158">
        <f t="shared" ref="O95:O133" si="34">ROUND(E95*N95,2)</f>
        <v>0</v>
      </c>
      <c r="P95" s="158">
        <v>0</v>
      </c>
      <c r="Q95" s="158">
        <f t="shared" ref="Q95:Q133" si="35">ROUND(E95*P95,2)</f>
        <v>0</v>
      </c>
      <c r="R95" s="159"/>
      <c r="S95" s="159"/>
      <c r="T95" s="159" t="s">
        <v>216</v>
      </c>
      <c r="U95" s="151"/>
      <c r="V95" s="151"/>
      <c r="W95" s="151"/>
      <c r="X95" s="151"/>
      <c r="Y95" s="151"/>
      <c r="Z95" s="151"/>
      <c r="AA95" s="151"/>
      <c r="AB95" s="151"/>
      <c r="AC95" s="151" t="s">
        <v>259</v>
      </c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</row>
    <row r="96" spans="1:56" outlineLevel="1" x14ac:dyDescent="0.2">
      <c r="A96" s="176">
        <v>77</v>
      </c>
      <c r="B96" s="177" t="s">
        <v>260</v>
      </c>
      <c r="C96" s="183" t="s">
        <v>261</v>
      </c>
      <c r="D96" s="178" t="s">
        <v>191</v>
      </c>
      <c r="E96" s="179">
        <v>85</v>
      </c>
      <c r="F96" s="180"/>
      <c r="G96" s="181">
        <f t="shared" si="30"/>
        <v>0</v>
      </c>
      <c r="H96" s="160"/>
      <c r="I96" s="159">
        <f t="shared" si="31"/>
        <v>0</v>
      </c>
      <c r="J96" s="160"/>
      <c r="K96" s="159">
        <f t="shared" si="32"/>
        <v>0</v>
      </c>
      <c r="L96" s="159">
        <v>21</v>
      </c>
      <c r="M96" s="159">
        <f t="shared" si="33"/>
        <v>0</v>
      </c>
      <c r="N96" s="158">
        <v>0</v>
      </c>
      <c r="O96" s="158">
        <f t="shared" si="34"/>
        <v>0</v>
      </c>
      <c r="P96" s="158">
        <v>0</v>
      </c>
      <c r="Q96" s="158">
        <f t="shared" si="35"/>
        <v>0</v>
      </c>
      <c r="R96" s="159"/>
      <c r="S96" s="159"/>
      <c r="T96" s="159" t="s">
        <v>216</v>
      </c>
      <c r="U96" s="151"/>
      <c r="V96" s="151"/>
      <c r="W96" s="151"/>
      <c r="X96" s="151"/>
      <c r="Y96" s="151"/>
      <c r="Z96" s="151"/>
      <c r="AA96" s="151"/>
      <c r="AB96" s="151"/>
      <c r="AC96" s="151" t="s">
        <v>259</v>
      </c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</row>
    <row r="97" spans="1:56" outlineLevel="1" x14ac:dyDescent="0.2">
      <c r="A97" s="176">
        <v>78</v>
      </c>
      <c r="B97" s="177" t="s">
        <v>262</v>
      </c>
      <c r="C97" s="183" t="s">
        <v>263</v>
      </c>
      <c r="D97" s="178" t="s">
        <v>191</v>
      </c>
      <c r="E97" s="179">
        <v>180</v>
      </c>
      <c r="F97" s="180"/>
      <c r="G97" s="181">
        <f t="shared" si="30"/>
        <v>0</v>
      </c>
      <c r="H97" s="160"/>
      <c r="I97" s="159">
        <f t="shared" si="31"/>
        <v>0</v>
      </c>
      <c r="J97" s="160"/>
      <c r="K97" s="159">
        <f t="shared" si="32"/>
        <v>0</v>
      </c>
      <c r="L97" s="159">
        <v>21</v>
      </c>
      <c r="M97" s="159">
        <f t="shared" si="33"/>
        <v>0</v>
      </c>
      <c r="N97" s="158">
        <v>0</v>
      </c>
      <c r="O97" s="158">
        <f t="shared" si="34"/>
        <v>0</v>
      </c>
      <c r="P97" s="158">
        <v>0</v>
      </c>
      <c r="Q97" s="158">
        <f t="shared" si="35"/>
        <v>0</v>
      </c>
      <c r="R97" s="159"/>
      <c r="S97" s="159"/>
      <c r="T97" s="159" t="s">
        <v>216</v>
      </c>
      <c r="U97" s="151"/>
      <c r="V97" s="151"/>
      <c r="W97" s="151"/>
      <c r="X97" s="151"/>
      <c r="Y97" s="151"/>
      <c r="Z97" s="151"/>
      <c r="AA97" s="151"/>
      <c r="AB97" s="151"/>
      <c r="AC97" s="151" t="s">
        <v>259</v>
      </c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</row>
    <row r="98" spans="1:56" outlineLevel="1" x14ac:dyDescent="0.2">
      <c r="A98" s="176">
        <v>79</v>
      </c>
      <c r="B98" s="177" t="s">
        <v>264</v>
      </c>
      <c r="C98" s="183" t="s">
        <v>265</v>
      </c>
      <c r="D98" s="178" t="s">
        <v>191</v>
      </c>
      <c r="E98" s="179">
        <v>130</v>
      </c>
      <c r="F98" s="180"/>
      <c r="G98" s="181">
        <f t="shared" si="30"/>
        <v>0</v>
      </c>
      <c r="H98" s="160"/>
      <c r="I98" s="159">
        <f t="shared" si="31"/>
        <v>0</v>
      </c>
      <c r="J98" s="160"/>
      <c r="K98" s="159">
        <f t="shared" si="32"/>
        <v>0</v>
      </c>
      <c r="L98" s="159">
        <v>21</v>
      </c>
      <c r="M98" s="159">
        <f t="shared" si="33"/>
        <v>0</v>
      </c>
      <c r="N98" s="158">
        <v>0</v>
      </c>
      <c r="O98" s="158">
        <f t="shared" si="34"/>
        <v>0</v>
      </c>
      <c r="P98" s="158">
        <v>0</v>
      </c>
      <c r="Q98" s="158">
        <f t="shared" si="35"/>
        <v>0</v>
      </c>
      <c r="R98" s="159"/>
      <c r="S98" s="159"/>
      <c r="T98" s="159" t="s">
        <v>216</v>
      </c>
      <c r="U98" s="151"/>
      <c r="V98" s="151"/>
      <c r="W98" s="151"/>
      <c r="X98" s="151"/>
      <c r="Y98" s="151"/>
      <c r="Z98" s="151"/>
      <c r="AA98" s="151"/>
      <c r="AB98" s="151"/>
      <c r="AC98" s="151" t="s">
        <v>259</v>
      </c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</row>
    <row r="99" spans="1:56" outlineLevel="1" x14ac:dyDescent="0.2">
      <c r="A99" s="176">
        <v>80</v>
      </c>
      <c r="B99" s="177" t="s">
        <v>266</v>
      </c>
      <c r="C99" s="183" t="s">
        <v>267</v>
      </c>
      <c r="D99" s="178" t="s">
        <v>191</v>
      </c>
      <c r="E99" s="179">
        <v>2022</v>
      </c>
      <c r="F99" s="180"/>
      <c r="G99" s="181">
        <f t="shared" si="30"/>
        <v>0</v>
      </c>
      <c r="H99" s="160"/>
      <c r="I99" s="159">
        <f t="shared" si="31"/>
        <v>0</v>
      </c>
      <c r="J99" s="160"/>
      <c r="K99" s="159">
        <f t="shared" si="32"/>
        <v>0</v>
      </c>
      <c r="L99" s="159">
        <v>21</v>
      </c>
      <c r="M99" s="159">
        <f t="shared" si="33"/>
        <v>0</v>
      </c>
      <c r="N99" s="158">
        <v>0</v>
      </c>
      <c r="O99" s="158">
        <f t="shared" si="34"/>
        <v>0</v>
      </c>
      <c r="P99" s="158">
        <v>0</v>
      </c>
      <c r="Q99" s="158">
        <f t="shared" si="35"/>
        <v>0</v>
      </c>
      <c r="R99" s="159"/>
      <c r="S99" s="159"/>
      <c r="T99" s="159" t="s">
        <v>216</v>
      </c>
      <c r="U99" s="151"/>
      <c r="V99" s="151"/>
      <c r="W99" s="151"/>
      <c r="X99" s="151"/>
      <c r="Y99" s="151"/>
      <c r="Z99" s="151"/>
      <c r="AA99" s="151"/>
      <c r="AB99" s="151"/>
      <c r="AC99" s="151" t="s">
        <v>259</v>
      </c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</row>
    <row r="100" spans="1:56" outlineLevel="1" x14ac:dyDescent="0.2">
      <c r="A100" s="176">
        <v>81</v>
      </c>
      <c r="B100" s="177" t="s">
        <v>268</v>
      </c>
      <c r="C100" s="183" t="s">
        <v>269</v>
      </c>
      <c r="D100" s="178" t="s">
        <v>191</v>
      </c>
      <c r="E100" s="179">
        <v>1110</v>
      </c>
      <c r="F100" s="180"/>
      <c r="G100" s="181">
        <f t="shared" si="30"/>
        <v>0</v>
      </c>
      <c r="H100" s="160"/>
      <c r="I100" s="159">
        <f t="shared" si="31"/>
        <v>0</v>
      </c>
      <c r="J100" s="160"/>
      <c r="K100" s="159">
        <f t="shared" si="32"/>
        <v>0</v>
      </c>
      <c r="L100" s="159">
        <v>21</v>
      </c>
      <c r="M100" s="159">
        <f t="shared" si="33"/>
        <v>0</v>
      </c>
      <c r="N100" s="158">
        <v>0</v>
      </c>
      <c r="O100" s="158">
        <f t="shared" si="34"/>
        <v>0</v>
      </c>
      <c r="P100" s="158">
        <v>0</v>
      </c>
      <c r="Q100" s="158">
        <f t="shared" si="35"/>
        <v>0</v>
      </c>
      <c r="R100" s="159"/>
      <c r="S100" s="159"/>
      <c r="T100" s="159" t="s">
        <v>216</v>
      </c>
      <c r="U100" s="151"/>
      <c r="V100" s="151"/>
      <c r="W100" s="151"/>
      <c r="X100" s="151"/>
      <c r="Y100" s="151"/>
      <c r="Z100" s="151"/>
      <c r="AA100" s="151"/>
      <c r="AB100" s="151"/>
      <c r="AC100" s="151" t="s">
        <v>259</v>
      </c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</row>
    <row r="101" spans="1:56" outlineLevel="1" x14ac:dyDescent="0.2">
      <c r="A101" s="176">
        <v>82</v>
      </c>
      <c r="B101" s="177" t="s">
        <v>270</v>
      </c>
      <c r="C101" s="183" t="s">
        <v>271</v>
      </c>
      <c r="D101" s="190" t="s">
        <v>191</v>
      </c>
      <c r="E101" s="191">
        <v>1205</v>
      </c>
      <c r="F101" s="180"/>
      <c r="G101" s="181">
        <f t="shared" si="30"/>
        <v>0</v>
      </c>
      <c r="H101" s="160"/>
      <c r="I101" s="159">
        <f t="shared" si="31"/>
        <v>0</v>
      </c>
      <c r="J101" s="160"/>
      <c r="K101" s="159">
        <f t="shared" si="32"/>
        <v>0</v>
      </c>
      <c r="L101" s="159">
        <v>21</v>
      </c>
      <c r="M101" s="159">
        <f t="shared" si="33"/>
        <v>0</v>
      </c>
      <c r="N101" s="158">
        <v>0</v>
      </c>
      <c r="O101" s="158">
        <f t="shared" si="34"/>
        <v>0</v>
      </c>
      <c r="P101" s="158">
        <v>0</v>
      </c>
      <c r="Q101" s="158">
        <f t="shared" si="35"/>
        <v>0</v>
      </c>
      <c r="R101" s="159"/>
      <c r="S101" s="159"/>
      <c r="T101" s="159" t="s">
        <v>216</v>
      </c>
      <c r="U101" s="151"/>
      <c r="V101" s="151"/>
      <c r="W101" s="151"/>
      <c r="X101" s="151"/>
      <c r="Y101" s="151"/>
      <c r="Z101" s="151"/>
      <c r="AA101" s="151"/>
      <c r="AB101" s="151"/>
      <c r="AC101" s="151" t="s">
        <v>259</v>
      </c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</row>
    <row r="102" spans="1:56" outlineLevel="1" x14ac:dyDescent="0.2">
      <c r="A102" s="176">
        <v>83</v>
      </c>
      <c r="B102" s="177" t="s">
        <v>272</v>
      </c>
      <c r="C102" s="183" t="s">
        <v>273</v>
      </c>
      <c r="D102" s="178" t="s">
        <v>112</v>
      </c>
      <c r="E102" s="179">
        <v>17</v>
      </c>
      <c r="F102" s="180"/>
      <c r="G102" s="181">
        <f t="shared" si="30"/>
        <v>0</v>
      </c>
      <c r="H102" s="160"/>
      <c r="I102" s="159">
        <f t="shared" si="31"/>
        <v>0</v>
      </c>
      <c r="J102" s="160"/>
      <c r="K102" s="159">
        <f t="shared" si="32"/>
        <v>0</v>
      </c>
      <c r="L102" s="159">
        <v>21</v>
      </c>
      <c r="M102" s="159">
        <f t="shared" si="33"/>
        <v>0</v>
      </c>
      <c r="N102" s="158">
        <v>0</v>
      </c>
      <c r="O102" s="158">
        <f t="shared" si="34"/>
        <v>0</v>
      </c>
      <c r="P102" s="158">
        <v>0</v>
      </c>
      <c r="Q102" s="158">
        <f t="shared" si="35"/>
        <v>0</v>
      </c>
      <c r="R102" s="159"/>
      <c r="S102" s="159"/>
      <c r="T102" s="159" t="s">
        <v>216</v>
      </c>
      <c r="U102" s="151"/>
      <c r="V102" s="151"/>
      <c r="W102" s="151"/>
      <c r="X102" s="151"/>
      <c r="Y102" s="151"/>
      <c r="Z102" s="151"/>
      <c r="AA102" s="151"/>
      <c r="AB102" s="151"/>
      <c r="AC102" s="151" t="s">
        <v>217</v>
      </c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</row>
    <row r="103" spans="1:56" outlineLevel="1" x14ac:dyDescent="0.2">
      <c r="A103" s="176">
        <v>84</v>
      </c>
      <c r="B103" s="177" t="s">
        <v>274</v>
      </c>
      <c r="C103" s="183" t="s">
        <v>275</v>
      </c>
      <c r="D103" s="178" t="s">
        <v>112</v>
      </c>
      <c r="E103" s="179">
        <v>14</v>
      </c>
      <c r="F103" s="180"/>
      <c r="G103" s="181">
        <f t="shared" si="30"/>
        <v>0</v>
      </c>
      <c r="H103" s="160"/>
      <c r="I103" s="159">
        <f t="shared" si="31"/>
        <v>0</v>
      </c>
      <c r="J103" s="160"/>
      <c r="K103" s="159">
        <f t="shared" si="32"/>
        <v>0</v>
      </c>
      <c r="L103" s="159">
        <v>21</v>
      </c>
      <c r="M103" s="159">
        <f t="shared" si="33"/>
        <v>0</v>
      </c>
      <c r="N103" s="158">
        <v>0</v>
      </c>
      <c r="O103" s="158">
        <f t="shared" si="34"/>
        <v>0</v>
      </c>
      <c r="P103" s="158">
        <v>0</v>
      </c>
      <c r="Q103" s="158">
        <f t="shared" si="35"/>
        <v>0</v>
      </c>
      <c r="R103" s="159"/>
      <c r="S103" s="159"/>
      <c r="T103" s="159" t="s">
        <v>216</v>
      </c>
      <c r="U103" s="151"/>
      <c r="V103" s="151"/>
      <c r="W103" s="151"/>
      <c r="X103" s="151"/>
      <c r="Y103" s="151"/>
      <c r="Z103" s="151"/>
      <c r="AA103" s="151"/>
      <c r="AB103" s="151"/>
      <c r="AC103" s="151" t="s">
        <v>217</v>
      </c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</row>
    <row r="104" spans="1:56" outlineLevel="1" x14ac:dyDescent="0.2">
      <c r="A104" s="176">
        <v>85</v>
      </c>
      <c r="B104" s="177" t="s">
        <v>276</v>
      </c>
      <c r="C104" s="183" t="s">
        <v>277</v>
      </c>
      <c r="D104" s="178" t="s">
        <v>112</v>
      </c>
      <c r="E104" s="179">
        <v>92</v>
      </c>
      <c r="F104" s="180"/>
      <c r="G104" s="181">
        <f t="shared" si="30"/>
        <v>0</v>
      </c>
      <c r="H104" s="160"/>
      <c r="I104" s="159">
        <f t="shared" si="31"/>
        <v>0</v>
      </c>
      <c r="J104" s="160"/>
      <c r="K104" s="159">
        <f t="shared" si="32"/>
        <v>0</v>
      </c>
      <c r="L104" s="159">
        <v>21</v>
      </c>
      <c r="M104" s="159">
        <f t="shared" si="33"/>
        <v>0</v>
      </c>
      <c r="N104" s="158">
        <v>0</v>
      </c>
      <c r="O104" s="158">
        <f t="shared" si="34"/>
        <v>0</v>
      </c>
      <c r="P104" s="158">
        <v>0</v>
      </c>
      <c r="Q104" s="158">
        <f t="shared" si="35"/>
        <v>0</v>
      </c>
      <c r="R104" s="159"/>
      <c r="S104" s="159"/>
      <c r="T104" s="159" t="s">
        <v>216</v>
      </c>
      <c r="U104" s="151"/>
      <c r="V104" s="151"/>
      <c r="W104" s="151"/>
      <c r="X104" s="151"/>
      <c r="Y104" s="151"/>
      <c r="Z104" s="151"/>
      <c r="AA104" s="151"/>
      <c r="AB104" s="151"/>
      <c r="AC104" s="151" t="s">
        <v>217</v>
      </c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</row>
    <row r="105" spans="1:56" outlineLevel="1" x14ac:dyDescent="0.2">
      <c r="A105" s="176">
        <v>86</v>
      </c>
      <c r="B105" s="177" t="s">
        <v>278</v>
      </c>
      <c r="C105" s="183" t="s">
        <v>279</v>
      </c>
      <c r="D105" s="178" t="s">
        <v>112</v>
      </c>
      <c r="E105" s="179">
        <v>13</v>
      </c>
      <c r="F105" s="180"/>
      <c r="G105" s="181">
        <f t="shared" si="30"/>
        <v>0</v>
      </c>
      <c r="H105" s="160"/>
      <c r="I105" s="159">
        <f t="shared" si="31"/>
        <v>0</v>
      </c>
      <c r="J105" s="160"/>
      <c r="K105" s="159">
        <f t="shared" si="32"/>
        <v>0</v>
      </c>
      <c r="L105" s="159">
        <v>21</v>
      </c>
      <c r="M105" s="159">
        <f t="shared" si="33"/>
        <v>0</v>
      </c>
      <c r="N105" s="158">
        <v>0</v>
      </c>
      <c r="O105" s="158">
        <f t="shared" si="34"/>
        <v>0</v>
      </c>
      <c r="P105" s="158">
        <v>0</v>
      </c>
      <c r="Q105" s="158">
        <f t="shared" si="35"/>
        <v>0</v>
      </c>
      <c r="R105" s="159"/>
      <c r="S105" s="159"/>
      <c r="T105" s="159" t="s">
        <v>216</v>
      </c>
      <c r="U105" s="151"/>
      <c r="V105" s="151"/>
      <c r="W105" s="151"/>
      <c r="X105" s="151"/>
      <c r="Y105" s="151"/>
      <c r="Z105" s="151"/>
      <c r="AA105" s="151"/>
      <c r="AB105" s="151"/>
      <c r="AC105" s="151" t="s">
        <v>217</v>
      </c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</row>
    <row r="106" spans="1:56" outlineLevel="1" x14ac:dyDescent="0.2">
      <c r="A106" s="176">
        <v>87</v>
      </c>
      <c r="B106" s="177" t="s">
        <v>280</v>
      </c>
      <c r="C106" s="183" t="s">
        <v>281</v>
      </c>
      <c r="D106" s="178" t="s">
        <v>112</v>
      </c>
      <c r="E106" s="179">
        <v>1</v>
      </c>
      <c r="F106" s="180"/>
      <c r="G106" s="181">
        <f t="shared" si="30"/>
        <v>0</v>
      </c>
      <c r="H106" s="160"/>
      <c r="I106" s="159">
        <f t="shared" si="31"/>
        <v>0</v>
      </c>
      <c r="J106" s="160"/>
      <c r="K106" s="159">
        <f t="shared" si="32"/>
        <v>0</v>
      </c>
      <c r="L106" s="159">
        <v>21</v>
      </c>
      <c r="M106" s="159">
        <f t="shared" si="33"/>
        <v>0</v>
      </c>
      <c r="N106" s="158">
        <v>0</v>
      </c>
      <c r="O106" s="158">
        <f t="shared" si="34"/>
        <v>0</v>
      </c>
      <c r="P106" s="158">
        <v>0</v>
      </c>
      <c r="Q106" s="158">
        <f t="shared" si="35"/>
        <v>0</v>
      </c>
      <c r="R106" s="159"/>
      <c r="S106" s="159"/>
      <c r="T106" s="159" t="s">
        <v>216</v>
      </c>
      <c r="U106" s="151"/>
      <c r="V106" s="151"/>
      <c r="W106" s="151"/>
      <c r="X106" s="151"/>
      <c r="Y106" s="151"/>
      <c r="Z106" s="151"/>
      <c r="AA106" s="151"/>
      <c r="AB106" s="151"/>
      <c r="AC106" s="151" t="s">
        <v>217</v>
      </c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</row>
    <row r="107" spans="1:56" outlineLevel="1" x14ac:dyDescent="0.2">
      <c r="A107" s="176">
        <v>88</v>
      </c>
      <c r="B107" s="177" t="s">
        <v>282</v>
      </c>
      <c r="C107" s="183" t="s">
        <v>283</v>
      </c>
      <c r="D107" s="178" t="s">
        <v>112</v>
      </c>
      <c r="E107" s="179">
        <v>1</v>
      </c>
      <c r="F107" s="180"/>
      <c r="G107" s="181">
        <f t="shared" si="30"/>
        <v>0</v>
      </c>
      <c r="H107" s="160"/>
      <c r="I107" s="159">
        <f t="shared" si="31"/>
        <v>0</v>
      </c>
      <c r="J107" s="160"/>
      <c r="K107" s="159">
        <f t="shared" si="32"/>
        <v>0</v>
      </c>
      <c r="L107" s="159">
        <v>21</v>
      </c>
      <c r="M107" s="159">
        <f t="shared" si="33"/>
        <v>0</v>
      </c>
      <c r="N107" s="158">
        <v>0</v>
      </c>
      <c r="O107" s="158">
        <f t="shared" si="34"/>
        <v>0</v>
      </c>
      <c r="P107" s="158">
        <v>0</v>
      </c>
      <c r="Q107" s="158">
        <f t="shared" si="35"/>
        <v>0</v>
      </c>
      <c r="R107" s="159"/>
      <c r="S107" s="159"/>
      <c r="T107" s="159" t="s">
        <v>216</v>
      </c>
      <c r="U107" s="151"/>
      <c r="V107" s="151"/>
      <c r="W107" s="151"/>
      <c r="X107" s="151"/>
      <c r="Y107" s="151"/>
      <c r="Z107" s="151"/>
      <c r="AA107" s="151"/>
      <c r="AB107" s="151"/>
      <c r="AC107" s="151" t="s">
        <v>217</v>
      </c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</row>
    <row r="108" spans="1:56" outlineLevel="1" x14ac:dyDescent="0.2">
      <c r="A108" s="176">
        <v>89</v>
      </c>
      <c r="B108" s="177" t="s">
        <v>284</v>
      </c>
      <c r="C108" s="183" t="s">
        <v>285</v>
      </c>
      <c r="D108" s="178" t="s">
        <v>112</v>
      </c>
      <c r="E108" s="179">
        <v>56</v>
      </c>
      <c r="F108" s="180"/>
      <c r="G108" s="181">
        <f t="shared" si="30"/>
        <v>0</v>
      </c>
      <c r="H108" s="160"/>
      <c r="I108" s="159">
        <f t="shared" si="31"/>
        <v>0</v>
      </c>
      <c r="J108" s="160"/>
      <c r="K108" s="159">
        <f t="shared" si="32"/>
        <v>0</v>
      </c>
      <c r="L108" s="159">
        <v>21</v>
      </c>
      <c r="M108" s="159">
        <f t="shared" si="33"/>
        <v>0</v>
      </c>
      <c r="N108" s="158">
        <v>0</v>
      </c>
      <c r="O108" s="158">
        <f t="shared" si="34"/>
        <v>0</v>
      </c>
      <c r="P108" s="158">
        <v>0</v>
      </c>
      <c r="Q108" s="158">
        <f t="shared" si="35"/>
        <v>0</v>
      </c>
      <c r="R108" s="159"/>
      <c r="S108" s="159"/>
      <c r="T108" s="159" t="s">
        <v>216</v>
      </c>
      <c r="U108" s="151"/>
      <c r="V108" s="151"/>
      <c r="W108" s="151"/>
      <c r="X108" s="151"/>
      <c r="Y108" s="151"/>
      <c r="Z108" s="151"/>
      <c r="AA108" s="151"/>
      <c r="AB108" s="151"/>
      <c r="AC108" s="151" t="s">
        <v>217</v>
      </c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</row>
    <row r="109" spans="1:56" outlineLevel="1" x14ac:dyDescent="0.2">
      <c r="A109" s="176">
        <v>90</v>
      </c>
      <c r="B109" s="177" t="s">
        <v>286</v>
      </c>
      <c r="C109" s="183" t="s">
        <v>287</v>
      </c>
      <c r="D109" s="178" t="s">
        <v>112</v>
      </c>
      <c r="E109" s="179">
        <v>38</v>
      </c>
      <c r="F109" s="180"/>
      <c r="G109" s="181">
        <f t="shared" si="30"/>
        <v>0</v>
      </c>
      <c r="H109" s="160"/>
      <c r="I109" s="159">
        <f t="shared" si="31"/>
        <v>0</v>
      </c>
      <c r="J109" s="160"/>
      <c r="K109" s="159">
        <f t="shared" si="32"/>
        <v>0</v>
      </c>
      <c r="L109" s="159">
        <v>21</v>
      </c>
      <c r="M109" s="159">
        <f t="shared" si="33"/>
        <v>0</v>
      </c>
      <c r="N109" s="158">
        <v>0</v>
      </c>
      <c r="O109" s="158">
        <f t="shared" si="34"/>
        <v>0</v>
      </c>
      <c r="P109" s="158">
        <v>0</v>
      </c>
      <c r="Q109" s="158">
        <f t="shared" si="35"/>
        <v>0</v>
      </c>
      <c r="R109" s="159"/>
      <c r="S109" s="159"/>
      <c r="T109" s="159" t="s">
        <v>216</v>
      </c>
      <c r="U109" s="151"/>
      <c r="V109" s="151"/>
      <c r="W109" s="151"/>
      <c r="X109" s="151"/>
      <c r="Y109" s="151"/>
      <c r="Z109" s="151"/>
      <c r="AA109" s="151"/>
      <c r="AB109" s="151"/>
      <c r="AC109" s="151" t="s">
        <v>217</v>
      </c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</row>
    <row r="110" spans="1:56" outlineLevel="1" x14ac:dyDescent="0.2">
      <c r="A110" s="176">
        <v>91</v>
      </c>
      <c r="B110" s="177" t="s">
        <v>288</v>
      </c>
      <c r="C110" s="183" t="s">
        <v>289</v>
      </c>
      <c r="D110" s="178" t="s">
        <v>112</v>
      </c>
      <c r="E110" s="179">
        <v>12</v>
      </c>
      <c r="F110" s="180"/>
      <c r="G110" s="181">
        <f t="shared" si="30"/>
        <v>0</v>
      </c>
      <c r="H110" s="160"/>
      <c r="I110" s="159">
        <f t="shared" si="31"/>
        <v>0</v>
      </c>
      <c r="J110" s="160"/>
      <c r="K110" s="159">
        <f t="shared" si="32"/>
        <v>0</v>
      </c>
      <c r="L110" s="159">
        <v>21</v>
      </c>
      <c r="M110" s="159">
        <f t="shared" si="33"/>
        <v>0</v>
      </c>
      <c r="N110" s="158">
        <v>0</v>
      </c>
      <c r="O110" s="158">
        <f t="shared" si="34"/>
        <v>0</v>
      </c>
      <c r="P110" s="158">
        <v>0</v>
      </c>
      <c r="Q110" s="158">
        <f t="shared" si="35"/>
        <v>0</v>
      </c>
      <c r="R110" s="159"/>
      <c r="S110" s="159"/>
      <c r="T110" s="159" t="s">
        <v>216</v>
      </c>
      <c r="U110" s="151"/>
      <c r="V110" s="151"/>
      <c r="W110" s="151"/>
      <c r="X110" s="151"/>
      <c r="Y110" s="151"/>
      <c r="Z110" s="151"/>
      <c r="AA110" s="151"/>
      <c r="AB110" s="151"/>
      <c r="AC110" s="151" t="s">
        <v>217</v>
      </c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</row>
    <row r="111" spans="1:56" outlineLevel="1" x14ac:dyDescent="0.2">
      <c r="A111" s="176">
        <v>92</v>
      </c>
      <c r="B111" s="177" t="s">
        <v>290</v>
      </c>
      <c r="C111" s="183" t="s">
        <v>291</v>
      </c>
      <c r="D111" s="178" t="s">
        <v>112</v>
      </c>
      <c r="E111" s="179">
        <v>14</v>
      </c>
      <c r="F111" s="180"/>
      <c r="G111" s="181">
        <f t="shared" si="30"/>
        <v>0</v>
      </c>
      <c r="H111" s="160"/>
      <c r="I111" s="159">
        <f t="shared" si="31"/>
        <v>0</v>
      </c>
      <c r="J111" s="160"/>
      <c r="K111" s="159">
        <f t="shared" si="32"/>
        <v>0</v>
      </c>
      <c r="L111" s="159">
        <v>21</v>
      </c>
      <c r="M111" s="159">
        <f t="shared" si="33"/>
        <v>0</v>
      </c>
      <c r="N111" s="158">
        <v>0</v>
      </c>
      <c r="O111" s="158">
        <f t="shared" si="34"/>
        <v>0</v>
      </c>
      <c r="P111" s="158">
        <v>0</v>
      </c>
      <c r="Q111" s="158">
        <f t="shared" si="35"/>
        <v>0</v>
      </c>
      <c r="R111" s="159"/>
      <c r="S111" s="159"/>
      <c r="T111" s="159" t="s">
        <v>216</v>
      </c>
      <c r="U111" s="151"/>
      <c r="V111" s="151"/>
      <c r="W111" s="151"/>
      <c r="X111" s="151"/>
      <c r="Y111" s="151"/>
      <c r="Z111" s="151"/>
      <c r="AA111" s="151"/>
      <c r="AB111" s="151"/>
      <c r="AC111" s="151" t="s">
        <v>217</v>
      </c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</row>
    <row r="112" spans="1:56" outlineLevel="1" x14ac:dyDescent="0.2">
      <c r="A112" s="176">
        <v>93</v>
      </c>
      <c r="B112" s="177" t="s">
        <v>292</v>
      </c>
      <c r="C112" s="183" t="s">
        <v>293</v>
      </c>
      <c r="D112" s="178" t="s">
        <v>112</v>
      </c>
      <c r="E112" s="179">
        <v>21</v>
      </c>
      <c r="F112" s="180"/>
      <c r="G112" s="181">
        <f t="shared" si="30"/>
        <v>0</v>
      </c>
      <c r="H112" s="160"/>
      <c r="I112" s="159">
        <f t="shared" si="31"/>
        <v>0</v>
      </c>
      <c r="J112" s="160"/>
      <c r="K112" s="159">
        <f t="shared" si="32"/>
        <v>0</v>
      </c>
      <c r="L112" s="159">
        <v>21</v>
      </c>
      <c r="M112" s="159">
        <f t="shared" si="33"/>
        <v>0</v>
      </c>
      <c r="N112" s="158">
        <v>0</v>
      </c>
      <c r="O112" s="158">
        <f t="shared" si="34"/>
        <v>0</v>
      </c>
      <c r="P112" s="158">
        <v>0</v>
      </c>
      <c r="Q112" s="158">
        <f t="shared" si="35"/>
        <v>0</v>
      </c>
      <c r="R112" s="159"/>
      <c r="S112" s="159"/>
      <c r="T112" s="159" t="s">
        <v>216</v>
      </c>
      <c r="U112" s="151"/>
      <c r="V112" s="151"/>
      <c r="W112" s="151"/>
      <c r="X112" s="151"/>
      <c r="Y112" s="151"/>
      <c r="Z112" s="151"/>
      <c r="AA112" s="151"/>
      <c r="AB112" s="151"/>
      <c r="AC112" s="151" t="s">
        <v>217</v>
      </c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</row>
    <row r="113" spans="1:56" outlineLevel="1" x14ac:dyDescent="0.2">
      <c r="A113" s="176">
        <v>94</v>
      </c>
      <c r="B113" s="177" t="s">
        <v>294</v>
      </c>
      <c r="C113" s="183" t="s">
        <v>295</v>
      </c>
      <c r="D113" s="178" t="s">
        <v>112</v>
      </c>
      <c r="E113" s="179">
        <v>2</v>
      </c>
      <c r="F113" s="180"/>
      <c r="G113" s="181">
        <f t="shared" si="30"/>
        <v>0</v>
      </c>
      <c r="H113" s="160"/>
      <c r="I113" s="159">
        <f t="shared" si="31"/>
        <v>0</v>
      </c>
      <c r="J113" s="160"/>
      <c r="K113" s="159">
        <f t="shared" si="32"/>
        <v>0</v>
      </c>
      <c r="L113" s="159">
        <v>21</v>
      </c>
      <c r="M113" s="159">
        <f t="shared" si="33"/>
        <v>0</v>
      </c>
      <c r="N113" s="158">
        <v>0</v>
      </c>
      <c r="O113" s="158">
        <f t="shared" si="34"/>
        <v>0</v>
      </c>
      <c r="P113" s="158">
        <v>0</v>
      </c>
      <c r="Q113" s="158">
        <f t="shared" si="35"/>
        <v>0</v>
      </c>
      <c r="R113" s="159"/>
      <c r="S113" s="159"/>
      <c r="T113" s="159" t="s">
        <v>216</v>
      </c>
      <c r="U113" s="151"/>
      <c r="V113" s="151"/>
      <c r="W113" s="151"/>
      <c r="X113" s="151"/>
      <c r="Y113" s="151"/>
      <c r="Z113" s="151"/>
      <c r="AA113" s="151"/>
      <c r="AB113" s="151"/>
      <c r="AC113" s="151" t="s">
        <v>217</v>
      </c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</row>
    <row r="114" spans="1:56" outlineLevel="1" x14ac:dyDescent="0.2">
      <c r="A114" s="176">
        <v>95</v>
      </c>
      <c r="B114" s="177" t="s">
        <v>296</v>
      </c>
      <c r="C114" s="183" t="s">
        <v>297</v>
      </c>
      <c r="D114" s="178" t="s">
        <v>112</v>
      </c>
      <c r="E114" s="179">
        <v>12</v>
      </c>
      <c r="F114" s="180"/>
      <c r="G114" s="181">
        <f t="shared" si="30"/>
        <v>0</v>
      </c>
      <c r="H114" s="160"/>
      <c r="I114" s="159">
        <f t="shared" si="31"/>
        <v>0</v>
      </c>
      <c r="J114" s="160"/>
      <c r="K114" s="159">
        <f t="shared" si="32"/>
        <v>0</v>
      </c>
      <c r="L114" s="159">
        <v>21</v>
      </c>
      <c r="M114" s="159">
        <f t="shared" si="33"/>
        <v>0</v>
      </c>
      <c r="N114" s="158">
        <v>0</v>
      </c>
      <c r="O114" s="158">
        <f t="shared" si="34"/>
        <v>0</v>
      </c>
      <c r="P114" s="158">
        <v>0</v>
      </c>
      <c r="Q114" s="158">
        <f t="shared" si="35"/>
        <v>0</v>
      </c>
      <c r="R114" s="159"/>
      <c r="S114" s="159"/>
      <c r="T114" s="159" t="s">
        <v>216</v>
      </c>
      <c r="U114" s="151"/>
      <c r="V114" s="151"/>
      <c r="W114" s="151"/>
      <c r="X114" s="151"/>
      <c r="Y114" s="151"/>
      <c r="Z114" s="151"/>
      <c r="AA114" s="151"/>
      <c r="AB114" s="151"/>
      <c r="AC114" s="151" t="s">
        <v>217</v>
      </c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</row>
    <row r="115" spans="1:56" outlineLevel="1" x14ac:dyDescent="0.2">
      <c r="A115" s="176">
        <v>96</v>
      </c>
      <c r="B115" s="177" t="s">
        <v>298</v>
      </c>
      <c r="C115" s="183" t="s">
        <v>299</v>
      </c>
      <c r="D115" s="178" t="s">
        <v>112</v>
      </c>
      <c r="E115" s="179">
        <v>1</v>
      </c>
      <c r="F115" s="180"/>
      <c r="G115" s="181">
        <f t="shared" si="30"/>
        <v>0</v>
      </c>
      <c r="H115" s="160"/>
      <c r="I115" s="159">
        <f t="shared" si="31"/>
        <v>0</v>
      </c>
      <c r="J115" s="160"/>
      <c r="K115" s="159">
        <f t="shared" si="32"/>
        <v>0</v>
      </c>
      <c r="L115" s="159">
        <v>21</v>
      </c>
      <c r="M115" s="159">
        <f t="shared" si="33"/>
        <v>0</v>
      </c>
      <c r="N115" s="158">
        <v>0</v>
      </c>
      <c r="O115" s="158">
        <f t="shared" si="34"/>
        <v>0</v>
      </c>
      <c r="P115" s="158">
        <v>0</v>
      </c>
      <c r="Q115" s="158">
        <f t="shared" si="35"/>
        <v>0</v>
      </c>
      <c r="R115" s="159"/>
      <c r="S115" s="159"/>
      <c r="T115" s="159" t="s">
        <v>216</v>
      </c>
      <c r="U115" s="151"/>
      <c r="V115" s="151"/>
      <c r="W115" s="151"/>
      <c r="X115" s="151"/>
      <c r="Y115" s="151"/>
      <c r="Z115" s="151"/>
      <c r="AA115" s="151"/>
      <c r="AB115" s="151"/>
      <c r="AC115" s="151" t="s">
        <v>217</v>
      </c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</row>
    <row r="116" spans="1:56" outlineLevel="1" x14ac:dyDescent="0.2">
      <c r="A116" s="176">
        <v>97</v>
      </c>
      <c r="B116" s="177" t="s">
        <v>300</v>
      </c>
      <c r="C116" s="183" t="s">
        <v>301</v>
      </c>
      <c r="D116" s="178" t="s">
        <v>112</v>
      </c>
      <c r="E116" s="179">
        <v>4</v>
      </c>
      <c r="F116" s="180"/>
      <c r="G116" s="181">
        <f t="shared" si="30"/>
        <v>0</v>
      </c>
      <c r="H116" s="160"/>
      <c r="I116" s="159">
        <f t="shared" si="31"/>
        <v>0</v>
      </c>
      <c r="J116" s="160"/>
      <c r="K116" s="159">
        <f t="shared" si="32"/>
        <v>0</v>
      </c>
      <c r="L116" s="159">
        <v>21</v>
      </c>
      <c r="M116" s="159">
        <f t="shared" si="33"/>
        <v>0</v>
      </c>
      <c r="N116" s="158">
        <v>0</v>
      </c>
      <c r="O116" s="158">
        <f t="shared" si="34"/>
        <v>0</v>
      </c>
      <c r="P116" s="158">
        <v>0</v>
      </c>
      <c r="Q116" s="158">
        <f t="shared" si="35"/>
        <v>0</v>
      </c>
      <c r="R116" s="159"/>
      <c r="S116" s="159"/>
      <c r="T116" s="159" t="s">
        <v>216</v>
      </c>
      <c r="U116" s="151"/>
      <c r="V116" s="151"/>
      <c r="W116" s="151"/>
      <c r="X116" s="151"/>
      <c r="Y116" s="151"/>
      <c r="Z116" s="151"/>
      <c r="AA116" s="151"/>
      <c r="AB116" s="151"/>
      <c r="AC116" s="151" t="s">
        <v>217</v>
      </c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</row>
    <row r="117" spans="1:56" outlineLevel="1" x14ac:dyDescent="0.2">
      <c r="A117" s="176">
        <v>98</v>
      </c>
      <c r="B117" s="177" t="s">
        <v>302</v>
      </c>
      <c r="C117" s="183" t="s">
        <v>303</v>
      </c>
      <c r="D117" s="178" t="s">
        <v>112</v>
      </c>
      <c r="E117" s="179">
        <v>3</v>
      </c>
      <c r="F117" s="180"/>
      <c r="G117" s="181">
        <f t="shared" si="30"/>
        <v>0</v>
      </c>
      <c r="H117" s="160"/>
      <c r="I117" s="159">
        <f t="shared" si="31"/>
        <v>0</v>
      </c>
      <c r="J117" s="160"/>
      <c r="K117" s="159">
        <f t="shared" si="32"/>
        <v>0</v>
      </c>
      <c r="L117" s="159">
        <v>21</v>
      </c>
      <c r="M117" s="159">
        <f t="shared" si="33"/>
        <v>0</v>
      </c>
      <c r="N117" s="158">
        <v>0</v>
      </c>
      <c r="O117" s="158">
        <f t="shared" si="34"/>
        <v>0</v>
      </c>
      <c r="P117" s="158">
        <v>0</v>
      </c>
      <c r="Q117" s="158">
        <f t="shared" si="35"/>
        <v>0</v>
      </c>
      <c r="R117" s="159"/>
      <c r="S117" s="159"/>
      <c r="T117" s="159" t="s">
        <v>216</v>
      </c>
      <c r="U117" s="151"/>
      <c r="V117" s="151"/>
      <c r="W117" s="151"/>
      <c r="X117" s="151"/>
      <c r="Y117" s="151"/>
      <c r="Z117" s="151"/>
      <c r="AA117" s="151"/>
      <c r="AB117" s="151"/>
      <c r="AC117" s="151" t="s">
        <v>217</v>
      </c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</row>
    <row r="118" spans="1:56" outlineLevel="1" x14ac:dyDescent="0.2">
      <c r="A118" s="176">
        <v>99</v>
      </c>
      <c r="B118" s="177" t="s">
        <v>304</v>
      </c>
      <c r="C118" s="183" t="s">
        <v>305</v>
      </c>
      <c r="D118" s="178" t="s">
        <v>112</v>
      </c>
      <c r="E118" s="179">
        <v>50</v>
      </c>
      <c r="F118" s="180"/>
      <c r="G118" s="181">
        <f t="shared" si="30"/>
        <v>0</v>
      </c>
      <c r="H118" s="160"/>
      <c r="I118" s="159">
        <f t="shared" si="31"/>
        <v>0</v>
      </c>
      <c r="J118" s="160"/>
      <c r="K118" s="159">
        <f t="shared" si="32"/>
        <v>0</v>
      </c>
      <c r="L118" s="159">
        <v>21</v>
      </c>
      <c r="M118" s="159">
        <f t="shared" si="33"/>
        <v>0</v>
      </c>
      <c r="N118" s="158">
        <v>0</v>
      </c>
      <c r="O118" s="158">
        <f t="shared" si="34"/>
        <v>0</v>
      </c>
      <c r="P118" s="158">
        <v>0</v>
      </c>
      <c r="Q118" s="158">
        <f t="shared" si="35"/>
        <v>0</v>
      </c>
      <c r="R118" s="159"/>
      <c r="S118" s="159"/>
      <c r="T118" s="159" t="s">
        <v>216</v>
      </c>
      <c r="U118" s="151"/>
      <c r="V118" s="151"/>
      <c r="W118" s="151"/>
      <c r="X118" s="151"/>
      <c r="Y118" s="151"/>
      <c r="Z118" s="151"/>
      <c r="AA118" s="151"/>
      <c r="AB118" s="151"/>
      <c r="AC118" s="151" t="s">
        <v>217</v>
      </c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</row>
    <row r="119" spans="1:56" outlineLevel="1" x14ac:dyDescent="0.2">
      <c r="A119" s="176">
        <v>100</v>
      </c>
      <c r="B119" s="177" t="s">
        <v>306</v>
      </c>
      <c r="C119" s="183" t="s">
        <v>307</v>
      </c>
      <c r="D119" s="178" t="s">
        <v>112</v>
      </c>
      <c r="E119" s="179">
        <v>54</v>
      </c>
      <c r="F119" s="180"/>
      <c r="G119" s="181">
        <f t="shared" si="30"/>
        <v>0</v>
      </c>
      <c r="H119" s="160"/>
      <c r="I119" s="159">
        <f t="shared" si="31"/>
        <v>0</v>
      </c>
      <c r="J119" s="160"/>
      <c r="K119" s="159">
        <f t="shared" si="32"/>
        <v>0</v>
      </c>
      <c r="L119" s="159">
        <v>21</v>
      </c>
      <c r="M119" s="159">
        <f t="shared" si="33"/>
        <v>0</v>
      </c>
      <c r="N119" s="158">
        <v>0</v>
      </c>
      <c r="O119" s="158">
        <f t="shared" si="34"/>
        <v>0</v>
      </c>
      <c r="P119" s="158">
        <v>0</v>
      </c>
      <c r="Q119" s="158">
        <f t="shared" si="35"/>
        <v>0</v>
      </c>
      <c r="R119" s="159"/>
      <c r="S119" s="159"/>
      <c r="T119" s="159" t="s">
        <v>216</v>
      </c>
      <c r="U119" s="151"/>
      <c r="V119" s="151"/>
      <c r="W119" s="151"/>
      <c r="X119" s="151"/>
      <c r="Y119" s="151"/>
      <c r="Z119" s="151"/>
      <c r="AA119" s="151"/>
      <c r="AB119" s="151"/>
      <c r="AC119" s="151" t="s">
        <v>217</v>
      </c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</row>
    <row r="120" spans="1:56" ht="22.5" outlineLevel="1" x14ac:dyDescent="0.2">
      <c r="A120" s="176">
        <v>101</v>
      </c>
      <c r="B120" s="177" t="s">
        <v>308</v>
      </c>
      <c r="C120" s="183" t="s">
        <v>309</v>
      </c>
      <c r="D120" s="178" t="s">
        <v>191</v>
      </c>
      <c r="E120" s="179">
        <v>50</v>
      </c>
      <c r="F120" s="180"/>
      <c r="G120" s="181">
        <f t="shared" si="30"/>
        <v>0</v>
      </c>
      <c r="H120" s="160"/>
      <c r="I120" s="159">
        <f t="shared" si="31"/>
        <v>0</v>
      </c>
      <c r="J120" s="160"/>
      <c r="K120" s="159">
        <f t="shared" si="32"/>
        <v>0</v>
      </c>
      <c r="L120" s="159">
        <v>21</v>
      </c>
      <c r="M120" s="159">
        <f t="shared" si="33"/>
        <v>0</v>
      </c>
      <c r="N120" s="158">
        <v>0</v>
      </c>
      <c r="O120" s="158">
        <f t="shared" si="34"/>
        <v>0</v>
      </c>
      <c r="P120" s="158">
        <v>0</v>
      </c>
      <c r="Q120" s="158">
        <f t="shared" si="35"/>
        <v>0</v>
      </c>
      <c r="R120" s="159"/>
      <c r="S120" s="159"/>
      <c r="T120" s="159" t="s">
        <v>216</v>
      </c>
      <c r="U120" s="151"/>
      <c r="V120" s="151"/>
      <c r="W120" s="151"/>
      <c r="X120" s="151"/>
      <c r="Y120" s="151"/>
      <c r="Z120" s="151"/>
      <c r="AA120" s="151"/>
      <c r="AB120" s="151"/>
      <c r="AC120" s="151" t="s">
        <v>217</v>
      </c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</row>
    <row r="121" spans="1:56" outlineLevel="1" x14ac:dyDescent="0.2">
      <c r="A121" s="176">
        <v>102</v>
      </c>
      <c r="B121" s="177" t="s">
        <v>310</v>
      </c>
      <c r="C121" s="183" t="s">
        <v>311</v>
      </c>
      <c r="D121" s="178" t="s">
        <v>191</v>
      </c>
      <c r="E121" s="179">
        <v>200</v>
      </c>
      <c r="F121" s="180"/>
      <c r="G121" s="181">
        <f t="shared" si="30"/>
        <v>0</v>
      </c>
      <c r="H121" s="160"/>
      <c r="I121" s="159">
        <f t="shared" si="31"/>
        <v>0</v>
      </c>
      <c r="J121" s="160"/>
      <c r="K121" s="159">
        <f t="shared" si="32"/>
        <v>0</v>
      </c>
      <c r="L121" s="159">
        <v>21</v>
      </c>
      <c r="M121" s="159">
        <f t="shared" si="33"/>
        <v>0</v>
      </c>
      <c r="N121" s="158">
        <v>0</v>
      </c>
      <c r="O121" s="158">
        <f t="shared" si="34"/>
        <v>0</v>
      </c>
      <c r="P121" s="158">
        <v>0</v>
      </c>
      <c r="Q121" s="158">
        <f t="shared" si="35"/>
        <v>0</v>
      </c>
      <c r="R121" s="159"/>
      <c r="S121" s="159"/>
      <c r="T121" s="159" t="s">
        <v>216</v>
      </c>
      <c r="U121" s="151"/>
      <c r="V121" s="151"/>
      <c r="W121" s="151"/>
      <c r="X121" s="151"/>
      <c r="Y121" s="151"/>
      <c r="Z121" s="151"/>
      <c r="AA121" s="151"/>
      <c r="AB121" s="151"/>
      <c r="AC121" s="151" t="s">
        <v>217</v>
      </c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</row>
    <row r="122" spans="1:56" outlineLevel="1" x14ac:dyDescent="0.2">
      <c r="A122" s="176">
        <v>103</v>
      </c>
      <c r="B122" s="177" t="s">
        <v>312</v>
      </c>
      <c r="C122" s="183" t="s">
        <v>313</v>
      </c>
      <c r="D122" s="178" t="s">
        <v>112</v>
      </c>
      <c r="E122" s="179">
        <v>60</v>
      </c>
      <c r="F122" s="180"/>
      <c r="G122" s="181">
        <f t="shared" si="30"/>
        <v>0</v>
      </c>
      <c r="H122" s="160"/>
      <c r="I122" s="159">
        <f t="shared" si="31"/>
        <v>0</v>
      </c>
      <c r="J122" s="160"/>
      <c r="K122" s="159">
        <f t="shared" si="32"/>
        <v>0</v>
      </c>
      <c r="L122" s="159">
        <v>21</v>
      </c>
      <c r="M122" s="159">
        <f t="shared" si="33"/>
        <v>0</v>
      </c>
      <c r="N122" s="158">
        <v>0</v>
      </c>
      <c r="O122" s="158">
        <f t="shared" si="34"/>
        <v>0</v>
      </c>
      <c r="P122" s="158">
        <v>0</v>
      </c>
      <c r="Q122" s="158">
        <f t="shared" si="35"/>
        <v>0</v>
      </c>
      <c r="R122" s="159"/>
      <c r="S122" s="159"/>
      <c r="T122" s="159" t="s">
        <v>216</v>
      </c>
      <c r="U122" s="151"/>
      <c r="V122" s="151"/>
      <c r="W122" s="151"/>
      <c r="X122" s="151"/>
      <c r="Y122" s="151"/>
      <c r="Z122" s="151"/>
      <c r="AA122" s="151"/>
      <c r="AB122" s="151"/>
      <c r="AC122" s="151" t="s">
        <v>217</v>
      </c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</row>
    <row r="123" spans="1:56" outlineLevel="1" x14ac:dyDescent="0.2">
      <c r="A123" s="176">
        <v>104</v>
      </c>
      <c r="B123" s="177" t="s">
        <v>314</v>
      </c>
      <c r="C123" s="183" t="s">
        <v>315</v>
      </c>
      <c r="D123" s="178" t="s">
        <v>112</v>
      </c>
      <c r="E123" s="179">
        <v>60</v>
      </c>
      <c r="F123" s="180"/>
      <c r="G123" s="181">
        <f t="shared" si="30"/>
        <v>0</v>
      </c>
      <c r="H123" s="160"/>
      <c r="I123" s="159">
        <f t="shared" si="31"/>
        <v>0</v>
      </c>
      <c r="J123" s="160"/>
      <c r="K123" s="159">
        <f t="shared" si="32"/>
        <v>0</v>
      </c>
      <c r="L123" s="159">
        <v>21</v>
      </c>
      <c r="M123" s="159">
        <f t="shared" si="33"/>
        <v>0</v>
      </c>
      <c r="N123" s="158">
        <v>0</v>
      </c>
      <c r="O123" s="158">
        <f t="shared" si="34"/>
        <v>0</v>
      </c>
      <c r="P123" s="158">
        <v>0</v>
      </c>
      <c r="Q123" s="158">
        <f t="shared" si="35"/>
        <v>0</v>
      </c>
      <c r="R123" s="159"/>
      <c r="S123" s="159"/>
      <c r="T123" s="159" t="s">
        <v>216</v>
      </c>
      <c r="U123" s="151"/>
      <c r="V123" s="151"/>
      <c r="W123" s="151"/>
      <c r="X123" s="151"/>
      <c r="Y123" s="151"/>
      <c r="Z123" s="151"/>
      <c r="AA123" s="151"/>
      <c r="AB123" s="151"/>
      <c r="AC123" s="151" t="s">
        <v>217</v>
      </c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</row>
    <row r="124" spans="1:56" ht="22.5" outlineLevel="1" x14ac:dyDescent="0.2">
      <c r="A124" s="176">
        <v>105</v>
      </c>
      <c r="B124" s="177" t="s">
        <v>316</v>
      </c>
      <c r="C124" s="183" t="s">
        <v>317</v>
      </c>
      <c r="D124" s="178" t="s">
        <v>341</v>
      </c>
      <c r="E124" s="179">
        <v>4</v>
      </c>
      <c r="F124" s="180"/>
      <c r="G124" s="181">
        <f t="shared" si="30"/>
        <v>0</v>
      </c>
      <c r="H124" s="160"/>
      <c r="I124" s="159">
        <f t="shared" si="31"/>
        <v>0</v>
      </c>
      <c r="J124" s="160"/>
      <c r="K124" s="159">
        <f t="shared" si="32"/>
        <v>0</v>
      </c>
      <c r="L124" s="159">
        <v>21</v>
      </c>
      <c r="M124" s="159">
        <f t="shared" si="33"/>
        <v>0</v>
      </c>
      <c r="N124" s="158">
        <v>0</v>
      </c>
      <c r="O124" s="158">
        <f t="shared" si="34"/>
        <v>0</v>
      </c>
      <c r="P124" s="158">
        <v>0</v>
      </c>
      <c r="Q124" s="158">
        <f t="shared" si="35"/>
        <v>0</v>
      </c>
      <c r="R124" s="159"/>
      <c r="S124" s="159"/>
      <c r="T124" s="159" t="s">
        <v>216</v>
      </c>
      <c r="U124" s="151"/>
      <c r="V124" s="151"/>
      <c r="W124" s="151"/>
      <c r="X124" s="151"/>
      <c r="Y124" s="151"/>
      <c r="Z124" s="151"/>
      <c r="AA124" s="151"/>
      <c r="AB124" s="151"/>
      <c r="AC124" s="151" t="s">
        <v>217</v>
      </c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</row>
    <row r="125" spans="1:56" outlineLevel="1" x14ac:dyDescent="0.2">
      <c r="A125" s="176">
        <v>106</v>
      </c>
      <c r="B125" s="177" t="s">
        <v>318</v>
      </c>
      <c r="C125" s="183" t="s">
        <v>319</v>
      </c>
      <c r="D125" s="178" t="s">
        <v>112</v>
      </c>
      <c r="E125" s="179">
        <v>23</v>
      </c>
      <c r="F125" s="180"/>
      <c r="G125" s="181">
        <f t="shared" si="30"/>
        <v>0</v>
      </c>
      <c r="H125" s="160"/>
      <c r="I125" s="159">
        <f t="shared" si="31"/>
        <v>0</v>
      </c>
      <c r="J125" s="160"/>
      <c r="K125" s="159">
        <f t="shared" si="32"/>
        <v>0</v>
      </c>
      <c r="L125" s="159">
        <v>21</v>
      </c>
      <c r="M125" s="159">
        <f t="shared" si="33"/>
        <v>0</v>
      </c>
      <c r="N125" s="158">
        <v>0</v>
      </c>
      <c r="O125" s="158">
        <f t="shared" si="34"/>
        <v>0</v>
      </c>
      <c r="P125" s="158">
        <v>0</v>
      </c>
      <c r="Q125" s="158">
        <f t="shared" si="35"/>
        <v>0</v>
      </c>
      <c r="R125" s="159"/>
      <c r="S125" s="159"/>
      <c r="T125" s="159" t="s">
        <v>216</v>
      </c>
      <c r="U125" s="151"/>
      <c r="V125" s="151"/>
      <c r="W125" s="151"/>
      <c r="X125" s="151"/>
      <c r="Y125" s="151"/>
      <c r="Z125" s="151"/>
      <c r="AA125" s="151"/>
      <c r="AB125" s="151"/>
      <c r="AC125" s="151" t="s">
        <v>217</v>
      </c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</row>
    <row r="126" spans="1:56" outlineLevel="1" x14ac:dyDescent="0.2">
      <c r="A126" s="176">
        <v>107</v>
      </c>
      <c r="B126" s="177" t="s">
        <v>320</v>
      </c>
      <c r="C126" s="183" t="s">
        <v>321</v>
      </c>
      <c r="D126" s="178" t="s">
        <v>341</v>
      </c>
      <c r="E126" s="179">
        <v>1</v>
      </c>
      <c r="F126" s="180"/>
      <c r="G126" s="181">
        <f t="shared" si="30"/>
        <v>0</v>
      </c>
      <c r="H126" s="160"/>
      <c r="I126" s="159">
        <f t="shared" si="31"/>
        <v>0</v>
      </c>
      <c r="J126" s="160"/>
      <c r="K126" s="159">
        <f t="shared" si="32"/>
        <v>0</v>
      </c>
      <c r="L126" s="159">
        <v>21</v>
      </c>
      <c r="M126" s="159">
        <f t="shared" si="33"/>
        <v>0</v>
      </c>
      <c r="N126" s="158">
        <v>0</v>
      </c>
      <c r="O126" s="158">
        <f t="shared" si="34"/>
        <v>0</v>
      </c>
      <c r="P126" s="158">
        <v>0</v>
      </c>
      <c r="Q126" s="158">
        <f t="shared" si="35"/>
        <v>0</v>
      </c>
      <c r="R126" s="159"/>
      <c r="S126" s="159"/>
      <c r="T126" s="159" t="s">
        <v>216</v>
      </c>
      <c r="U126" s="151"/>
      <c r="V126" s="151"/>
      <c r="W126" s="151"/>
      <c r="X126" s="151"/>
      <c r="Y126" s="151"/>
      <c r="Z126" s="151"/>
      <c r="AA126" s="151"/>
      <c r="AB126" s="151"/>
      <c r="AC126" s="151" t="s">
        <v>217</v>
      </c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</row>
    <row r="127" spans="1:56" outlineLevel="1" x14ac:dyDescent="0.2">
      <c r="A127" s="176">
        <v>108</v>
      </c>
      <c r="B127" s="177" t="s">
        <v>322</v>
      </c>
      <c r="C127" s="183" t="s">
        <v>323</v>
      </c>
      <c r="D127" s="178" t="s">
        <v>191</v>
      </c>
      <c r="E127" s="179">
        <v>1820</v>
      </c>
      <c r="F127" s="180"/>
      <c r="G127" s="181">
        <f t="shared" si="30"/>
        <v>0</v>
      </c>
      <c r="H127" s="160"/>
      <c r="I127" s="159">
        <f t="shared" si="31"/>
        <v>0</v>
      </c>
      <c r="J127" s="160"/>
      <c r="K127" s="159">
        <f t="shared" si="32"/>
        <v>0</v>
      </c>
      <c r="L127" s="159">
        <v>21</v>
      </c>
      <c r="M127" s="159">
        <f t="shared" si="33"/>
        <v>0</v>
      </c>
      <c r="N127" s="158">
        <v>0</v>
      </c>
      <c r="O127" s="158">
        <f t="shared" si="34"/>
        <v>0</v>
      </c>
      <c r="P127" s="158">
        <v>0</v>
      </c>
      <c r="Q127" s="158">
        <f t="shared" si="35"/>
        <v>0</v>
      </c>
      <c r="R127" s="159"/>
      <c r="S127" s="159"/>
      <c r="T127" s="159" t="s">
        <v>216</v>
      </c>
      <c r="U127" s="151"/>
      <c r="V127" s="151"/>
      <c r="W127" s="151"/>
      <c r="X127" s="151"/>
      <c r="Y127" s="151"/>
      <c r="Z127" s="151"/>
      <c r="AA127" s="151"/>
      <c r="AB127" s="151"/>
      <c r="AC127" s="151" t="s">
        <v>217</v>
      </c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</row>
    <row r="128" spans="1:56" outlineLevel="1" x14ac:dyDescent="0.2">
      <c r="A128" s="176">
        <v>109</v>
      </c>
      <c r="B128" s="177" t="s">
        <v>324</v>
      </c>
      <c r="C128" s="183" t="s">
        <v>325</v>
      </c>
      <c r="D128" s="178" t="s">
        <v>112</v>
      </c>
      <c r="E128" s="179">
        <v>2114</v>
      </c>
      <c r="F128" s="180"/>
      <c r="G128" s="181">
        <f t="shared" si="30"/>
        <v>0</v>
      </c>
      <c r="H128" s="160"/>
      <c r="I128" s="159">
        <f t="shared" si="31"/>
        <v>0</v>
      </c>
      <c r="J128" s="160"/>
      <c r="K128" s="159">
        <f t="shared" si="32"/>
        <v>0</v>
      </c>
      <c r="L128" s="159">
        <v>21</v>
      </c>
      <c r="M128" s="159">
        <f t="shared" si="33"/>
        <v>0</v>
      </c>
      <c r="N128" s="158">
        <v>0</v>
      </c>
      <c r="O128" s="158">
        <f t="shared" si="34"/>
        <v>0</v>
      </c>
      <c r="P128" s="158">
        <v>0</v>
      </c>
      <c r="Q128" s="158">
        <f t="shared" si="35"/>
        <v>0</v>
      </c>
      <c r="R128" s="159"/>
      <c r="S128" s="159"/>
      <c r="T128" s="159" t="s">
        <v>216</v>
      </c>
      <c r="U128" s="151"/>
      <c r="V128" s="151"/>
      <c r="W128" s="151"/>
      <c r="X128" s="151"/>
      <c r="Y128" s="151"/>
      <c r="Z128" s="151"/>
      <c r="AA128" s="151"/>
      <c r="AB128" s="151"/>
      <c r="AC128" s="151" t="s">
        <v>217</v>
      </c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</row>
    <row r="129" spans="1:56" outlineLevel="1" x14ac:dyDescent="0.2">
      <c r="A129" s="176">
        <v>110</v>
      </c>
      <c r="B129" s="177" t="s">
        <v>326</v>
      </c>
      <c r="C129" s="183" t="s">
        <v>327</v>
      </c>
      <c r="D129" s="178" t="s">
        <v>112</v>
      </c>
      <c r="E129" s="179">
        <v>48</v>
      </c>
      <c r="F129" s="180"/>
      <c r="G129" s="181">
        <f t="shared" si="30"/>
        <v>0</v>
      </c>
      <c r="H129" s="160"/>
      <c r="I129" s="159">
        <f t="shared" si="31"/>
        <v>0</v>
      </c>
      <c r="J129" s="160"/>
      <c r="K129" s="159">
        <f t="shared" si="32"/>
        <v>0</v>
      </c>
      <c r="L129" s="159">
        <v>21</v>
      </c>
      <c r="M129" s="159">
        <f t="shared" si="33"/>
        <v>0</v>
      </c>
      <c r="N129" s="158">
        <v>0</v>
      </c>
      <c r="O129" s="158">
        <f t="shared" si="34"/>
        <v>0</v>
      </c>
      <c r="P129" s="158">
        <v>0</v>
      </c>
      <c r="Q129" s="158">
        <f t="shared" si="35"/>
        <v>0</v>
      </c>
      <c r="R129" s="159"/>
      <c r="S129" s="159"/>
      <c r="T129" s="159" t="s">
        <v>216</v>
      </c>
      <c r="U129" s="151"/>
      <c r="V129" s="151"/>
      <c r="W129" s="151"/>
      <c r="X129" s="151"/>
      <c r="Y129" s="151"/>
      <c r="Z129" s="151"/>
      <c r="AA129" s="151"/>
      <c r="AB129" s="151"/>
      <c r="AC129" s="151" t="s">
        <v>217</v>
      </c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</row>
    <row r="130" spans="1:56" outlineLevel="1" x14ac:dyDescent="0.2">
      <c r="A130" s="176">
        <v>111</v>
      </c>
      <c r="B130" s="177" t="s">
        <v>328</v>
      </c>
      <c r="C130" s="183" t="s">
        <v>329</v>
      </c>
      <c r="D130" s="178" t="s">
        <v>112</v>
      </c>
      <c r="E130" s="179">
        <v>142</v>
      </c>
      <c r="F130" s="180"/>
      <c r="G130" s="181">
        <f t="shared" si="30"/>
        <v>0</v>
      </c>
      <c r="H130" s="160"/>
      <c r="I130" s="159">
        <f t="shared" si="31"/>
        <v>0</v>
      </c>
      <c r="J130" s="160"/>
      <c r="K130" s="159">
        <f t="shared" si="32"/>
        <v>0</v>
      </c>
      <c r="L130" s="159">
        <v>21</v>
      </c>
      <c r="M130" s="159">
        <f t="shared" si="33"/>
        <v>0</v>
      </c>
      <c r="N130" s="158">
        <v>0</v>
      </c>
      <c r="O130" s="158">
        <f t="shared" si="34"/>
        <v>0</v>
      </c>
      <c r="P130" s="158">
        <v>0</v>
      </c>
      <c r="Q130" s="158">
        <f t="shared" si="35"/>
        <v>0</v>
      </c>
      <c r="R130" s="159"/>
      <c r="S130" s="159"/>
      <c r="T130" s="159" t="s">
        <v>216</v>
      </c>
      <c r="U130" s="151"/>
      <c r="V130" s="151"/>
      <c r="W130" s="151"/>
      <c r="X130" s="151"/>
      <c r="Y130" s="151"/>
      <c r="Z130" s="151"/>
      <c r="AA130" s="151"/>
      <c r="AB130" s="151"/>
      <c r="AC130" s="151" t="s">
        <v>217</v>
      </c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</row>
    <row r="131" spans="1:56" outlineLevel="1" x14ac:dyDescent="0.2">
      <c r="A131" s="176">
        <v>112</v>
      </c>
      <c r="B131" s="177" t="s">
        <v>330</v>
      </c>
      <c r="C131" s="183" t="s">
        <v>331</v>
      </c>
      <c r="D131" s="178" t="s">
        <v>332</v>
      </c>
      <c r="E131" s="179">
        <v>700</v>
      </c>
      <c r="F131" s="180"/>
      <c r="G131" s="181">
        <f t="shared" si="30"/>
        <v>0</v>
      </c>
      <c r="H131" s="160"/>
      <c r="I131" s="159">
        <f t="shared" si="31"/>
        <v>0</v>
      </c>
      <c r="J131" s="160"/>
      <c r="K131" s="159">
        <f t="shared" si="32"/>
        <v>0</v>
      </c>
      <c r="L131" s="159">
        <v>21</v>
      </c>
      <c r="M131" s="159">
        <f t="shared" si="33"/>
        <v>0</v>
      </c>
      <c r="N131" s="158">
        <v>0</v>
      </c>
      <c r="O131" s="158">
        <f t="shared" si="34"/>
        <v>0</v>
      </c>
      <c r="P131" s="158">
        <v>0</v>
      </c>
      <c r="Q131" s="158">
        <f t="shared" si="35"/>
        <v>0</v>
      </c>
      <c r="R131" s="159"/>
      <c r="S131" s="159"/>
      <c r="T131" s="159" t="s">
        <v>216</v>
      </c>
      <c r="U131" s="151"/>
      <c r="V131" s="151"/>
      <c r="W131" s="151"/>
      <c r="X131" s="151"/>
      <c r="Y131" s="151"/>
      <c r="Z131" s="151"/>
      <c r="AA131" s="151"/>
      <c r="AB131" s="151"/>
      <c r="AC131" s="151" t="s">
        <v>217</v>
      </c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</row>
    <row r="132" spans="1:56" outlineLevel="1" x14ac:dyDescent="0.2">
      <c r="A132" s="176">
        <v>113</v>
      </c>
      <c r="B132" s="177" t="s">
        <v>333</v>
      </c>
      <c r="C132" s="183" t="s">
        <v>334</v>
      </c>
      <c r="D132" s="178" t="s">
        <v>341</v>
      </c>
      <c r="E132" s="179">
        <v>1</v>
      </c>
      <c r="F132" s="180"/>
      <c r="G132" s="181">
        <f t="shared" si="30"/>
        <v>0</v>
      </c>
      <c r="H132" s="160"/>
      <c r="I132" s="159">
        <f t="shared" si="31"/>
        <v>0</v>
      </c>
      <c r="J132" s="160"/>
      <c r="K132" s="159">
        <f t="shared" si="32"/>
        <v>0</v>
      </c>
      <c r="L132" s="159">
        <v>21</v>
      </c>
      <c r="M132" s="159">
        <f t="shared" si="33"/>
        <v>0</v>
      </c>
      <c r="N132" s="158">
        <v>0</v>
      </c>
      <c r="O132" s="158">
        <f t="shared" si="34"/>
        <v>0</v>
      </c>
      <c r="P132" s="158">
        <v>0</v>
      </c>
      <c r="Q132" s="158">
        <f t="shared" si="35"/>
        <v>0</v>
      </c>
      <c r="R132" s="159"/>
      <c r="S132" s="159"/>
      <c r="T132" s="159" t="s">
        <v>216</v>
      </c>
      <c r="U132" s="151"/>
      <c r="V132" s="151"/>
      <c r="W132" s="151"/>
      <c r="X132" s="151"/>
      <c r="Y132" s="151"/>
      <c r="Z132" s="151"/>
      <c r="AA132" s="151"/>
      <c r="AB132" s="151"/>
      <c r="AC132" s="151" t="s">
        <v>217</v>
      </c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</row>
    <row r="133" spans="1:56" outlineLevel="1" x14ac:dyDescent="0.2">
      <c r="A133" s="170">
        <v>114</v>
      </c>
      <c r="B133" s="171" t="s">
        <v>335</v>
      </c>
      <c r="C133" s="184" t="s">
        <v>336</v>
      </c>
      <c r="D133" s="172" t="s">
        <v>341</v>
      </c>
      <c r="E133" s="173">
        <v>1</v>
      </c>
      <c r="F133" s="174"/>
      <c r="G133" s="175">
        <f t="shared" si="30"/>
        <v>0</v>
      </c>
      <c r="H133" s="160"/>
      <c r="I133" s="159">
        <f t="shared" si="31"/>
        <v>0</v>
      </c>
      <c r="J133" s="160"/>
      <c r="K133" s="159">
        <f t="shared" si="32"/>
        <v>0</v>
      </c>
      <c r="L133" s="159">
        <v>21</v>
      </c>
      <c r="M133" s="159">
        <f t="shared" si="33"/>
        <v>0</v>
      </c>
      <c r="N133" s="158">
        <v>0</v>
      </c>
      <c r="O133" s="158">
        <f t="shared" si="34"/>
        <v>0</v>
      </c>
      <c r="P133" s="158">
        <v>0</v>
      </c>
      <c r="Q133" s="158">
        <f t="shared" si="35"/>
        <v>0</v>
      </c>
      <c r="R133" s="159"/>
      <c r="S133" s="159"/>
      <c r="T133" s="159" t="s">
        <v>216</v>
      </c>
      <c r="U133" s="151"/>
      <c r="V133" s="151"/>
      <c r="W133" s="151"/>
      <c r="X133" s="151"/>
      <c r="Y133" s="151"/>
      <c r="Z133" s="151"/>
      <c r="AA133" s="151"/>
      <c r="AB133" s="151"/>
      <c r="AC133" s="151" t="s">
        <v>217</v>
      </c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</row>
    <row r="134" spans="1:56" x14ac:dyDescent="0.2">
      <c r="A134" s="3"/>
      <c r="B134" s="4"/>
      <c r="C134" s="185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AA134">
        <v>15</v>
      </c>
      <c r="AB134">
        <v>21</v>
      </c>
      <c r="AC134" t="s">
        <v>99</v>
      </c>
    </row>
    <row r="135" spans="1:56" x14ac:dyDescent="0.2">
      <c r="A135" s="154"/>
      <c r="B135" s="155" t="s">
        <v>31</v>
      </c>
      <c r="C135" s="186"/>
      <c r="D135" s="156"/>
      <c r="E135" s="157"/>
      <c r="F135" s="157"/>
      <c r="G135" s="169">
        <f>G8+G22+G31+G39+G45+G64+G66+G70+G81+G87+G90+G94</f>
        <v>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AA135">
        <f>SUMIF(L7:L133,AA134,G7:G133)</f>
        <v>0</v>
      </c>
      <c r="AB135">
        <f>SUMIF(L7:L133,AB134,G7:G133)</f>
        <v>0</v>
      </c>
      <c r="AC135" t="s">
        <v>337</v>
      </c>
    </row>
    <row r="136" spans="1:56" x14ac:dyDescent="0.2">
      <c r="A136" s="3"/>
      <c r="B136" s="4"/>
      <c r="C136" s="185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56" x14ac:dyDescent="0.2">
      <c r="D137" s="10"/>
    </row>
    <row r="138" spans="1:56" x14ac:dyDescent="0.2">
      <c r="D138" s="10"/>
    </row>
    <row r="139" spans="1:56" x14ac:dyDescent="0.2">
      <c r="D139" s="10"/>
    </row>
    <row r="140" spans="1:56" x14ac:dyDescent="0.2">
      <c r="D140" s="10"/>
    </row>
    <row r="141" spans="1:56" x14ac:dyDescent="0.2">
      <c r="D141" s="10"/>
    </row>
    <row r="142" spans="1:56" x14ac:dyDescent="0.2">
      <c r="D142" s="10"/>
    </row>
    <row r="143" spans="1:56" x14ac:dyDescent="0.2">
      <c r="D143" s="10"/>
    </row>
    <row r="144" spans="1:56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8DCAC74D4FA245B3CB250F05585B02" ma:contentTypeVersion="15" ma:contentTypeDescription="Vytvoří nový dokument" ma:contentTypeScope="" ma:versionID="0d2e867e4e181d37bb70705a71b4f868">
  <xsd:schema xmlns:xsd="http://www.w3.org/2001/XMLSchema" xmlns:xs="http://www.w3.org/2001/XMLSchema" xmlns:p="http://schemas.microsoft.com/office/2006/metadata/properties" xmlns:ns2="4cfcc993-b804-4b61-b1c0-9142df31d637" xmlns:ns3="9dab9867-e55c-4dd4-a2b1-a654479cef49" targetNamespace="http://schemas.microsoft.com/office/2006/metadata/properties" ma:root="true" ma:fieldsID="91641321c9581042d391b095a17cc2a1" ns2:_="" ns3:_="">
    <xsd:import namespace="4cfcc993-b804-4b61-b1c0-9142df31d637"/>
    <xsd:import namespace="9dab9867-e55c-4dd4-a2b1-a654479ce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cc993-b804-4b61-b1c0-9142df31d6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25d96821-ba50-40e2-8e67-acb2fdff3e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b9867-e55c-4dd4-a2b1-a654479ce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fcc993-b804-4b61-b1c0-9142df31d6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95F540-7D4C-4932-8B9C-944DBC53B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fcc993-b804-4b61-b1c0-9142df31d637"/>
    <ds:schemaRef ds:uri="9dab9867-e55c-4dd4-a2b1-a654479ce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540A00-84C9-44E7-9147-108A5ABA1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803D3-0D3E-47E4-B484-FA8E30B3D9DA}">
  <ds:schemaRefs>
    <ds:schemaRef ds:uri="http://schemas.microsoft.com/office/2006/metadata/properties"/>
    <ds:schemaRef ds:uri="http://schemas.microsoft.com/office/infopath/2007/PartnerControls"/>
    <ds:schemaRef ds:uri="4cfcc993-b804-4b61-b1c0-9142df31d6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12 R21010162123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'12 R21010162123 Pol'!Názvy_tisku</vt:lpstr>
      <vt:lpstr>oadresa</vt:lpstr>
      <vt:lpstr>Stavba!Objednatel</vt:lpstr>
      <vt:lpstr>Stavba!Objekt</vt:lpstr>
      <vt:lpstr>'12 R21010162123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Zemach Vít</dc:creator>
  <cp:lastModifiedBy>42072</cp:lastModifiedBy>
  <cp:lastPrinted>2019-03-19T12:27:02Z</cp:lastPrinted>
  <dcterms:created xsi:type="dcterms:W3CDTF">2009-04-08T07:15:50Z</dcterms:created>
  <dcterms:modified xsi:type="dcterms:W3CDTF">2023-06-01T22:04:20Z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0x010100028DCAC74D4FA245B3CB250F05585B02</vt:lpwstr>
  </property>
  <property fmtid="{D5CDD505-2E9C-101B-9397-08002B2CF9AE}" pid="3" name="MediaServiceImageTags">
    <vt:lpwstr/>
  </property>
</Properties>
</file>