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09\Temp\Vašek\"/>
    </mc:Choice>
  </mc:AlternateContent>
  <bookViews>
    <workbookView xWindow="-110" yWindow="-110" windowWidth="38620" windowHeight="21360"/>
  </bookViews>
  <sheets>
    <sheet name="Pokyny pro vyplnění" sheetId="11" r:id="rId1"/>
    <sheet name="Stavba" sheetId="1" r:id="rId2"/>
    <sheet name="VzorPolozky" sheetId="10" state="hidden" r:id="rId3"/>
    <sheet name="502-DPS 1 Pol" sheetId="12" r:id="rId4"/>
    <sheet name="502-DPS 2 Pol" sheetId="13" r:id="rId5"/>
    <sheet name="502-DPS 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'502-DPS 1 Pol'!$1:$7</definedName>
    <definedName name="_xlnm.Print_Titles" localSheetId="4">'502-DPS 2 Pol'!$1:$7</definedName>
    <definedName name="_xlnm.Print_Titles" localSheetId="5">'502-DPS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'502-DPS 1 Pol'!$A$1:$Y$177</definedName>
    <definedName name="_xlnm.Print_Area" localSheetId="4">'502-DPS 2 Pol'!$A$1:$Y$65</definedName>
    <definedName name="_xlnm.Print_Area" localSheetId="5">'502-DPS 3 Pol'!$A$1:$Y$223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H43" i="1" s="1"/>
  <c r="I43" i="1" s="1"/>
  <c r="G42" i="1"/>
  <c r="F42" i="1"/>
  <c r="G41" i="1"/>
  <c r="F41" i="1"/>
  <c r="H41" i="1" s="1"/>
  <c r="I41" i="1" s="1"/>
  <c r="G40" i="1"/>
  <c r="F40" i="1"/>
  <c r="G39" i="1"/>
  <c r="F39" i="1"/>
  <c r="G213" i="14"/>
  <c r="G9" i="14"/>
  <c r="I9" i="14"/>
  <c r="K9" i="14"/>
  <c r="K8" i="14" s="1"/>
  <c r="M9" i="14"/>
  <c r="O9" i="14"/>
  <c r="Q9" i="14"/>
  <c r="V9" i="14"/>
  <c r="V8" i="14" s="1"/>
  <c r="G14" i="14"/>
  <c r="G8" i="14" s="1"/>
  <c r="I14" i="14"/>
  <c r="K14" i="14"/>
  <c r="M14" i="14"/>
  <c r="O14" i="14"/>
  <c r="O8" i="14" s="1"/>
  <c r="Q14" i="14"/>
  <c r="V14" i="14"/>
  <c r="G19" i="14"/>
  <c r="M19" i="14" s="1"/>
  <c r="I19" i="14"/>
  <c r="I8" i="14" s="1"/>
  <c r="K19" i="14"/>
  <c r="O19" i="14"/>
  <c r="Q19" i="14"/>
  <c r="Q8" i="14" s="1"/>
  <c r="V19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7" i="14"/>
  <c r="I27" i="14"/>
  <c r="K27" i="14"/>
  <c r="M27" i="14"/>
  <c r="O27" i="14"/>
  <c r="Q27" i="14"/>
  <c r="V27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3" i="14"/>
  <c r="I33" i="14"/>
  <c r="K33" i="14"/>
  <c r="M33" i="14"/>
  <c r="O33" i="14"/>
  <c r="Q33" i="14"/>
  <c r="V33" i="14"/>
  <c r="G35" i="14"/>
  <c r="I35" i="14"/>
  <c r="K35" i="14"/>
  <c r="M35" i="14"/>
  <c r="O35" i="14"/>
  <c r="Q35" i="14"/>
  <c r="V35" i="14"/>
  <c r="G40" i="14"/>
  <c r="M40" i="14" s="1"/>
  <c r="I40" i="14"/>
  <c r="K40" i="14"/>
  <c r="O40" i="14"/>
  <c r="Q40" i="14"/>
  <c r="V40" i="14"/>
  <c r="G43" i="14"/>
  <c r="I43" i="14"/>
  <c r="K43" i="14"/>
  <c r="K42" i="14" s="1"/>
  <c r="M43" i="14"/>
  <c r="O43" i="14"/>
  <c r="Q43" i="14"/>
  <c r="V43" i="14"/>
  <c r="V42" i="14" s="1"/>
  <c r="G48" i="14"/>
  <c r="G42" i="14" s="1"/>
  <c r="I48" i="14"/>
  <c r="K48" i="14"/>
  <c r="M48" i="14"/>
  <c r="O48" i="14"/>
  <c r="O42" i="14" s="1"/>
  <c r="Q48" i="14"/>
  <c r="V48" i="14"/>
  <c r="G53" i="14"/>
  <c r="M53" i="14" s="1"/>
  <c r="I53" i="14"/>
  <c r="K53" i="14"/>
  <c r="O53" i="14"/>
  <c r="Q53" i="14"/>
  <c r="V53" i="14"/>
  <c r="G55" i="14"/>
  <c r="M55" i="14" s="1"/>
  <c r="I55" i="14"/>
  <c r="I42" i="14" s="1"/>
  <c r="K55" i="14"/>
  <c r="O55" i="14"/>
  <c r="Q55" i="14"/>
  <c r="Q42" i="14" s="1"/>
  <c r="V55" i="14"/>
  <c r="G58" i="14"/>
  <c r="I58" i="14"/>
  <c r="K58" i="14"/>
  <c r="M58" i="14"/>
  <c r="O58" i="14"/>
  <c r="Q58" i="14"/>
  <c r="V58" i="14"/>
  <c r="G60" i="14"/>
  <c r="I60" i="14"/>
  <c r="K60" i="14"/>
  <c r="M60" i="14"/>
  <c r="O60" i="14"/>
  <c r="Q60" i="14"/>
  <c r="V60" i="14"/>
  <c r="G65" i="14"/>
  <c r="G66" i="14"/>
  <c r="M66" i="14" s="1"/>
  <c r="M65" i="14" s="1"/>
  <c r="I66" i="14"/>
  <c r="I65" i="14" s="1"/>
  <c r="K66" i="14"/>
  <c r="K65" i="14" s="1"/>
  <c r="O66" i="14"/>
  <c r="Q66" i="14"/>
  <c r="Q65" i="14" s="1"/>
  <c r="V66" i="14"/>
  <c r="V65" i="14" s="1"/>
  <c r="G68" i="14"/>
  <c r="I68" i="14"/>
  <c r="K68" i="14"/>
  <c r="M68" i="14"/>
  <c r="O68" i="14"/>
  <c r="Q68" i="14"/>
  <c r="V68" i="14"/>
  <c r="G70" i="14"/>
  <c r="I70" i="14"/>
  <c r="K70" i="14"/>
  <c r="M70" i="14"/>
  <c r="O70" i="14"/>
  <c r="O65" i="14" s="1"/>
  <c r="Q70" i="14"/>
  <c r="V70" i="14"/>
  <c r="G73" i="14"/>
  <c r="M73" i="14" s="1"/>
  <c r="I73" i="14"/>
  <c r="I72" i="14" s="1"/>
  <c r="K73" i="14"/>
  <c r="K72" i="14" s="1"/>
  <c r="O73" i="14"/>
  <c r="Q73" i="14"/>
  <c r="Q72" i="14" s="1"/>
  <c r="V73" i="14"/>
  <c r="V72" i="14" s="1"/>
  <c r="G75" i="14"/>
  <c r="I75" i="14"/>
  <c r="K75" i="14"/>
  <c r="M75" i="14"/>
  <c r="O75" i="14"/>
  <c r="Q75" i="14"/>
  <c r="V75" i="14"/>
  <c r="G80" i="14"/>
  <c r="I80" i="14"/>
  <c r="K80" i="14"/>
  <c r="M80" i="14"/>
  <c r="O80" i="14"/>
  <c r="Q80" i="14"/>
  <c r="V80" i="14"/>
  <c r="G82" i="14"/>
  <c r="M82" i="14" s="1"/>
  <c r="I82" i="14"/>
  <c r="K82" i="14"/>
  <c r="O82" i="14"/>
  <c r="O72" i="14" s="1"/>
  <c r="Q82" i="14"/>
  <c r="V82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8" i="14"/>
  <c r="I88" i="14"/>
  <c r="K88" i="14"/>
  <c r="M88" i="14"/>
  <c r="O88" i="14"/>
  <c r="Q88" i="14"/>
  <c r="V88" i="14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K94" i="14"/>
  <c r="V94" i="14"/>
  <c r="G95" i="14"/>
  <c r="G94" i="14" s="1"/>
  <c r="I95" i="14"/>
  <c r="K95" i="14"/>
  <c r="M95" i="14"/>
  <c r="O95" i="14"/>
  <c r="O94" i="14" s="1"/>
  <c r="Q95" i="14"/>
  <c r="V95" i="14"/>
  <c r="G97" i="14"/>
  <c r="M97" i="14" s="1"/>
  <c r="I97" i="14"/>
  <c r="I94" i="14" s="1"/>
  <c r="K97" i="14"/>
  <c r="O97" i="14"/>
  <c r="Q97" i="14"/>
  <c r="Q94" i="14" s="1"/>
  <c r="V97" i="14"/>
  <c r="G102" i="14"/>
  <c r="M102" i="14" s="1"/>
  <c r="I102" i="14"/>
  <c r="K102" i="14"/>
  <c r="O102" i="14"/>
  <c r="Q102" i="14"/>
  <c r="V102" i="14"/>
  <c r="K104" i="14"/>
  <c r="V104" i="14"/>
  <c r="G105" i="14"/>
  <c r="G104" i="14" s="1"/>
  <c r="I105" i="14"/>
  <c r="K105" i="14"/>
  <c r="M105" i="14"/>
  <c r="M104" i="14" s="1"/>
  <c r="O105" i="14"/>
  <c r="O104" i="14" s="1"/>
  <c r="Q105" i="14"/>
  <c r="V105" i="14"/>
  <c r="G110" i="14"/>
  <c r="M110" i="14" s="1"/>
  <c r="I110" i="14"/>
  <c r="I104" i="14" s="1"/>
  <c r="K110" i="14"/>
  <c r="O110" i="14"/>
  <c r="Q110" i="14"/>
  <c r="Q104" i="14" s="1"/>
  <c r="V110" i="14"/>
  <c r="G112" i="14"/>
  <c r="M112" i="14" s="1"/>
  <c r="I112" i="14"/>
  <c r="K112" i="14"/>
  <c r="O112" i="14"/>
  <c r="Q112" i="14"/>
  <c r="V112" i="14"/>
  <c r="G115" i="14"/>
  <c r="G114" i="14" s="1"/>
  <c r="I115" i="14"/>
  <c r="K115" i="14"/>
  <c r="M115" i="14"/>
  <c r="O115" i="14"/>
  <c r="O114" i="14" s="1"/>
  <c r="Q115" i="14"/>
  <c r="V115" i="14"/>
  <c r="G120" i="14"/>
  <c r="M120" i="14" s="1"/>
  <c r="I120" i="14"/>
  <c r="I114" i="14" s="1"/>
  <c r="K120" i="14"/>
  <c r="O120" i="14"/>
  <c r="Q120" i="14"/>
  <c r="Q114" i="14" s="1"/>
  <c r="V120" i="14"/>
  <c r="G125" i="14"/>
  <c r="M125" i="14" s="1"/>
  <c r="I125" i="14"/>
  <c r="K125" i="14"/>
  <c r="O125" i="14"/>
  <c r="Q125" i="14"/>
  <c r="V125" i="14"/>
  <c r="G127" i="14"/>
  <c r="I127" i="14"/>
  <c r="K127" i="14"/>
  <c r="K114" i="14" s="1"/>
  <c r="M127" i="14"/>
  <c r="O127" i="14"/>
  <c r="Q127" i="14"/>
  <c r="V127" i="14"/>
  <c r="V114" i="14" s="1"/>
  <c r="G129" i="14"/>
  <c r="I129" i="14"/>
  <c r="K129" i="14"/>
  <c r="M129" i="14"/>
  <c r="O129" i="14"/>
  <c r="Q129" i="14"/>
  <c r="V129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I135" i="14"/>
  <c r="K135" i="14"/>
  <c r="M135" i="14"/>
  <c r="O135" i="14"/>
  <c r="Q135" i="14"/>
  <c r="V135" i="14"/>
  <c r="G137" i="14"/>
  <c r="I137" i="14"/>
  <c r="K137" i="14"/>
  <c r="M137" i="14"/>
  <c r="O137" i="14"/>
  <c r="Q137" i="14"/>
  <c r="V137" i="14"/>
  <c r="G139" i="14"/>
  <c r="G140" i="14"/>
  <c r="M140" i="14" s="1"/>
  <c r="I140" i="14"/>
  <c r="I139" i="14" s="1"/>
  <c r="K140" i="14"/>
  <c r="K139" i="14" s="1"/>
  <c r="O140" i="14"/>
  <c r="Q140" i="14"/>
  <c r="Q139" i="14" s="1"/>
  <c r="V140" i="14"/>
  <c r="V139" i="14" s="1"/>
  <c r="G142" i="14"/>
  <c r="I142" i="14"/>
  <c r="K142" i="14"/>
  <c r="M142" i="14"/>
  <c r="O142" i="14"/>
  <c r="Q142" i="14"/>
  <c r="V142" i="14"/>
  <c r="G144" i="14"/>
  <c r="I144" i="14"/>
  <c r="K144" i="14"/>
  <c r="M144" i="14"/>
  <c r="O144" i="14"/>
  <c r="Q144" i="14"/>
  <c r="V144" i="14"/>
  <c r="G146" i="14"/>
  <c r="M146" i="14" s="1"/>
  <c r="I146" i="14"/>
  <c r="K146" i="14"/>
  <c r="O146" i="14"/>
  <c r="O139" i="14" s="1"/>
  <c r="Q146" i="14"/>
  <c r="V146" i="14"/>
  <c r="G151" i="14"/>
  <c r="I151" i="14"/>
  <c r="O151" i="14"/>
  <c r="Q151" i="14"/>
  <c r="G152" i="14"/>
  <c r="I152" i="14"/>
  <c r="K152" i="14"/>
  <c r="K151" i="14" s="1"/>
  <c r="M152" i="14"/>
  <c r="M151" i="14" s="1"/>
  <c r="O152" i="14"/>
  <c r="Q152" i="14"/>
  <c r="V152" i="14"/>
  <c r="V151" i="14" s="1"/>
  <c r="G157" i="14"/>
  <c r="K157" i="14"/>
  <c r="V157" i="14"/>
  <c r="G158" i="14"/>
  <c r="M158" i="14" s="1"/>
  <c r="M157" i="14" s="1"/>
  <c r="I158" i="14"/>
  <c r="I157" i="14" s="1"/>
  <c r="K158" i="14"/>
  <c r="O158" i="14"/>
  <c r="O157" i="14" s="1"/>
  <c r="Q158" i="14"/>
  <c r="Q157" i="14" s="1"/>
  <c r="V158" i="14"/>
  <c r="I159" i="14"/>
  <c r="K159" i="14"/>
  <c r="Q159" i="14"/>
  <c r="G160" i="14"/>
  <c r="I160" i="14"/>
  <c r="K160" i="14"/>
  <c r="M160" i="14"/>
  <c r="M159" i="14" s="1"/>
  <c r="O160" i="14"/>
  <c r="Q160" i="14"/>
  <c r="V160" i="14"/>
  <c r="V159" i="14" s="1"/>
  <c r="G162" i="14"/>
  <c r="G159" i="14" s="1"/>
  <c r="I162" i="14"/>
  <c r="K162" i="14"/>
  <c r="M162" i="14"/>
  <c r="O162" i="14"/>
  <c r="O159" i="14" s="1"/>
  <c r="Q162" i="14"/>
  <c r="V162" i="14"/>
  <c r="Q164" i="14"/>
  <c r="G165" i="14"/>
  <c r="M165" i="14" s="1"/>
  <c r="I165" i="14"/>
  <c r="I164" i="14" s="1"/>
  <c r="K165" i="14"/>
  <c r="K164" i="14" s="1"/>
  <c r="O165" i="14"/>
  <c r="Q165" i="14"/>
  <c r="V165" i="14"/>
  <c r="V164" i="14" s="1"/>
  <c r="G173" i="14"/>
  <c r="I173" i="14"/>
  <c r="K173" i="14"/>
  <c r="M173" i="14"/>
  <c r="O173" i="14"/>
  <c r="Q173" i="14"/>
  <c r="V173" i="14"/>
  <c r="G175" i="14"/>
  <c r="G164" i="14" s="1"/>
  <c r="I175" i="14"/>
  <c r="K175" i="14"/>
  <c r="O175" i="14"/>
  <c r="Q175" i="14"/>
  <c r="V175" i="14"/>
  <c r="G177" i="14"/>
  <c r="M177" i="14" s="1"/>
  <c r="I177" i="14"/>
  <c r="K177" i="14"/>
  <c r="O177" i="14"/>
  <c r="O164" i="14" s="1"/>
  <c r="Q177" i="14"/>
  <c r="V177" i="14"/>
  <c r="G181" i="14"/>
  <c r="M181" i="14" s="1"/>
  <c r="I181" i="14"/>
  <c r="K181" i="14"/>
  <c r="O181" i="14"/>
  <c r="Q181" i="14"/>
  <c r="V181" i="14"/>
  <c r="G183" i="14"/>
  <c r="I183" i="14"/>
  <c r="K183" i="14"/>
  <c r="M183" i="14"/>
  <c r="O183" i="14"/>
  <c r="Q183" i="14"/>
  <c r="V183" i="14"/>
  <c r="G185" i="14"/>
  <c r="I185" i="14"/>
  <c r="K185" i="14"/>
  <c r="M185" i="14"/>
  <c r="O185" i="14"/>
  <c r="Q185" i="14"/>
  <c r="V185" i="14"/>
  <c r="G188" i="14"/>
  <c r="O188" i="14"/>
  <c r="Q188" i="14"/>
  <c r="G189" i="14"/>
  <c r="M189" i="14" s="1"/>
  <c r="M188" i="14" s="1"/>
  <c r="I189" i="14"/>
  <c r="I188" i="14" s="1"/>
  <c r="K189" i="14"/>
  <c r="K188" i="14" s="1"/>
  <c r="O189" i="14"/>
  <c r="Q189" i="14"/>
  <c r="V189" i="14"/>
  <c r="V188" i="14" s="1"/>
  <c r="G192" i="14"/>
  <c r="M192" i="14" s="1"/>
  <c r="I192" i="14"/>
  <c r="K192" i="14"/>
  <c r="O192" i="14"/>
  <c r="O191" i="14" s="1"/>
  <c r="Q192" i="14"/>
  <c r="V192" i="14"/>
  <c r="G193" i="14"/>
  <c r="M193" i="14" s="1"/>
  <c r="I193" i="14"/>
  <c r="I191" i="14" s="1"/>
  <c r="K193" i="14"/>
  <c r="O193" i="14"/>
  <c r="Q193" i="14"/>
  <c r="Q191" i="14" s="1"/>
  <c r="V193" i="14"/>
  <c r="G194" i="14"/>
  <c r="M194" i="14" s="1"/>
  <c r="I194" i="14"/>
  <c r="K194" i="14"/>
  <c r="K191" i="14" s="1"/>
  <c r="O194" i="14"/>
  <c r="Q194" i="14"/>
  <c r="V194" i="14"/>
  <c r="G195" i="14"/>
  <c r="I195" i="14"/>
  <c r="K195" i="14"/>
  <c r="M195" i="14"/>
  <c r="O195" i="14"/>
  <c r="Q195" i="14"/>
  <c r="V195" i="14"/>
  <c r="V191" i="14" s="1"/>
  <c r="G196" i="14"/>
  <c r="I196" i="14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V198" i="14"/>
  <c r="G199" i="14"/>
  <c r="I199" i="14"/>
  <c r="K199" i="14"/>
  <c r="K198" i="14" s="1"/>
  <c r="M199" i="14"/>
  <c r="O199" i="14"/>
  <c r="Q199" i="14"/>
  <c r="V199" i="14"/>
  <c r="G203" i="14"/>
  <c r="G198" i="14" s="1"/>
  <c r="I203" i="14"/>
  <c r="K203" i="14"/>
  <c r="O203" i="14"/>
  <c r="O198" i="14" s="1"/>
  <c r="Q203" i="14"/>
  <c r="V203" i="14"/>
  <c r="G207" i="14"/>
  <c r="M207" i="14" s="1"/>
  <c r="I207" i="14"/>
  <c r="I198" i="14" s="1"/>
  <c r="K207" i="14"/>
  <c r="O207" i="14"/>
  <c r="Q207" i="14"/>
  <c r="Q198" i="14" s="1"/>
  <c r="V207" i="14"/>
  <c r="G208" i="14"/>
  <c r="M208" i="14" s="1"/>
  <c r="I208" i="14"/>
  <c r="K208" i="14"/>
  <c r="O208" i="14"/>
  <c r="Q208" i="14"/>
  <c r="V208" i="14"/>
  <c r="I209" i="14"/>
  <c r="K209" i="14"/>
  <c r="Q209" i="14"/>
  <c r="V209" i="14"/>
  <c r="G210" i="14"/>
  <c r="G209" i="14" s="1"/>
  <c r="I210" i="14"/>
  <c r="K210" i="14"/>
  <c r="O210" i="14"/>
  <c r="O209" i="14" s="1"/>
  <c r="Q210" i="14"/>
  <c r="V210" i="14"/>
  <c r="AE213" i="14"/>
  <c r="AF213" i="14"/>
  <c r="G55" i="13"/>
  <c r="G8" i="13"/>
  <c r="Q8" i="13"/>
  <c r="G9" i="13"/>
  <c r="M9" i="13" s="1"/>
  <c r="M8" i="13" s="1"/>
  <c r="I9" i="13"/>
  <c r="I8" i="13" s="1"/>
  <c r="K9" i="13"/>
  <c r="K8" i="13" s="1"/>
  <c r="O9" i="13"/>
  <c r="O8" i="13" s="1"/>
  <c r="Q9" i="13"/>
  <c r="V9" i="13"/>
  <c r="V8" i="13" s="1"/>
  <c r="G13" i="13"/>
  <c r="G14" i="13"/>
  <c r="M14" i="13" s="1"/>
  <c r="M13" i="13" s="1"/>
  <c r="I14" i="13"/>
  <c r="I13" i="13" s="1"/>
  <c r="K14" i="13"/>
  <c r="O14" i="13"/>
  <c r="O13" i="13" s="1"/>
  <c r="Q14" i="13"/>
  <c r="V14" i="13"/>
  <c r="V13" i="13" s="1"/>
  <c r="G16" i="13"/>
  <c r="I16" i="13"/>
  <c r="K16" i="13"/>
  <c r="K13" i="13" s="1"/>
  <c r="M16" i="13"/>
  <c r="O16" i="13"/>
  <c r="Q16" i="13"/>
  <c r="Q13" i="13" s="1"/>
  <c r="V16" i="13"/>
  <c r="G18" i="13"/>
  <c r="I18" i="13"/>
  <c r="K18" i="13"/>
  <c r="M18" i="13"/>
  <c r="O18" i="13"/>
  <c r="Q18" i="13"/>
  <c r="V18" i="13"/>
  <c r="G20" i="13"/>
  <c r="I20" i="13"/>
  <c r="K20" i="13"/>
  <c r="M20" i="13"/>
  <c r="O20" i="13"/>
  <c r="Q20" i="13"/>
  <c r="V20" i="13"/>
  <c r="G22" i="13"/>
  <c r="M22" i="13" s="1"/>
  <c r="I22" i="13"/>
  <c r="K22" i="13"/>
  <c r="O22" i="13"/>
  <c r="Q22" i="13"/>
  <c r="V22" i="13"/>
  <c r="G24" i="13"/>
  <c r="Q24" i="13"/>
  <c r="V24" i="13"/>
  <c r="G25" i="13"/>
  <c r="M25" i="13" s="1"/>
  <c r="M24" i="13" s="1"/>
  <c r="I25" i="13"/>
  <c r="I24" i="13" s="1"/>
  <c r="K25" i="13"/>
  <c r="K24" i="13" s="1"/>
  <c r="O25" i="13"/>
  <c r="O24" i="13" s="1"/>
  <c r="Q25" i="13"/>
  <c r="V25" i="13"/>
  <c r="G29" i="13"/>
  <c r="G30" i="13"/>
  <c r="I30" i="13"/>
  <c r="I29" i="13" s="1"/>
  <c r="K30" i="13"/>
  <c r="M30" i="13"/>
  <c r="M29" i="13" s="1"/>
  <c r="O30" i="13"/>
  <c r="O29" i="13" s="1"/>
  <c r="Q30" i="13"/>
  <c r="Q29" i="13" s="1"/>
  <c r="V30" i="13"/>
  <c r="V29" i="13" s="1"/>
  <c r="G32" i="13"/>
  <c r="I32" i="13"/>
  <c r="K32" i="13"/>
  <c r="K29" i="13" s="1"/>
  <c r="M32" i="13"/>
  <c r="O32" i="13"/>
  <c r="Q32" i="13"/>
  <c r="V32" i="13"/>
  <c r="G36" i="13"/>
  <c r="K36" i="13"/>
  <c r="M36" i="13"/>
  <c r="Q36" i="13"/>
  <c r="G37" i="13"/>
  <c r="I37" i="13"/>
  <c r="I36" i="13" s="1"/>
  <c r="K37" i="13"/>
  <c r="M37" i="13"/>
  <c r="O37" i="13"/>
  <c r="O36" i="13" s="1"/>
  <c r="Q37" i="13"/>
  <c r="V37" i="13"/>
  <c r="V36" i="13" s="1"/>
  <c r="G39" i="13"/>
  <c r="M39" i="13" s="1"/>
  <c r="I39" i="13"/>
  <c r="I38" i="13" s="1"/>
  <c r="K39" i="13"/>
  <c r="O39" i="13"/>
  <c r="Q39" i="13"/>
  <c r="V39" i="13"/>
  <c r="V38" i="13" s="1"/>
  <c r="G40" i="13"/>
  <c r="M40" i="13" s="1"/>
  <c r="I40" i="13"/>
  <c r="K40" i="13"/>
  <c r="K38" i="13" s="1"/>
  <c r="O40" i="13"/>
  <c r="O38" i="13" s="1"/>
  <c r="Q40" i="13"/>
  <c r="V40" i="13"/>
  <c r="G41" i="13"/>
  <c r="G38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Q38" i="13" s="1"/>
  <c r="V43" i="13"/>
  <c r="G44" i="13"/>
  <c r="I44" i="13"/>
  <c r="K44" i="13"/>
  <c r="M44" i="13"/>
  <c r="O44" i="13"/>
  <c r="Q44" i="13"/>
  <c r="V44" i="13"/>
  <c r="O45" i="13"/>
  <c r="G46" i="13"/>
  <c r="G45" i="13" s="1"/>
  <c r="I46" i="13"/>
  <c r="K46" i="13"/>
  <c r="K45" i="13" s="1"/>
  <c r="O46" i="13"/>
  <c r="Q46" i="13"/>
  <c r="Q45" i="13" s="1"/>
  <c r="V46" i="13"/>
  <c r="G49" i="13"/>
  <c r="M49" i="13" s="1"/>
  <c r="I49" i="13"/>
  <c r="I45" i="13" s="1"/>
  <c r="K49" i="13"/>
  <c r="O49" i="13"/>
  <c r="Q49" i="13"/>
  <c r="V49" i="13"/>
  <c r="V45" i="13" s="1"/>
  <c r="G53" i="13"/>
  <c r="I53" i="13"/>
  <c r="K53" i="13"/>
  <c r="M53" i="13"/>
  <c r="O53" i="13"/>
  <c r="Q53" i="13"/>
  <c r="V53" i="13"/>
  <c r="AE55" i="13"/>
  <c r="G167" i="12"/>
  <c r="K8" i="12"/>
  <c r="V8" i="12"/>
  <c r="G9" i="12"/>
  <c r="I9" i="12"/>
  <c r="I8" i="12" s="1"/>
  <c r="K9" i="12"/>
  <c r="M9" i="12"/>
  <c r="O9" i="12"/>
  <c r="Q9" i="12"/>
  <c r="Q8" i="12" s="1"/>
  <c r="V9" i="12"/>
  <c r="G15" i="12"/>
  <c r="G8" i="12" s="1"/>
  <c r="I15" i="12"/>
  <c r="K15" i="12"/>
  <c r="O15" i="12"/>
  <c r="O8" i="12" s="1"/>
  <c r="Q15" i="12"/>
  <c r="V15" i="12"/>
  <c r="G22" i="12"/>
  <c r="G21" i="12" s="1"/>
  <c r="I22" i="12"/>
  <c r="K22" i="12"/>
  <c r="K21" i="12" s="1"/>
  <c r="O22" i="12"/>
  <c r="O21" i="12" s="1"/>
  <c r="Q22" i="12"/>
  <c r="V22" i="12"/>
  <c r="V21" i="12" s="1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33" i="12"/>
  <c r="I33" i="12"/>
  <c r="I21" i="12" s="1"/>
  <c r="K33" i="12"/>
  <c r="M33" i="12"/>
  <c r="O33" i="12"/>
  <c r="Q33" i="12"/>
  <c r="Q21" i="12" s="1"/>
  <c r="V33" i="12"/>
  <c r="G35" i="12"/>
  <c r="M35" i="12" s="1"/>
  <c r="I35" i="12"/>
  <c r="K35" i="12"/>
  <c r="O35" i="12"/>
  <c r="Q35" i="12"/>
  <c r="V35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I53" i="12"/>
  <c r="Q53" i="12"/>
  <c r="G54" i="12"/>
  <c r="G53" i="12" s="1"/>
  <c r="I54" i="12"/>
  <c r="K54" i="12"/>
  <c r="K53" i="12" s="1"/>
  <c r="O54" i="12"/>
  <c r="O53" i="12" s="1"/>
  <c r="Q54" i="12"/>
  <c r="V54" i="12"/>
  <c r="V53" i="12" s="1"/>
  <c r="G61" i="12"/>
  <c r="M61" i="12" s="1"/>
  <c r="M60" i="12" s="1"/>
  <c r="I61" i="12"/>
  <c r="K61" i="12"/>
  <c r="K60" i="12" s="1"/>
  <c r="O61" i="12"/>
  <c r="O60" i="12" s="1"/>
  <c r="Q61" i="12"/>
  <c r="V61" i="12"/>
  <c r="V60" i="12" s="1"/>
  <c r="G63" i="12"/>
  <c r="I63" i="12"/>
  <c r="I60" i="12" s="1"/>
  <c r="K63" i="12"/>
  <c r="M63" i="12"/>
  <c r="O63" i="12"/>
  <c r="Q63" i="12"/>
  <c r="Q60" i="12" s="1"/>
  <c r="V63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3" i="12"/>
  <c r="K73" i="12"/>
  <c r="O73" i="12"/>
  <c r="V73" i="12"/>
  <c r="G74" i="12"/>
  <c r="I74" i="12"/>
  <c r="I73" i="12" s="1"/>
  <c r="K74" i="12"/>
  <c r="M74" i="12"/>
  <c r="M73" i="12" s="1"/>
  <c r="O74" i="12"/>
  <c r="Q74" i="12"/>
  <c r="Q73" i="12" s="1"/>
  <c r="V74" i="12"/>
  <c r="G80" i="12"/>
  <c r="K80" i="12"/>
  <c r="O80" i="12"/>
  <c r="V80" i="12"/>
  <c r="G81" i="12"/>
  <c r="I81" i="12"/>
  <c r="I80" i="12" s="1"/>
  <c r="K81" i="12"/>
  <c r="M81" i="12"/>
  <c r="M80" i="12" s="1"/>
  <c r="O81" i="12"/>
  <c r="Q81" i="12"/>
  <c r="Q80" i="12" s="1"/>
  <c r="V81" i="12"/>
  <c r="G87" i="12"/>
  <c r="O87" i="12"/>
  <c r="G88" i="12"/>
  <c r="I88" i="12"/>
  <c r="I87" i="12" s="1"/>
  <c r="K88" i="12"/>
  <c r="M88" i="12"/>
  <c r="O88" i="12"/>
  <c r="Q88" i="12"/>
  <c r="Q87" i="12" s="1"/>
  <c r="V88" i="12"/>
  <c r="G90" i="12"/>
  <c r="M90" i="12" s="1"/>
  <c r="I90" i="12"/>
  <c r="K90" i="12"/>
  <c r="K87" i="12" s="1"/>
  <c r="O90" i="12"/>
  <c r="Q90" i="12"/>
  <c r="V90" i="12"/>
  <c r="V87" i="12" s="1"/>
  <c r="I92" i="12"/>
  <c r="Q92" i="12"/>
  <c r="G93" i="12"/>
  <c r="G92" i="12" s="1"/>
  <c r="I93" i="12"/>
  <c r="K93" i="12"/>
  <c r="K92" i="12" s="1"/>
  <c r="O93" i="12"/>
  <c r="O92" i="12" s="1"/>
  <c r="Q93" i="12"/>
  <c r="V93" i="12"/>
  <c r="V92" i="12" s="1"/>
  <c r="I94" i="12"/>
  <c r="Q94" i="12"/>
  <c r="G95" i="12"/>
  <c r="G94" i="12" s="1"/>
  <c r="I95" i="12"/>
  <c r="K95" i="12"/>
  <c r="K94" i="12" s="1"/>
  <c r="O95" i="12"/>
  <c r="O94" i="12" s="1"/>
  <c r="Q95" i="12"/>
  <c r="V95" i="12"/>
  <c r="V94" i="12" s="1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1" i="12"/>
  <c r="G100" i="12" s="1"/>
  <c r="I101" i="12"/>
  <c r="K101" i="12"/>
  <c r="K100" i="12" s="1"/>
  <c r="O101" i="12"/>
  <c r="O100" i="12" s="1"/>
  <c r="Q101" i="12"/>
  <c r="V101" i="12"/>
  <c r="V100" i="12" s="1"/>
  <c r="G108" i="12"/>
  <c r="I108" i="12"/>
  <c r="K108" i="12"/>
  <c r="M108" i="12"/>
  <c r="O108" i="12"/>
  <c r="Q108" i="12"/>
  <c r="V108" i="12"/>
  <c r="G120" i="12"/>
  <c r="M120" i="12" s="1"/>
  <c r="I120" i="12"/>
  <c r="K120" i="12"/>
  <c r="O120" i="12"/>
  <c r="Q120" i="12"/>
  <c r="V120" i="12"/>
  <c r="G127" i="12"/>
  <c r="I127" i="12"/>
  <c r="I100" i="12" s="1"/>
  <c r="K127" i="12"/>
  <c r="M127" i="12"/>
  <c r="O127" i="12"/>
  <c r="Q127" i="12"/>
  <c r="Q100" i="12" s="1"/>
  <c r="V127" i="12"/>
  <c r="G129" i="12"/>
  <c r="M129" i="12" s="1"/>
  <c r="I129" i="12"/>
  <c r="K129" i="12"/>
  <c r="O129" i="12"/>
  <c r="Q129" i="12"/>
  <c r="V129" i="12"/>
  <c r="G133" i="12"/>
  <c r="I133" i="12"/>
  <c r="K133" i="12"/>
  <c r="M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40" i="12"/>
  <c r="K140" i="12"/>
  <c r="O140" i="12"/>
  <c r="V140" i="12"/>
  <c r="G141" i="12"/>
  <c r="I141" i="12"/>
  <c r="I140" i="12" s="1"/>
  <c r="K141" i="12"/>
  <c r="M141" i="12"/>
  <c r="M140" i="12" s="1"/>
  <c r="O141" i="12"/>
  <c r="Q141" i="12"/>
  <c r="Q140" i="12" s="1"/>
  <c r="V141" i="12"/>
  <c r="O142" i="12"/>
  <c r="G143" i="12"/>
  <c r="I143" i="12"/>
  <c r="I142" i="12" s="1"/>
  <c r="K143" i="12"/>
  <c r="M143" i="12"/>
  <c r="O143" i="12"/>
  <c r="Q143" i="12"/>
  <c r="Q142" i="12" s="1"/>
  <c r="V143" i="12"/>
  <c r="G144" i="12"/>
  <c r="M144" i="12" s="1"/>
  <c r="I144" i="12"/>
  <c r="K144" i="12"/>
  <c r="K142" i="12" s="1"/>
  <c r="O144" i="12"/>
  <c r="Q144" i="12"/>
  <c r="V144" i="12"/>
  <c r="V142" i="12" s="1"/>
  <c r="G145" i="12"/>
  <c r="I145" i="12"/>
  <c r="K145" i="12"/>
  <c r="M145" i="12"/>
  <c r="O145" i="12"/>
  <c r="Q145" i="12"/>
  <c r="V145" i="12"/>
  <c r="G146" i="12"/>
  <c r="G142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50" i="12"/>
  <c r="G149" i="12" s="1"/>
  <c r="I150" i="12"/>
  <c r="K150" i="12"/>
  <c r="K149" i="12" s="1"/>
  <c r="O150" i="12"/>
  <c r="O149" i="12" s="1"/>
  <c r="Q150" i="12"/>
  <c r="V150" i="12"/>
  <c r="V149" i="12" s="1"/>
  <c r="G155" i="12"/>
  <c r="I155" i="12"/>
  <c r="I149" i="12" s="1"/>
  <c r="K155" i="12"/>
  <c r="M155" i="12"/>
  <c r="O155" i="12"/>
  <c r="Q155" i="12"/>
  <c r="Q149" i="12" s="1"/>
  <c r="V155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K162" i="12" s="1"/>
  <c r="O163" i="12"/>
  <c r="O162" i="12" s="1"/>
  <c r="Q163" i="12"/>
  <c r="V163" i="12"/>
  <c r="V162" i="12" s="1"/>
  <c r="G164" i="12"/>
  <c r="I164" i="12"/>
  <c r="I162" i="12" s="1"/>
  <c r="K164" i="12"/>
  <c r="M164" i="12"/>
  <c r="O164" i="12"/>
  <c r="Q164" i="12"/>
  <c r="Q162" i="12" s="1"/>
  <c r="V164" i="12"/>
  <c r="G165" i="12"/>
  <c r="M165" i="12" s="1"/>
  <c r="I165" i="12"/>
  <c r="K165" i="12"/>
  <c r="O165" i="12"/>
  <c r="Q165" i="12"/>
  <c r="V165" i="12"/>
  <c r="AE167" i="12"/>
  <c r="AF167" i="12"/>
  <c r="I20" i="1"/>
  <c r="I19" i="1"/>
  <c r="I18" i="1"/>
  <c r="I17" i="1"/>
  <c r="F44" i="1"/>
  <c r="G23" i="1" s="1"/>
  <c r="G44" i="1"/>
  <c r="G25" i="1" s="1"/>
  <c r="A25" i="1" s="1"/>
  <c r="H40" i="1"/>
  <c r="I40" i="1" s="1"/>
  <c r="H39" i="1"/>
  <c r="I39" i="1" s="1"/>
  <c r="I44" i="1" s="1"/>
  <c r="J28" i="1"/>
  <c r="J26" i="1"/>
  <c r="G38" i="1"/>
  <c r="F38" i="1"/>
  <c r="J23" i="1"/>
  <c r="J24" i="1"/>
  <c r="J25" i="1"/>
  <c r="J27" i="1"/>
  <c r="E24" i="1"/>
  <c r="E26" i="1"/>
  <c r="I72" i="1" l="1"/>
  <c r="J70" i="1" s="1"/>
  <c r="I16" i="1"/>
  <c r="I21" i="1" s="1"/>
  <c r="H42" i="1"/>
  <c r="I42" i="1" s="1"/>
  <c r="G26" i="1"/>
  <c r="A26" i="1"/>
  <c r="G28" i="1"/>
  <c r="M139" i="14"/>
  <c r="M72" i="14"/>
  <c r="M114" i="14"/>
  <c r="M94" i="14"/>
  <c r="M191" i="14"/>
  <c r="M42" i="14"/>
  <c r="M8" i="14"/>
  <c r="M203" i="14"/>
  <c r="M198" i="14" s="1"/>
  <c r="M175" i="14"/>
  <c r="M164" i="14" s="1"/>
  <c r="G191" i="14"/>
  <c r="M210" i="14"/>
  <c r="M209" i="14" s="1"/>
  <c r="G72" i="14"/>
  <c r="M38" i="13"/>
  <c r="AF55" i="13"/>
  <c r="M46" i="13"/>
  <c r="M45" i="13" s="1"/>
  <c r="M41" i="13"/>
  <c r="M142" i="12"/>
  <c r="M162" i="12"/>
  <c r="M87" i="12"/>
  <c r="G162" i="12"/>
  <c r="M101" i="12"/>
  <c r="M100" i="12" s="1"/>
  <c r="G60" i="12"/>
  <c r="M22" i="12"/>
  <c r="M21" i="12" s="1"/>
  <c r="M150" i="12"/>
  <c r="M149" i="12" s="1"/>
  <c r="M93" i="12"/>
  <c r="M92" i="12" s="1"/>
  <c r="M95" i="12"/>
  <c r="M94" i="12" s="1"/>
  <c r="M54" i="12"/>
  <c r="M53" i="12" s="1"/>
  <c r="M146" i="12"/>
  <c r="M15" i="12"/>
  <c r="M8" i="12" s="1"/>
  <c r="A23" i="1"/>
  <c r="J41" i="1"/>
  <c r="J43" i="1"/>
  <c r="J42" i="1"/>
  <c r="J40" i="1"/>
  <c r="J39" i="1"/>
  <c r="J44" i="1" s="1"/>
  <c r="H44" i="1"/>
  <c r="J69" i="1" l="1"/>
  <c r="J52" i="1"/>
  <c r="J54" i="1"/>
  <c r="J57" i="1"/>
  <c r="J63" i="1"/>
  <c r="J66" i="1"/>
  <c r="J53" i="1"/>
  <c r="J55" i="1"/>
  <c r="J62" i="1"/>
  <c r="J68" i="1"/>
  <c r="J60" i="1"/>
  <c r="J58" i="1"/>
  <c r="J64" i="1"/>
  <c r="J67" i="1"/>
  <c r="J51" i="1"/>
  <c r="J65" i="1"/>
  <c r="J59" i="1"/>
  <c r="J56" i="1"/>
  <c r="J61" i="1"/>
  <c r="J71" i="1"/>
  <c r="G24" i="1"/>
  <c r="A27" i="1" s="1"/>
  <c r="A24" i="1"/>
  <c r="J72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<sst xmlns="http://schemas.openxmlformats.org/spreadsheetml/2006/main" count="1992" uniqueCount="508">
  <si>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</si>
  <si>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</si>
  <si>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</si>
  <si>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</si>
  <si>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</si>
  <si>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</si>
  <si>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</si>
  <si>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</si>
  <si>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</si>
  <si>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</si>
  <si>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</si>
  <si>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</si>
  <si>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</si>
  <si>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</si>
  <si>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</si>
  <si>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</si>
  <si>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</si>
  <si>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</si>
  <si>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</si>
  <si>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</si>
  <si>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</si>
  <si>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</si>
  <si>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</si>
  <si>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</si>
  <si>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</si>
  <si>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</si>
  <si>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</si>
  <si>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</si>
  <si>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</si>
  <si>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</si>
  <si>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</si>
  <si>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</si>
  <si>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</si>
  <si>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</si>
  <si>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</si>
  <si>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</si>
  <si>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</si>
  <si>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</si>
  <si>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</si>
  <si>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</si>
  <si>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</si>
  <si>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</si>
  <si>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</si>
  <si>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</t>
  </si>
  <si>
    <t>PD</t>
  </si>
  <si>
    <t>Stavba</t>
  </si>
  <si>
    <t>502-DPS</t>
  </si>
  <si>
    <t>REKTORÁT MU – OPRAVA SOKLU BUDOVY</t>
  </si>
  <si>
    <t>1</t>
  </si>
  <si>
    <t>FASÁDA BUDOVY – SOKLOVÁ ČÁST</t>
  </si>
  <si>
    <t>2</t>
  </si>
  <si>
    <t>FASÁDA BUDOVY – NÁROŽÍ</t>
  </si>
  <si>
    <t>3</t>
  </si>
  <si>
    <t>FASÁDA BUDOVY – PŘEDZAHRÁDKA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</si>
  <si>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</si>
  <si>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</si>
  <si>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</si>
  <si>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</si>
  <si>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</si>
  <si>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</si>
  <si>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</si>
  <si>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16</t>
  </si>
  <si>
    <t>Přemístění výkopku</t>
  </si>
  <si>
    <t>18</t>
  </si>
  <si>
    <t>Povrchové úpravy terénu</t>
  </si>
  <si>
    <t>31</t>
  </si>
  <si>
    <t>Zdi podpěrné a volné</t>
  </si>
  <si>
    <t>6</t>
  </si>
  <si>
    <t>Úpravy povrchu</t>
  </si>
  <si>
    <t>Úpravy povrchu, podlahy</t>
  </si>
  <si>
    <t>62</t>
  </si>
  <si>
    <t>Úpravy povrchů vnější</t>
  </si>
  <si>
    <t>64</t>
  </si>
  <si>
    <t>Výplně otvorů</t>
  </si>
  <si>
    <t>65</t>
  </si>
  <si>
    <t>Úpravy povrchů budov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</si>
  <si>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</si>
  <si>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</si>
  <si>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</si>
  <si>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</si>
  <si>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</si>
  <si>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</si>
  <si>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</si>
  <si>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</si>
  <si>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</si>
  <si>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</si>
  <si>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</si>
  <si>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</si>
  <si>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</si>
  <si>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</si>
  <si>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</si>
  <si>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</si>
  <si>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</si>
  <si>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</si>
  <si>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</si>
  <si>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</si>
  <si>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</si>
  <si>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</si>
  <si>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</si>
  <si>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</si>
  <si>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</si>
  <si>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</si>
  <si>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</si>
  <si>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</si>
  <si>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</si>
  <si>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</si>
  <si>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</si>
  <si>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</si>
  <si>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</si>
  <si>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</si>
  <si>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</si>
  <si>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</si>
  <si>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</si>
  <si>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</si>
  <si>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</si>
  <si>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</si>
  <si>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</si>
  <si>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</si>
  <si>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</si>
  <si>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</si>
  <si>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</si>
  <si>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</si>
  <si>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</si>
  <si>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</si>
  <si>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</si>
  <si>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216904112R00</t>
  </si>
  <si>
    <t>Očištění tlakovou vodou zdiva stěn dle spec.</t>
  </si>
  <si>
    <t>m2</t>
  </si>
  <si>
    <t>RTS 24/ II</t>
  </si>
  <si>
    <t>Indiv</t>
  </si>
  <si>
    <t>Práce</t>
  </si>
  <si>
    <t>Červená</t>
  </si>
  <si>
    <t>POL1_1</t>
  </si>
  <si>
    <t xml:space="preserve">2.2 : </t>
  </si>
  <si>
    <t>VV</t>
  </si>
  <si>
    <t>V : 47+46</t>
  </si>
  <si>
    <t>S : 84</t>
  </si>
  <si>
    <t>Z : 24+34</t>
  </si>
  <si>
    <t>J : 42+42</t>
  </si>
  <si>
    <t>622904121R00</t>
  </si>
  <si>
    <t>Ruční čištění ocelovým kartáčem</t>
  </si>
  <si>
    <t>Běžná</t>
  </si>
  <si>
    <t>POL1_</t>
  </si>
  <si>
    <t xml:space="preserve">2.2 graffiti : </t>
  </si>
  <si>
    <t>V : 15+23</t>
  </si>
  <si>
    <t>S : 3,5+1,5*2+1</t>
  </si>
  <si>
    <t>Z : 2</t>
  </si>
  <si>
    <t>J : 1,5*2+1*3+3</t>
  </si>
  <si>
    <t>612441746R00</t>
  </si>
  <si>
    <t>Tažená vápensádrová římsa s proved.kostry</t>
  </si>
  <si>
    <t>m</t>
  </si>
  <si>
    <t>2.3C : 0,7*2</t>
  </si>
  <si>
    <t>622421721R00</t>
  </si>
  <si>
    <t>Oprava vnější štukové omítky stěn, do 10 % plochy, stupeň složitosti II, ze suchých vápenných směsí</t>
  </si>
  <si>
    <t>Odkaz na mn. položky pořadí 1 : 319,00000</t>
  </si>
  <si>
    <t>622421728R00</t>
  </si>
  <si>
    <t>Oprava vnější štukové omítky stěn, do 80 % plochy, stupeň složitosti II, ze suchých vápenných směsí</t>
  </si>
  <si>
    <t xml:space="preserve">2.2 degr : </t>
  </si>
  <si>
    <t>V : 0,5+0,7+1+1</t>
  </si>
  <si>
    <t>S : 0,5*3</t>
  </si>
  <si>
    <t>Z : 0,7+0,5*2</t>
  </si>
  <si>
    <t>J : 2+1+0,7+0,5*2</t>
  </si>
  <si>
    <t>Koeficient okolní plochy: 1</t>
  </si>
  <si>
    <t>622471317RS4</t>
  </si>
  <si>
    <t>Nátěr nebo nástřik stěn vnějších, penetrace</t>
  </si>
  <si>
    <t>622471317RS8</t>
  </si>
  <si>
    <t>Nátěr nebo nástřik stěn vnějších, složitost 1 - 2 hmota silikátová dle spec.</t>
  </si>
  <si>
    <t>622471328RT3</t>
  </si>
  <si>
    <t>Nátěr stěn vnějších Antigraffiti, slož. 1 - 2</t>
  </si>
  <si>
    <t>622474432R00</t>
  </si>
  <si>
    <t>Omítka vnější vápenná</t>
  </si>
  <si>
    <t>Odkaz na mn. položky pořadí 22 : 1,50000</t>
  </si>
  <si>
    <t>622474432RT1</t>
  </si>
  <si>
    <t>Omítka vnější vápenná jádrová vápenná omítka, štuk</t>
  </si>
  <si>
    <t>OP : 3,5+6,8+1,1+0,5+1,6</t>
  </si>
  <si>
    <t>938902123R00</t>
  </si>
  <si>
    <t>Čištění ploch konstrukcí ocel. kartáči</t>
  </si>
  <si>
    <t>V : 2*1+0,5*2</t>
  </si>
  <si>
    <t>S : 0,5*2</t>
  </si>
  <si>
    <t>Z : 2*1</t>
  </si>
  <si>
    <t>J : 2*1+0,5*2</t>
  </si>
  <si>
    <t>216904391R00x</t>
  </si>
  <si>
    <t>Příplatek za ruční dočištění ocelovými kartáči a proškrábání spár</t>
  </si>
  <si>
    <t>Vlastní</t>
  </si>
  <si>
    <t>Hodnota z bývalého odkazu. : 22,2</t>
  </si>
  <si>
    <t>602032101R0X</t>
  </si>
  <si>
    <t>Konsolidace povrchu</t>
  </si>
  <si>
    <t>971052471R00x</t>
  </si>
  <si>
    <t>Vybourání niky inž. sítí do  pl. 1,5 m2</t>
  </si>
  <si>
    <t>kus</t>
  </si>
  <si>
    <t xml:space="preserve">2.3B : </t>
  </si>
  <si>
    <t>V : 1</t>
  </si>
  <si>
    <t>S : 2</t>
  </si>
  <si>
    <t>J : 1</t>
  </si>
  <si>
    <t>288119T10</t>
  </si>
  <si>
    <t>Proškrábání a pročištění spar</t>
  </si>
  <si>
    <t>Vlastní CÚ</t>
  </si>
  <si>
    <t>Odkaz na mn. položky pořadí 18 : 124,32000</t>
  </si>
  <si>
    <t>319211332RT1X</t>
  </si>
  <si>
    <t>Fabion z malty v koutu, izolační stěrkovou hmotou dle spec. r.š. do 0,25m</t>
  </si>
  <si>
    <t>319211332RT4X</t>
  </si>
  <si>
    <t>Těsnící stěrka fabionu/spáry v koutu  vč.mat. dle spec, r.š. do 0,25m</t>
  </si>
  <si>
    <t>970231100R0X</t>
  </si>
  <si>
    <t>Řezání cihelného zdiva a omítek hl. řezu do 100 mm pročištění drážky</t>
  </si>
  <si>
    <t xml:space="preserve">2.1 (členitost koef 1,05) : </t>
  </si>
  <si>
    <t>V : (18+18)*1,05</t>
  </si>
  <si>
    <t>S : (42*0,7)*1,05</t>
  </si>
  <si>
    <t>Z : 17*1,05</t>
  </si>
  <si>
    <t>J : (18+18)*1,05</t>
  </si>
  <si>
    <t>941955001R00</t>
  </si>
  <si>
    <t>Lešení lehké pomocné, výška podlahy do 1,2 m</t>
  </si>
  <si>
    <t>V : (18+18)*1,2</t>
  </si>
  <si>
    <t>S : (42*0,7)*1,2</t>
  </si>
  <si>
    <t>Z : 17*1,2</t>
  </si>
  <si>
    <t>J : (18+18)*1,2</t>
  </si>
  <si>
    <t>952901411R0X</t>
  </si>
  <si>
    <t>Vyčištění ostatních objektů, ploch a ZS po ukončení prací</t>
  </si>
  <si>
    <t>V : 39*1,5</t>
  </si>
  <si>
    <t>S : 44*1,5</t>
  </si>
  <si>
    <t>Z : 17*1,5</t>
  </si>
  <si>
    <t>J : 39*1,5</t>
  </si>
  <si>
    <t>966031314R00</t>
  </si>
  <si>
    <t>Bourání říms cihel, tl. do 30 cm, vyložení do 25 cm</t>
  </si>
  <si>
    <t>2.3C : 0,7*2+0,8</t>
  </si>
  <si>
    <t>978015291R00</t>
  </si>
  <si>
    <t>Otlučení omítek vnějších MVC v složit.1-4 do 100 %</t>
  </si>
  <si>
    <t>2.3C : 0,6*2,5</t>
  </si>
  <si>
    <t>999281105R00</t>
  </si>
  <si>
    <t>Přesun hmot pro opravy a údržbu do výšky 6 m</t>
  </si>
  <si>
    <t>t</t>
  </si>
  <si>
    <t>Přesun hmot</t>
  </si>
  <si>
    <t>POL7_</t>
  </si>
  <si>
    <t>622474412R00</t>
  </si>
  <si>
    <t>Omítka vnější vápenná mlaých ploch</t>
  </si>
  <si>
    <t>Odkaz na mn. položky pořadí 25 : 35,20000*0,3</t>
  </si>
  <si>
    <t>764510960R00</t>
  </si>
  <si>
    <t>Oprava oplechování parapetů Cu,rš 400 mm</t>
  </si>
  <si>
    <t>OO : 2,2*4*4</t>
  </si>
  <si>
    <t>998764101R00</t>
  </si>
  <si>
    <t>Přesun hmot pro klempířské konstr., výšky do 6 m</t>
  </si>
  <si>
    <t>899713111R00</t>
  </si>
  <si>
    <t>Bezpečnostní tabulky</t>
  </si>
  <si>
    <t>V-trafo : 1</t>
  </si>
  <si>
    <t>783103811R00</t>
  </si>
  <si>
    <t>Odstranění nátěrů z ocel.konstrukcí oškrábáním</t>
  </si>
  <si>
    <t>RTS 24/ I</t>
  </si>
  <si>
    <t xml:space="preserve">2.3A : </t>
  </si>
  <si>
    <t>V : 4*1,6+1,1*5+2,9*1</t>
  </si>
  <si>
    <t>S : 1,1*1+0,8*6+0,4*6</t>
  </si>
  <si>
    <t>Z : 0,4*4</t>
  </si>
  <si>
    <t>J : 0,8*10</t>
  </si>
  <si>
    <t>V : 0,7*1</t>
  </si>
  <si>
    <t>V-trafo : 1,2*2,2*1</t>
  </si>
  <si>
    <t>Z : 1,2*1+0,5*1</t>
  </si>
  <si>
    <t>J : 1,2*1</t>
  </si>
  <si>
    <t>783108812R00</t>
  </si>
  <si>
    <t>Chem. očištění ploch nátěru</t>
  </si>
  <si>
    <t>783201811R00</t>
  </si>
  <si>
    <t>Odstranění nátěrů z kovových konstrukcí oškrábáním dočištění</t>
  </si>
  <si>
    <t>Odkaz na mn. položky pořadí 28 : 39,94000</t>
  </si>
  <si>
    <t>783251017R00</t>
  </si>
  <si>
    <t>Nátěr epoxidový kovových konstrukcí  1 vrstva dle spec.</t>
  </si>
  <si>
    <t xml:space="preserve">základní : </t>
  </si>
  <si>
    <t>Koeficient podkladní+krycí: 2</t>
  </si>
  <si>
    <t>783903812R00</t>
  </si>
  <si>
    <t>Odmaštění saponáty</t>
  </si>
  <si>
    <t>783108814RT2x</t>
  </si>
  <si>
    <t>Odstranění nátěrů - příplatek za členitost povrchu (lamely)</t>
  </si>
  <si>
    <t>783904811R0X</t>
  </si>
  <si>
    <t>Tmelení kovových konstrukcí</t>
  </si>
  <si>
    <t xml:space="preserve">OO: : </t>
  </si>
  <si>
    <t>210000000R0X</t>
  </si>
  <si>
    <t>Práce elektromontážní zaslepení a konzervace vedení instc nik dle spec.</t>
  </si>
  <si>
    <t>979087113R00</t>
  </si>
  <si>
    <t>Nakládání vybour.hmot na doprav.prostředky</t>
  </si>
  <si>
    <t>Přesun suti</t>
  </si>
  <si>
    <t>POL8_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</si>
  <si>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</si>
  <si>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</si>
  <si>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</si>
  <si>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</si>
  <si>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</si>
  <si>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</si>
  <si>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</si>
  <si>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</si>
  <si>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979999997R00</t>
  </si>
  <si>
    <t>Poplatek za recyklaci směsi suti betonu, cihel, tašek a keram.výrobků, kusovost do 1600 cm2 (170107)</t>
  </si>
  <si>
    <t>79900002010X</t>
  </si>
  <si>
    <t>Zábor veřejného prostranství vč. poplatku, vyřízení, zajištění a související IČ po dobu prací</t>
  </si>
  <si>
    <t>V : 39*1,0</t>
  </si>
  <si>
    <t>S : 44*1,0</t>
  </si>
  <si>
    <t>Z : 17*1,0</t>
  </si>
  <si>
    <t>J : 39*1,0</t>
  </si>
  <si>
    <t>900100001RAX</t>
  </si>
  <si>
    <t>Provizorní ohraničení záboru a pracovních ploch ochranné oplocení po dobu výstavby (ZS)</t>
  </si>
  <si>
    <t>100 m</t>
  </si>
  <si>
    <t>V : (39+4)/100</t>
  </si>
  <si>
    <t>S : (44+4)/100</t>
  </si>
  <si>
    <t>Z : (17+4)/100</t>
  </si>
  <si>
    <t>J : (39+4)/100</t>
  </si>
  <si>
    <t>005121 R</t>
  </si>
  <si>
    <t>Zařízení staveniště</t>
  </si>
  <si>
    <t>Soubor</t>
  </si>
  <si>
    <t>VRN</t>
  </si>
  <si>
    <t>POL99_2</t>
  </si>
  <si>
    <t>005211010R</t>
  </si>
  <si>
    <t>Předání a převzetí staveniště</t>
  </si>
  <si>
    <t>POL99_8</t>
  </si>
  <si>
    <t>00524 R</t>
  </si>
  <si>
    <t>Předání a převzetí díla</t>
  </si>
  <si>
    <t>005241010R</t>
  </si>
  <si>
    <t>Dokumentace skutečného provedení a výrobní dokumentace</t>
  </si>
  <si>
    <t>SUM</t>
  </si>
  <si>
    <t>Poznámky uchazeče k zadání</t>
  </si>
  <si>
    <t>POPUZIV</t>
  </si>
  <si>
    <t>END</t>
  </si>
  <si>
    <t>S : 19,8</t>
  </si>
  <si>
    <t>Z : 20,7</t>
  </si>
  <si>
    <t>622421748R00</t>
  </si>
  <si>
    <t>Oprava vnější štukové omítky stěn, do 80 % plochy, stupeň složitosti IV, ze suchých vápenných směsí</t>
  </si>
  <si>
    <t>Odkaz na mn. položky pořadí 1 : 40,50000</t>
  </si>
  <si>
    <t>Odkaz na mn. položky pořadí 2 : 40,50000</t>
  </si>
  <si>
    <t>622471318RS8</t>
  </si>
  <si>
    <t>Nátěr nebo nástřik stěn vnějších, složitost 3 - 4 hmota silikátová</t>
  </si>
  <si>
    <t>622471329RT3</t>
  </si>
  <si>
    <t>Nátěr stěn vnějších Antigraffiti, slož. 3 - 4</t>
  </si>
  <si>
    <t>941955004R00</t>
  </si>
  <si>
    <t>Lešení lehké pomocné, výška podlahy do 3,5 m</t>
  </si>
  <si>
    <t>S : 8*3,5</t>
  </si>
  <si>
    <t>Z : 8*3,5</t>
  </si>
  <si>
    <t>952901110R00</t>
  </si>
  <si>
    <t>Čištění mytím vnějších ploch oken a dveří</t>
  </si>
  <si>
    <t>2*1,4*2,3</t>
  </si>
  <si>
    <t>S : (8+4)/100</t>
  </si>
  <si>
    <t>Z : (8+4)/100</t>
  </si>
  <si>
    <t>139601103R00</t>
  </si>
  <si>
    <t>Ruční výkop jam, rýh a šachet v hornině tř. 4</t>
  </si>
  <si>
    <t>m3</t>
  </si>
  <si>
    <t xml:space="preserve">2.4 : </t>
  </si>
  <si>
    <t>V : 11,9*1,2*0,8</t>
  </si>
  <si>
    <t>JV : (3,2*2+6,1)*1,2*0,8</t>
  </si>
  <si>
    <t>J : 9,8*1,2*0,8</t>
  </si>
  <si>
    <t>161101101R00</t>
  </si>
  <si>
    <t>Svislé přemístění výkopku z hor.1-4 do 2,5 m</t>
  </si>
  <si>
    <t>V : 11,9*1,2*0,3</t>
  </si>
  <si>
    <t>JV : (3,2*2+6,1)*1,2*0,3</t>
  </si>
  <si>
    <t>J : 9,8*1,2*0,3</t>
  </si>
  <si>
    <t>162201101R00</t>
  </si>
  <si>
    <t>Vodorovné přemístění výkopku z hor.1-4 do 20 m</t>
  </si>
  <si>
    <t>Odkaz na mn. položky pořadí 1 : 32,83200</t>
  </si>
  <si>
    <t>Odkaz na mn. položky pořadí 2 : 12,31200*-1</t>
  </si>
  <si>
    <t>162701101R00</t>
  </si>
  <si>
    <t>Vodorovné přemístění výkopku z hor.1-4 do 6000 m</t>
  </si>
  <si>
    <t>Odkaz na mn. položky pořadí 2 : 12,31200</t>
  </si>
  <si>
    <t>162701105R00</t>
  </si>
  <si>
    <t>Vodorovné přemístění výkopku z hor.1-4 do 10000 m mezideponie</t>
  </si>
  <si>
    <t>Odkaz na mn. položky pořadí 3 : 20,52000*0,5</t>
  </si>
  <si>
    <t>Koeficient zpět z mezideponie: 1</t>
  </si>
  <si>
    <t>162701109R00</t>
  </si>
  <si>
    <t>Příplatek k vod. přemístění hor.1-4 za další 1 km</t>
  </si>
  <si>
    <t>Odkaz na mn. položky pořadí 4 : 12,31200*6</t>
  </si>
  <si>
    <t>174101101R00</t>
  </si>
  <si>
    <t>Zásyp jam, rýh, šachet se zhutněním</t>
  </si>
  <si>
    <t>Odkaz na mn. položky pořadí 3 : 20,52000</t>
  </si>
  <si>
    <t>175101201R00</t>
  </si>
  <si>
    <t>Obsyp objektu bez prohození sypaniny</t>
  </si>
  <si>
    <t>175101209R00</t>
  </si>
  <si>
    <t>Příplatek za prohození sypaniny pro obsyp objektu</t>
  </si>
  <si>
    <t>121103111R00x</t>
  </si>
  <si>
    <t>Skrývka kačírku ručně včetně podkladní folie</t>
  </si>
  <si>
    <t>V : 11,9*1,0*0,05</t>
  </si>
  <si>
    <t>JV : (3,2*2+6,1)*1,0*0,05</t>
  </si>
  <si>
    <t>J : 9,8*1,0*0,05</t>
  </si>
  <si>
    <t>181006113R00x</t>
  </si>
  <si>
    <t>Rozprostření kačírku včetně podkladní folie</t>
  </si>
  <si>
    <t>Odkaz na mn. položky pořadí 10 : 1,71000*20</t>
  </si>
  <si>
    <t>212755114R00</t>
  </si>
  <si>
    <t>Trativody z drenážních trubek DN 10 cm bez lože vč. spojek, záslepek a pomocných prvků</t>
  </si>
  <si>
    <t>V : 11,9+1,4</t>
  </si>
  <si>
    <t>JV : (3,2*2+6,1)+1,4*2</t>
  </si>
  <si>
    <t>J : 9,8*1,2+1,4</t>
  </si>
  <si>
    <t>289970111R00</t>
  </si>
  <si>
    <t>Vrstva geotextilie 300g/m2</t>
  </si>
  <si>
    <t>V : 11,9*2,3</t>
  </si>
  <si>
    <t>JV : (3,2*2+6,1)*2,3</t>
  </si>
  <si>
    <t>J : 9,8*2,3</t>
  </si>
  <si>
    <t>451971112R00</t>
  </si>
  <si>
    <t>Položení vrstvy z geotextilie, vč. uchycení</t>
  </si>
  <si>
    <t>Odkaz na mn. položky pořadí 13 : 78,66000</t>
  </si>
  <si>
    <t>711823121RT1</t>
  </si>
  <si>
    <t>Montáž nopové fólie svisle bez dodávky fólie, vč. ukončovací lišty</t>
  </si>
  <si>
    <t>Odkaz na mn. položky pořadí 16 : 68,40000</t>
  </si>
  <si>
    <t>Odkaz na mn. položky pořadí 17 : 34,20000</t>
  </si>
  <si>
    <t>28323130R</t>
  </si>
  <si>
    <t>Fólie nopová PE-HD, s PP geotextilií</t>
  </si>
  <si>
    <t>SPCM</t>
  </si>
  <si>
    <t>Specifikace</t>
  </si>
  <si>
    <t>POL3_</t>
  </si>
  <si>
    <t>Odkaz na mn. položky pořadí 17 : 34,20000*2</t>
  </si>
  <si>
    <t>28323132R</t>
  </si>
  <si>
    <t>Fólie nopová PE-HD</t>
  </si>
  <si>
    <t>V : 11,9</t>
  </si>
  <si>
    <t>JV : (3,2*2+6,1)</t>
  </si>
  <si>
    <t>J : 9,8</t>
  </si>
  <si>
    <t>289971232R00</t>
  </si>
  <si>
    <t>Zřízení vrstvy z geotextilie místní mezideponie</t>
  </si>
  <si>
    <t>15*2</t>
  </si>
  <si>
    <t>288131T10</t>
  </si>
  <si>
    <t>Zakrytí konstrukcí fólie+páska, kotvení a upevnění</t>
  </si>
  <si>
    <t xml:space="preserve">m2    </t>
  </si>
  <si>
    <t>Odkaz na mn. položky pořadí 18 : 30,00000</t>
  </si>
  <si>
    <t>67352005R</t>
  </si>
  <si>
    <t>Geotextilie netkaná 400 g/m2</t>
  </si>
  <si>
    <t>Odkaz na mn. položky pořadí 18 : 30,00000*1,2</t>
  </si>
  <si>
    <t>111201101R00</t>
  </si>
  <si>
    <t>Odstranění křovin i s kořeny na ploše do 1000 m2</t>
  </si>
  <si>
    <t>26*3</t>
  </si>
  <si>
    <t>184102112R00</t>
  </si>
  <si>
    <t xml:space="preserve">Výsadba dřevin a keřů drobných s balem </t>
  </si>
  <si>
    <t>Odkaz na mn. položky pořadí 26 : 6,00000</t>
  </si>
  <si>
    <t>Odkaz na mn. položky pořadí 27 : 7,00000</t>
  </si>
  <si>
    <t>Odkaz na mn. položky pořadí 28 : 8,00000</t>
  </si>
  <si>
    <t>Odkaz na mn. položky pořadí 29 : 4,00000</t>
  </si>
  <si>
    <t>184807111R00</t>
  </si>
  <si>
    <t>Ochrana stromu bedněním - zřízení</t>
  </si>
  <si>
    <t>1,5*3*0,5*2</t>
  </si>
  <si>
    <t>184807112R00</t>
  </si>
  <si>
    <t>Ochrana stromu bedněním - odstranění</t>
  </si>
  <si>
    <t>Odkaz na mn. položky pořadí 23 : 4,50000</t>
  </si>
  <si>
    <t>713191100RT9</t>
  </si>
  <si>
    <t xml:space="preserve">Položení separační zahradní fólie včetně dodávky </t>
  </si>
  <si>
    <t>34*1</t>
  </si>
  <si>
    <t>02610017Rx1</t>
  </si>
  <si>
    <t>Hortenzie velkolistá</t>
  </si>
  <si>
    <t>02610017Rx2</t>
  </si>
  <si>
    <t>Buxus</t>
  </si>
  <si>
    <t>7</t>
  </si>
  <si>
    <t>02610017Rx3</t>
  </si>
  <si>
    <t>Tis</t>
  </si>
  <si>
    <t>8</t>
  </si>
  <si>
    <t>02610017Rx4</t>
  </si>
  <si>
    <t>Okrasná travina</t>
  </si>
  <si>
    <t>4</t>
  </si>
  <si>
    <t>216904212R00</t>
  </si>
  <si>
    <t xml:space="preserve">Očištění stlačeným vzduchem zdiva </t>
  </si>
  <si>
    <t>Odkaz na mn. položky pořadí 31 : 57,84000</t>
  </si>
  <si>
    <t>622901110R00</t>
  </si>
  <si>
    <t>Očištění po opravách,spárovaných ploch</t>
  </si>
  <si>
    <t>V : 17,1*1,2</t>
  </si>
  <si>
    <t>J : (6,5+9,8)*1,2</t>
  </si>
  <si>
    <t>JV : (8,4+2*3,2)*1,2</t>
  </si>
  <si>
    <t>627452111RT1</t>
  </si>
  <si>
    <t>Spárování maltou MV zapuštěné rovné, zdí z cihel vápennou maltou</t>
  </si>
  <si>
    <t>216904111R00</t>
  </si>
  <si>
    <t>Očištění tlakovou vodou kamené plochy</t>
  </si>
  <si>
    <t xml:space="preserve">2.B : </t>
  </si>
  <si>
    <t>V : 17,1*1,3</t>
  </si>
  <si>
    <t>J : (6,5+9,8)*1,3</t>
  </si>
  <si>
    <t>JV : (8,4+2*3,2)*1,3</t>
  </si>
  <si>
    <t>622902110R00</t>
  </si>
  <si>
    <t xml:space="preserve">Očištění po opravách,kamenných říms </t>
  </si>
  <si>
    <t>Odkaz na mn. položky pořadí 33 : 62,66000</t>
  </si>
  <si>
    <t>627452111R00x</t>
  </si>
  <si>
    <t>Spárování maltou kamenných bloků, úprava styčných ploch</t>
  </si>
  <si>
    <t>J : 3,2*2+6,1+0,4*2</t>
  </si>
  <si>
    <t>JV : 11,3</t>
  </si>
  <si>
    <t>622421121RT2</t>
  </si>
  <si>
    <t>Omítka vnější stěn, MV, hrubá zatřená s použitím suché maltové směsi</t>
  </si>
  <si>
    <t xml:space="preserve">OO : </t>
  </si>
  <si>
    <t>Odkaz na mn. položky pořadí 36 : 36,50000</t>
  </si>
  <si>
    <t>622474412RT1</t>
  </si>
  <si>
    <t>Omítka vnější vápenná štuková, složitost 1 - 2 vápenný postřik, jádrová vápenná omítka, štuk</t>
  </si>
  <si>
    <t>Odkaz na mn. položky pořadí 48 : 49,10000</t>
  </si>
  <si>
    <t>974051212R00X</t>
  </si>
  <si>
    <t>Tvarování a provedení drážky</t>
  </si>
  <si>
    <t xml:space="preserve">2.1 : </t>
  </si>
  <si>
    <t>V : 17,1</t>
  </si>
  <si>
    <t>J : 6,5+9,8+2*0,45</t>
  </si>
  <si>
    <t>JV : 8,4+2*3,2</t>
  </si>
  <si>
    <t>V : 11,9*1,5</t>
  </si>
  <si>
    <t>J : 23*1,5</t>
  </si>
  <si>
    <t>JV : 11,3*1,5</t>
  </si>
  <si>
    <t>338171123R00x</t>
  </si>
  <si>
    <t>Osazení plotového prvků s napojením a úpravou výplně atyp. hrot oplocení</t>
  </si>
  <si>
    <t>2.5D : 6</t>
  </si>
  <si>
    <t>592315011Rx</t>
  </si>
  <si>
    <t>Hrot plotový ocelový - atyp/replika</t>
  </si>
  <si>
    <t>Odkaz na mn. položky pořadí 51 : 6,00000</t>
  </si>
  <si>
    <t>V : 1,5*2+0,7</t>
  </si>
  <si>
    <t>J : 3,5</t>
  </si>
  <si>
    <t xml:space="preserve">2.5 : </t>
  </si>
  <si>
    <t>V : 11,9*2</t>
  </si>
  <si>
    <t>J : 23*2</t>
  </si>
  <si>
    <t>JV : 3,2*2*2+8,4*0,8</t>
  </si>
  <si>
    <t>Odkaz na mn. položky pořadí 53 : 96,52000*0,7</t>
  </si>
  <si>
    <t>Odkaz na mn. položky pořadí 53 : 96,52000</t>
  </si>
  <si>
    <t>Odstranění nátěrů - příplatek za členitost povrchu (tyčovina)</t>
  </si>
  <si>
    <t>JV : (3,2*2+8,4)*1,5</t>
  </si>
  <si>
    <t>V : 11,9*2/100</t>
  </si>
  <si>
    <t>J : 23*2/100</t>
  </si>
  <si>
    <t>JV : (3,2*2*2+8,4*2)/100</t>
  </si>
  <si>
    <t>005122 R</t>
  </si>
  <si>
    <t>Provozní vlivy - stížené podmínky a zajištění prací s prostorovým omezením především výkopů lokální deponie zeminy</t>
  </si>
  <si>
    <t>POL99_1</t>
  </si>
  <si>
    <t>004111020Rx</t>
  </si>
  <si>
    <t>Vypracování historického průzkumu nátěrů kovových konstrukcí</t>
  </si>
  <si>
    <t>2.5 : 1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</si>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</sst>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"/>
  <sheetViews>
    <sheetView tabSelected="1" workbookViewId="0">
      <selection activeCell="A12" sqref="A12"/>
    </sheetView>
  </sheetViews>
  <sheetFormatPr defaultRowHeight="12.5" x14ac:dyDescent="0.25"/>
  <cols>
    <col min="1" max="1" width="75.7265625" customWidth="1"/>
  </cols>
  <sheetData>
    <row r="1" spans="1:7" ht="13" x14ac:dyDescent="0.3">
      <c r="A1" s="21" t="s">
        <v>40</v>
      </c>
    </row>
    <row r="2" spans="1:7" ht="57.75" customHeight="1" x14ac:dyDescent="0.25">
      <c r="A2" s="192" t="s">
        <v>41</v>
      </c>
      <c r="B2" s="192"/>
      <c r="C2" s="192"/>
      <c r="D2" s="192"/>
      <c r="E2" s="192"/>
      <c r="F2" s="192"/>
      <c r="G2" s="192"/>
    </row>
    <row r="4" spans="1:7" ht="150" x14ac:dyDescent="0.25">
      <c r="A4" s="7" t="s">
        <v>507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76" t="s">
        <v>24</v>
      </c>
      <c r="C2" s="77"/>
      <c r="D2" s="78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5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5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23</v>
      </c>
      <c r="D5" s="221"/>
      <c r="E5" s="222"/>
      <c r="F5" s="222"/>
      <c r="G5" s="222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0"/>
      <c r="E11" s="240"/>
      <c r="F11" s="240"/>
      <c r="G11" s="240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SUMIF(F51:F71,A16,I51:I71)+SUMIF(F51:F71,"PSU",I51:I71)</f>
        <v>0</v>
      </c>
      <c r="J16" s="207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SUMIF(F51:F71,A17,I51:I71)</f>
        <v>0</v>
      </c>
      <c r="J17" s="207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SUMIF(F51:F71,A18,I51:I71)</f>
        <v>0</v>
      </c>
      <c r="J18" s="207"/>
    </row>
    <row r="19" spans="1:10" ht="23.25" customHeight="1" x14ac:dyDescent="0.25">
      <c r="A19" s="138" t="s">
        <v>95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SUMIF(F51:F71,A19,I51:I71)</f>
        <v>0</v>
      </c>
      <c r="J19" s="207"/>
    </row>
    <row r="20" spans="1:10" ht="23.25" customHeight="1" x14ac:dyDescent="0.25">
      <c r="A20" s="138" t="s">
        <v>96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SUMIF(F51:F71,A20,I51:I71)</f>
        <v>0</v>
      </c>
      <c r="J20" s="207"/>
    </row>
    <row r="21" spans="1:10" ht="23.25" customHeight="1" x14ac:dyDescent="0.3">
      <c r="A21" s="2"/>
      <c r="B21" s="48" t="s">
        <v>31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11">
        <f>ZakladDPHSniVypocet+ZakladDPHZaklVypocet</f>
        <v>0</v>
      </c>
      <c r="H28" s="211"/>
      <c r="I28" s="211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0">
        <f>A27</f>
        <v>0</v>
      </c>
      <c r="H29" s="210"/>
      <c r="I29" s="210"/>
      <c r="J29" s="118" t="s">
        <v>55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198"/>
      <c r="D39" s="198"/>
      <c r="E39" s="198"/>
      <c r="F39" s="98">
        <f>'502-DPS 1 Pol'!AE167+'502-DPS 2 Pol'!AE55+'502-DPS 3 Pol'!AE213</f>
        <v>0</v>
      </c>
      <c r="G39" s="99">
        <f>'502-DPS 1 Pol'!AF167+'502-DPS 2 Pol'!AF55+'502-DPS 3 Pol'!AF213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5">
      <c r="A40" s="87">
        <v>2</v>
      </c>
      <c r="B40" s="102" t="s">
        <v>46</v>
      </c>
      <c r="C40" s="199" t="s">
        <v>47</v>
      </c>
      <c r="D40" s="199"/>
      <c r="E40" s="199"/>
      <c r="F40" s="103">
        <f>'502-DPS 1 Pol'!AE167+'502-DPS 2 Pol'!AE55+'502-DPS 3 Pol'!AE213</f>
        <v>0</v>
      </c>
      <c r="G40" s="104">
        <f>'502-DPS 1 Pol'!AF167+'502-DPS 2 Pol'!AF55+'502-DPS 3 Pol'!AF213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5">
      <c r="A41" s="87">
        <v>3</v>
      </c>
      <c r="B41" s="106" t="s">
        <v>48</v>
      </c>
      <c r="C41" s="198" t="s">
        <v>49</v>
      </c>
      <c r="D41" s="198"/>
      <c r="E41" s="198"/>
      <c r="F41" s="107">
        <f>'502-DPS 1 Pol'!AE167</f>
        <v>0</v>
      </c>
      <c r="G41" s="100">
        <f>'502-DPS 1 Pol'!AF167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5">
      <c r="A42" s="87">
        <v>3</v>
      </c>
      <c r="B42" s="106" t="s">
        <v>50</v>
      </c>
      <c r="C42" s="198" t="s">
        <v>51</v>
      </c>
      <c r="D42" s="198"/>
      <c r="E42" s="198"/>
      <c r="F42" s="107">
        <f>'502-DPS 2 Pol'!AE55</f>
        <v>0</v>
      </c>
      <c r="G42" s="100">
        <f>'502-DPS 2 Pol'!AF55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5">
      <c r="A43" s="87">
        <v>3</v>
      </c>
      <c r="B43" s="106" t="s">
        <v>52</v>
      </c>
      <c r="C43" s="198" t="s">
        <v>53</v>
      </c>
      <c r="D43" s="198"/>
      <c r="E43" s="198"/>
      <c r="F43" s="107">
        <f>'502-DPS 3 Pol'!AE213</f>
        <v>0</v>
      </c>
      <c r="G43" s="100">
        <f>'502-DPS 3 Pol'!AF213</f>
        <v>0</v>
      </c>
      <c r="H43" s="100">
        <f>(F43*SazbaDPH1/100)+(G43*SazbaDPH2/100)</f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5">
      <c r="A44" s="87"/>
      <c r="B44" s="195" t="s">
        <v>54</v>
      </c>
      <c r="C44" s="196"/>
      <c r="D44" s="196"/>
      <c r="E44" s="197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5" x14ac:dyDescent="0.35">
      <c r="B48" s="119" t="s">
        <v>56</v>
      </c>
    </row>
    <row r="50" spans="1:10" ht="25.5" customHeight="1" x14ac:dyDescent="0.25">
      <c r="A50" s="121"/>
      <c r="B50" s="124" t="s">
        <v>18</v>
      </c>
      <c r="C50" s="124" t="s">
        <v>6</v>
      </c>
      <c r="D50" s="125"/>
      <c r="E50" s="125"/>
      <c r="F50" s="126" t="s">
        <v>57</v>
      </c>
      <c r="G50" s="126"/>
      <c r="H50" s="126"/>
      <c r="I50" s="126" t="s">
        <v>31</v>
      </c>
      <c r="J50" s="126" t="s">
        <v>0</v>
      </c>
    </row>
    <row r="51" spans="1:10" ht="36.75" customHeight="1" x14ac:dyDescent="0.25">
      <c r="A51" s="122"/>
      <c r="B51" s="127" t="s">
        <v>48</v>
      </c>
      <c r="C51" s="193" t="s">
        <v>58</v>
      </c>
      <c r="D51" s="194"/>
      <c r="E51" s="194"/>
      <c r="F51" s="134" t="s">
        <v>26</v>
      </c>
      <c r="G51" s="135"/>
      <c r="H51" s="135"/>
      <c r="I51" s="135">
        <f>'502-DPS 3 Pol'!G8</f>
        <v>0</v>
      </c>
      <c r="J51" s="131" t="str">
        <f>IF(I72=0,"",I51/I72*100)</f>
        <v/>
      </c>
    </row>
    <row r="52" spans="1:10" ht="36.75" customHeight="1" x14ac:dyDescent="0.25">
      <c r="A52" s="122"/>
      <c r="B52" s="127" t="s">
        <v>59</v>
      </c>
      <c r="C52" s="193" t="s">
        <v>60</v>
      </c>
      <c r="D52" s="194"/>
      <c r="E52" s="194"/>
      <c r="F52" s="134" t="s">
        <v>26</v>
      </c>
      <c r="G52" s="135"/>
      <c r="H52" s="135"/>
      <c r="I52" s="135">
        <f>'502-DPS 3 Pol'!G42</f>
        <v>0</v>
      </c>
      <c r="J52" s="131" t="str">
        <f>IF(I72=0,"",I52/I72*100)</f>
        <v/>
      </c>
    </row>
    <row r="53" spans="1:10" ht="36.75" customHeight="1" x14ac:dyDescent="0.25">
      <c r="A53" s="122"/>
      <c r="B53" s="127" t="s">
        <v>61</v>
      </c>
      <c r="C53" s="193" t="s">
        <v>62</v>
      </c>
      <c r="D53" s="194"/>
      <c r="E53" s="194"/>
      <c r="F53" s="134" t="s">
        <v>26</v>
      </c>
      <c r="G53" s="135"/>
      <c r="H53" s="135"/>
      <c r="I53" s="135">
        <f>'502-DPS 3 Pol'!G65</f>
        <v>0</v>
      </c>
      <c r="J53" s="131" t="str">
        <f>IF(I72=0,"",I53/I72*100)</f>
        <v/>
      </c>
    </row>
    <row r="54" spans="1:10" ht="36.75" customHeight="1" x14ac:dyDescent="0.25">
      <c r="A54" s="122"/>
      <c r="B54" s="127" t="s">
        <v>63</v>
      </c>
      <c r="C54" s="193" t="s">
        <v>64</v>
      </c>
      <c r="D54" s="194"/>
      <c r="E54" s="194"/>
      <c r="F54" s="134" t="s">
        <v>26</v>
      </c>
      <c r="G54" s="135"/>
      <c r="H54" s="135"/>
      <c r="I54" s="135">
        <f>'502-DPS 3 Pol'!G72</f>
        <v>0</v>
      </c>
      <c r="J54" s="131" t="str">
        <f>IF(I72=0,"",I54/I72*100)</f>
        <v/>
      </c>
    </row>
    <row r="55" spans="1:10" ht="36.75" customHeight="1" x14ac:dyDescent="0.25">
      <c r="A55" s="122"/>
      <c r="B55" s="127" t="s">
        <v>65</v>
      </c>
      <c r="C55" s="193" t="s">
        <v>66</v>
      </c>
      <c r="D55" s="194"/>
      <c r="E55" s="194"/>
      <c r="F55" s="134" t="s">
        <v>26</v>
      </c>
      <c r="G55" s="135"/>
      <c r="H55" s="135"/>
      <c r="I55" s="135">
        <f>'502-DPS 3 Pol'!G94</f>
        <v>0</v>
      </c>
      <c r="J55" s="131" t="str">
        <f>IF(I72=0,"",I55/I72*100)</f>
        <v/>
      </c>
    </row>
    <row r="56" spans="1:10" ht="36.75" customHeight="1" x14ac:dyDescent="0.25">
      <c r="A56" s="122"/>
      <c r="B56" s="127" t="s">
        <v>67</v>
      </c>
      <c r="C56" s="193" t="s">
        <v>68</v>
      </c>
      <c r="D56" s="194"/>
      <c r="E56" s="194"/>
      <c r="F56" s="134" t="s">
        <v>26</v>
      </c>
      <c r="G56" s="135"/>
      <c r="H56" s="135"/>
      <c r="I56" s="135">
        <f>'502-DPS 1 Pol'!G8+'502-DPS 2 Pol'!G8</f>
        <v>0</v>
      </c>
      <c r="J56" s="131" t="str">
        <f>IF(I72=0,"",I56/I72*100)</f>
        <v/>
      </c>
    </row>
    <row r="57" spans="1:10" ht="36.75" customHeight="1" x14ac:dyDescent="0.25">
      <c r="A57" s="122"/>
      <c r="B57" s="127" t="s">
        <v>67</v>
      </c>
      <c r="C57" s="193" t="s">
        <v>69</v>
      </c>
      <c r="D57" s="194"/>
      <c r="E57" s="194"/>
      <c r="F57" s="134" t="s">
        <v>26</v>
      </c>
      <c r="G57" s="135"/>
      <c r="H57" s="135"/>
      <c r="I57" s="135">
        <f>'502-DPS 3 Pol'!G104</f>
        <v>0</v>
      </c>
      <c r="J57" s="131" t="str">
        <f>IF(I72=0,"",I57/I72*100)</f>
        <v/>
      </c>
    </row>
    <row r="58" spans="1:10" ht="36.75" customHeight="1" x14ac:dyDescent="0.25">
      <c r="A58" s="122"/>
      <c r="B58" s="127" t="s">
        <v>70</v>
      </c>
      <c r="C58" s="193" t="s">
        <v>71</v>
      </c>
      <c r="D58" s="194"/>
      <c r="E58" s="194"/>
      <c r="F58" s="134" t="s">
        <v>26</v>
      </c>
      <c r="G58" s="135"/>
      <c r="H58" s="135"/>
      <c r="I58" s="135">
        <f>'502-DPS 1 Pol'!G21+'502-DPS 2 Pol'!G13+'502-DPS 3 Pol'!G114</f>
        <v>0</v>
      </c>
      <c r="J58" s="131" t="str">
        <f>IF(I72=0,"",I58/I72*100)</f>
        <v/>
      </c>
    </row>
    <row r="59" spans="1:10" ht="36.75" customHeight="1" x14ac:dyDescent="0.25">
      <c r="A59" s="122"/>
      <c r="B59" s="127" t="s">
        <v>72</v>
      </c>
      <c r="C59" s="193" t="s">
        <v>73</v>
      </c>
      <c r="D59" s="194"/>
      <c r="E59" s="194"/>
      <c r="F59" s="134" t="s">
        <v>26</v>
      </c>
      <c r="G59" s="135"/>
      <c r="H59" s="135"/>
      <c r="I59" s="135">
        <f>'502-DPS 1 Pol'!G53</f>
        <v>0</v>
      </c>
      <c r="J59" s="131" t="str">
        <f>IF(I72=0,"",I59/I72*100)</f>
        <v/>
      </c>
    </row>
    <row r="60" spans="1:10" ht="36.75" customHeight="1" x14ac:dyDescent="0.25">
      <c r="A60" s="122"/>
      <c r="B60" s="127" t="s">
        <v>74</v>
      </c>
      <c r="C60" s="193" t="s">
        <v>75</v>
      </c>
      <c r="D60" s="194"/>
      <c r="E60" s="194"/>
      <c r="F60" s="134" t="s">
        <v>26</v>
      </c>
      <c r="G60" s="135"/>
      <c r="H60" s="135"/>
      <c r="I60" s="135">
        <f>'502-DPS 1 Pol'!G60+'502-DPS 3 Pol'!G139</f>
        <v>0</v>
      </c>
      <c r="J60" s="131" t="str">
        <f>IF(I72=0,"",I60/I72*100)</f>
        <v/>
      </c>
    </row>
    <row r="61" spans="1:10" ht="36.75" customHeight="1" x14ac:dyDescent="0.25">
      <c r="A61" s="122"/>
      <c r="B61" s="127" t="s">
        <v>76</v>
      </c>
      <c r="C61" s="193" t="s">
        <v>77</v>
      </c>
      <c r="D61" s="194"/>
      <c r="E61" s="194"/>
      <c r="F61" s="134" t="s">
        <v>26</v>
      </c>
      <c r="G61" s="135"/>
      <c r="H61" s="135"/>
      <c r="I61" s="135">
        <f>'502-DPS 1 Pol'!G73+'502-DPS 2 Pol'!G24</f>
        <v>0</v>
      </c>
      <c r="J61" s="131" t="str">
        <f>IF(I72=0,"",I61/I72*100)</f>
        <v/>
      </c>
    </row>
    <row r="62" spans="1:10" ht="36.75" customHeight="1" x14ac:dyDescent="0.25">
      <c r="A62" s="122"/>
      <c r="B62" s="127" t="s">
        <v>78</v>
      </c>
      <c r="C62" s="193" t="s">
        <v>79</v>
      </c>
      <c r="D62" s="194"/>
      <c r="E62" s="194"/>
      <c r="F62" s="134" t="s">
        <v>26</v>
      </c>
      <c r="G62" s="135"/>
      <c r="H62" s="135"/>
      <c r="I62" s="135">
        <f>'502-DPS 1 Pol'!G80+'502-DPS 2 Pol'!G29+'502-DPS 3 Pol'!G151</f>
        <v>0</v>
      </c>
      <c r="J62" s="131" t="str">
        <f>IF(I72=0,"",I62/I72*100)</f>
        <v/>
      </c>
    </row>
    <row r="63" spans="1:10" ht="36.75" customHeight="1" x14ac:dyDescent="0.25">
      <c r="A63" s="122"/>
      <c r="B63" s="127" t="s">
        <v>80</v>
      </c>
      <c r="C63" s="193" t="s">
        <v>81</v>
      </c>
      <c r="D63" s="194"/>
      <c r="E63" s="194"/>
      <c r="F63" s="134" t="s">
        <v>26</v>
      </c>
      <c r="G63" s="135"/>
      <c r="H63" s="135"/>
      <c r="I63" s="135">
        <f>'502-DPS 1 Pol'!G87</f>
        <v>0</v>
      </c>
      <c r="J63" s="131" t="str">
        <f>IF(I72=0,"",I63/I72*100)</f>
        <v/>
      </c>
    </row>
    <row r="64" spans="1:10" ht="36.75" customHeight="1" x14ac:dyDescent="0.25">
      <c r="A64" s="122"/>
      <c r="B64" s="127" t="s">
        <v>82</v>
      </c>
      <c r="C64" s="193" t="s">
        <v>83</v>
      </c>
      <c r="D64" s="194"/>
      <c r="E64" s="194"/>
      <c r="F64" s="134" t="s">
        <v>26</v>
      </c>
      <c r="G64" s="135"/>
      <c r="H64" s="135"/>
      <c r="I64" s="135">
        <f>'502-DPS 1 Pol'!G92+'502-DPS 2 Pol'!G36+'502-DPS 3 Pol'!G157</f>
        <v>0</v>
      </c>
      <c r="J64" s="131" t="str">
        <f>IF(I72=0,"",I64/I72*100)</f>
        <v/>
      </c>
    </row>
    <row r="65" spans="1:10" ht="36.75" customHeight="1" x14ac:dyDescent="0.25">
      <c r="A65" s="122"/>
      <c r="B65" s="127" t="s">
        <v>84</v>
      </c>
      <c r="C65" s="193" t="s">
        <v>85</v>
      </c>
      <c r="D65" s="194"/>
      <c r="E65" s="194"/>
      <c r="F65" s="134" t="s">
        <v>27</v>
      </c>
      <c r="G65" s="135"/>
      <c r="H65" s="135"/>
      <c r="I65" s="135">
        <f>'502-DPS 1 Pol'!G94</f>
        <v>0</v>
      </c>
      <c r="J65" s="131" t="str">
        <f>IF(I72=0,"",I65/I72*100)</f>
        <v/>
      </c>
    </row>
    <row r="66" spans="1:10" ht="36.75" customHeight="1" x14ac:dyDescent="0.25">
      <c r="A66" s="122"/>
      <c r="B66" s="127" t="s">
        <v>86</v>
      </c>
      <c r="C66" s="193" t="s">
        <v>87</v>
      </c>
      <c r="D66" s="194"/>
      <c r="E66" s="194"/>
      <c r="F66" s="134" t="s">
        <v>27</v>
      </c>
      <c r="G66" s="135"/>
      <c r="H66" s="135"/>
      <c r="I66" s="135">
        <f>'502-DPS 3 Pol'!G159</f>
        <v>0</v>
      </c>
      <c r="J66" s="131" t="str">
        <f>IF(I72=0,"",I66/I72*100)</f>
        <v/>
      </c>
    </row>
    <row r="67" spans="1:10" ht="36.75" customHeight="1" x14ac:dyDescent="0.25">
      <c r="A67" s="122"/>
      <c r="B67" s="127" t="s">
        <v>88</v>
      </c>
      <c r="C67" s="193" t="s">
        <v>89</v>
      </c>
      <c r="D67" s="194"/>
      <c r="E67" s="194"/>
      <c r="F67" s="134" t="s">
        <v>27</v>
      </c>
      <c r="G67" s="135"/>
      <c r="H67" s="135"/>
      <c r="I67" s="135">
        <f>'502-DPS 1 Pol'!G100+'502-DPS 3 Pol'!G164</f>
        <v>0</v>
      </c>
      <c r="J67" s="131" t="str">
        <f>IF(I72=0,"",I67/I72*100)</f>
        <v/>
      </c>
    </row>
    <row r="68" spans="1:10" ht="36.75" customHeight="1" x14ac:dyDescent="0.25">
      <c r="A68" s="122"/>
      <c r="B68" s="127" t="s">
        <v>90</v>
      </c>
      <c r="C68" s="193" t="s">
        <v>91</v>
      </c>
      <c r="D68" s="194"/>
      <c r="E68" s="194"/>
      <c r="F68" s="134" t="s">
        <v>28</v>
      </c>
      <c r="G68" s="135"/>
      <c r="H68" s="135"/>
      <c r="I68" s="135">
        <f>'502-DPS 1 Pol'!G140+'502-DPS 3 Pol'!G188</f>
        <v>0</v>
      </c>
      <c r="J68" s="131" t="str">
        <f>IF(I72=0,"",I68/I72*100)</f>
        <v/>
      </c>
    </row>
    <row r="69" spans="1:10" ht="36.75" customHeight="1" x14ac:dyDescent="0.25">
      <c r="A69" s="122"/>
      <c r="B69" s="127" t="s">
        <v>92</v>
      </c>
      <c r="C69" s="193" t="s">
        <v>93</v>
      </c>
      <c r="D69" s="194"/>
      <c r="E69" s="194"/>
      <c r="F69" s="134" t="s">
        <v>94</v>
      </c>
      <c r="G69" s="135"/>
      <c r="H69" s="135"/>
      <c r="I69" s="135">
        <f>'502-DPS 1 Pol'!G142+'502-DPS 2 Pol'!G38+'502-DPS 3 Pol'!G191</f>
        <v>0</v>
      </c>
      <c r="J69" s="131" t="str">
        <f>IF(I72=0,"",I69/I72*100)</f>
        <v/>
      </c>
    </row>
    <row r="70" spans="1:10" ht="36.75" customHeight="1" x14ac:dyDescent="0.25">
      <c r="A70" s="122"/>
      <c r="B70" s="127" t="s">
        <v>95</v>
      </c>
      <c r="C70" s="193" t="s">
        <v>29</v>
      </c>
      <c r="D70" s="194"/>
      <c r="E70" s="194"/>
      <c r="F70" s="134" t="s">
        <v>95</v>
      </c>
      <c r="G70" s="135"/>
      <c r="H70" s="135"/>
      <c r="I70" s="135">
        <f>'502-DPS 1 Pol'!G149+'502-DPS 2 Pol'!G45+'502-DPS 3 Pol'!G198</f>
        <v>0</v>
      </c>
      <c r="J70" s="131" t="str">
        <f>IF(I72=0,"",I70/I72*100)</f>
        <v/>
      </c>
    </row>
    <row r="71" spans="1:10" ht="36.75" customHeight="1" x14ac:dyDescent="0.25">
      <c r="A71" s="122"/>
      <c r="B71" s="127" t="s">
        <v>96</v>
      </c>
      <c r="C71" s="193" t="s">
        <v>30</v>
      </c>
      <c r="D71" s="194"/>
      <c r="E71" s="194"/>
      <c r="F71" s="134" t="s">
        <v>96</v>
      </c>
      <c r="G71" s="135"/>
      <c r="H71" s="135"/>
      <c r="I71" s="135">
        <f>'502-DPS 1 Pol'!G162+'502-DPS 3 Pol'!G209</f>
        <v>0</v>
      </c>
      <c r="J71" s="131" t="str">
        <f>IF(I72=0,"",I71/I72*100)</f>
        <v/>
      </c>
    </row>
    <row r="72" spans="1:10" ht="25.5" customHeight="1" x14ac:dyDescent="0.25">
      <c r="A72" s="123"/>
      <c r="B72" s="128" t="s">
        <v>1</v>
      </c>
      <c r="C72" s="129"/>
      <c r="D72" s="130"/>
      <c r="E72" s="130"/>
      <c r="F72" s="136"/>
      <c r="G72" s="137"/>
      <c r="H72" s="137"/>
      <c r="I72" s="137">
        <f>SUM(I51:I71)</f>
        <v>0</v>
      </c>
      <c r="J72" s="132">
        <f>SUM(J51:J71)</f>
        <v>0</v>
      </c>
    </row>
    <row r="73" spans="1:10" x14ac:dyDescent="0.25">
      <c r="F73" s="86"/>
      <c r="G73" s="86"/>
      <c r="H73" s="86"/>
      <c r="I73" s="86"/>
      <c r="J73" s="133"/>
    </row>
    <row r="74" spans="1:10" x14ac:dyDescent="0.25">
      <c r="F74" s="86"/>
      <c r="G74" s="86"/>
      <c r="H74" s="86"/>
      <c r="I74" s="86"/>
      <c r="J74" s="133"/>
    </row>
    <row r="75" spans="1:10" x14ac:dyDescent="0.25">
      <c r="F75" s="86"/>
      <c r="G75" s="86"/>
      <c r="H75" s="86"/>
      <c r="I75" s="86"/>
      <c r="J75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4" t="s">
        <v>7</v>
      </c>
      <c r="B1" s="244"/>
      <c r="C1" s="245"/>
      <c r="D1" s="244"/>
      <c r="E1" s="244"/>
      <c r="F1" s="244"/>
      <c r="G1" s="244"/>
    </row>
    <row r="2" spans="1:7" ht="25" customHeight="1" x14ac:dyDescent="0.25">
      <c r="A2" s="50" t="s">
        <v>8</v>
      </c>
      <c r="B2" s="49"/>
      <c r="C2" s="246"/>
      <c r="D2" s="246"/>
      <c r="E2" s="246"/>
      <c r="F2" s="246"/>
      <c r="G2" s="247"/>
    </row>
    <row r="3" spans="1:7" ht="25" customHeight="1" x14ac:dyDescent="0.25">
      <c r="A3" s="50" t="s">
        <v>9</v>
      </c>
      <c r="B3" s="49"/>
      <c r="C3" s="246"/>
      <c r="D3" s="246"/>
      <c r="E3" s="246"/>
      <c r="F3" s="246"/>
      <c r="G3" s="247"/>
    </row>
    <row r="4" spans="1:7" ht="25" customHeight="1" x14ac:dyDescent="0.25">
      <c r="A4" s="50" t="s">
        <v>10</v>
      </c>
      <c r="B4" s="49"/>
      <c r="C4" s="246"/>
      <c r="D4" s="246"/>
      <c r="E4" s="246"/>
      <c r="F4" s="246"/>
      <c r="G4" s="24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20" customWidth="1"/>
    <col min="3" max="3" width="38.1796875" style="120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8" t="s">
        <v>7</v>
      </c>
      <c r="B1" s="248"/>
      <c r="C1" s="248"/>
      <c r="D1" s="248"/>
      <c r="E1" s="248"/>
      <c r="F1" s="248"/>
      <c r="G1" s="248"/>
      <c r="AG1" t="s">
        <v>97</v>
      </c>
    </row>
    <row r="2" spans="1:60" ht="25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98</v>
      </c>
    </row>
    <row r="3" spans="1:60" ht="25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98</v>
      </c>
      <c r="AG3" t="s">
        <v>99</v>
      </c>
    </row>
    <row r="4" spans="1:60" ht="25" customHeight="1" x14ac:dyDescent="0.25">
      <c r="A4" s="140" t="s">
        <v>10</v>
      </c>
      <c r="B4" s="141" t="s">
        <v>48</v>
      </c>
      <c r="C4" s="252" t="s">
        <v>49</v>
      </c>
      <c r="D4" s="253"/>
      <c r="E4" s="253"/>
      <c r="F4" s="253"/>
      <c r="G4" s="254"/>
      <c r="AG4" t="s">
        <v>100</v>
      </c>
    </row>
    <row r="5" spans="1:60" x14ac:dyDescent="0.25">
      <c r="D5" s="10"/>
    </row>
    <row r="6" spans="1:60" ht="37.5" x14ac:dyDescent="0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  <c r="X6" s="146" t="s">
        <v>121</v>
      </c>
      <c r="Y6" s="146" t="s">
        <v>122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5" t="s">
        <v>123</v>
      </c>
      <c r="B8" s="166" t="s">
        <v>67</v>
      </c>
      <c r="C8" s="184" t="s">
        <v>68</v>
      </c>
      <c r="D8" s="167"/>
      <c r="E8" s="168"/>
      <c r="F8" s="169"/>
      <c r="G8" s="170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3"/>
      <c r="O8" s="163">
        <f>SUM(O9:O20)</f>
        <v>0.01</v>
      </c>
      <c r="P8" s="163"/>
      <c r="Q8" s="163">
        <f>SUM(Q9:Q20)</f>
        <v>0</v>
      </c>
      <c r="R8" s="164"/>
      <c r="S8" s="164"/>
      <c r="T8" s="164"/>
      <c r="U8" s="164"/>
      <c r="V8" s="164">
        <f>SUM(V9:V20)</f>
        <v>126.38</v>
      </c>
      <c r="W8" s="164"/>
      <c r="X8" s="164"/>
      <c r="Y8" s="164"/>
      <c r="AG8" t="s">
        <v>124</v>
      </c>
    </row>
    <row r="9" spans="1:60" outlineLevel="1" x14ac:dyDescent="0.25">
      <c r="A9" s="172">
        <v>1</v>
      </c>
      <c r="B9" s="173" t="s">
        <v>125</v>
      </c>
      <c r="C9" s="185" t="s">
        <v>126</v>
      </c>
      <c r="D9" s="174" t="s">
        <v>127</v>
      </c>
      <c r="E9" s="175">
        <v>319</v>
      </c>
      <c r="F9" s="176"/>
      <c r="G9" s="17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2.0000000000000002E-5</v>
      </c>
      <c r="O9" s="156">
        <f>ROUND(E9*N9,2)</f>
        <v>0.01</v>
      </c>
      <c r="P9" s="156">
        <v>1.0000000000000001E-5</v>
      </c>
      <c r="Q9" s="156">
        <f>ROUND(E9*P9,2)</f>
        <v>0</v>
      </c>
      <c r="R9" s="157"/>
      <c r="S9" s="157" t="s">
        <v>128</v>
      </c>
      <c r="T9" s="157" t="s">
        <v>129</v>
      </c>
      <c r="U9" s="157">
        <v>0.32</v>
      </c>
      <c r="V9" s="157">
        <f>ROUND(E9*U9,2)</f>
        <v>102.08</v>
      </c>
      <c r="W9" s="157"/>
      <c r="X9" s="157" t="s">
        <v>130</v>
      </c>
      <c r="Y9" s="157" t="s">
        <v>131</v>
      </c>
      <c r="Z9" s="147"/>
      <c r="AA9" s="147"/>
      <c r="AB9" s="147"/>
      <c r="AC9" s="147"/>
      <c r="AD9" s="147"/>
      <c r="AE9" s="147"/>
      <c r="AF9" s="147"/>
      <c r="AG9" s="147" t="s">
        <v>132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6" t="s">
        <v>133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86" t="s">
        <v>135</v>
      </c>
      <c r="D11" s="159"/>
      <c r="E11" s="160">
        <v>93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6" t="s">
        <v>136</v>
      </c>
      <c r="D12" s="159"/>
      <c r="E12" s="160">
        <v>84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186" t="s">
        <v>137</v>
      </c>
      <c r="D13" s="159"/>
      <c r="E13" s="160">
        <v>58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86" t="s">
        <v>138</v>
      </c>
      <c r="D14" s="159"/>
      <c r="E14" s="160">
        <v>84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2">
        <v>2</v>
      </c>
      <c r="B15" s="173" t="s">
        <v>139</v>
      </c>
      <c r="C15" s="185" t="s">
        <v>140</v>
      </c>
      <c r="D15" s="174" t="s">
        <v>127</v>
      </c>
      <c r="E15" s="175">
        <v>56.5</v>
      </c>
      <c r="F15" s="176"/>
      <c r="G15" s="177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128</v>
      </c>
      <c r="T15" s="157" t="s">
        <v>128</v>
      </c>
      <c r="U15" s="157">
        <v>0.43</v>
      </c>
      <c r="V15" s="157">
        <f>ROUND(E15*U15,2)</f>
        <v>24.3</v>
      </c>
      <c r="W15" s="157"/>
      <c r="X15" s="157" t="s">
        <v>130</v>
      </c>
      <c r="Y15" s="157" t="s">
        <v>141</v>
      </c>
      <c r="Z15" s="147"/>
      <c r="AA15" s="147"/>
      <c r="AB15" s="147"/>
      <c r="AC15" s="147"/>
      <c r="AD15" s="147"/>
      <c r="AE15" s="147"/>
      <c r="AF15" s="147"/>
      <c r="AG15" s="147" t="s">
        <v>142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6" t="s">
        <v>143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6" t="s">
        <v>144</v>
      </c>
      <c r="D17" s="159"/>
      <c r="E17" s="160">
        <v>38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186" t="s">
        <v>145</v>
      </c>
      <c r="D18" s="159"/>
      <c r="E18" s="160">
        <v>7.5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134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186" t="s">
        <v>146</v>
      </c>
      <c r="D19" s="159"/>
      <c r="E19" s="160">
        <v>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6" t="s">
        <v>147</v>
      </c>
      <c r="D20" s="159"/>
      <c r="E20" s="160">
        <v>9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13" x14ac:dyDescent="0.25">
      <c r="A21" s="165" t="s">
        <v>123</v>
      </c>
      <c r="B21" s="166" t="s">
        <v>70</v>
      </c>
      <c r="C21" s="184" t="s">
        <v>71</v>
      </c>
      <c r="D21" s="167"/>
      <c r="E21" s="168"/>
      <c r="F21" s="169"/>
      <c r="G21" s="170">
        <f>SUMIF(AG22:AG52,"&lt;&gt;NOR",G22:G52)</f>
        <v>0</v>
      </c>
      <c r="H21" s="164"/>
      <c r="I21" s="164">
        <f>SUM(I22:I52)</f>
        <v>0</v>
      </c>
      <c r="J21" s="164"/>
      <c r="K21" s="164">
        <f>SUM(K22:K52)</f>
        <v>0</v>
      </c>
      <c r="L21" s="164"/>
      <c r="M21" s="164">
        <f>SUM(M22:M52)</f>
        <v>0</v>
      </c>
      <c r="N21" s="163"/>
      <c r="O21" s="163">
        <f>SUM(O22:O52)</f>
        <v>2.6700000000000004</v>
      </c>
      <c r="P21" s="163"/>
      <c r="Q21" s="163">
        <f>SUM(Q22:Q52)</f>
        <v>1.58</v>
      </c>
      <c r="R21" s="164"/>
      <c r="S21" s="164"/>
      <c r="T21" s="164"/>
      <c r="U21" s="164"/>
      <c r="V21" s="164">
        <f>SUM(V22:V52)</f>
        <v>358.49</v>
      </c>
      <c r="W21" s="164"/>
      <c r="X21" s="164"/>
      <c r="Y21" s="164"/>
      <c r="AG21" t="s">
        <v>124</v>
      </c>
    </row>
    <row r="22" spans="1:60" outlineLevel="1" x14ac:dyDescent="0.25">
      <c r="A22" s="172">
        <v>3</v>
      </c>
      <c r="B22" s="173" t="s">
        <v>148</v>
      </c>
      <c r="C22" s="185" t="s">
        <v>149</v>
      </c>
      <c r="D22" s="174" t="s">
        <v>150</v>
      </c>
      <c r="E22" s="175">
        <v>1.4</v>
      </c>
      <c r="F22" s="176"/>
      <c r="G22" s="177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5.0200000000000002E-2</v>
      </c>
      <c r="O22" s="156">
        <f>ROUND(E22*N22,2)</f>
        <v>7.0000000000000007E-2</v>
      </c>
      <c r="P22" s="156">
        <v>0</v>
      </c>
      <c r="Q22" s="156">
        <f>ROUND(E22*P22,2)</f>
        <v>0</v>
      </c>
      <c r="R22" s="157"/>
      <c r="S22" s="157" t="s">
        <v>128</v>
      </c>
      <c r="T22" s="157" t="s">
        <v>128</v>
      </c>
      <c r="U22" s="157">
        <v>1.1919999999999999</v>
      </c>
      <c r="V22" s="157">
        <f>ROUND(E22*U22,2)</f>
        <v>1.67</v>
      </c>
      <c r="W22" s="157"/>
      <c r="X22" s="157" t="s">
        <v>130</v>
      </c>
      <c r="Y22" s="157" t="s">
        <v>141</v>
      </c>
      <c r="Z22" s="147"/>
      <c r="AA22" s="147"/>
      <c r="AB22" s="147"/>
      <c r="AC22" s="147"/>
      <c r="AD22" s="147"/>
      <c r="AE22" s="147"/>
      <c r="AF22" s="147"/>
      <c r="AG22" s="147" t="s">
        <v>142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6" t="s">
        <v>151</v>
      </c>
      <c r="D23" s="159"/>
      <c r="E23" s="160">
        <v>1.4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72">
        <v>4</v>
      </c>
      <c r="B24" s="173" t="s">
        <v>152</v>
      </c>
      <c r="C24" s="185" t="s">
        <v>153</v>
      </c>
      <c r="D24" s="174" t="s">
        <v>127</v>
      </c>
      <c r="E24" s="175">
        <v>319</v>
      </c>
      <c r="F24" s="176"/>
      <c r="G24" s="177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3.15E-3</v>
      </c>
      <c r="O24" s="156">
        <f>ROUND(E24*N24,2)</f>
        <v>1</v>
      </c>
      <c r="P24" s="156">
        <v>3.15E-3</v>
      </c>
      <c r="Q24" s="156">
        <f>ROUND(E24*P24,2)</f>
        <v>1</v>
      </c>
      <c r="R24" s="157"/>
      <c r="S24" s="157" t="s">
        <v>128</v>
      </c>
      <c r="T24" s="157" t="s">
        <v>128</v>
      </c>
      <c r="U24" s="157">
        <v>0.22461</v>
      </c>
      <c r="V24" s="157">
        <f>ROUND(E24*U24,2)</f>
        <v>71.650000000000006</v>
      </c>
      <c r="W24" s="157"/>
      <c r="X24" s="157" t="s">
        <v>130</v>
      </c>
      <c r="Y24" s="157" t="s">
        <v>141</v>
      </c>
      <c r="Z24" s="147"/>
      <c r="AA24" s="147"/>
      <c r="AB24" s="147"/>
      <c r="AC24" s="147"/>
      <c r="AD24" s="147"/>
      <c r="AE24" s="147"/>
      <c r="AF24" s="147"/>
      <c r="AG24" s="147" t="s">
        <v>132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6" t="s">
        <v>154</v>
      </c>
      <c r="D25" s="159"/>
      <c r="E25" s="160">
        <v>319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134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" outlineLevel="1" x14ac:dyDescent="0.25">
      <c r="A26" s="172">
        <v>5</v>
      </c>
      <c r="B26" s="173" t="s">
        <v>155</v>
      </c>
      <c r="C26" s="185" t="s">
        <v>156</v>
      </c>
      <c r="D26" s="174" t="s">
        <v>127</v>
      </c>
      <c r="E26" s="175">
        <v>22.2</v>
      </c>
      <c r="F26" s="176"/>
      <c r="G26" s="177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2.52E-2</v>
      </c>
      <c r="O26" s="156">
        <f>ROUND(E26*N26,2)</f>
        <v>0.56000000000000005</v>
      </c>
      <c r="P26" s="156">
        <v>2.52E-2</v>
      </c>
      <c r="Q26" s="156">
        <f>ROUND(E26*P26,2)</f>
        <v>0.56000000000000005</v>
      </c>
      <c r="R26" s="157"/>
      <c r="S26" s="157" t="s">
        <v>128</v>
      </c>
      <c r="T26" s="157" t="s">
        <v>128</v>
      </c>
      <c r="U26" s="157">
        <v>1.00848</v>
      </c>
      <c r="V26" s="157">
        <f>ROUND(E26*U26,2)</f>
        <v>22.39</v>
      </c>
      <c r="W26" s="157"/>
      <c r="X26" s="157" t="s">
        <v>130</v>
      </c>
      <c r="Y26" s="157" t="s">
        <v>131</v>
      </c>
      <c r="Z26" s="147"/>
      <c r="AA26" s="147"/>
      <c r="AB26" s="147"/>
      <c r="AC26" s="147"/>
      <c r="AD26" s="147"/>
      <c r="AE26" s="147"/>
      <c r="AF26" s="147"/>
      <c r="AG26" s="147" t="s">
        <v>132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86" t="s">
        <v>157</v>
      </c>
      <c r="D27" s="159"/>
      <c r="E27" s="160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86" t="s">
        <v>158</v>
      </c>
      <c r="D28" s="159"/>
      <c r="E28" s="160">
        <v>3.2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86" t="s">
        <v>159</v>
      </c>
      <c r="D29" s="159"/>
      <c r="E29" s="160">
        <v>1.5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134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6" t="s">
        <v>160</v>
      </c>
      <c r="D30" s="159"/>
      <c r="E30" s="160">
        <v>1.7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134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6" t="s">
        <v>161</v>
      </c>
      <c r="D31" s="159"/>
      <c r="E31" s="160">
        <v>4.7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134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7" t="s">
        <v>162</v>
      </c>
      <c r="D32" s="161"/>
      <c r="E32" s="162">
        <v>11.1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134</v>
      </c>
      <c r="AH32" s="147">
        <v>4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2">
        <v>6</v>
      </c>
      <c r="B33" s="173" t="s">
        <v>163</v>
      </c>
      <c r="C33" s="185" t="s">
        <v>164</v>
      </c>
      <c r="D33" s="174" t="s">
        <v>127</v>
      </c>
      <c r="E33" s="175">
        <v>319</v>
      </c>
      <c r="F33" s="176"/>
      <c r="G33" s="177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6.3000000000000003E-4</v>
      </c>
      <c r="O33" s="156">
        <f>ROUND(E33*N33,2)</f>
        <v>0.2</v>
      </c>
      <c r="P33" s="156">
        <v>0</v>
      </c>
      <c r="Q33" s="156">
        <f>ROUND(E33*P33,2)</f>
        <v>0</v>
      </c>
      <c r="R33" s="157"/>
      <c r="S33" s="157" t="s">
        <v>128</v>
      </c>
      <c r="T33" s="157" t="s">
        <v>128</v>
      </c>
      <c r="U33" s="157">
        <v>0.23</v>
      </c>
      <c r="V33" s="157">
        <f>ROUND(E33*U33,2)</f>
        <v>73.37</v>
      </c>
      <c r="W33" s="157"/>
      <c r="X33" s="157" t="s">
        <v>130</v>
      </c>
      <c r="Y33" s="157" t="s">
        <v>141</v>
      </c>
      <c r="Z33" s="147"/>
      <c r="AA33" s="147"/>
      <c r="AB33" s="147"/>
      <c r="AC33" s="147"/>
      <c r="AD33" s="147"/>
      <c r="AE33" s="147"/>
      <c r="AF33" s="147"/>
      <c r="AG33" s="147" t="s">
        <v>142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6" t="s">
        <v>154</v>
      </c>
      <c r="D34" s="159"/>
      <c r="E34" s="160">
        <v>319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134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" outlineLevel="1" x14ac:dyDescent="0.25">
      <c r="A35" s="172">
        <v>7</v>
      </c>
      <c r="B35" s="173" t="s">
        <v>165</v>
      </c>
      <c r="C35" s="185" t="s">
        <v>166</v>
      </c>
      <c r="D35" s="174" t="s">
        <v>127</v>
      </c>
      <c r="E35" s="175">
        <v>319</v>
      </c>
      <c r="F35" s="176"/>
      <c r="G35" s="177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6.3000000000000003E-4</v>
      </c>
      <c r="O35" s="156">
        <f>ROUND(E35*N35,2)</f>
        <v>0.2</v>
      </c>
      <c r="P35" s="156">
        <v>0</v>
      </c>
      <c r="Q35" s="156">
        <f>ROUND(E35*P35,2)</f>
        <v>0</v>
      </c>
      <c r="R35" s="157"/>
      <c r="S35" s="157" t="s">
        <v>128</v>
      </c>
      <c r="T35" s="157" t="s">
        <v>128</v>
      </c>
      <c r="U35" s="157">
        <v>0.23</v>
      </c>
      <c r="V35" s="157">
        <f>ROUND(E35*U35,2)</f>
        <v>73.37</v>
      </c>
      <c r="W35" s="157"/>
      <c r="X35" s="157" t="s">
        <v>130</v>
      </c>
      <c r="Y35" s="157" t="s">
        <v>141</v>
      </c>
      <c r="Z35" s="147"/>
      <c r="AA35" s="147"/>
      <c r="AB35" s="147"/>
      <c r="AC35" s="147"/>
      <c r="AD35" s="147"/>
      <c r="AE35" s="147"/>
      <c r="AF35" s="147"/>
      <c r="AG35" s="147" t="s">
        <v>142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186" t="s">
        <v>154</v>
      </c>
      <c r="D36" s="159"/>
      <c r="E36" s="160">
        <v>319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134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2">
        <v>8</v>
      </c>
      <c r="B37" s="173" t="s">
        <v>167</v>
      </c>
      <c r="C37" s="185" t="s">
        <v>168</v>
      </c>
      <c r="D37" s="174" t="s">
        <v>127</v>
      </c>
      <c r="E37" s="175">
        <v>319</v>
      </c>
      <c r="F37" s="176"/>
      <c r="G37" s="177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2.9999999999999997E-4</v>
      </c>
      <c r="O37" s="156">
        <f>ROUND(E37*N37,2)</f>
        <v>0.1</v>
      </c>
      <c r="P37" s="156">
        <v>0</v>
      </c>
      <c r="Q37" s="156">
        <f>ROUND(E37*P37,2)</f>
        <v>0</v>
      </c>
      <c r="R37" s="157"/>
      <c r="S37" s="157" t="s">
        <v>128</v>
      </c>
      <c r="T37" s="157" t="s">
        <v>128</v>
      </c>
      <c r="U37" s="157">
        <v>0.16</v>
      </c>
      <c r="V37" s="157">
        <f>ROUND(E37*U37,2)</f>
        <v>51.04</v>
      </c>
      <c r="W37" s="157"/>
      <c r="X37" s="157" t="s">
        <v>130</v>
      </c>
      <c r="Y37" s="157" t="s">
        <v>141</v>
      </c>
      <c r="Z37" s="147"/>
      <c r="AA37" s="147"/>
      <c r="AB37" s="147"/>
      <c r="AC37" s="147"/>
      <c r="AD37" s="147"/>
      <c r="AE37" s="147"/>
      <c r="AF37" s="147"/>
      <c r="AG37" s="147" t="s">
        <v>142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86" t="s">
        <v>154</v>
      </c>
      <c r="D38" s="159"/>
      <c r="E38" s="160">
        <v>319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134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2">
        <v>9</v>
      </c>
      <c r="B39" s="173" t="s">
        <v>169</v>
      </c>
      <c r="C39" s="185" t="s">
        <v>170</v>
      </c>
      <c r="D39" s="174" t="s">
        <v>127</v>
      </c>
      <c r="E39" s="175">
        <v>1.5</v>
      </c>
      <c r="F39" s="176"/>
      <c r="G39" s="177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2.9819999999999999E-2</v>
      </c>
      <c r="O39" s="156">
        <f>ROUND(E39*N39,2)</f>
        <v>0.04</v>
      </c>
      <c r="P39" s="156">
        <v>0</v>
      </c>
      <c r="Q39" s="156">
        <f>ROUND(E39*P39,2)</f>
        <v>0</v>
      </c>
      <c r="R39" s="157"/>
      <c r="S39" s="157" t="s">
        <v>128</v>
      </c>
      <c r="T39" s="157" t="s">
        <v>128</v>
      </c>
      <c r="U39" s="157">
        <v>1.0913900000000001</v>
      </c>
      <c r="V39" s="157">
        <f>ROUND(E39*U39,2)</f>
        <v>1.64</v>
      </c>
      <c r="W39" s="157"/>
      <c r="X39" s="157" t="s">
        <v>130</v>
      </c>
      <c r="Y39" s="157" t="s">
        <v>141</v>
      </c>
      <c r="Z39" s="147"/>
      <c r="AA39" s="147"/>
      <c r="AB39" s="147"/>
      <c r="AC39" s="147"/>
      <c r="AD39" s="147"/>
      <c r="AE39" s="147"/>
      <c r="AF39" s="147"/>
      <c r="AG39" s="147" t="s">
        <v>142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186" t="s">
        <v>171</v>
      </c>
      <c r="D40" s="159"/>
      <c r="E40" s="160">
        <v>1.5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134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2">
        <v>10</v>
      </c>
      <c r="B41" s="173" t="s">
        <v>172</v>
      </c>
      <c r="C41" s="185" t="s">
        <v>173</v>
      </c>
      <c r="D41" s="174" t="s">
        <v>127</v>
      </c>
      <c r="E41" s="175">
        <v>13.5</v>
      </c>
      <c r="F41" s="176"/>
      <c r="G41" s="177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2.9819999999999999E-2</v>
      </c>
      <c r="O41" s="156">
        <f>ROUND(E41*N41,2)</f>
        <v>0.4</v>
      </c>
      <c r="P41" s="156">
        <v>0</v>
      </c>
      <c r="Q41" s="156">
        <f>ROUND(E41*P41,2)</f>
        <v>0</v>
      </c>
      <c r="R41" s="157"/>
      <c r="S41" s="157" t="s">
        <v>128</v>
      </c>
      <c r="T41" s="157" t="s">
        <v>128</v>
      </c>
      <c r="U41" s="157">
        <v>1.0913900000000001</v>
      </c>
      <c r="V41" s="157">
        <f>ROUND(E41*U41,2)</f>
        <v>14.73</v>
      </c>
      <c r="W41" s="157"/>
      <c r="X41" s="157" t="s">
        <v>130</v>
      </c>
      <c r="Y41" s="157" t="s">
        <v>141</v>
      </c>
      <c r="Z41" s="147"/>
      <c r="AA41" s="147"/>
      <c r="AB41" s="147"/>
      <c r="AC41" s="147"/>
      <c r="AD41" s="147"/>
      <c r="AE41" s="147"/>
      <c r="AF41" s="147"/>
      <c r="AG41" s="147" t="s">
        <v>142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86" t="s">
        <v>174</v>
      </c>
      <c r="D42" s="159"/>
      <c r="E42" s="160">
        <v>13.5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134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2">
        <v>11</v>
      </c>
      <c r="B43" s="173" t="s">
        <v>175</v>
      </c>
      <c r="C43" s="185" t="s">
        <v>176</v>
      </c>
      <c r="D43" s="174" t="s">
        <v>127</v>
      </c>
      <c r="E43" s="175">
        <v>9</v>
      </c>
      <c r="F43" s="176"/>
      <c r="G43" s="177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128</v>
      </c>
      <c r="T43" s="157" t="s">
        <v>129</v>
      </c>
      <c r="U43" s="157">
        <v>0.70299999999999996</v>
      </c>
      <c r="V43" s="157">
        <f>ROUND(E43*U43,2)</f>
        <v>6.33</v>
      </c>
      <c r="W43" s="157"/>
      <c r="X43" s="157" t="s">
        <v>130</v>
      </c>
      <c r="Y43" s="157" t="s">
        <v>141</v>
      </c>
      <c r="Z43" s="147"/>
      <c r="AA43" s="147"/>
      <c r="AB43" s="147"/>
      <c r="AC43" s="147"/>
      <c r="AD43" s="147"/>
      <c r="AE43" s="147"/>
      <c r="AF43" s="147"/>
      <c r="AG43" s="147" t="s">
        <v>142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6" t="s">
        <v>133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86" t="s">
        <v>177</v>
      </c>
      <c r="D45" s="159"/>
      <c r="E45" s="160">
        <v>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86" t="s">
        <v>178</v>
      </c>
      <c r="D46" s="159"/>
      <c r="E46" s="160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134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6" t="s">
        <v>179</v>
      </c>
      <c r="D47" s="159"/>
      <c r="E47" s="160">
        <v>2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134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6" t="s">
        <v>180</v>
      </c>
      <c r="D48" s="159"/>
      <c r="E48" s="160">
        <v>3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134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" outlineLevel="1" x14ac:dyDescent="0.25">
      <c r="A49" s="172">
        <v>12</v>
      </c>
      <c r="B49" s="173" t="s">
        <v>181</v>
      </c>
      <c r="C49" s="185" t="s">
        <v>182</v>
      </c>
      <c r="D49" s="174" t="s">
        <v>127</v>
      </c>
      <c r="E49" s="175">
        <v>22.2</v>
      </c>
      <c r="F49" s="176"/>
      <c r="G49" s="177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1E-3</v>
      </c>
      <c r="Q49" s="156">
        <f>ROUND(E49*P49,2)</f>
        <v>0.02</v>
      </c>
      <c r="R49" s="157"/>
      <c r="S49" s="157" t="s">
        <v>183</v>
      </c>
      <c r="T49" s="157" t="s">
        <v>129</v>
      </c>
      <c r="U49" s="157">
        <v>0.52600000000000002</v>
      </c>
      <c r="V49" s="157">
        <f>ROUND(E49*U49,2)</f>
        <v>11.68</v>
      </c>
      <c r="W49" s="157"/>
      <c r="X49" s="157" t="s">
        <v>130</v>
      </c>
      <c r="Y49" s="157" t="s">
        <v>141</v>
      </c>
      <c r="Z49" s="147"/>
      <c r="AA49" s="147"/>
      <c r="AB49" s="147"/>
      <c r="AC49" s="147"/>
      <c r="AD49" s="147"/>
      <c r="AE49" s="147"/>
      <c r="AF49" s="147"/>
      <c r="AG49" s="147" t="s">
        <v>142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6" t="s">
        <v>184</v>
      </c>
      <c r="D50" s="159"/>
      <c r="E50" s="160">
        <v>22.2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2">
        <v>13</v>
      </c>
      <c r="B51" s="173" t="s">
        <v>185</v>
      </c>
      <c r="C51" s="185" t="s">
        <v>186</v>
      </c>
      <c r="D51" s="174" t="s">
        <v>127</v>
      </c>
      <c r="E51" s="175">
        <v>319</v>
      </c>
      <c r="F51" s="176"/>
      <c r="G51" s="177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3.2000000000000003E-4</v>
      </c>
      <c r="O51" s="156">
        <f>ROUND(E51*N51,2)</f>
        <v>0.1</v>
      </c>
      <c r="P51" s="156">
        <v>0</v>
      </c>
      <c r="Q51" s="156">
        <f>ROUND(E51*P51,2)</f>
        <v>0</v>
      </c>
      <c r="R51" s="157"/>
      <c r="S51" s="157" t="s">
        <v>183</v>
      </c>
      <c r="T51" s="157" t="s">
        <v>129</v>
      </c>
      <c r="U51" s="157">
        <v>9.6000000000000002E-2</v>
      </c>
      <c r="V51" s="157">
        <f>ROUND(E51*U51,2)</f>
        <v>30.62</v>
      </c>
      <c r="W51" s="157"/>
      <c r="X51" s="157" t="s">
        <v>130</v>
      </c>
      <c r="Y51" s="157" t="s">
        <v>141</v>
      </c>
      <c r="Z51" s="147"/>
      <c r="AA51" s="147"/>
      <c r="AB51" s="147"/>
      <c r="AC51" s="147"/>
      <c r="AD51" s="147"/>
      <c r="AE51" s="147"/>
      <c r="AF51" s="147"/>
      <c r="AG51" s="147" t="s">
        <v>132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6" t="s">
        <v>154</v>
      </c>
      <c r="D52" s="159"/>
      <c r="E52" s="160">
        <v>319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134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13" x14ac:dyDescent="0.25">
      <c r="A53" s="165" t="s">
        <v>123</v>
      </c>
      <c r="B53" s="166" t="s">
        <v>72</v>
      </c>
      <c r="C53" s="184" t="s">
        <v>73</v>
      </c>
      <c r="D53" s="167"/>
      <c r="E53" s="168"/>
      <c r="F53" s="169"/>
      <c r="G53" s="170">
        <f>SUMIF(AG54:AG59,"&lt;&gt;NOR",G54:G59)</f>
        <v>0</v>
      </c>
      <c r="H53" s="164"/>
      <c r="I53" s="164">
        <f>SUM(I54:I59)</f>
        <v>0</v>
      </c>
      <c r="J53" s="164"/>
      <c r="K53" s="164">
        <f>SUM(K54:K59)</f>
        <v>0</v>
      </c>
      <c r="L53" s="164"/>
      <c r="M53" s="164">
        <f>SUM(M54:M59)</f>
        <v>0</v>
      </c>
      <c r="N53" s="163"/>
      <c r="O53" s="163">
        <f>SUM(O54:O59)</f>
        <v>0.01</v>
      </c>
      <c r="P53" s="163"/>
      <c r="Q53" s="163">
        <f>SUM(Q54:Q59)</f>
        <v>0.05</v>
      </c>
      <c r="R53" s="164"/>
      <c r="S53" s="164"/>
      <c r="T53" s="164"/>
      <c r="U53" s="164"/>
      <c r="V53" s="164">
        <f>SUM(V54:V59)</f>
        <v>73.459999999999994</v>
      </c>
      <c r="W53" s="164"/>
      <c r="X53" s="164"/>
      <c r="Y53" s="164"/>
      <c r="AG53" t="s">
        <v>124</v>
      </c>
    </row>
    <row r="54" spans="1:60" outlineLevel="1" x14ac:dyDescent="0.25">
      <c r="A54" s="172">
        <v>14</v>
      </c>
      <c r="B54" s="173" t="s">
        <v>187</v>
      </c>
      <c r="C54" s="185" t="s">
        <v>188</v>
      </c>
      <c r="D54" s="174" t="s">
        <v>189</v>
      </c>
      <c r="E54" s="175">
        <v>6</v>
      </c>
      <c r="F54" s="176"/>
      <c r="G54" s="177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1.33E-3</v>
      </c>
      <c r="O54" s="156">
        <f>ROUND(E54*N54,2)</f>
        <v>0.01</v>
      </c>
      <c r="P54" s="156">
        <v>8.8000000000000005E-3</v>
      </c>
      <c r="Q54" s="156">
        <f>ROUND(E54*P54,2)</f>
        <v>0.05</v>
      </c>
      <c r="R54" s="157"/>
      <c r="S54" s="157" t="s">
        <v>183</v>
      </c>
      <c r="T54" s="157" t="s">
        <v>128</v>
      </c>
      <c r="U54" s="157">
        <v>12.244</v>
      </c>
      <c r="V54" s="157">
        <f>ROUND(E54*U54,2)</f>
        <v>73.459999999999994</v>
      </c>
      <c r="W54" s="157"/>
      <c r="X54" s="157" t="s">
        <v>130</v>
      </c>
      <c r="Y54" s="157" t="s">
        <v>141</v>
      </c>
      <c r="Z54" s="147"/>
      <c r="AA54" s="147"/>
      <c r="AB54" s="147"/>
      <c r="AC54" s="147"/>
      <c r="AD54" s="147"/>
      <c r="AE54" s="147"/>
      <c r="AF54" s="147"/>
      <c r="AG54" s="147" t="s">
        <v>142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86" t="s">
        <v>190</v>
      </c>
      <c r="D55" s="159"/>
      <c r="E55" s="160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134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5">
      <c r="A56" s="154"/>
      <c r="B56" s="155"/>
      <c r="C56" s="186" t="s">
        <v>191</v>
      </c>
      <c r="D56" s="159"/>
      <c r="E56" s="160">
        <v>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134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186" t="s">
        <v>192</v>
      </c>
      <c r="D57" s="159"/>
      <c r="E57" s="160">
        <v>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134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6" t="s">
        <v>146</v>
      </c>
      <c r="D58" s="159"/>
      <c r="E58" s="160">
        <v>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86" t="s">
        <v>193</v>
      </c>
      <c r="D59" s="159"/>
      <c r="E59" s="160">
        <v>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" x14ac:dyDescent="0.25">
      <c r="A60" s="165" t="s">
        <v>123</v>
      </c>
      <c r="B60" s="166" t="s">
        <v>74</v>
      </c>
      <c r="C60" s="184" t="s">
        <v>75</v>
      </c>
      <c r="D60" s="167"/>
      <c r="E60" s="168"/>
      <c r="F60" s="169"/>
      <c r="G60" s="170">
        <f>SUMIF(AG61:AG72,"&lt;&gt;NOR",G61:G72)</f>
        <v>0</v>
      </c>
      <c r="H60" s="164"/>
      <c r="I60" s="164">
        <f>SUM(I61:I72)</f>
        <v>0</v>
      </c>
      <c r="J60" s="164"/>
      <c r="K60" s="164">
        <f>SUM(K61:K72)</f>
        <v>0</v>
      </c>
      <c r="L60" s="164"/>
      <c r="M60" s="164">
        <f>SUM(M61:M72)</f>
        <v>0</v>
      </c>
      <c r="N60" s="163"/>
      <c r="O60" s="163">
        <f>SUM(O61:O72)</f>
        <v>0.38</v>
      </c>
      <c r="P60" s="163"/>
      <c r="Q60" s="163">
        <f>SUM(Q61:Q72)</f>
        <v>1.3</v>
      </c>
      <c r="R60" s="164"/>
      <c r="S60" s="164"/>
      <c r="T60" s="164"/>
      <c r="U60" s="164"/>
      <c r="V60" s="164">
        <f>SUM(V61:V72)</f>
        <v>52.72</v>
      </c>
      <c r="W60" s="164"/>
      <c r="X60" s="164"/>
      <c r="Y60" s="164"/>
      <c r="AG60" t="s">
        <v>124</v>
      </c>
    </row>
    <row r="61" spans="1:60" outlineLevel="1" x14ac:dyDescent="0.25">
      <c r="A61" s="172">
        <v>15</v>
      </c>
      <c r="B61" s="173" t="s">
        <v>194</v>
      </c>
      <c r="C61" s="185" t="s">
        <v>195</v>
      </c>
      <c r="D61" s="174" t="s">
        <v>150</v>
      </c>
      <c r="E61" s="175">
        <v>124.32</v>
      </c>
      <c r="F61" s="176"/>
      <c r="G61" s="177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0.01</v>
      </c>
      <c r="Q61" s="156">
        <f>ROUND(E61*P61,2)</f>
        <v>1.24</v>
      </c>
      <c r="R61" s="157"/>
      <c r="S61" s="157" t="s">
        <v>183</v>
      </c>
      <c r="T61" s="157" t="s">
        <v>196</v>
      </c>
      <c r="U61" s="157">
        <v>0</v>
      </c>
      <c r="V61" s="157">
        <f>ROUND(E61*U61,2)</f>
        <v>0</v>
      </c>
      <c r="W61" s="157"/>
      <c r="X61" s="157" t="s">
        <v>130</v>
      </c>
      <c r="Y61" s="157" t="s">
        <v>141</v>
      </c>
      <c r="Z61" s="147"/>
      <c r="AA61" s="147"/>
      <c r="AB61" s="147"/>
      <c r="AC61" s="147"/>
      <c r="AD61" s="147"/>
      <c r="AE61" s="147"/>
      <c r="AF61" s="147"/>
      <c r="AG61" s="147" t="s">
        <v>142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5">
      <c r="A62" s="154"/>
      <c r="B62" s="155"/>
      <c r="C62" s="186" t="s">
        <v>197</v>
      </c>
      <c r="D62" s="159"/>
      <c r="E62" s="160">
        <v>124.32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134</v>
      </c>
      <c r="AH62" s="147">
        <v>5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" outlineLevel="1" x14ac:dyDescent="0.25">
      <c r="A63" s="172">
        <v>16</v>
      </c>
      <c r="B63" s="173" t="s">
        <v>198</v>
      </c>
      <c r="C63" s="185" t="s">
        <v>199</v>
      </c>
      <c r="D63" s="174" t="s">
        <v>150</v>
      </c>
      <c r="E63" s="175">
        <v>124.32</v>
      </c>
      <c r="F63" s="176"/>
      <c r="G63" s="177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1.4499999999999999E-3</v>
      </c>
      <c r="O63" s="156">
        <f>ROUND(E63*N63,2)</f>
        <v>0.18</v>
      </c>
      <c r="P63" s="156">
        <v>0</v>
      </c>
      <c r="Q63" s="156">
        <f>ROUND(E63*P63,2)</f>
        <v>0</v>
      </c>
      <c r="R63" s="157"/>
      <c r="S63" s="157" t="s">
        <v>183</v>
      </c>
      <c r="T63" s="157" t="s">
        <v>129</v>
      </c>
      <c r="U63" s="157">
        <v>0.21199999999999999</v>
      </c>
      <c r="V63" s="157">
        <f>ROUND(E63*U63,2)</f>
        <v>26.36</v>
      </c>
      <c r="W63" s="157"/>
      <c r="X63" s="157" t="s">
        <v>130</v>
      </c>
      <c r="Y63" s="157" t="s">
        <v>141</v>
      </c>
      <c r="Z63" s="147"/>
      <c r="AA63" s="147"/>
      <c r="AB63" s="147"/>
      <c r="AC63" s="147"/>
      <c r="AD63" s="147"/>
      <c r="AE63" s="147"/>
      <c r="AF63" s="147"/>
      <c r="AG63" s="147" t="s">
        <v>142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186" t="s">
        <v>197</v>
      </c>
      <c r="D64" s="159"/>
      <c r="E64" s="160">
        <v>124.32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134</v>
      </c>
      <c r="AH64" s="147">
        <v>5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" outlineLevel="1" x14ac:dyDescent="0.25">
      <c r="A65" s="172">
        <v>17</v>
      </c>
      <c r="B65" s="173" t="s">
        <v>200</v>
      </c>
      <c r="C65" s="185" t="s">
        <v>201</v>
      </c>
      <c r="D65" s="174" t="s">
        <v>150</v>
      </c>
      <c r="E65" s="175">
        <v>124.32</v>
      </c>
      <c r="F65" s="176"/>
      <c r="G65" s="177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1.6000000000000001E-3</v>
      </c>
      <c r="O65" s="156">
        <f>ROUND(E65*N65,2)</f>
        <v>0.2</v>
      </c>
      <c r="P65" s="156">
        <v>0</v>
      </c>
      <c r="Q65" s="156">
        <f>ROUND(E65*P65,2)</f>
        <v>0</v>
      </c>
      <c r="R65" s="157"/>
      <c r="S65" s="157" t="s">
        <v>183</v>
      </c>
      <c r="T65" s="157" t="s">
        <v>129</v>
      </c>
      <c r="U65" s="157">
        <v>0.21199999999999999</v>
      </c>
      <c r="V65" s="157">
        <f>ROUND(E65*U65,2)</f>
        <v>26.36</v>
      </c>
      <c r="W65" s="157"/>
      <c r="X65" s="157" t="s">
        <v>130</v>
      </c>
      <c r="Y65" s="157" t="s">
        <v>141</v>
      </c>
      <c r="Z65" s="147"/>
      <c r="AA65" s="147"/>
      <c r="AB65" s="147"/>
      <c r="AC65" s="147"/>
      <c r="AD65" s="147"/>
      <c r="AE65" s="147"/>
      <c r="AF65" s="147"/>
      <c r="AG65" s="147" t="s">
        <v>142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186" t="s">
        <v>197</v>
      </c>
      <c r="D66" s="159"/>
      <c r="E66" s="160">
        <v>124.32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134</v>
      </c>
      <c r="AH66" s="147">
        <v>5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" outlineLevel="1" x14ac:dyDescent="0.25">
      <c r="A67" s="172">
        <v>18</v>
      </c>
      <c r="B67" s="173" t="s">
        <v>202</v>
      </c>
      <c r="C67" s="185" t="s">
        <v>203</v>
      </c>
      <c r="D67" s="174" t="s">
        <v>150</v>
      </c>
      <c r="E67" s="175">
        <v>124.32</v>
      </c>
      <c r="F67" s="176"/>
      <c r="G67" s="177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4.6000000000000001E-4</v>
      </c>
      <c r="Q67" s="156">
        <f>ROUND(E67*P67,2)</f>
        <v>0.06</v>
      </c>
      <c r="R67" s="157"/>
      <c r="S67" s="157" t="s">
        <v>183</v>
      </c>
      <c r="T67" s="157" t="s">
        <v>129</v>
      </c>
      <c r="U67" s="157">
        <v>0</v>
      </c>
      <c r="V67" s="157">
        <f>ROUND(E67*U67,2)</f>
        <v>0</v>
      </c>
      <c r="W67" s="157"/>
      <c r="X67" s="157" t="s">
        <v>130</v>
      </c>
      <c r="Y67" s="157" t="s">
        <v>131</v>
      </c>
      <c r="Z67" s="147"/>
      <c r="AA67" s="147"/>
      <c r="AB67" s="147"/>
      <c r="AC67" s="147"/>
      <c r="AD67" s="147"/>
      <c r="AE67" s="147"/>
      <c r="AF67" s="147"/>
      <c r="AG67" s="147" t="s">
        <v>142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186" t="s">
        <v>204</v>
      </c>
      <c r="D68" s="159"/>
      <c r="E68" s="160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134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186" t="s">
        <v>205</v>
      </c>
      <c r="D69" s="159"/>
      <c r="E69" s="160">
        <v>37.799999999999997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134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6" t="s">
        <v>206</v>
      </c>
      <c r="D70" s="159"/>
      <c r="E70" s="160">
        <v>30.87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134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86" t="s">
        <v>207</v>
      </c>
      <c r="D71" s="159"/>
      <c r="E71" s="160">
        <v>17.850000000000001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134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86" t="s">
        <v>208</v>
      </c>
      <c r="D72" s="159"/>
      <c r="E72" s="160">
        <v>37.799999999999997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134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13" x14ac:dyDescent="0.25">
      <c r="A73" s="165" t="s">
        <v>123</v>
      </c>
      <c r="B73" s="166" t="s">
        <v>76</v>
      </c>
      <c r="C73" s="184" t="s">
        <v>77</v>
      </c>
      <c r="D73" s="167"/>
      <c r="E73" s="168"/>
      <c r="F73" s="169"/>
      <c r="G73" s="170">
        <f>SUMIF(AG74:AG79,"&lt;&gt;NOR",G74:G79)</f>
        <v>0</v>
      </c>
      <c r="H73" s="164"/>
      <c r="I73" s="164">
        <f>SUM(I74:I79)</f>
        <v>0</v>
      </c>
      <c r="J73" s="164"/>
      <c r="K73" s="164">
        <f>SUM(K74:K79)</f>
        <v>0</v>
      </c>
      <c r="L73" s="164"/>
      <c r="M73" s="164">
        <f>SUM(M74:M79)</f>
        <v>0</v>
      </c>
      <c r="N73" s="163"/>
      <c r="O73" s="163">
        <f>SUM(O74:O79)</f>
        <v>0.17</v>
      </c>
      <c r="P73" s="163"/>
      <c r="Q73" s="163">
        <f>SUM(Q74:Q79)</f>
        <v>0</v>
      </c>
      <c r="R73" s="164"/>
      <c r="S73" s="164"/>
      <c r="T73" s="164"/>
      <c r="U73" s="164"/>
      <c r="V73" s="164">
        <f>SUM(V74:V79)</f>
        <v>25.15</v>
      </c>
      <c r="W73" s="164"/>
      <c r="X73" s="164"/>
      <c r="Y73" s="164"/>
      <c r="AG73" t="s">
        <v>124</v>
      </c>
    </row>
    <row r="74" spans="1:60" outlineLevel="1" x14ac:dyDescent="0.25">
      <c r="A74" s="172">
        <v>19</v>
      </c>
      <c r="B74" s="173" t="s">
        <v>209</v>
      </c>
      <c r="C74" s="185" t="s">
        <v>210</v>
      </c>
      <c r="D74" s="174" t="s">
        <v>127</v>
      </c>
      <c r="E74" s="175">
        <v>142.08000000000001</v>
      </c>
      <c r="F74" s="176"/>
      <c r="G74" s="177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1.2099999999999999E-3</v>
      </c>
      <c r="O74" s="156">
        <f>ROUND(E74*N74,2)</f>
        <v>0.17</v>
      </c>
      <c r="P74" s="156">
        <v>0</v>
      </c>
      <c r="Q74" s="156">
        <f>ROUND(E74*P74,2)</f>
        <v>0</v>
      </c>
      <c r="R74" s="157"/>
      <c r="S74" s="157" t="s">
        <v>128</v>
      </c>
      <c r="T74" s="157" t="s">
        <v>128</v>
      </c>
      <c r="U74" s="157">
        <v>0.17699999999999999</v>
      </c>
      <c r="V74" s="157">
        <f>ROUND(E74*U74,2)</f>
        <v>25.15</v>
      </c>
      <c r="W74" s="157"/>
      <c r="X74" s="157" t="s">
        <v>130</v>
      </c>
      <c r="Y74" s="157" t="s">
        <v>141</v>
      </c>
      <c r="Z74" s="147"/>
      <c r="AA74" s="147"/>
      <c r="AB74" s="147"/>
      <c r="AC74" s="147"/>
      <c r="AD74" s="147"/>
      <c r="AE74" s="147"/>
      <c r="AF74" s="147"/>
      <c r="AG74" s="147" t="s">
        <v>132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86" t="s">
        <v>133</v>
      </c>
      <c r="D75" s="159"/>
      <c r="E75" s="160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134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186" t="s">
        <v>211</v>
      </c>
      <c r="D76" s="159"/>
      <c r="E76" s="160">
        <v>43.2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134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5">
      <c r="A77" s="154"/>
      <c r="B77" s="155"/>
      <c r="C77" s="186" t="s">
        <v>212</v>
      </c>
      <c r="D77" s="159"/>
      <c r="E77" s="160">
        <v>35.28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86" t="s">
        <v>213</v>
      </c>
      <c r="D78" s="159"/>
      <c r="E78" s="160">
        <v>20.399999999999999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86" t="s">
        <v>214</v>
      </c>
      <c r="D79" s="159"/>
      <c r="E79" s="160">
        <v>43.2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134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6" x14ac:dyDescent="0.25">
      <c r="A80" s="165" t="s">
        <v>123</v>
      </c>
      <c r="B80" s="166" t="s">
        <v>78</v>
      </c>
      <c r="C80" s="184" t="s">
        <v>79</v>
      </c>
      <c r="D80" s="167"/>
      <c r="E80" s="168"/>
      <c r="F80" s="169"/>
      <c r="G80" s="170">
        <f>SUMIF(AG81:AG86,"&lt;&gt;NOR",G81:G86)</f>
        <v>0</v>
      </c>
      <c r="H80" s="164"/>
      <c r="I80" s="164">
        <f>SUM(I81:I86)</f>
        <v>0</v>
      </c>
      <c r="J80" s="164"/>
      <c r="K80" s="164">
        <f>SUM(K81:K86)</f>
        <v>0</v>
      </c>
      <c r="L80" s="164"/>
      <c r="M80" s="164">
        <f>SUM(M81:M86)</f>
        <v>0</v>
      </c>
      <c r="N80" s="163"/>
      <c r="O80" s="163">
        <f>SUM(O81:O86)</f>
        <v>0</v>
      </c>
      <c r="P80" s="163"/>
      <c r="Q80" s="163">
        <f>SUM(Q81:Q86)</f>
        <v>0</v>
      </c>
      <c r="R80" s="164"/>
      <c r="S80" s="164"/>
      <c r="T80" s="164"/>
      <c r="U80" s="164"/>
      <c r="V80" s="164">
        <f>SUM(V81:V86)</f>
        <v>0</v>
      </c>
      <c r="W80" s="164"/>
      <c r="X80" s="164"/>
      <c r="Y80" s="164"/>
      <c r="AG80" t="s">
        <v>124</v>
      </c>
    </row>
    <row r="81" spans="1:60" outlineLevel="1" x14ac:dyDescent="0.25">
      <c r="A81" s="172">
        <v>20</v>
      </c>
      <c r="B81" s="173" t="s">
        <v>215</v>
      </c>
      <c r="C81" s="185" t="s">
        <v>216</v>
      </c>
      <c r="D81" s="174" t="s">
        <v>127</v>
      </c>
      <c r="E81" s="175">
        <v>208.5</v>
      </c>
      <c r="F81" s="176"/>
      <c r="G81" s="177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183</v>
      </c>
      <c r="T81" s="157" t="s">
        <v>129</v>
      </c>
      <c r="U81" s="157">
        <v>0</v>
      </c>
      <c r="V81" s="157">
        <f>ROUND(E81*U81,2)</f>
        <v>0</v>
      </c>
      <c r="W81" s="157"/>
      <c r="X81" s="157" t="s">
        <v>130</v>
      </c>
      <c r="Y81" s="157" t="s">
        <v>141</v>
      </c>
      <c r="Z81" s="147"/>
      <c r="AA81" s="147"/>
      <c r="AB81" s="147"/>
      <c r="AC81" s="147"/>
      <c r="AD81" s="147"/>
      <c r="AE81" s="147"/>
      <c r="AF81" s="147"/>
      <c r="AG81" s="147" t="s">
        <v>142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186" t="s">
        <v>133</v>
      </c>
      <c r="D82" s="159"/>
      <c r="E82" s="160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134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5">
      <c r="A83" s="154"/>
      <c r="B83" s="155"/>
      <c r="C83" s="186" t="s">
        <v>217</v>
      </c>
      <c r="D83" s="159"/>
      <c r="E83" s="160">
        <v>58.5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134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5">
      <c r="A84" s="154"/>
      <c r="B84" s="155"/>
      <c r="C84" s="186" t="s">
        <v>218</v>
      </c>
      <c r="D84" s="159"/>
      <c r="E84" s="160">
        <v>66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6" t="s">
        <v>219</v>
      </c>
      <c r="D85" s="159"/>
      <c r="E85" s="160">
        <v>25.5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86" t="s">
        <v>220</v>
      </c>
      <c r="D86" s="159"/>
      <c r="E86" s="160">
        <v>58.5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134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13" x14ac:dyDescent="0.25">
      <c r="A87" s="165" t="s">
        <v>123</v>
      </c>
      <c r="B87" s="166" t="s">
        <v>80</v>
      </c>
      <c r="C87" s="184" t="s">
        <v>81</v>
      </c>
      <c r="D87" s="167"/>
      <c r="E87" s="168"/>
      <c r="F87" s="169"/>
      <c r="G87" s="170">
        <f>SUMIF(AG88:AG91,"&lt;&gt;NOR",G88:G91)</f>
        <v>0</v>
      </c>
      <c r="H87" s="164"/>
      <c r="I87" s="164">
        <f>SUM(I88:I91)</f>
        <v>0</v>
      </c>
      <c r="J87" s="164"/>
      <c r="K87" s="164">
        <f>SUM(K88:K91)</f>
        <v>0</v>
      </c>
      <c r="L87" s="164"/>
      <c r="M87" s="164">
        <f>SUM(M88:M91)</f>
        <v>0</v>
      </c>
      <c r="N87" s="163"/>
      <c r="O87" s="163">
        <f>SUM(O88:O91)</f>
        <v>0</v>
      </c>
      <c r="P87" s="163"/>
      <c r="Q87" s="163">
        <f>SUM(Q88:Q91)</f>
        <v>0.32999999999999996</v>
      </c>
      <c r="R87" s="164"/>
      <c r="S87" s="164"/>
      <c r="T87" s="164"/>
      <c r="U87" s="164"/>
      <c r="V87" s="164">
        <f>SUM(V88:V91)</f>
        <v>2.2200000000000002</v>
      </c>
      <c r="W87" s="164"/>
      <c r="X87" s="164"/>
      <c r="Y87" s="164"/>
      <c r="AG87" t="s">
        <v>124</v>
      </c>
    </row>
    <row r="88" spans="1:60" outlineLevel="1" x14ac:dyDescent="0.25">
      <c r="A88" s="172">
        <v>21</v>
      </c>
      <c r="B88" s="173" t="s">
        <v>221</v>
      </c>
      <c r="C88" s="185" t="s">
        <v>222</v>
      </c>
      <c r="D88" s="174" t="s">
        <v>150</v>
      </c>
      <c r="E88" s="175">
        <v>2.2000000000000002</v>
      </c>
      <c r="F88" s="176"/>
      <c r="G88" s="177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0.11</v>
      </c>
      <c r="Q88" s="156">
        <f>ROUND(E88*P88,2)</f>
        <v>0.24</v>
      </c>
      <c r="R88" s="157"/>
      <c r="S88" s="157" t="s">
        <v>128</v>
      </c>
      <c r="T88" s="157" t="s">
        <v>128</v>
      </c>
      <c r="U88" s="157">
        <v>0.80400000000000005</v>
      </c>
      <c r="V88" s="157">
        <f>ROUND(E88*U88,2)</f>
        <v>1.77</v>
      </c>
      <c r="W88" s="157"/>
      <c r="X88" s="157" t="s">
        <v>130</v>
      </c>
      <c r="Y88" s="157" t="s">
        <v>141</v>
      </c>
      <c r="Z88" s="147"/>
      <c r="AA88" s="147"/>
      <c r="AB88" s="147"/>
      <c r="AC88" s="147"/>
      <c r="AD88" s="147"/>
      <c r="AE88" s="147"/>
      <c r="AF88" s="147"/>
      <c r="AG88" s="147" t="s">
        <v>142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186" t="s">
        <v>223</v>
      </c>
      <c r="D89" s="159"/>
      <c r="E89" s="160">
        <v>2.2000000000000002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134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2">
        <v>22</v>
      </c>
      <c r="B90" s="173" t="s">
        <v>224</v>
      </c>
      <c r="C90" s="185" t="s">
        <v>225</v>
      </c>
      <c r="D90" s="174" t="s">
        <v>127</v>
      </c>
      <c r="E90" s="175">
        <v>1.5</v>
      </c>
      <c r="F90" s="176"/>
      <c r="G90" s="177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5.8999999999999997E-2</v>
      </c>
      <c r="Q90" s="156">
        <f>ROUND(E90*P90,2)</f>
        <v>0.09</v>
      </c>
      <c r="R90" s="157"/>
      <c r="S90" s="157" t="s">
        <v>128</v>
      </c>
      <c r="T90" s="157" t="s">
        <v>128</v>
      </c>
      <c r="U90" s="157">
        <v>0.3</v>
      </c>
      <c r="V90" s="157">
        <f>ROUND(E90*U90,2)</f>
        <v>0.45</v>
      </c>
      <c r="W90" s="157"/>
      <c r="X90" s="157" t="s">
        <v>130</v>
      </c>
      <c r="Y90" s="157" t="s">
        <v>141</v>
      </c>
      <c r="Z90" s="147"/>
      <c r="AA90" s="147"/>
      <c r="AB90" s="147"/>
      <c r="AC90" s="147"/>
      <c r="AD90" s="147"/>
      <c r="AE90" s="147"/>
      <c r="AF90" s="147"/>
      <c r="AG90" s="147" t="s">
        <v>142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86" t="s">
        <v>226</v>
      </c>
      <c r="D91" s="159"/>
      <c r="E91" s="160">
        <v>1.5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134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13" x14ac:dyDescent="0.25">
      <c r="A92" s="165" t="s">
        <v>123</v>
      </c>
      <c r="B92" s="166" t="s">
        <v>82</v>
      </c>
      <c r="C92" s="184" t="s">
        <v>83</v>
      </c>
      <c r="D92" s="167"/>
      <c r="E92" s="168"/>
      <c r="F92" s="169"/>
      <c r="G92" s="170">
        <f>SUMIF(AG93:AG93,"&lt;&gt;NOR",G93:G93)</f>
        <v>0</v>
      </c>
      <c r="H92" s="164"/>
      <c r="I92" s="164">
        <f>SUM(I93:I93)</f>
        <v>0</v>
      </c>
      <c r="J92" s="164"/>
      <c r="K92" s="164">
        <f>SUM(K93:K93)</f>
        <v>0</v>
      </c>
      <c r="L92" s="164"/>
      <c r="M92" s="164">
        <f>SUM(M93:M93)</f>
        <v>0</v>
      </c>
      <c r="N92" s="163"/>
      <c r="O92" s="163">
        <f>SUM(O93:O93)</f>
        <v>0</v>
      </c>
      <c r="P92" s="163"/>
      <c r="Q92" s="163">
        <f>SUM(Q93:Q93)</f>
        <v>0</v>
      </c>
      <c r="R92" s="164"/>
      <c r="S92" s="164"/>
      <c r="T92" s="164"/>
      <c r="U92" s="164"/>
      <c r="V92" s="164">
        <f>SUM(V93:V93)</f>
        <v>3.05</v>
      </c>
      <c r="W92" s="164"/>
      <c r="X92" s="164"/>
      <c r="Y92" s="164"/>
      <c r="AG92" t="s">
        <v>124</v>
      </c>
    </row>
    <row r="93" spans="1:60" outlineLevel="1" x14ac:dyDescent="0.25">
      <c r="A93" s="178">
        <v>23</v>
      </c>
      <c r="B93" s="179" t="s">
        <v>227</v>
      </c>
      <c r="C93" s="188" t="s">
        <v>228</v>
      </c>
      <c r="D93" s="180" t="s">
        <v>229</v>
      </c>
      <c r="E93" s="181">
        <v>3.2470400000000001</v>
      </c>
      <c r="F93" s="182"/>
      <c r="G93" s="183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128</v>
      </c>
      <c r="T93" s="157" t="s">
        <v>128</v>
      </c>
      <c r="U93" s="157">
        <v>0.9385</v>
      </c>
      <c r="V93" s="157">
        <f>ROUND(E93*U93,2)</f>
        <v>3.05</v>
      </c>
      <c r="W93" s="157"/>
      <c r="X93" s="157" t="s">
        <v>230</v>
      </c>
      <c r="Y93" s="157" t="s">
        <v>141</v>
      </c>
      <c r="Z93" s="147"/>
      <c r="AA93" s="147"/>
      <c r="AB93" s="147"/>
      <c r="AC93" s="147"/>
      <c r="AD93" s="147"/>
      <c r="AE93" s="147"/>
      <c r="AF93" s="147"/>
      <c r="AG93" s="147" t="s">
        <v>231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13" x14ac:dyDescent="0.25">
      <c r="A94" s="165" t="s">
        <v>123</v>
      </c>
      <c r="B94" s="166" t="s">
        <v>84</v>
      </c>
      <c r="C94" s="184" t="s">
        <v>85</v>
      </c>
      <c r="D94" s="167"/>
      <c r="E94" s="168"/>
      <c r="F94" s="169"/>
      <c r="G94" s="170">
        <f>SUMIF(AG95:AG99,"&lt;&gt;NOR",G95:G99)</f>
        <v>0</v>
      </c>
      <c r="H94" s="164"/>
      <c r="I94" s="164">
        <f>SUM(I95:I99)</f>
        <v>0</v>
      </c>
      <c r="J94" s="164"/>
      <c r="K94" s="164">
        <f>SUM(K95:K99)</f>
        <v>0</v>
      </c>
      <c r="L94" s="164"/>
      <c r="M94" s="164">
        <f>SUM(M95:M99)</f>
        <v>0</v>
      </c>
      <c r="N94" s="163"/>
      <c r="O94" s="163">
        <f>SUM(O95:O99)</f>
        <v>0.43</v>
      </c>
      <c r="P94" s="163"/>
      <c r="Q94" s="163">
        <f>SUM(Q95:Q99)</f>
        <v>0</v>
      </c>
      <c r="R94" s="164"/>
      <c r="S94" s="164"/>
      <c r="T94" s="164"/>
      <c r="U94" s="164"/>
      <c r="V94" s="164">
        <f>SUM(V95:V99)</f>
        <v>39.640000000000008</v>
      </c>
      <c r="W94" s="164"/>
      <c r="X94" s="164"/>
      <c r="Y94" s="164"/>
      <c r="AG94" t="s">
        <v>124</v>
      </c>
    </row>
    <row r="95" spans="1:60" outlineLevel="1" x14ac:dyDescent="0.25">
      <c r="A95" s="172">
        <v>24</v>
      </c>
      <c r="B95" s="173" t="s">
        <v>232</v>
      </c>
      <c r="C95" s="185" t="s">
        <v>233</v>
      </c>
      <c r="D95" s="174" t="s">
        <v>127</v>
      </c>
      <c r="E95" s="175">
        <v>10.56</v>
      </c>
      <c r="F95" s="176"/>
      <c r="G95" s="177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2.7310000000000001E-2</v>
      </c>
      <c r="O95" s="156">
        <f>ROUND(E95*N95,2)</f>
        <v>0.28999999999999998</v>
      </c>
      <c r="P95" s="156">
        <v>0</v>
      </c>
      <c r="Q95" s="156">
        <f>ROUND(E95*P95,2)</f>
        <v>0</v>
      </c>
      <c r="R95" s="157"/>
      <c r="S95" s="157" t="s">
        <v>128</v>
      </c>
      <c r="T95" s="157" t="s">
        <v>128</v>
      </c>
      <c r="U95" s="157">
        <v>0.78600000000000003</v>
      </c>
      <c r="V95" s="157">
        <f>ROUND(E95*U95,2)</f>
        <v>8.3000000000000007</v>
      </c>
      <c r="W95" s="157"/>
      <c r="X95" s="157" t="s">
        <v>130</v>
      </c>
      <c r="Y95" s="157" t="s">
        <v>141</v>
      </c>
      <c r="Z95" s="147"/>
      <c r="AA95" s="147"/>
      <c r="AB95" s="147"/>
      <c r="AC95" s="147"/>
      <c r="AD95" s="147"/>
      <c r="AE95" s="147"/>
      <c r="AF95" s="147"/>
      <c r="AG95" s="147" t="s">
        <v>142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5">
      <c r="A96" s="154"/>
      <c r="B96" s="155"/>
      <c r="C96" s="186" t="s">
        <v>234</v>
      </c>
      <c r="D96" s="159"/>
      <c r="E96" s="160">
        <v>10.56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134</v>
      </c>
      <c r="AH96" s="147">
        <v>5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2">
        <v>25</v>
      </c>
      <c r="B97" s="173" t="s">
        <v>235</v>
      </c>
      <c r="C97" s="185" t="s">
        <v>236</v>
      </c>
      <c r="D97" s="174" t="s">
        <v>150</v>
      </c>
      <c r="E97" s="175">
        <v>35.200000000000003</v>
      </c>
      <c r="F97" s="176"/>
      <c r="G97" s="177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3.9500000000000004E-3</v>
      </c>
      <c r="O97" s="156">
        <f>ROUND(E97*N97,2)</f>
        <v>0.14000000000000001</v>
      </c>
      <c r="P97" s="156">
        <v>0</v>
      </c>
      <c r="Q97" s="156">
        <f>ROUND(E97*P97,2)</f>
        <v>0</v>
      </c>
      <c r="R97" s="157"/>
      <c r="S97" s="157" t="s">
        <v>128</v>
      </c>
      <c r="T97" s="157" t="s">
        <v>128</v>
      </c>
      <c r="U97" s="157">
        <v>0.83294999999999997</v>
      </c>
      <c r="V97" s="157">
        <f>ROUND(E97*U97,2)</f>
        <v>29.32</v>
      </c>
      <c r="W97" s="157"/>
      <c r="X97" s="157" t="s">
        <v>130</v>
      </c>
      <c r="Y97" s="157" t="s">
        <v>141</v>
      </c>
      <c r="Z97" s="147"/>
      <c r="AA97" s="147"/>
      <c r="AB97" s="147"/>
      <c r="AC97" s="147"/>
      <c r="AD97" s="147"/>
      <c r="AE97" s="147"/>
      <c r="AF97" s="147"/>
      <c r="AG97" s="147" t="s">
        <v>142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186" t="s">
        <v>237</v>
      </c>
      <c r="D98" s="159"/>
      <c r="E98" s="160">
        <v>35.200000000000003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8">
        <v>26</v>
      </c>
      <c r="B99" s="179" t="s">
        <v>238</v>
      </c>
      <c r="C99" s="188" t="s">
        <v>239</v>
      </c>
      <c r="D99" s="180" t="s">
        <v>229</v>
      </c>
      <c r="E99" s="181">
        <v>0.42742999999999998</v>
      </c>
      <c r="F99" s="182"/>
      <c r="G99" s="183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128</v>
      </c>
      <c r="T99" s="157" t="s">
        <v>128</v>
      </c>
      <c r="U99" s="157">
        <v>4.7370000000000001</v>
      </c>
      <c r="V99" s="157">
        <f>ROUND(E99*U99,2)</f>
        <v>2.02</v>
      </c>
      <c r="W99" s="157"/>
      <c r="X99" s="157" t="s">
        <v>230</v>
      </c>
      <c r="Y99" s="157" t="s">
        <v>141</v>
      </c>
      <c r="Z99" s="147"/>
      <c r="AA99" s="147"/>
      <c r="AB99" s="147"/>
      <c r="AC99" s="147"/>
      <c r="AD99" s="147"/>
      <c r="AE99" s="147"/>
      <c r="AF99" s="147"/>
      <c r="AG99" s="147" t="s">
        <v>231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13" x14ac:dyDescent="0.25">
      <c r="A100" s="165" t="s">
        <v>123</v>
      </c>
      <c r="B100" s="166" t="s">
        <v>88</v>
      </c>
      <c r="C100" s="184" t="s">
        <v>89</v>
      </c>
      <c r="D100" s="167"/>
      <c r="E100" s="168"/>
      <c r="F100" s="169"/>
      <c r="G100" s="170">
        <f>SUMIF(AG101:AG139,"&lt;&gt;NOR",G101:G139)</f>
        <v>0</v>
      </c>
      <c r="H100" s="164"/>
      <c r="I100" s="164">
        <f>SUM(I101:I139)</f>
        <v>0</v>
      </c>
      <c r="J100" s="164"/>
      <c r="K100" s="164">
        <f>SUM(K101:K139)</f>
        <v>0</v>
      </c>
      <c r="L100" s="164"/>
      <c r="M100" s="164">
        <f>SUM(M101:M139)</f>
        <v>0</v>
      </c>
      <c r="N100" s="163"/>
      <c r="O100" s="163">
        <f>SUM(O101:O139)</f>
        <v>0.2</v>
      </c>
      <c r="P100" s="163"/>
      <c r="Q100" s="163">
        <f>SUM(Q101:Q139)</f>
        <v>0</v>
      </c>
      <c r="R100" s="164"/>
      <c r="S100" s="164"/>
      <c r="T100" s="164"/>
      <c r="U100" s="164"/>
      <c r="V100" s="164">
        <f>SUM(V101:V139)</f>
        <v>48.4</v>
      </c>
      <c r="W100" s="164"/>
      <c r="X100" s="164"/>
      <c r="Y100" s="164"/>
      <c r="AG100" t="s">
        <v>124</v>
      </c>
    </row>
    <row r="101" spans="1:60" outlineLevel="1" x14ac:dyDescent="0.25">
      <c r="A101" s="172">
        <v>27</v>
      </c>
      <c r="B101" s="173" t="s">
        <v>240</v>
      </c>
      <c r="C101" s="185" t="s">
        <v>241</v>
      </c>
      <c r="D101" s="174" t="s">
        <v>189</v>
      </c>
      <c r="E101" s="175">
        <v>7</v>
      </c>
      <c r="F101" s="176"/>
      <c r="G101" s="177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2.4000000000000001E-4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128</v>
      </c>
      <c r="T101" s="157" t="s">
        <v>128</v>
      </c>
      <c r="U101" s="157">
        <v>0.40300000000000002</v>
      </c>
      <c r="V101" s="157">
        <f>ROUND(E101*U101,2)</f>
        <v>2.82</v>
      </c>
      <c r="W101" s="157"/>
      <c r="X101" s="157" t="s">
        <v>130</v>
      </c>
      <c r="Y101" s="157" t="s">
        <v>141</v>
      </c>
      <c r="Z101" s="147"/>
      <c r="AA101" s="147"/>
      <c r="AB101" s="147"/>
      <c r="AC101" s="147"/>
      <c r="AD101" s="147"/>
      <c r="AE101" s="147"/>
      <c r="AF101" s="147"/>
      <c r="AG101" s="147" t="s">
        <v>142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6" t="s">
        <v>190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134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6" t="s">
        <v>191</v>
      </c>
      <c r="D103" s="159"/>
      <c r="E103" s="160">
        <v>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134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5">
      <c r="A104" s="154"/>
      <c r="B104" s="155"/>
      <c r="C104" s="186" t="s">
        <v>192</v>
      </c>
      <c r="D104" s="159"/>
      <c r="E104" s="160">
        <v>2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134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5">
      <c r="A105" s="154"/>
      <c r="B105" s="155"/>
      <c r="C105" s="186" t="s">
        <v>146</v>
      </c>
      <c r="D105" s="159"/>
      <c r="E105" s="160">
        <v>2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134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5">
      <c r="A106" s="154"/>
      <c r="B106" s="155"/>
      <c r="C106" s="186" t="s">
        <v>193</v>
      </c>
      <c r="D106" s="159"/>
      <c r="E106" s="160">
        <v>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134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86" t="s">
        <v>242</v>
      </c>
      <c r="D107" s="159"/>
      <c r="E107" s="160">
        <v>1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134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2">
        <v>28</v>
      </c>
      <c r="B108" s="173" t="s">
        <v>243</v>
      </c>
      <c r="C108" s="185" t="s">
        <v>244</v>
      </c>
      <c r="D108" s="174" t="s">
        <v>127</v>
      </c>
      <c r="E108" s="175">
        <v>39.94</v>
      </c>
      <c r="F108" s="176"/>
      <c r="G108" s="177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1.0000000000000001E-5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128</v>
      </c>
      <c r="T108" s="157" t="s">
        <v>245</v>
      </c>
      <c r="U108" s="157">
        <v>7.6999999999999999E-2</v>
      </c>
      <c r="V108" s="157">
        <f>ROUND(E108*U108,2)</f>
        <v>3.08</v>
      </c>
      <c r="W108" s="157"/>
      <c r="X108" s="157" t="s">
        <v>130</v>
      </c>
      <c r="Y108" s="157" t="s">
        <v>131</v>
      </c>
      <c r="Z108" s="147"/>
      <c r="AA108" s="147"/>
      <c r="AB108" s="147"/>
      <c r="AC108" s="147"/>
      <c r="AD108" s="147"/>
      <c r="AE108" s="147"/>
      <c r="AF108" s="147"/>
      <c r="AG108" s="147" t="s">
        <v>142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186" t="s">
        <v>246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134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5">
      <c r="A110" s="154"/>
      <c r="B110" s="155"/>
      <c r="C110" s="186" t="s">
        <v>247</v>
      </c>
      <c r="D110" s="159"/>
      <c r="E110" s="160">
        <v>14.8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134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6" t="s">
        <v>248</v>
      </c>
      <c r="D111" s="159"/>
      <c r="E111" s="160">
        <v>8.3000000000000007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134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5">
      <c r="A112" s="154"/>
      <c r="B112" s="155"/>
      <c r="C112" s="186" t="s">
        <v>249</v>
      </c>
      <c r="D112" s="159"/>
      <c r="E112" s="160">
        <v>1.6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134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5">
      <c r="A113" s="154"/>
      <c r="B113" s="155"/>
      <c r="C113" s="186" t="s">
        <v>250</v>
      </c>
      <c r="D113" s="159"/>
      <c r="E113" s="160">
        <v>8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134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86" t="s">
        <v>190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134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86" t="s">
        <v>251</v>
      </c>
      <c r="D115" s="159"/>
      <c r="E115" s="160">
        <v>0.7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134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5">
      <c r="A116" s="154"/>
      <c r="B116" s="155"/>
      <c r="C116" s="186" t="s">
        <v>252</v>
      </c>
      <c r="D116" s="159"/>
      <c r="E116" s="160">
        <v>2.64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134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86" t="s">
        <v>178</v>
      </c>
      <c r="D117" s="159"/>
      <c r="E117" s="160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134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5">
      <c r="A118" s="154"/>
      <c r="B118" s="155"/>
      <c r="C118" s="186" t="s">
        <v>253</v>
      </c>
      <c r="D118" s="159"/>
      <c r="E118" s="160">
        <v>1.7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134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86" t="s">
        <v>254</v>
      </c>
      <c r="D119" s="159"/>
      <c r="E119" s="160">
        <v>1.2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134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2">
        <v>29</v>
      </c>
      <c r="B120" s="173" t="s">
        <v>255</v>
      </c>
      <c r="C120" s="185" t="s">
        <v>256</v>
      </c>
      <c r="D120" s="174" t="s">
        <v>127</v>
      </c>
      <c r="E120" s="175">
        <v>7.24</v>
      </c>
      <c r="F120" s="176"/>
      <c r="G120" s="177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2.7899999999999999E-3</v>
      </c>
      <c r="O120" s="156">
        <f>ROUND(E120*N120,2)</f>
        <v>0.02</v>
      </c>
      <c r="P120" s="156">
        <v>0</v>
      </c>
      <c r="Q120" s="156">
        <f>ROUND(E120*P120,2)</f>
        <v>0</v>
      </c>
      <c r="R120" s="157"/>
      <c r="S120" s="157" t="s">
        <v>128</v>
      </c>
      <c r="T120" s="157" t="s">
        <v>245</v>
      </c>
      <c r="U120" s="157">
        <v>0.23449999999999999</v>
      </c>
      <c r="V120" s="157">
        <f>ROUND(E120*U120,2)</f>
        <v>1.7</v>
      </c>
      <c r="W120" s="157"/>
      <c r="X120" s="157" t="s">
        <v>130</v>
      </c>
      <c r="Y120" s="157" t="s">
        <v>141</v>
      </c>
      <c r="Z120" s="147"/>
      <c r="AA120" s="147"/>
      <c r="AB120" s="147"/>
      <c r="AC120" s="147"/>
      <c r="AD120" s="147"/>
      <c r="AE120" s="147"/>
      <c r="AF120" s="147"/>
      <c r="AG120" s="147" t="s">
        <v>142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186" t="s">
        <v>190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134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86" t="s">
        <v>251</v>
      </c>
      <c r="D122" s="159"/>
      <c r="E122" s="160">
        <v>0.7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134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86" t="s">
        <v>252</v>
      </c>
      <c r="D123" s="159"/>
      <c r="E123" s="160">
        <v>2.64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134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86" t="s">
        <v>178</v>
      </c>
      <c r="D124" s="159"/>
      <c r="E124" s="160">
        <v>1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134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86" t="s">
        <v>253</v>
      </c>
      <c r="D125" s="159"/>
      <c r="E125" s="160">
        <v>1.7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134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5">
      <c r="A126" s="154"/>
      <c r="B126" s="155"/>
      <c r="C126" s="186" t="s">
        <v>254</v>
      </c>
      <c r="D126" s="159"/>
      <c r="E126" s="160">
        <v>1.2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134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" outlineLevel="1" x14ac:dyDescent="0.25">
      <c r="A127" s="172">
        <v>30</v>
      </c>
      <c r="B127" s="173" t="s">
        <v>257</v>
      </c>
      <c r="C127" s="185" t="s">
        <v>258</v>
      </c>
      <c r="D127" s="174" t="s">
        <v>127</v>
      </c>
      <c r="E127" s="175">
        <v>39.94</v>
      </c>
      <c r="F127" s="176"/>
      <c r="G127" s="177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6">
        <v>1.0000000000000001E-5</v>
      </c>
      <c r="O127" s="156">
        <f>ROUND(E127*N127,2)</f>
        <v>0</v>
      </c>
      <c r="P127" s="156">
        <v>0</v>
      </c>
      <c r="Q127" s="156">
        <f>ROUND(E127*P127,2)</f>
        <v>0</v>
      </c>
      <c r="R127" s="157"/>
      <c r="S127" s="157" t="s">
        <v>128</v>
      </c>
      <c r="T127" s="157" t="s">
        <v>245</v>
      </c>
      <c r="U127" s="157">
        <v>7.1999999999999995E-2</v>
      </c>
      <c r="V127" s="157">
        <f>ROUND(E127*U127,2)</f>
        <v>2.88</v>
      </c>
      <c r="W127" s="157"/>
      <c r="X127" s="157" t="s">
        <v>130</v>
      </c>
      <c r="Y127" s="157" t="s">
        <v>141</v>
      </c>
      <c r="Z127" s="147"/>
      <c r="AA127" s="147"/>
      <c r="AB127" s="147"/>
      <c r="AC127" s="147"/>
      <c r="AD127" s="147"/>
      <c r="AE127" s="147"/>
      <c r="AF127" s="147"/>
      <c r="AG127" s="147" t="s">
        <v>142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5">
      <c r="A128" s="154"/>
      <c r="B128" s="155"/>
      <c r="C128" s="186" t="s">
        <v>259</v>
      </c>
      <c r="D128" s="159"/>
      <c r="E128" s="160">
        <v>39.94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134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2">
        <v>31</v>
      </c>
      <c r="B129" s="173" t="s">
        <v>260</v>
      </c>
      <c r="C129" s="185" t="s">
        <v>261</v>
      </c>
      <c r="D129" s="174" t="s">
        <v>127</v>
      </c>
      <c r="E129" s="175">
        <v>119.82</v>
      </c>
      <c r="F129" s="176"/>
      <c r="G129" s="177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2.2000000000000001E-4</v>
      </c>
      <c r="O129" s="156">
        <f>ROUND(E129*N129,2)</f>
        <v>0.03</v>
      </c>
      <c r="P129" s="156">
        <v>0</v>
      </c>
      <c r="Q129" s="156">
        <f>ROUND(E129*P129,2)</f>
        <v>0</v>
      </c>
      <c r="R129" s="157"/>
      <c r="S129" s="157" t="s">
        <v>128</v>
      </c>
      <c r="T129" s="157" t="s">
        <v>245</v>
      </c>
      <c r="U129" s="157">
        <v>0.17499999999999999</v>
      </c>
      <c r="V129" s="157">
        <f>ROUND(E129*U129,2)</f>
        <v>20.97</v>
      </c>
      <c r="W129" s="157"/>
      <c r="X129" s="157" t="s">
        <v>130</v>
      </c>
      <c r="Y129" s="157" t="s">
        <v>141</v>
      </c>
      <c r="Z129" s="147"/>
      <c r="AA129" s="147"/>
      <c r="AB129" s="147"/>
      <c r="AC129" s="147"/>
      <c r="AD129" s="147"/>
      <c r="AE129" s="147"/>
      <c r="AF129" s="147"/>
      <c r="AG129" s="147" t="s">
        <v>142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86" t="s">
        <v>262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134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5">
      <c r="A131" s="154"/>
      <c r="B131" s="155"/>
      <c r="C131" s="186" t="s">
        <v>259</v>
      </c>
      <c r="D131" s="159"/>
      <c r="E131" s="160">
        <v>39.94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134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87" t="s">
        <v>263</v>
      </c>
      <c r="D132" s="161"/>
      <c r="E132" s="162">
        <v>79.88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134</v>
      </c>
      <c r="AH132" s="147">
        <v>4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2">
        <v>32</v>
      </c>
      <c r="B133" s="173" t="s">
        <v>264</v>
      </c>
      <c r="C133" s="185" t="s">
        <v>265</v>
      </c>
      <c r="D133" s="174" t="s">
        <v>127</v>
      </c>
      <c r="E133" s="175">
        <v>39.94</v>
      </c>
      <c r="F133" s="176"/>
      <c r="G133" s="177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5.0000000000000002E-5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128</v>
      </c>
      <c r="T133" s="157" t="s">
        <v>245</v>
      </c>
      <c r="U133" s="157">
        <v>6.3E-2</v>
      </c>
      <c r="V133" s="157">
        <f>ROUND(E133*U133,2)</f>
        <v>2.52</v>
      </c>
      <c r="W133" s="157"/>
      <c r="X133" s="157" t="s">
        <v>130</v>
      </c>
      <c r="Y133" s="157" t="s">
        <v>141</v>
      </c>
      <c r="Z133" s="147"/>
      <c r="AA133" s="147"/>
      <c r="AB133" s="147"/>
      <c r="AC133" s="147"/>
      <c r="AD133" s="147"/>
      <c r="AE133" s="147"/>
      <c r="AF133" s="147"/>
      <c r="AG133" s="147" t="s">
        <v>142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186" t="s">
        <v>259</v>
      </c>
      <c r="D134" s="159"/>
      <c r="E134" s="160">
        <v>39.94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134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2">
        <v>33</v>
      </c>
      <c r="B135" s="173" t="s">
        <v>266</v>
      </c>
      <c r="C135" s="185" t="s">
        <v>267</v>
      </c>
      <c r="D135" s="174" t="s">
        <v>127</v>
      </c>
      <c r="E135" s="175">
        <v>39.94</v>
      </c>
      <c r="F135" s="176"/>
      <c r="G135" s="177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3.7699999999999999E-3</v>
      </c>
      <c r="O135" s="156">
        <f>ROUND(E135*N135,2)</f>
        <v>0.15</v>
      </c>
      <c r="P135" s="156">
        <v>0</v>
      </c>
      <c r="Q135" s="156">
        <f>ROUND(E135*P135,2)</f>
        <v>0</v>
      </c>
      <c r="R135" s="157"/>
      <c r="S135" s="157" t="s">
        <v>183</v>
      </c>
      <c r="T135" s="157" t="s">
        <v>129</v>
      </c>
      <c r="U135" s="157">
        <v>0.31619999999999998</v>
      </c>
      <c r="V135" s="157">
        <f>ROUND(E135*U135,2)</f>
        <v>12.63</v>
      </c>
      <c r="W135" s="157"/>
      <c r="X135" s="157" t="s">
        <v>130</v>
      </c>
      <c r="Y135" s="157" t="s">
        <v>141</v>
      </c>
      <c r="Z135" s="147"/>
      <c r="AA135" s="147"/>
      <c r="AB135" s="147"/>
      <c r="AC135" s="147"/>
      <c r="AD135" s="147"/>
      <c r="AE135" s="147"/>
      <c r="AF135" s="147"/>
      <c r="AG135" s="147" t="s">
        <v>142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186" t="s">
        <v>259</v>
      </c>
      <c r="D136" s="159"/>
      <c r="E136" s="160">
        <v>39.94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134</v>
      </c>
      <c r="AH136" s="147">
        <v>5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2">
        <v>34</v>
      </c>
      <c r="B137" s="173" t="s">
        <v>268</v>
      </c>
      <c r="C137" s="185" t="s">
        <v>269</v>
      </c>
      <c r="D137" s="174" t="s">
        <v>127</v>
      </c>
      <c r="E137" s="175">
        <v>39.94</v>
      </c>
      <c r="F137" s="176"/>
      <c r="G137" s="177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1.0000000000000001E-5</v>
      </c>
      <c r="O137" s="156">
        <f>ROUND(E137*N137,2)</f>
        <v>0</v>
      </c>
      <c r="P137" s="156">
        <v>0</v>
      </c>
      <c r="Q137" s="156">
        <f>ROUND(E137*P137,2)</f>
        <v>0</v>
      </c>
      <c r="R137" s="157"/>
      <c r="S137" s="157" t="s">
        <v>183</v>
      </c>
      <c r="T137" s="157" t="s">
        <v>129</v>
      </c>
      <c r="U137" s="157">
        <v>4.4999999999999998E-2</v>
      </c>
      <c r="V137" s="157">
        <f>ROUND(E137*U137,2)</f>
        <v>1.8</v>
      </c>
      <c r="W137" s="157"/>
      <c r="X137" s="157" t="s">
        <v>130</v>
      </c>
      <c r="Y137" s="157" t="s">
        <v>141</v>
      </c>
      <c r="Z137" s="147"/>
      <c r="AA137" s="147"/>
      <c r="AB137" s="147"/>
      <c r="AC137" s="147"/>
      <c r="AD137" s="147"/>
      <c r="AE137" s="147"/>
      <c r="AF137" s="147"/>
      <c r="AG137" s="147" t="s">
        <v>142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6" t="s">
        <v>270</v>
      </c>
      <c r="D138" s="159"/>
      <c r="E138" s="16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134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5">
      <c r="A139" s="154"/>
      <c r="B139" s="155"/>
      <c r="C139" s="186" t="s">
        <v>259</v>
      </c>
      <c r="D139" s="159"/>
      <c r="E139" s="160">
        <v>39.94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134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13" x14ac:dyDescent="0.25">
      <c r="A140" s="165" t="s">
        <v>123</v>
      </c>
      <c r="B140" s="166" t="s">
        <v>90</v>
      </c>
      <c r="C140" s="184" t="s">
        <v>91</v>
      </c>
      <c r="D140" s="167"/>
      <c r="E140" s="168"/>
      <c r="F140" s="169"/>
      <c r="G140" s="170">
        <f>SUMIF(AG141:AG141,"&lt;&gt;NOR",G141:G141)</f>
        <v>0</v>
      </c>
      <c r="H140" s="164"/>
      <c r="I140" s="164">
        <f>SUM(I141:I141)</f>
        <v>0</v>
      </c>
      <c r="J140" s="164"/>
      <c r="K140" s="164">
        <f>SUM(K141:K141)</f>
        <v>0</v>
      </c>
      <c r="L140" s="164"/>
      <c r="M140" s="164">
        <f>SUM(M141:M141)</f>
        <v>0</v>
      </c>
      <c r="N140" s="163"/>
      <c r="O140" s="163">
        <f>SUM(O141:O141)</f>
        <v>0</v>
      </c>
      <c r="P140" s="163"/>
      <c r="Q140" s="163">
        <f>SUM(Q141:Q141)</f>
        <v>0</v>
      </c>
      <c r="R140" s="164"/>
      <c r="S140" s="164"/>
      <c r="T140" s="164"/>
      <c r="U140" s="164"/>
      <c r="V140" s="164">
        <f>SUM(V141:V141)</f>
        <v>4.05</v>
      </c>
      <c r="W140" s="164"/>
      <c r="X140" s="164"/>
      <c r="Y140" s="164"/>
      <c r="AG140" t="s">
        <v>124</v>
      </c>
    </row>
    <row r="141" spans="1:60" ht="20" outlineLevel="1" x14ac:dyDescent="0.25">
      <c r="A141" s="178">
        <v>35</v>
      </c>
      <c r="B141" s="179" t="s">
        <v>271</v>
      </c>
      <c r="C141" s="188" t="s">
        <v>272</v>
      </c>
      <c r="D141" s="180" t="s">
        <v>189</v>
      </c>
      <c r="E141" s="181">
        <v>6</v>
      </c>
      <c r="F141" s="182"/>
      <c r="G141" s="183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183</v>
      </c>
      <c r="T141" s="157" t="s">
        <v>129</v>
      </c>
      <c r="U141" s="157">
        <v>0.67500000000000004</v>
      </c>
      <c r="V141" s="157">
        <f>ROUND(E141*U141,2)</f>
        <v>4.05</v>
      </c>
      <c r="W141" s="157"/>
      <c r="X141" s="157" t="s">
        <v>130</v>
      </c>
      <c r="Y141" s="157" t="s">
        <v>141</v>
      </c>
      <c r="Z141" s="147"/>
      <c r="AA141" s="147"/>
      <c r="AB141" s="147"/>
      <c r="AC141" s="147"/>
      <c r="AD141" s="147"/>
      <c r="AE141" s="147"/>
      <c r="AF141" s="147"/>
      <c r="AG141" s="147" t="s">
        <v>142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13" x14ac:dyDescent="0.25">
      <c r="A142" s="165" t="s">
        <v>123</v>
      </c>
      <c r="B142" s="166" t="s">
        <v>92</v>
      </c>
      <c r="C142" s="184" t="s">
        <v>93</v>
      </c>
      <c r="D142" s="167"/>
      <c r="E142" s="168"/>
      <c r="F142" s="169"/>
      <c r="G142" s="170">
        <f>SUMIF(AG143:AG148,"&lt;&gt;NOR",G143:G148)</f>
        <v>0</v>
      </c>
      <c r="H142" s="164"/>
      <c r="I142" s="164">
        <f>SUM(I143:I148)</f>
        <v>0</v>
      </c>
      <c r="J142" s="164"/>
      <c r="K142" s="164">
        <f>SUM(K143:K148)</f>
        <v>0</v>
      </c>
      <c r="L142" s="164"/>
      <c r="M142" s="164">
        <f>SUM(M143:M148)</f>
        <v>0</v>
      </c>
      <c r="N142" s="163"/>
      <c r="O142" s="163">
        <f>SUM(O143:O148)</f>
        <v>0</v>
      </c>
      <c r="P142" s="163"/>
      <c r="Q142" s="163">
        <f>SUM(Q143:Q148)</f>
        <v>0</v>
      </c>
      <c r="R142" s="164"/>
      <c r="S142" s="164"/>
      <c r="T142" s="164"/>
      <c r="U142" s="164"/>
      <c r="V142" s="164">
        <f>SUM(V143:V148)</f>
        <v>5.6499999999999995</v>
      </c>
      <c r="W142" s="164"/>
      <c r="X142" s="164"/>
      <c r="Y142" s="164"/>
      <c r="AG142" t="s">
        <v>124</v>
      </c>
    </row>
    <row r="143" spans="1:60" outlineLevel="1" x14ac:dyDescent="0.25">
      <c r="A143" s="178">
        <v>36</v>
      </c>
      <c r="B143" s="179" t="s">
        <v>273</v>
      </c>
      <c r="C143" s="188" t="s">
        <v>274</v>
      </c>
      <c r="D143" s="180" t="s">
        <v>229</v>
      </c>
      <c r="E143" s="181">
        <v>3.2733699999999999</v>
      </c>
      <c r="F143" s="182"/>
      <c r="G143" s="183">
        <f t="shared" ref="G143:G148" si="0">ROUND(E143*F143,2)</f>
        <v>0</v>
      </c>
      <c r="H143" s="158"/>
      <c r="I143" s="157">
        <f t="shared" ref="I143:I148" si="1">ROUND(E143*H143,2)</f>
        <v>0</v>
      </c>
      <c r="J143" s="158"/>
      <c r="K143" s="157">
        <f t="shared" ref="K143:K148" si="2">ROUND(E143*J143,2)</f>
        <v>0</v>
      </c>
      <c r="L143" s="157">
        <v>21</v>
      </c>
      <c r="M143" s="157">
        <f t="shared" ref="M143:M148" si="3">G143*(1+L143/100)</f>
        <v>0</v>
      </c>
      <c r="N143" s="156">
        <v>0</v>
      </c>
      <c r="O143" s="156">
        <f t="shared" ref="O143:O148" si="4">ROUND(E143*N143,2)</f>
        <v>0</v>
      </c>
      <c r="P143" s="156">
        <v>0</v>
      </c>
      <c r="Q143" s="156">
        <f t="shared" ref="Q143:Q148" si="5">ROUND(E143*P143,2)</f>
        <v>0</v>
      </c>
      <c r="R143" s="157"/>
      <c r="S143" s="157" t="s">
        <v>128</v>
      </c>
      <c r="T143" s="157" t="s">
        <v>128</v>
      </c>
      <c r="U143" s="157">
        <v>0.63800000000000001</v>
      </c>
      <c r="V143" s="157">
        <f t="shared" ref="V143:V148" si="6">ROUND(E143*U143,2)</f>
        <v>2.09</v>
      </c>
      <c r="W143" s="157"/>
      <c r="X143" s="157" t="s">
        <v>275</v>
      </c>
      <c r="Y143" s="157" t="s">
        <v>141</v>
      </c>
      <c r="Z143" s="147"/>
      <c r="AA143" s="147"/>
      <c r="AB143" s="147"/>
      <c r="AC143" s="147"/>
      <c r="AD143" s="147"/>
      <c r="AE143" s="147"/>
      <c r="AF143" s="147"/>
      <c r="AG143" s="147" t="s">
        <v>276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8">
        <v>37</v>
      </c>
      <c r="B144" s="179" t="s">
        <v>277</v>
      </c>
      <c r="C144" s="188" t="s">
        <v>278</v>
      </c>
      <c r="D144" s="180" t="s">
        <v>229</v>
      </c>
      <c r="E144" s="181">
        <v>3.2733699999999999</v>
      </c>
      <c r="F144" s="182"/>
      <c r="G144" s="183">
        <f t="shared" si="0"/>
        <v>0</v>
      </c>
      <c r="H144" s="158"/>
      <c r="I144" s="157">
        <f t="shared" si="1"/>
        <v>0</v>
      </c>
      <c r="J144" s="158"/>
      <c r="K144" s="157">
        <f t="shared" si="2"/>
        <v>0</v>
      </c>
      <c r="L144" s="157">
        <v>21</v>
      </c>
      <c r="M144" s="157">
        <f t="shared" si="3"/>
        <v>0</v>
      </c>
      <c r="N144" s="156">
        <v>0</v>
      </c>
      <c r="O144" s="156">
        <f t="shared" si="4"/>
        <v>0</v>
      </c>
      <c r="P144" s="156">
        <v>0</v>
      </c>
      <c r="Q144" s="156">
        <f t="shared" si="5"/>
        <v>0</v>
      </c>
      <c r="R144" s="157"/>
      <c r="S144" s="157" t="s">
        <v>128</v>
      </c>
      <c r="T144" s="157" t="s">
        <v>128</v>
      </c>
      <c r="U144" s="157">
        <v>0.94199999999999995</v>
      </c>
      <c r="V144" s="157">
        <f t="shared" si="6"/>
        <v>3.08</v>
      </c>
      <c r="W144" s="157"/>
      <c r="X144" s="157" t="s">
        <v>275</v>
      </c>
      <c r="Y144" s="157" t="s">
        <v>141</v>
      </c>
      <c r="Z144" s="147"/>
      <c r="AA144" s="147"/>
      <c r="AB144" s="147"/>
      <c r="AC144" s="147"/>
      <c r="AD144" s="147"/>
      <c r="AE144" s="147"/>
      <c r="AF144" s="147"/>
      <c r="AG144" s="147" t="s">
        <v>276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8">
        <v>38</v>
      </c>
      <c r="B145" s="179" t="s">
        <v>279</v>
      </c>
      <c r="C145" s="188" t="s">
        <v>280</v>
      </c>
      <c r="D145" s="180" t="s">
        <v>229</v>
      </c>
      <c r="E145" s="181">
        <v>3.2733699999999999</v>
      </c>
      <c r="F145" s="182"/>
      <c r="G145" s="183">
        <f t="shared" si="0"/>
        <v>0</v>
      </c>
      <c r="H145" s="158"/>
      <c r="I145" s="157">
        <f t="shared" si="1"/>
        <v>0</v>
      </c>
      <c r="J145" s="158"/>
      <c r="K145" s="157">
        <f t="shared" si="2"/>
        <v>0</v>
      </c>
      <c r="L145" s="157">
        <v>21</v>
      </c>
      <c r="M145" s="157">
        <f t="shared" si="3"/>
        <v>0</v>
      </c>
      <c r="N145" s="156">
        <v>0</v>
      </c>
      <c r="O145" s="156">
        <f t="shared" si="4"/>
        <v>0</v>
      </c>
      <c r="P145" s="156">
        <v>0</v>
      </c>
      <c r="Q145" s="156">
        <f t="shared" si="5"/>
        <v>0</v>
      </c>
      <c r="R145" s="157"/>
      <c r="S145" s="157" t="s">
        <v>128</v>
      </c>
      <c r="T145" s="157" t="s">
        <v>128</v>
      </c>
      <c r="U145" s="157">
        <v>0.105</v>
      </c>
      <c r="V145" s="157">
        <f t="shared" si="6"/>
        <v>0.34</v>
      </c>
      <c r="W145" s="157"/>
      <c r="X145" s="157" t="s">
        <v>275</v>
      </c>
      <c r="Y145" s="157" t="s">
        <v>141</v>
      </c>
      <c r="Z145" s="147"/>
      <c r="AA145" s="147"/>
      <c r="AB145" s="147"/>
      <c r="AC145" s="147"/>
      <c r="AD145" s="147"/>
      <c r="AE145" s="147"/>
      <c r="AF145" s="147"/>
      <c r="AG145" s="147" t="s">
        <v>276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8">
        <v>39</v>
      </c>
      <c r="B146" s="179" t="s">
        <v>281</v>
      </c>
      <c r="C146" s="188" t="s">
        <v>282</v>
      </c>
      <c r="D146" s="180" t="s">
        <v>229</v>
      </c>
      <c r="E146" s="181">
        <v>3.2733699999999999</v>
      </c>
      <c r="F146" s="182"/>
      <c r="G146" s="183">
        <f t="shared" si="0"/>
        <v>0</v>
      </c>
      <c r="H146" s="158"/>
      <c r="I146" s="157">
        <f t="shared" si="1"/>
        <v>0</v>
      </c>
      <c r="J146" s="158"/>
      <c r="K146" s="157">
        <f t="shared" si="2"/>
        <v>0</v>
      </c>
      <c r="L146" s="157">
        <v>21</v>
      </c>
      <c r="M146" s="157">
        <f t="shared" si="3"/>
        <v>0</v>
      </c>
      <c r="N146" s="156">
        <v>0</v>
      </c>
      <c r="O146" s="156">
        <f t="shared" si="4"/>
        <v>0</v>
      </c>
      <c r="P146" s="156">
        <v>0</v>
      </c>
      <c r="Q146" s="156">
        <f t="shared" si="5"/>
        <v>0</v>
      </c>
      <c r="R146" s="157"/>
      <c r="S146" s="157" t="s">
        <v>128</v>
      </c>
      <c r="T146" s="157" t="s">
        <v>128</v>
      </c>
      <c r="U146" s="157">
        <v>4.2000000000000003E-2</v>
      </c>
      <c r="V146" s="157">
        <f t="shared" si="6"/>
        <v>0.14000000000000001</v>
      </c>
      <c r="W146" s="157"/>
      <c r="X146" s="157" t="s">
        <v>275</v>
      </c>
      <c r="Y146" s="157" t="s">
        <v>141</v>
      </c>
      <c r="Z146" s="147"/>
      <c r="AA146" s="147"/>
      <c r="AB146" s="147"/>
      <c r="AC146" s="147"/>
      <c r="AD146" s="147"/>
      <c r="AE146" s="147"/>
      <c r="AF146" s="147"/>
      <c r="AG146" s="147" t="s">
        <v>276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8">
        <v>40</v>
      </c>
      <c r="B147" s="179" t="s">
        <v>283</v>
      </c>
      <c r="C147" s="188" t="s">
        <v>284</v>
      </c>
      <c r="D147" s="180" t="s">
        <v>229</v>
      </c>
      <c r="E147" s="181">
        <v>19.6402</v>
      </c>
      <c r="F147" s="182"/>
      <c r="G147" s="183">
        <f t="shared" si="0"/>
        <v>0</v>
      </c>
      <c r="H147" s="158"/>
      <c r="I147" s="157">
        <f t="shared" si="1"/>
        <v>0</v>
      </c>
      <c r="J147" s="158"/>
      <c r="K147" s="157">
        <f t="shared" si="2"/>
        <v>0</v>
      </c>
      <c r="L147" s="157">
        <v>21</v>
      </c>
      <c r="M147" s="157">
        <f t="shared" si="3"/>
        <v>0</v>
      </c>
      <c r="N147" s="156">
        <v>0</v>
      </c>
      <c r="O147" s="156">
        <f t="shared" si="4"/>
        <v>0</v>
      </c>
      <c r="P147" s="156">
        <v>0</v>
      </c>
      <c r="Q147" s="156">
        <f t="shared" si="5"/>
        <v>0</v>
      </c>
      <c r="R147" s="157"/>
      <c r="S147" s="157" t="s">
        <v>128</v>
      </c>
      <c r="T147" s="157" t="s">
        <v>128</v>
      </c>
      <c r="U147" s="157">
        <v>0</v>
      </c>
      <c r="V147" s="157">
        <f t="shared" si="6"/>
        <v>0</v>
      </c>
      <c r="W147" s="157"/>
      <c r="X147" s="157" t="s">
        <v>275</v>
      </c>
      <c r="Y147" s="157" t="s">
        <v>141</v>
      </c>
      <c r="Z147" s="147"/>
      <c r="AA147" s="147"/>
      <c r="AB147" s="147"/>
      <c r="AC147" s="147"/>
      <c r="AD147" s="147"/>
      <c r="AE147" s="147"/>
      <c r="AF147" s="147"/>
      <c r="AG147" s="147" t="s">
        <v>276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0" outlineLevel="1" x14ac:dyDescent="0.25">
      <c r="A148" s="178">
        <v>41</v>
      </c>
      <c r="B148" s="179" t="s">
        <v>285</v>
      </c>
      <c r="C148" s="188" t="s">
        <v>286</v>
      </c>
      <c r="D148" s="180" t="s">
        <v>229</v>
      </c>
      <c r="E148" s="181">
        <v>3.2733699999999999</v>
      </c>
      <c r="F148" s="182"/>
      <c r="G148" s="183">
        <f t="shared" si="0"/>
        <v>0</v>
      </c>
      <c r="H148" s="158"/>
      <c r="I148" s="157">
        <f t="shared" si="1"/>
        <v>0</v>
      </c>
      <c r="J148" s="158"/>
      <c r="K148" s="157">
        <f t="shared" si="2"/>
        <v>0</v>
      </c>
      <c r="L148" s="157">
        <v>21</v>
      </c>
      <c r="M148" s="157">
        <f t="shared" si="3"/>
        <v>0</v>
      </c>
      <c r="N148" s="156">
        <v>0</v>
      </c>
      <c r="O148" s="156">
        <f t="shared" si="4"/>
        <v>0</v>
      </c>
      <c r="P148" s="156">
        <v>0</v>
      </c>
      <c r="Q148" s="156">
        <f t="shared" si="5"/>
        <v>0</v>
      </c>
      <c r="R148" s="157"/>
      <c r="S148" s="157" t="s">
        <v>128</v>
      </c>
      <c r="T148" s="157" t="s">
        <v>128</v>
      </c>
      <c r="U148" s="157">
        <v>0</v>
      </c>
      <c r="V148" s="157">
        <f t="shared" si="6"/>
        <v>0</v>
      </c>
      <c r="W148" s="157"/>
      <c r="X148" s="157" t="s">
        <v>275</v>
      </c>
      <c r="Y148" s="157" t="s">
        <v>141</v>
      </c>
      <c r="Z148" s="147"/>
      <c r="AA148" s="147"/>
      <c r="AB148" s="147"/>
      <c r="AC148" s="147"/>
      <c r="AD148" s="147"/>
      <c r="AE148" s="147"/>
      <c r="AF148" s="147"/>
      <c r="AG148" s="147" t="s">
        <v>276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13" x14ac:dyDescent="0.25">
      <c r="A149" s="165" t="s">
        <v>123</v>
      </c>
      <c r="B149" s="166" t="s">
        <v>95</v>
      </c>
      <c r="C149" s="184" t="s">
        <v>29</v>
      </c>
      <c r="D149" s="167"/>
      <c r="E149" s="168"/>
      <c r="F149" s="169"/>
      <c r="G149" s="170">
        <f>SUMIF(AG150:AG161,"&lt;&gt;NOR",G150:G161)</f>
        <v>0</v>
      </c>
      <c r="H149" s="164"/>
      <c r="I149" s="164">
        <f>SUM(I150:I161)</f>
        <v>0</v>
      </c>
      <c r="J149" s="164"/>
      <c r="K149" s="164">
        <f>SUM(K150:K161)</f>
        <v>0</v>
      </c>
      <c r="L149" s="164"/>
      <c r="M149" s="164">
        <f>SUM(M150:M161)</f>
        <v>0</v>
      </c>
      <c r="N149" s="163"/>
      <c r="O149" s="163">
        <f>SUM(O150:O161)</f>
        <v>8.15</v>
      </c>
      <c r="P149" s="163"/>
      <c r="Q149" s="163">
        <f>SUM(Q150:Q161)</f>
        <v>0</v>
      </c>
      <c r="R149" s="164"/>
      <c r="S149" s="164"/>
      <c r="T149" s="164"/>
      <c r="U149" s="164"/>
      <c r="V149" s="164">
        <f>SUM(V150:V161)</f>
        <v>0</v>
      </c>
      <c r="W149" s="164"/>
      <c r="X149" s="164"/>
      <c r="Y149" s="164"/>
      <c r="AG149" t="s">
        <v>124</v>
      </c>
    </row>
    <row r="150" spans="1:60" ht="20" outlineLevel="1" x14ac:dyDescent="0.25">
      <c r="A150" s="172">
        <v>42</v>
      </c>
      <c r="B150" s="173" t="s">
        <v>287</v>
      </c>
      <c r="C150" s="185" t="s">
        <v>288</v>
      </c>
      <c r="D150" s="174" t="s">
        <v>127</v>
      </c>
      <c r="E150" s="175">
        <v>139</v>
      </c>
      <c r="F150" s="176"/>
      <c r="G150" s="177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0</v>
      </c>
      <c r="O150" s="156">
        <f>ROUND(E150*N150,2)</f>
        <v>0</v>
      </c>
      <c r="P150" s="156">
        <v>0</v>
      </c>
      <c r="Q150" s="156">
        <f>ROUND(E150*P150,2)</f>
        <v>0</v>
      </c>
      <c r="R150" s="157"/>
      <c r="S150" s="157" t="s">
        <v>183</v>
      </c>
      <c r="T150" s="157" t="s">
        <v>129</v>
      </c>
      <c r="U150" s="157">
        <v>0</v>
      </c>
      <c r="V150" s="157">
        <f>ROUND(E150*U150,2)</f>
        <v>0</v>
      </c>
      <c r="W150" s="157"/>
      <c r="X150" s="157" t="s">
        <v>130</v>
      </c>
      <c r="Y150" s="157" t="s">
        <v>141</v>
      </c>
      <c r="Z150" s="147"/>
      <c r="AA150" s="147"/>
      <c r="AB150" s="147"/>
      <c r="AC150" s="147"/>
      <c r="AD150" s="147"/>
      <c r="AE150" s="147"/>
      <c r="AF150" s="147"/>
      <c r="AG150" s="147" t="s">
        <v>142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5">
      <c r="A151" s="154"/>
      <c r="B151" s="155"/>
      <c r="C151" s="186" t="s">
        <v>289</v>
      </c>
      <c r="D151" s="159"/>
      <c r="E151" s="160">
        <v>39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134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5">
      <c r="A152" s="154"/>
      <c r="B152" s="155"/>
      <c r="C152" s="186" t="s">
        <v>290</v>
      </c>
      <c r="D152" s="159"/>
      <c r="E152" s="160">
        <v>44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134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186" t="s">
        <v>291</v>
      </c>
      <c r="D153" s="159"/>
      <c r="E153" s="160">
        <v>17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134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5">
      <c r="A154" s="154"/>
      <c r="B154" s="155"/>
      <c r="C154" s="186" t="s">
        <v>292</v>
      </c>
      <c r="D154" s="159"/>
      <c r="E154" s="160">
        <v>39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134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" outlineLevel="1" x14ac:dyDescent="0.25">
      <c r="A155" s="172">
        <v>43</v>
      </c>
      <c r="B155" s="173" t="s">
        <v>293</v>
      </c>
      <c r="C155" s="185" t="s">
        <v>294</v>
      </c>
      <c r="D155" s="174" t="s">
        <v>295</v>
      </c>
      <c r="E155" s="175">
        <v>1.55</v>
      </c>
      <c r="F155" s="176"/>
      <c r="G155" s="177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6">
        <v>5.2591200000000002</v>
      </c>
      <c r="O155" s="156">
        <f>ROUND(E155*N155,2)</f>
        <v>8.15</v>
      </c>
      <c r="P155" s="156">
        <v>0</v>
      </c>
      <c r="Q155" s="156">
        <f>ROUND(E155*P155,2)</f>
        <v>0</v>
      </c>
      <c r="R155" s="157"/>
      <c r="S155" s="157" t="s">
        <v>183</v>
      </c>
      <c r="T155" s="157" t="s">
        <v>129</v>
      </c>
      <c r="U155" s="157">
        <v>0</v>
      </c>
      <c r="V155" s="157">
        <f>ROUND(E155*U155,2)</f>
        <v>0</v>
      </c>
      <c r="W155" s="157"/>
      <c r="X155" s="157" t="s">
        <v>130</v>
      </c>
      <c r="Y155" s="157" t="s">
        <v>141</v>
      </c>
      <c r="Z155" s="147"/>
      <c r="AA155" s="147"/>
      <c r="AB155" s="147"/>
      <c r="AC155" s="147"/>
      <c r="AD155" s="147"/>
      <c r="AE155" s="147"/>
      <c r="AF155" s="147"/>
      <c r="AG155" s="147" t="s">
        <v>142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5">
      <c r="A156" s="154"/>
      <c r="B156" s="155"/>
      <c r="C156" s="186" t="s">
        <v>133</v>
      </c>
      <c r="D156" s="159"/>
      <c r="E156" s="160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134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5">
      <c r="A157" s="154"/>
      <c r="B157" s="155"/>
      <c r="C157" s="186" t="s">
        <v>296</v>
      </c>
      <c r="D157" s="159"/>
      <c r="E157" s="160">
        <v>0.43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134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5">
      <c r="A158" s="154"/>
      <c r="B158" s="155"/>
      <c r="C158" s="186" t="s">
        <v>297</v>
      </c>
      <c r="D158" s="159"/>
      <c r="E158" s="160">
        <v>0.48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134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5">
      <c r="A159" s="154"/>
      <c r="B159" s="155"/>
      <c r="C159" s="186" t="s">
        <v>298</v>
      </c>
      <c r="D159" s="159"/>
      <c r="E159" s="160">
        <v>0.21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134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86" t="s">
        <v>299</v>
      </c>
      <c r="D160" s="159"/>
      <c r="E160" s="160">
        <v>0.43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134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8">
        <v>44</v>
      </c>
      <c r="B161" s="179" t="s">
        <v>300</v>
      </c>
      <c r="C161" s="188" t="s">
        <v>301</v>
      </c>
      <c r="D161" s="180" t="s">
        <v>302</v>
      </c>
      <c r="E161" s="181">
        <v>1</v>
      </c>
      <c r="F161" s="182"/>
      <c r="G161" s="183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0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128</v>
      </c>
      <c r="T161" s="157" t="s">
        <v>129</v>
      </c>
      <c r="U161" s="157">
        <v>0</v>
      </c>
      <c r="V161" s="157">
        <f>ROUND(E161*U161,2)</f>
        <v>0</v>
      </c>
      <c r="W161" s="157"/>
      <c r="X161" s="157" t="s">
        <v>303</v>
      </c>
      <c r="Y161" s="157" t="s">
        <v>141</v>
      </c>
      <c r="Z161" s="147"/>
      <c r="AA161" s="147"/>
      <c r="AB161" s="147"/>
      <c r="AC161" s="147"/>
      <c r="AD161" s="147"/>
      <c r="AE161" s="147"/>
      <c r="AF161" s="147"/>
      <c r="AG161" s="147" t="s">
        <v>304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13" x14ac:dyDescent="0.25">
      <c r="A162" s="165" t="s">
        <v>123</v>
      </c>
      <c r="B162" s="166" t="s">
        <v>96</v>
      </c>
      <c r="C162" s="184" t="s">
        <v>30</v>
      </c>
      <c r="D162" s="167"/>
      <c r="E162" s="168"/>
      <c r="F162" s="169"/>
      <c r="G162" s="170">
        <f>SUMIF(AG163:AG165,"&lt;&gt;NOR",G163:G165)</f>
        <v>0</v>
      </c>
      <c r="H162" s="164"/>
      <c r="I162" s="164">
        <f>SUM(I163:I165)</f>
        <v>0</v>
      </c>
      <c r="J162" s="164"/>
      <c r="K162" s="164">
        <f>SUM(K163:K165)</f>
        <v>0</v>
      </c>
      <c r="L162" s="164"/>
      <c r="M162" s="164">
        <f>SUM(M163:M165)</f>
        <v>0</v>
      </c>
      <c r="N162" s="163"/>
      <c r="O162" s="163">
        <f>SUM(O163:O165)</f>
        <v>0</v>
      </c>
      <c r="P162" s="163"/>
      <c r="Q162" s="163">
        <f>SUM(Q163:Q165)</f>
        <v>0</v>
      </c>
      <c r="R162" s="164"/>
      <c r="S162" s="164"/>
      <c r="T162" s="164"/>
      <c r="U162" s="164"/>
      <c r="V162" s="164">
        <f>SUM(V163:V165)</f>
        <v>0</v>
      </c>
      <c r="W162" s="164"/>
      <c r="X162" s="164"/>
      <c r="Y162" s="164"/>
      <c r="AG162" t="s">
        <v>124</v>
      </c>
    </row>
    <row r="163" spans="1:60" outlineLevel="1" x14ac:dyDescent="0.25">
      <c r="A163" s="178">
        <v>45</v>
      </c>
      <c r="B163" s="179" t="s">
        <v>305</v>
      </c>
      <c r="C163" s="188" t="s">
        <v>306</v>
      </c>
      <c r="D163" s="180" t="s">
        <v>302</v>
      </c>
      <c r="E163" s="181">
        <v>1</v>
      </c>
      <c r="F163" s="182"/>
      <c r="G163" s="183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6">
        <v>0</v>
      </c>
      <c r="O163" s="156">
        <f>ROUND(E163*N163,2)</f>
        <v>0</v>
      </c>
      <c r="P163" s="156">
        <v>0</v>
      </c>
      <c r="Q163" s="156">
        <f>ROUND(E163*P163,2)</f>
        <v>0</v>
      </c>
      <c r="R163" s="157"/>
      <c r="S163" s="157" t="s">
        <v>128</v>
      </c>
      <c r="T163" s="157" t="s">
        <v>129</v>
      </c>
      <c r="U163" s="157">
        <v>0</v>
      </c>
      <c r="V163" s="157">
        <f>ROUND(E163*U163,2)</f>
        <v>0</v>
      </c>
      <c r="W163" s="157"/>
      <c r="X163" s="157" t="s">
        <v>303</v>
      </c>
      <c r="Y163" s="157" t="s">
        <v>141</v>
      </c>
      <c r="Z163" s="147"/>
      <c r="AA163" s="147"/>
      <c r="AB163" s="147"/>
      <c r="AC163" s="147"/>
      <c r="AD163" s="147"/>
      <c r="AE163" s="147"/>
      <c r="AF163" s="147"/>
      <c r="AG163" s="147" t="s">
        <v>307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78">
        <v>46</v>
      </c>
      <c r="B164" s="179" t="s">
        <v>308</v>
      </c>
      <c r="C164" s="188" t="s">
        <v>309</v>
      </c>
      <c r="D164" s="180" t="s">
        <v>302</v>
      </c>
      <c r="E164" s="181">
        <v>1</v>
      </c>
      <c r="F164" s="182"/>
      <c r="G164" s="183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128</v>
      </c>
      <c r="T164" s="157" t="s">
        <v>129</v>
      </c>
      <c r="U164" s="157">
        <v>0</v>
      </c>
      <c r="V164" s="157">
        <f>ROUND(E164*U164,2)</f>
        <v>0</v>
      </c>
      <c r="W164" s="157"/>
      <c r="X164" s="157" t="s">
        <v>303</v>
      </c>
      <c r="Y164" s="157" t="s">
        <v>141</v>
      </c>
      <c r="Z164" s="147"/>
      <c r="AA164" s="147"/>
      <c r="AB164" s="147"/>
      <c r="AC164" s="147"/>
      <c r="AD164" s="147"/>
      <c r="AE164" s="147"/>
      <c r="AF164" s="147"/>
      <c r="AG164" s="147" t="s">
        <v>307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0" outlineLevel="1" x14ac:dyDescent="0.25">
      <c r="A165" s="172">
        <v>47</v>
      </c>
      <c r="B165" s="173" t="s">
        <v>310</v>
      </c>
      <c r="C165" s="185" t="s">
        <v>311</v>
      </c>
      <c r="D165" s="174" t="s">
        <v>302</v>
      </c>
      <c r="E165" s="175">
        <v>1</v>
      </c>
      <c r="F165" s="176"/>
      <c r="G165" s="177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128</v>
      </c>
      <c r="T165" s="157" t="s">
        <v>129</v>
      </c>
      <c r="U165" s="157">
        <v>0</v>
      </c>
      <c r="V165" s="157">
        <f>ROUND(E165*U165,2)</f>
        <v>0</v>
      </c>
      <c r="W165" s="157"/>
      <c r="X165" s="157" t="s">
        <v>303</v>
      </c>
      <c r="Y165" s="157" t="s">
        <v>141</v>
      </c>
      <c r="Z165" s="147"/>
      <c r="AA165" s="147"/>
      <c r="AB165" s="147"/>
      <c r="AC165" s="147"/>
      <c r="AD165" s="147"/>
      <c r="AE165" s="147"/>
      <c r="AF165" s="147"/>
      <c r="AG165" s="147" t="s">
        <v>307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5">
      <c r="A166" s="3"/>
      <c r="B166" s="4"/>
      <c r="C166" s="18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12</v>
      </c>
      <c r="AF166">
        <v>21</v>
      </c>
      <c r="AG166" t="s">
        <v>109</v>
      </c>
    </row>
    <row r="167" spans="1:60" ht="13" x14ac:dyDescent="0.25">
      <c r="A167" s="150"/>
      <c r="B167" s="151" t="s">
        <v>31</v>
      </c>
      <c r="C167" s="190"/>
      <c r="D167" s="152"/>
      <c r="E167" s="153"/>
      <c r="F167" s="153"/>
      <c r="G167" s="171">
        <f>G8+G21+G53+G60+G73+G80+G87+G92+G94+G100+G140+G142+G149+G162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312</v>
      </c>
    </row>
    <row r="168" spans="1:60" x14ac:dyDescent="0.25">
      <c r="A168" s="3"/>
      <c r="B168" s="4"/>
      <c r="C168" s="189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5">
      <c r="A169" s="3"/>
      <c r="B169" s="4"/>
      <c r="C169" s="18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5">
      <c r="A170" s="255" t="s">
        <v>313</v>
      </c>
      <c r="B170" s="255"/>
      <c r="C170" s="256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5">
      <c r="A171" s="257"/>
      <c r="B171" s="258"/>
      <c r="C171" s="259"/>
      <c r="D171" s="258"/>
      <c r="E171" s="258"/>
      <c r="F171" s="258"/>
      <c r="G171" s="26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314</v>
      </c>
    </row>
    <row r="172" spans="1:60" x14ac:dyDescent="0.25">
      <c r="A172" s="261"/>
      <c r="B172" s="262"/>
      <c r="C172" s="263"/>
      <c r="D172" s="262"/>
      <c r="E172" s="262"/>
      <c r="F172" s="262"/>
      <c r="G172" s="26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5">
      <c r="A173" s="261"/>
      <c r="B173" s="262"/>
      <c r="C173" s="263"/>
      <c r="D173" s="262"/>
      <c r="E173" s="262"/>
      <c r="F173" s="262"/>
      <c r="G173" s="26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5">
      <c r="A174" s="261"/>
      <c r="B174" s="262"/>
      <c r="C174" s="263"/>
      <c r="D174" s="262"/>
      <c r="E174" s="262"/>
      <c r="F174" s="262"/>
      <c r="G174" s="26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5">
      <c r="A175" s="265"/>
      <c r="B175" s="266"/>
      <c r="C175" s="267"/>
      <c r="D175" s="266"/>
      <c r="E175" s="266"/>
      <c r="F175" s="266"/>
      <c r="G175" s="26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5">
      <c r="A176" s="3"/>
      <c r="B176" s="4"/>
      <c r="C176" s="18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3:33" x14ac:dyDescent="0.25">
      <c r="C177" s="191"/>
      <c r="D177" s="10"/>
      <c r="AG177" t="s">
        <v>315</v>
      </c>
    </row>
    <row r="178" spans="3:33" x14ac:dyDescent="0.25">
      <c r="D178" s="10"/>
    </row>
    <row r="179" spans="3:33" x14ac:dyDescent="0.25">
      <c r="D179" s="10"/>
    </row>
    <row r="180" spans="3:33" x14ac:dyDescent="0.25">
      <c r="D180" s="10"/>
    </row>
    <row r="181" spans="3:33" x14ac:dyDescent="0.25">
      <c r="D181" s="10"/>
    </row>
    <row r="182" spans="3:33" x14ac:dyDescent="0.25">
      <c r="D182" s="10"/>
    </row>
    <row r="183" spans="3:33" x14ac:dyDescent="0.25">
      <c r="D183" s="10"/>
    </row>
    <row r="184" spans="3:33" x14ac:dyDescent="0.25">
      <c r="D184" s="10"/>
    </row>
    <row r="185" spans="3:33" x14ac:dyDescent="0.25">
      <c r="D185" s="10"/>
    </row>
    <row r="186" spans="3:33" x14ac:dyDescent="0.25">
      <c r="D186" s="10"/>
    </row>
    <row r="187" spans="3:33" x14ac:dyDescent="0.25">
      <c r="D187" s="10"/>
    </row>
    <row r="188" spans="3:33" x14ac:dyDescent="0.25">
      <c r="D188" s="10"/>
    </row>
    <row r="189" spans="3:33" x14ac:dyDescent="0.25">
      <c r="D189" s="10"/>
    </row>
    <row r="190" spans="3:33" x14ac:dyDescent="0.25">
      <c r="D190" s="10"/>
    </row>
    <row r="191" spans="3:33" x14ac:dyDescent="0.25">
      <c r="D191" s="10"/>
    </row>
    <row r="192" spans="3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71:G175"/>
    <mergeCell ref="A1:G1"/>
    <mergeCell ref="C2:G2"/>
    <mergeCell ref="C3:G3"/>
    <mergeCell ref="C4:G4"/>
    <mergeCell ref="A170:C17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20" customWidth="1"/>
    <col min="3" max="3" width="38.1796875" style="120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8" t="s">
        <v>7</v>
      </c>
      <c r="B1" s="248"/>
      <c r="C1" s="248"/>
      <c r="D1" s="248"/>
      <c r="E1" s="248"/>
      <c r="F1" s="248"/>
      <c r="G1" s="248"/>
      <c r="AG1" t="s">
        <v>97</v>
      </c>
    </row>
    <row r="2" spans="1:60" ht="25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98</v>
      </c>
    </row>
    <row r="3" spans="1:60" ht="25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98</v>
      </c>
      <c r="AG3" t="s">
        <v>99</v>
      </c>
    </row>
    <row r="4" spans="1:60" ht="25" customHeight="1" x14ac:dyDescent="0.25">
      <c r="A4" s="140" t="s">
        <v>10</v>
      </c>
      <c r="B4" s="141" t="s">
        <v>50</v>
      </c>
      <c r="C4" s="252" t="s">
        <v>51</v>
      </c>
      <c r="D4" s="253"/>
      <c r="E4" s="253"/>
      <c r="F4" s="253"/>
      <c r="G4" s="254"/>
      <c r="AG4" t="s">
        <v>100</v>
      </c>
    </row>
    <row r="5" spans="1:60" x14ac:dyDescent="0.25">
      <c r="D5" s="10"/>
    </row>
    <row r="6" spans="1:60" ht="37.5" x14ac:dyDescent="0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  <c r="X6" s="146" t="s">
        <v>121</v>
      </c>
      <c r="Y6" s="146" t="s">
        <v>122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5" t="s">
        <v>123</v>
      </c>
      <c r="B8" s="166" t="s">
        <v>67</v>
      </c>
      <c r="C8" s="184" t="s">
        <v>68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4"/>
      <c r="S8" s="164"/>
      <c r="T8" s="164"/>
      <c r="U8" s="164"/>
      <c r="V8" s="164">
        <f>SUM(V9:V12)</f>
        <v>12.96</v>
      </c>
      <c r="W8" s="164"/>
      <c r="X8" s="164"/>
      <c r="Y8" s="164"/>
      <c r="AG8" t="s">
        <v>124</v>
      </c>
    </row>
    <row r="9" spans="1:60" outlineLevel="1" x14ac:dyDescent="0.25">
      <c r="A9" s="172">
        <v>1</v>
      </c>
      <c r="B9" s="173" t="s">
        <v>125</v>
      </c>
      <c r="C9" s="185" t="s">
        <v>126</v>
      </c>
      <c r="D9" s="174" t="s">
        <v>127</v>
      </c>
      <c r="E9" s="175">
        <v>40.5</v>
      </c>
      <c r="F9" s="176"/>
      <c r="G9" s="17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2.0000000000000002E-5</v>
      </c>
      <c r="O9" s="156">
        <f>ROUND(E9*N9,2)</f>
        <v>0</v>
      </c>
      <c r="P9" s="156">
        <v>1.0000000000000001E-5</v>
      </c>
      <c r="Q9" s="156">
        <f>ROUND(E9*P9,2)</f>
        <v>0</v>
      </c>
      <c r="R9" s="157"/>
      <c r="S9" s="157" t="s">
        <v>128</v>
      </c>
      <c r="T9" s="157" t="s">
        <v>129</v>
      </c>
      <c r="U9" s="157">
        <v>0.32</v>
      </c>
      <c r="V9" s="157">
        <f>ROUND(E9*U9,2)</f>
        <v>12.96</v>
      </c>
      <c r="W9" s="157"/>
      <c r="X9" s="157" t="s">
        <v>130</v>
      </c>
      <c r="Y9" s="157" t="s">
        <v>131</v>
      </c>
      <c r="Z9" s="147"/>
      <c r="AA9" s="147"/>
      <c r="AB9" s="147"/>
      <c r="AC9" s="147"/>
      <c r="AD9" s="147"/>
      <c r="AE9" s="147"/>
      <c r="AF9" s="147"/>
      <c r="AG9" s="147" t="s">
        <v>132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6" t="s">
        <v>133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86" t="s">
        <v>316</v>
      </c>
      <c r="D11" s="159"/>
      <c r="E11" s="160">
        <v>19.8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6" t="s">
        <v>317</v>
      </c>
      <c r="D12" s="159"/>
      <c r="E12" s="160">
        <v>20.7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13" x14ac:dyDescent="0.25">
      <c r="A13" s="165" t="s">
        <v>123</v>
      </c>
      <c r="B13" s="166" t="s">
        <v>70</v>
      </c>
      <c r="C13" s="184" t="s">
        <v>71</v>
      </c>
      <c r="D13" s="167"/>
      <c r="E13" s="168"/>
      <c r="F13" s="169"/>
      <c r="G13" s="170">
        <f>SUMIF(AG14:AG23,"&lt;&gt;NOR",G14:G23)</f>
        <v>0</v>
      </c>
      <c r="H13" s="164"/>
      <c r="I13" s="164">
        <f>SUM(I14:I23)</f>
        <v>0</v>
      </c>
      <c r="J13" s="164"/>
      <c r="K13" s="164">
        <f>SUM(K14:K23)</f>
        <v>0</v>
      </c>
      <c r="L13" s="164"/>
      <c r="M13" s="164">
        <f>SUM(M14:M23)</f>
        <v>0</v>
      </c>
      <c r="N13" s="163"/>
      <c r="O13" s="163">
        <f>SUM(O14:O23)</f>
        <v>1.1800000000000002</v>
      </c>
      <c r="P13" s="163"/>
      <c r="Q13" s="163">
        <f>SUM(Q14:Q23)</f>
        <v>0</v>
      </c>
      <c r="R13" s="164"/>
      <c r="S13" s="164"/>
      <c r="T13" s="164"/>
      <c r="U13" s="164"/>
      <c r="V13" s="164">
        <f>SUM(V14:V23)</f>
        <v>166.49999999999997</v>
      </c>
      <c r="W13" s="164"/>
      <c r="X13" s="164"/>
      <c r="Y13" s="164"/>
      <c r="AG13" t="s">
        <v>124</v>
      </c>
    </row>
    <row r="14" spans="1:60" ht="20" outlineLevel="1" x14ac:dyDescent="0.25">
      <c r="A14" s="172">
        <v>2</v>
      </c>
      <c r="B14" s="173" t="s">
        <v>318</v>
      </c>
      <c r="C14" s="185" t="s">
        <v>319</v>
      </c>
      <c r="D14" s="174" t="s">
        <v>127</v>
      </c>
      <c r="E14" s="175">
        <v>40.5</v>
      </c>
      <c r="F14" s="176"/>
      <c r="G14" s="177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2.7199999999999998E-2</v>
      </c>
      <c r="O14" s="156">
        <f>ROUND(E14*N14,2)</f>
        <v>1.1000000000000001</v>
      </c>
      <c r="P14" s="156">
        <v>0</v>
      </c>
      <c r="Q14" s="156">
        <f>ROUND(E14*P14,2)</f>
        <v>0</v>
      </c>
      <c r="R14" s="157"/>
      <c r="S14" s="157" t="s">
        <v>128</v>
      </c>
      <c r="T14" s="157" t="s">
        <v>128</v>
      </c>
      <c r="U14" s="157">
        <v>3.3351000000000002</v>
      </c>
      <c r="V14" s="157">
        <f>ROUND(E14*U14,2)</f>
        <v>135.07</v>
      </c>
      <c r="W14" s="157"/>
      <c r="X14" s="157" t="s">
        <v>130</v>
      </c>
      <c r="Y14" s="157" t="s">
        <v>131</v>
      </c>
      <c r="Z14" s="147"/>
      <c r="AA14" s="147"/>
      <c r="AB14" s="147"/>
      <c r="AC14" s="147"/>
      <c r="AD14" s="147"/>
      <c r="AE14" s="147"/>
      <c r="AF14" s="147"/>
      <c r="AG14" s="147" t="s">
        <v>132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86" t="s">
        <v>320</v>
      </c>
      <c r="D15" s="159"/>
      <c r="E15" s="160">
        <v>40.5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134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2">
        <v>3</v>
      </c>
      <c r="B16" s="173" t="s">
        <v>163</v>
      </c>
      <c r="C16" s="185" t="s">
        <v>164</v>
      </c>
      <c r="D16" s="174" t="s">
        <v>127</v>
      </c>
      <c r="E16" s="175">
        <v>40.5</v>
      </c>
      <c r="F16" s="176"/>
      <c r="G16" s="177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6.3000000000000003E-4</v>
      </c>
      <c r="O16" s="156">
        <f>ROUND(E16*N16,2)</f>
        <v>0.03</v>
      </c>
      <c r="P16" s="156">
        <v>0</v>
      </c>
      <c r="Q16" s="156">
        <f>ROUND(E16*P16,2)</f>
        <v>0</v>
      </c>
      <c r="R16" s="157"/>
      <c r="S16" s="157" t="s">
        <v>128</v>
      </c>
      <c r="T16" s="157" t="s">
        <v>128</v>
      </c>
      <c r="U16" s="157">
        <v>0.23</v>
      </c>
      <c r="V16" s="157">
        <f>ROUND(E16*U16,2)</f>
        <v>9.32</v>
      </c>
      <c r="W16" s="157"/>
      <c r="X16" s="157" t="s">
        <v>130</v>
      </c>
      <c r="Y16" s="157" t="s">
        <v>141</v>
      </c>
      <c r="Z16" s="147"/>
      <c r="AA16" s="147"/>
      <c r="AB16" s="147"/>
      <c r="AC16" s="147"/>
      <c r="AD16" s="147"/>
      <c r="AE16" s="147"/>
      <c r="AF16" s="147"/>
      <c r="AG16" s="147" t="s">
        <v>142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186" t="s">
        <v>321</v>
      </c>
      <c r="D17" s="159"/>
      <c r="E17" s="160">
        <v>40.5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" outlineLevel="1" x14ac:dyDescent="0.25">
      <c r="A18" s="172">
        <v>4</v>
      </c>
      <c r="B18" s="173" t="s">
        <v>322</v>
      </c>
      <c r="C18" s="185" t="s">
        <v>323</v>
      </c>
      <c r="D18" s="174" t="s">
        <v>127</v>
      </c>
      <c r="E18" s="175">
        <v>40.5</v>
      </c>
      <c r="F18" s="176"/>
      <c r="G18" s="177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7.2000000000000005E-4</v>
      </c>
      <c r="O18" s="156">
        <f>ROUND(E18*N18,2)</f>
        <v>0.03</v>
      </c>
      <c r="P18" s="156">
        <v>0</v>
      </c>
      <c r="Q18" s="156">
        <f>ROUND(E18*P18,2)</f>
        <v>0</v>
      </c>
      <c r="R18" s="157"/>
      <c r="S18" s="157" t="s">
        <v>128</v>
      </c>
      <c r="T18" s="157" t="s">
        <v>128</v>
      </c>
      <c r="U18" s="157">
        <v>0.26500000000000001</v>
      </c>
      <c r="V18" s="157">
        <f>ROUND(E18*U18,2)</f>
        <v>10.73</v>
      </c>
      <c r="W18" s="157"/>
      <c r="X18" s="157" t="s">
        <v>130</v>
      </c>
      <c r="Y18" s="157" t="s">
        <v>141</v>
      </c>
      <c r="Z18" s="147"/>
      <c r="AA18" s="147"/>
      <c r="AB18" s="147"/>
      <c r="AC18" s="147"/>
      <c r="AD18" s="147"/>
      <c r="AE18" s="147"/>
      <c r="AF18" s="147"/>
      <c r="AG18" s="147" t="s">
        <v>142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6" t="s">
        <v>321</v>
      </c>
      <c r="D19" s="159"/>
      <c r="E19" s="160">
        <v>40.5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2">
        <v>5</v>
      </c>
      <c r="B20" s="173" t="s">
        <v>324</v>
      </c>
      <c r="C20" s="185" t="s">
        <v>325</v>
      </c>
      <c r="D20" s="174" t="s">
        <v>127</v>
      </c>
      <c r="E20" s="175">
        <v>40.5</v>
      </c>
      <c r="F20" s="176"/>
      <c r="G20" s="177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3.5E-4</v>
      </c>
      <c r="O20" s="156">
        <f>ROUND(E20*N20,2)</f>
        <v>0.01</v>
      </c>
      <c r="P20" s="156">
        <v>0</v>
      </c>
      <c r="Q20" s="156">
        <f>ROUND(E20*P20,2)</f>
        <v>0</v>
      </c>
      <c r="R20" s="157"/>
      <c r="S20" s="157" t="s">
        <v>128</v>
      </c>
      <c r="T20" s="157" t="s">
        <v>128</v>
      </c>
      <c r="U20" s="157">
        <v>0.185</v>
      </c>
      <c r="V20" s="157">
        <f>ROUND(E20*U20,2)</f>
        <v>7.49</v>
      </c>
      <c r="W20" s="157"/>
      <c r="X20" s="157" t="s">
        <v>130</v>
      </c>
      <c r="Y20" s="157" t="s">
        <v>141</v>
      </c>
      <c r="Z20" s="147"/>
      <c r="AA20" s="147"/>
      <c r="AB20" s="147"/>
      <c r="AC20" s="147"/>
      <c r="AD20" s="147"/>
      <c r="AE20" s="147"/>
      <c r="AF20" s="147"/>
      <c r="AG20" s="147" t="s">
        <v>142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86" t="s">
        <v>320</v>
      </c>
      <c r="D21" s="159"/>
      <c r="E21" s="160">
        <v>40.5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134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2">
        <v>6</v>
      </c>
      <c r="B22" s="173" t="s">
        <v>185</v>
      </c>
      <c r="C22" s="185" t="s">
        <v>186</v>
      </c>
      <c r="D22" s="174" t="s">
        <v>127</v>
      </c>
      <c r="E22" s="175">
        <v>40.5</v>
      </c>
      <c r="F22" s="176"/>
      <c r="G22" s="177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3.2000000000000003E-4</v>
      </c>
      <c r="O22" s="156">
        <f>ROUND(E22*N22,2)</f>
        <v>0.01</v>
      </c>
      <c r="P22" s="156">
        <v>0</v>
      </c>
      <c r="Q22" s="156">
        <f>ROUND(E22*P22,2)</f>
        <v>0</v>
      </c>
      <c r="R22" s="157"/>
      <c r="S22" s="157" t="s">
        <v>183</v>
      </c>
      <c r="T22" s="157" t="s">
        <v>129</v>
      </c>
      <c r="U22" s="157">
        <v>9.6000000000000002E-2</v>
      </c>
      <c r="V22" s="157">
        <f>ROUND(E22*U22,2)</f>
        <v>3.89</v>
      </c>
      <c r="W22" s="157"/>
      <c r="X22" s="157" t="s">
        <v>130</v>
      </c>
      <c r="Y22" s="157" t="s">
        <v>141</v>
      </c>
      <c r="Z22" s="147"/>
      <c r="AA22" s="147"/>
      <c r="AB22" s="147"/>
      <c r="AC22" s="147"/>
      <c r="AD22" s="147"/>
      <c r="AE22" s="147"/>
      <c r="AF22" s="147"/>
      <c r="AG22" s="147" t="s">
        <v>132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6" t="s">
        <v>321</v>
      </c>
      <c r="D23" s="159"/>
      <c r="E23" s="160">
        <v>40.5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134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13" x14ac:dyDescent="0.25">
      <c r="A24" s="165" t="s">
        <v>123</v>
      </c>
      <c r="B24" s="166" t="s">
        <v>76</v>
      </c>
      <c r="C24" s="184" t="s">
        <v>77</v>
      </c>
      <c r="D24" s="167"/>
      <c r="E24" s="168"/>
      <c r="F24" s="169"/>
      <c r="G24" s="170">
        <f>SUMIF(AG25:AG28,"&lt;&gt;NOR",G25:G28)</f>
        <v>0</v>
      </c>
      <c r="H24" s="164"/>
      <c r="I24" s="164">
        <f>SUM(I25:I28)</f>
        <v>0</v>
      </c>
      <c r="J24" s="164"/>
      <c r="K24" s="164">
        <f>SUM(K25:K28)</f>
        <v>0</v>
      </c>
      <c r="L24" s="164"/>
      <c r="M24" s="164">
        <f>SUM(M25:M28)</f>
        <v>0</v>
      </c>
      <c r="N24" s="163"/>
      <c r="O24" s="163">
        <f>SUM(O25:O28)</f>
        <v>0.36</v>
      </c>
      <c r="P24" s="163"/>
      <c r="Q24" s="163">
        <f>SUM(Q25:Q28)</f>
        <v>0</v>
      </c>
      <c r="R24" s="164"/>
      <c r="S24" s="164"/>
      <c r="T24" s="164"/>
      <c r="U24" s="164"/>
      <c r="V24" s="164">
        <f>SUM(V25:V28)</f>
        <v>14.56</v>
      </c>
      <c r="W24" s="164"/>
      <c r="X24" s="164"/>
      <c r="Y24" s="164"/>
      <c r="AG24" t="s">
        <v>124</v>
      </c>
    </row>
    <row r="25" spans="1:60" outlineLevel="1" x14ac:dyDescent="0.25">
      <c r="A25" s="172">
        <v>7</v>
      </c>
      <c r="B25" s="173" t="s">
        <v>326</v>
      </c>
      <c r="C25" s="185" t="s">
        <v>327</v>
      </c>
      <c r="D25" s="174" t="s">
        <v>127</v>
      </c>
      <c r="E25" s="175">
        <v>56</v>
      </c>
      <c r="F25" s="176"/>
      <c r="G25" s="177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6.3400000000000001E-3</v>
      </c>
      <c r="O25" s="156">
        <f>ROUND(E25*N25,2)</f>
        <v>0.36</v>
      </c>
      <c r="P25" s="156">
        <v>0</v>
      </c>
      <c r="Q25" s="156">
        <f>ROUND(E25*P25,2)</f>
        <v>0</v>
      </c>
      <c r="R25" s="157"/>
      <c r="S25" s="157" t="s">
        <v>128</v>
      </c>
      <c r="T25" s="157" t="s">
        <v>128</v>
      </c>
      <c r="U25" s="157">
        <v>0.26</v>
      </c>
      <c r="V25" s="157">
        <f>ROUND(E25*U25,2)</f>
        <v>14.56</v>
      </c>
      <c r="W25" s="157"/>
      <c r="X25" s="157" t="s">
        <v>130</v>
      </c>
      <c r="Y25" s="157" t="s">
        <v>141</v>
      </c>
      <c r="Z25" s="147"/>
      <c r="AA25" s="147"/>
      <c r="AB25" s="147"/>
      <c r="AC25" s="147"/>
      <c r="AD25" s="147"/>
      <c r="AE25" s="147"/>
      <c r="AF25" s="147"/>
      <c r="AG25" s="147" t="s">
        <v>132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5">
      <c r="A26" s="154"/>
      <c r="B26" s="155"/>
      <c r="C26" s="186" t="s">
        <v>133</v>
      </c>
      <c r="D26" s="159"/>
      <c r="E26" s="160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86" t="s">
        <v>328</v>
      </c>
      <c r="D27" s="159"/>
      <c r="E27" s="160">
        <v>28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86" t="s">
        <v>329</v>
      </c>
      <c r="D28" s="159"/>
      <c r="E28" s="160">
        <v>28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6" x14ac:dyDescent="0.25">
      <c r="A29" s="165" t="s">
        <v>123</v>
      </c>
      <c r="B29" s="166" t="s">
        <v>78</v>
      </c>
      <c r="C29" s="184" t="s">
        <v>79</v>
      </c>
      <c r="D29" s="167"/>
      <c r="E29" s="168"/>
      <c r="F29" s="169"/>
      <c r="G29" s="170">
        <f>SUMIF(AG30:AG35,"&lt;&gt;NOR",G30:G35)</f>
        <v>0</v>
      </c>
      <c r="H29" s="164"/>
      <c r="I29" s="164">
        <f>SUM(I30:I35)</f>
        <v>0</v>
      </c>
      <c r="J29" s="164"/>
      <c r="K29" s="164">
        <f>SUM(K30:K35)</f>
        <v>0</v>
      </c>
      <c r="L29" s="164"/>
      <c r="M29" s="164">
        <f>SUM(M30:M35)</f>
        <v>0</v>
      </c>
      <c r="N29" s="163"/>
      <c r="O29" s="163">
        <f>SUM(O30:O35)</f>
        <v>0</v>
      </c>
      <c r="P29" s="163"/>
      <c r="Q29" s="163">
        <f>SUM(Q30:Q35)</f>
        <v>0</v>
      </c>
      <c r="R29" s="164"/>
      <c r="S29" s="164"/>
      <c r="T29" s="164"/>
      <c r="U29" s="164"/>
      <c r="V29" s="164">
        <f>SUM(V30:V35)</f>
        <v>0.84</v>
      </c>
      <c r="W29" s="164"/>
      <c r="X29" s="164"/>
      <c r="Y29" s="164"/>
      <c r="AG29" t="s">
        <v>124</v>
      </c>
    </row>
    <row r="30" spans="1:60" outlineLevel="1" x14ac:dyDescent="0.25">
      <c r="A30" s="172">
        <v>8</v>
      </c>
      <c r="B30" s="173" t="s">
        <v>330</v>
      </c>
      <c r="C30" s="185" t="s">
        <v>331</v>
      </c>
      <c r="D30" s="174" t="s">
        <v>127</v>
      </c>
      <c r="E30" s="175">
        <v>6.44</v>
      </c>
      <c r="F30" s="176"/>
      <c r="G30" s="177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1.0000000000000001E-5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128</v>
      </c>
      <c r="T30" s="157" t="s">
        <v>128</v>
      </c>
      <c r="U30" s="157">
        <v>0.13</v>
      </c>
      <c r="V30" s="157">
        <f>ROUND(E30*U30,2)</f>
        <v>0.84</v>
      </c>
      <c r="W30" s="157"/>
      <c r="X30" s="157" t="s">
        <v>130</v>
      </c>
      <c r="Y30" s="157" t="s">
        <v>141</v>
      </c>
      <c r="Z30" s="147"/>
      <c r="AA30" s="147"/>
      <c r="AB30" s="147"/>
      <c r="AC30" s="147"/>
      <c r="AD30" s="147"/>
      <c r="AE30" s="147"/>
      <c r="AF30" s="147"/>
      <c r="AG30" s="147" t="s">
        <v>142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186" t="s">
        <v>332</v>
      </c>
      <c r="D31" s="159"/>
      <c r="E31" s="160">
        <v>6.44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134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2">
        <v>9</v>
      </c>
      <c r="B32" s="173" t="s">
        <v>215</v>
      </c>
      <c r="C32" s="185" t="s">
        <v>216</v>
      </c>
      <c r="D32" s="174" t="s">
        <v>127</v>
      </c>
      <c r="E32" s="175">
        <v>56</v>
      </c>
      <c r="F32" s="176"/>
      <c r="G32" s="177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183</v>
      </c>
      <c r="T32" s="157" t="s">
        <v>129</v>
      </c>
      <c r="U32" s="157">
        <v>0</v>
      </c>
      <c r="V32" s="157">
        <f>ROUND(E32*U32,2)</f>
        <v>0</v>
      </c>
      <c r="W32" s="157"/>
      <c r="X32" s="157" t="s">
        <v>130</v>
      </c>
      <c r="Y32" s="157" t="s">
        <v>141</v>
      </c>
      <c r="Z32" s="147"/>
      <c r="AA32" s="147"/>
      <c r="AB32" s="147"/>
      <c r="AC32" s="147"/>
      <c r="AD32" s="147"/>
      <c r="AE32" s="147"/>
      <c r="AF32" s="147"/>
      <c r="AG32" s="147" t="s">
        <v>142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86" t="s">
        <v>133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134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86" t="s">
        <v>328</v>
      </c>
      <c r="D34" s="159"/>
      <c r="E34" s="160">
        <v>28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134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86" t="s">
        <v>329</v>
      </c>
      <c r="D35" s="159"/>
      <c r="E35" s="160">
        <v>28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134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13" x14ac:dyDescent="0.25">
      <c r="A36" s="165" t="s">
        <v>123</v>
      </c>
      <c r="B36" s="166" t="s">
        <v>82</v>
      </c>
      <c r="C36" s="184" t="s">
        <v>83</v>
      </c>
      <c r="D36" s="167"/>
      <c r="E36" s="168"/>
      <c r="F36" s="169"/>
      <c r="G36" s="170">
        <f>SUMIF(AG37:AG37,"&lt;&gt;NOR",G37:G37)</f>
        <v>0</v>
      </c>
      <c r="H36" s="164"/>
      <c r="I36" s="164">
        <f>SUM(I37:I37)</f>
        <v>0</v>
      </c>
      <c r="J36" s="164"/>
      <c r="K36" s="164">
        <f>SUM(K37:K37)</f>
        <v>0</v>
      </c>
      <c r="L36" s="164"/>
      <c r="M36" s="164">
        <f>SUM(M37:M37)</f>
        <v>0</v>
      </c>
      <c r="N36" s="163"/>
      <c r="O36" s="163">
        <f>SUM(O37:O37)</f>
        <v>0</v>
      </c>
      <c r="P36" s="163"/>
      <c r="Q36" s="163">
        <f>SUM(Q37:Q37)</f>
        <v>0</v>
      </c>
      <c r="R36" s="164"/>
      <c r="S36" s="164"/>
      <c r="T36" s="164"/>
      <c r="U36" s="164"/>
      <c r="V36" s="164">
        <f>SUM(V37:V37)</f>
        <v>1.44</v>
      </c>
      <c r="W36" s="164"/>
      <c r="X36" s="164"/>
      <c r="Y36" s="164"/>
      <c r="AG36" t="s">
        <v>124</v>
      </c>
    </row>
    <row r="37" spans="1:60" outlineLevel="1" x14ac:dyDescent="0.25">
      <c r="A37" s="178">
        <v>10</v>
      </c>
      <c r="B37" s="179" t="s">
        <v>227</v>
      </c>
      <c r="C37" s="188" t="s">
        <v>228</v>
      </c>
      <c r="D37" s="180" t="s">
        <v>229</v>
      </c>
      <c r="E37" s="181">
        <v>1.53932</v>
      </c>
      <c r="F37" s="182"/>
      <c r="G37" s="183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128</v>
      </c>
      <c r="T37" s="157" t="s">
        <v>128</v>
      </c>
      <c r="U37" s="157">
        <v>0.9385</v>
      </c>
      <c r="V37" s="157">
        <f>ROUND(E37*U37,2)</f>
        <v>1.44</v>
      </c>
      <c r="W37" s="157"/>
      <c r="X37" s="157" t="s">
        <v>230</v>
      </c>
      <c r="Y37" s="157" t="s">
        <v>141</v>
      </c>
      <c r="Z37" s="147"/>
      <c r="AA37" s="147"/>
      <c r="AB37" s="147"/>
      <c r="AC37" s="147"/>
      <c r="AD37" s="147"/>
      <c r="AE37" s="147"/>
      <c r="AF37" s="147"/>
      <c r="AG37" s="147" t="s">
        <v>231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13" x14ac:dyDescent="0.25">
      <c r="A38" s="165" t="s">
        <v>123</v>
      </c>
      <c r="B38" s="166" t="s">
        <v>92</v>
      </c>
      <c r="C38" s="184" t="s">
        <v>93</v>
      </c>
      <c r="D38" s="167"/>
      <c r="E38" s="168"/>
      <c r="F38" s="169"/>
      <c r="G38" s="170">
        <f>SUMIF(AG39:AG44,"&lt;&gt;NOR",G39:G44)</f>
        <v>0</v>
      </c>
      <c r="H38" s="164"/>
      <c r="I38" s="164">
        <f>SUM(I39:I44)</f>
        <v>0</v>
      </c>
      <c r="J38" s="164"/>
      <c r="K38" s="164">
        <f>SUM(K39:K44)</f>
        <v>0</v>
      </c>
      <c r="L38" s="164"/>
      <c r="M38" s="164">
        <f>SUM(M39:M44)</f>
        <v>0</v>
      </c>
      <c r="N38" s="163"/>
      <c r="O38" s="163">
        <f>SUM(O39:O44)</f>
        <v>0</v>
      </c>
      <c r="P38" s="163"/>
      <c r="Q38" s="163">
        <f>SUM(Q39:Q44)</f>
        <v>0</v>
      </c>
      <c r="R38" s="164"/>
      <c r="S38" s="164"/>
      <c r="T38" s="164"/>
      <c r="U38" s="164"/>
      <c r="V38" s="164">
        <f>SUM(V39:V44)</f>
        <v>0</v>
      </c>
      <c r="W38" s="164"/>
      <c r="X38" s="164"/>
      <c r="Y38" s="164"/>
      <c r="AG38" t="s">
        <v>124</v>
      </c>
    </row>
    <row r="39" spans="1:60" outlineLevel="1" x14ac:dyDescent="0.25">
      <c r="A39" s="178">
        <v>11</v>
      </c>
      <c r="B39" s="179" t="s">
        <v>273</v>
      </c>
      <c r="C39" s="188" t="s">
        <v>274</v>
      </c>
      <c r="D39" s="180" t="s">
        <v>229</v>
      </c>
      <c r="E39" s="181">
        <v>4.0999999999999999E-4</v>
      </c>
      <c r="F39" s="182"/>
      <c r="G39" s="183">
        <f t="shared" ref="G39:G44" si="0">ROUND(E39*F39,2)</f>
        <v>0</v>
      </c>
      <c r="H39" s="158"/>
      <c r="I39" s="157">
        <f t="shared" ref="I39:I44" si="1">ROUND(E39*H39,2)</f>
        <v>0</v>
      </c>
      <c r="J39" s="158"/>
      <c r="K39" s="157">
        <f t="shared" ref="K39:K44" si="2">ROUND(E39*J39,2)</f>
        <v>0</v>
      </c>
      <c r="L39" s="157">
        <v>21</v>
      </c>
      <c r="M39" s="157">
        <f t="shared" ref="M39:M44" si="3">G39*(1+L39/100)</f>
        <v>0</v>
      </c>
      <c r="N39" s="156">
        <v>0</v>
      </c>
      <c r="O39" s="156">
        <f t="shared" ref="O39:O44" si="4">ROUND(E39*N39,2)</f>
        <v>0</v>
      </c>
      <c r="P39" s="156">
        <v>0</v>
      </c>
      <c r="Q39" s="156">
        <f t="shared" ref="Q39:Q44" si="5">ROUND(E39*P39,2)</f>
        <v>0</v>
      </c>
      <c r="R39" s="157"/>
      <c r="S39" s="157" t="s">
        <v>128</v>
      </c>
      <c r="T39" s="157" t="s">
        <v>128</v>
      </c>
      <c r="U39" s="157">
        <v>0.63800000000000001</v>
      </c>
      <c r="V39" s="157">
        <f t="shared" ref="V39:V44" si="6">ROUND(E39*U39,2)</f>
        <v>0</v>
      </c>
      <c r="W39" s="157"/>
      <c r="X39" s="157" t="s">
        <v>275</v>
      </c>
      <c r="Y39" s="157" t="s">
        <v>141</v>
      </c>
      <c r="Z39" s="147"/>
      <c r="AA39" s="147"/>
      <c r="AB39" s="147"/>
      <c r="AC39" s="147"/>
      <c r="AD39" s="147"/>
      <c r="AE39" s="147"/>
      <c r="AF39" s="147"/>
      <c r="AG39" s="147" t="s">
        <v>276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8">
        <v>12</v>
      </c>
      <c r="B40" s="179" t="s">
        <v>277</v>
      </c>
      <c r="C40" s="188" t="s">
        <v>278</v>
      </c>
      <c r="D40" s="180" t="s">
        <v>229</v>
      </c>
      <c r="E40" s="181">
        <v>4.0999999999999999E-4</v>
      </c>
      <c r="F40" s="182"/>
      <c r="G40" s="183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128</v>
      </c>
      <c r="T40" s="157" t="s">
        <v>128</v>
      </c>
      <c r="U40" s="157">
        <v>0.94199999999999995</v>
      </c>
      <c r="V40" s="157">
        <f t="shared" si="6"/>
        <v>0</v>
      </c>
      <c r="W40" s="157"/>
      <c r="X40" s="157" t="s">
        <v>275</v>
      </c>
      <c r="Y40" s="157" t="s">
        <v>141</v>
      </c>
      <c r="Z40" s="147"/>
      <c r="AA40" s="147"/>
      <c r="AB40" s="147"/>
      <c r="AC40" s="147"/>
      <c r="AD40" s="147"/>
      <c r="AE40" s="147"/>
      <c r="AF40" s="147"/>
      <c r="AG40" s="147" t="s">
        <v>276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8">
        <v>13</v>
      </c>
      <c r="B41" s="179" t="s">
        <v>279</v>
      </c>
      <c r="C41" s="188" t="s">
        <v>280</v>
      </c>
      <c r="D41" s="180" t="s">
        <v>229</v>
      </c>
      <c r="E41" s="181">
        <v>4.0999999999999999E-4</v>
      </c>
      <c r="F41" s="182"/>
      <c r="G41" s="183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128</v>
      </c>
      <c r="T41" s="157" t="s">
        <v>128</v>
      </c>
      <c r="U41" s="157">
        <v>0.105</v>
      </c>
      <c r="V41" s="157">
        <f t="shared" si="6"/>
        <v>0</v>
      </c>
      <c r="W41" s="157"/>
      <c r="X41" s="157" t="s">
        <v>275</v>
      </c>
      <c r="Y41" s="157" t="s">
        <v>141</v>
      </c>
      <c r="Z41" s="147"/>
      <c r="AA41" s="147"/>
      <c r="AB41" s="147"/>
      <c r="AC41" s="147"/>
      <c r="AD41" s="147"/>
      <c r="AE41" s="147"/>
      <c r="AF41" s="147"/>
      <c r="AG41" s="147" t="s">
        <v>276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8">
        <v>14</v>
      </c>
      <c r="B42" s="179" t="s">
        <v>281</v>
      </c>
      <c r="C42" s="188" t="s">
        <v>282</v>
      </c>
      <c r="D42" s="180" t="s">
        <v>229</v>
      </c>
      <c r="E42" s="181">
        <v>4.0999999999999999E-4</v>
      </c>
      <c r="F42" s="182"/>
      <c r="G42" s="183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21</v>
      </c>
      <c r="M42" s="157">
        <f t="shared" si="3"/>
        <v>0</v>
      </c>
      <c r="N42" s="156">
        <v>0</v>
      </c>
      <c r="O42" s="156">
        <f t="shared" si="4"/>
        <v>0</v>
      </c>
      <c r="P42" s="156">
        <v>0</v>
      </c>
      <c r="Q42" s="156">
        <f t="shared" si="5"/>
        <v>0</v>
      </c>
      <c r="R42" s="157"/>
      <c r="S42" s="157" t="s">
        <v>128</v>
      </c>
      <c r="T42" s="157" t="s">
        <v>128</v>
      </c>
      <c r="U42" s="157">
        <v>4.2000000000000003E-2</v>
      </c>
      <c r="V42" s="157">
        <f t="shared" si="6"/>
        <v>0</v>
      </c>
      <c r="W42" s="157"/>
      <c r="X42" s="157" t="s">
        <v>275</v>
      </c>
      <c r="Y42" s="157" t="s">
        <v>141</v>
      </c>
      <c r="Z42" s="147"/>
      <c r="AA42" s="147"/>
      <c r="AB42" s="147"/>
      <c r="AC42" s="147"/>
      <c r="AD42" s="147"/>
      <c r="AE42" s="147"/>
      <c r="AF42" s="147"/>
      <c r="AG42" s="147" t="s">
        <v>276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8">
        <v>15</v>
      </c>
      <c r="B43" s="179" t="s">
        <v>283</v>
      </c>
      <c r="C43" s="188" t="s">
        <v>284</v>
      </c>
      <c r="D43" s="180" t="s">
        <v>229</v>
      </c>
      <c r="E43" s="181">
        <v>2.4299999999999999E-3</v>
      </c>
      <c r="F43" s="182"/>
      <c r="G43" s="183">
        <f t="shared" si="0"/>
        <v>0</v>
      </c>
      <c r="H43" s="158"/>
      <c r="I43" s="157">
        <f t="shared" si="1"/>
        <v>0</v>
      </c>
      <c r="J43" s="158"/>
      <c r="K43" s="157">
        <f t="shared" si="2"/>
        <v>0</v>
      </c>
      <c r="L43" s="157">
        <v>21</v>
      </c>
      <c r="M43" s="157">
        <f t="shared" si="3"/>
        <v>0</v>
      </c>
      <c r="N43" s="156">
        <v>0</v>
      </c>
      <c r="O43" s="156">
        <f t="shared" si="4"/>
        <v>0</v>
      </c>
      <c r="P43" s="156">
        <v>0</v>
      </c>
      <c r="Q43" s="156">
        <f t="shared" si="5"/>
        <v>0</v>
      </c>
      <c r="R43" s="157"/>
      <c r="S43" s="157" t="s">
        <v>128</v>
      </c>
      <c r="T43" s="157" t="s">
        <v>128</v>
      </c>
      <c r="U43" s="157">
        <v>0</v>
      </c>
      <c r="V43" s="157">
        <f t="shared" si="6"/>
        <v>0</v>
      </c>
      <c r="W43" s="157"/>
      <c r="X43" s="157" t="s">
        <v>275</v>
      </c>
      <c r="Y43" s="157" t="s">
        <v>141</v>
      </c>
      <c r="Z43" s="147"/>
      <c r="AA43" s="147"/>
      <c r="AB43" s="147"/>
      <c r="AC43" s="147"/>
      <c r="AD43" s="147"/>
      <c r="AE43" s="147"/>
      <c r="AF43" s="147"/>
      <c r="AG43" s="147" t="s">
        <v>276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78">
        <v>16</v>
      </c>
      <c r="B44" s="179" t="s">
        <v>285</v>
      </c>
      <c r="C44" s="188" t="s">
        <v>286</v>
      </c>
      <c r="D44" s="180" t="s">
        <v>229</v>
      </c>
      <c r="E44" s="181">
        <v>4.0999999999999999E-4</v>
      </c>
      <c r="F44" s="182"/>
      <c r="G44" s="183">
        <f t="shared" si="0"/>
        <v>0</v>
      </c>
      <c r="H44" s="158"/>
      <c r="I44" s="157">
        <f t="shared" si="1"/>
        <v>0</v>
      </c>
      <c r="J44" s="158"/>
      <c r="K44" s="157">
        <f t="shared" si="2"/>
        <v>0</v>
      </c>
      <c r="L44" s="157">
        <v>21</v>
      </c>
      <c r="M44" s="157">
        <f t="shared" si="3"/>
        <v>0</v>
      </c>
      <c r="N44" s="156">
        <v>0</v>
      </c>
      <c r="O44" s="156">
        <f t="shared" si="4"/>
        <v>0</v>
      </c>
      <c r="P44" s="156">
        <v>0</v>
      </c>
      <c r="Q44" s="156">
        <f t="shared" si="5"/>
        <v>0</v>
      </c>
      <c r="R44" s="157"/>
      <c r="S44" s="157" t="s">
        <v>128</v>
      </c>
      <c r="T44" s="157" t="s">
        <v>128</v>
      </c>
      <c r="U44" s="157">
        <v>0</v>
      </c>
      <c r="V44" s="157">
        <f t="shared" si="6"/>
        <v>0</v>
      </c>
      <c r="W44" s="157"/>
      <c r="X44" s="157" t="s">
        <v>275</v>
      </c>
      <c r="Y44" s="157" t="s">
        <v>141</v>
      </c>
      <c r="Z44" s="147"/>
      <c r="AA44" s="147"/>
      <c r="AB44" s="147"/>
      <c r="AC44" s="147"/>
      <c r="AD44" s="147"/>
      <c r="AE44" s="147"/>
      <c r="AF44" s="147"/>
      <c r="AG44" s="147" t="s">
        <v>276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13" x14ac:dyDescent="0.25">
      <c r="A45" s="165" t="s">
        <v>123</v>
      </c>
      <c r="B45" s="166" t="s">
        <v>95</v>
      </c>
      <c r="C45" s="184" t="s">
        <v>29</v>
      </c>
      <c r="D45" s="167"/>
      <c r="E45" s="168"/>
      <c r="F45" s="169"/>
      <c r="G45" s="170">
        <f>SUMIF(AG46:AG53,"&lt;&gt;NOR",G46:G53)</f>
        <v>0</v>
      </c>
      <c r="H45" s="164"/>
      <c r="I45" s="164">
        <f>SUM(I46:I53)</f>
        <v>0</v>
      </c>
      <c r="J45" s="164"/>
      <c r="K45" s="164">
        <f>SUM(K46:K53)</f>
        <v>0</v>
      </c>
      <c r="L45" s="164"/>
      <c r="M45" s="164">
        <f>SUM(M46:M53)</f>
        <v>0</v>
      </c>
      <c r="N45" s="163"/>
      <c r="O45" s="163">
        <f>SUM(O46:O53)</f>
        <v>1.26</v>
      </c>
      <c r="P45" s="163"/>
      <c r="Q45" s="163">
        <f>SUM(Q46:Q53)</f>
        <v>0</v>
      </c>
      <c r="R45" s="164"/>
      <c r="S45" s="164"/>
      <c r="T45" s="164"/>
      <c r="U45" s="164"/>
      <c r="V45" s="164">
        <f>SUM(V46:V53)</f>
        <v>0</v>
      </c>
      <c r="W45" s="164"/>
      <c r="X45" s="164"/>
      <c r="Y45" s="164"/>
      <c r="AG45" t="s">
        <v>124</v>
      </c>
    </row>
    <row r="46" spans="1:60" ht="20" outlineLevel="1" x14ac:dyDescent="0.25">
      <c r="A46" s="172">
        <v>17</v>
      </c>
      <c r="B46" s="173" t="s">
        <v>287</v>
      </c>
      <c r="C46" s="185" t="s">
        <v>288</v>
      </c>
      <c r="D46" s="174" t="s">
        <v>127</v>
      </c>
      <c r="E46" s="175">
        <v>56</v>
      </c>
      <c r="F46" s="176"/>
      <c r="G46" s="177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183</v>
      </c>
      <c r="T46" s="157" t="s">
        <v>129</v>
      </c>
      <c r="U46" s="157">
        <v>0</v>
      </c>
      <c r="V46" s="157">
        <f>ROUND(E46*U46,2)</f>
        <v>0</v>
      </c>
      <c r="W46" s="157"/>
      <c r="X46" s="157" t="s">
        <v>130</v>
      </c>
      <c r="Y46" s="157" t="s">
        <v>141</v>
      </c>
      <c r="Z46" s="147"/>
      <c r="AA46" s="147"/>
      <c r="AB46" s="147"/>
      <c r="AC46" s="147"/>
      <c r="AD46" s="147"/>
      <c r="AE46" s="147"/>
      <c r="AF46" s="147"/>
      <c r="AG46" s="147" t="s">
        <v>142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86" t="s">
        <v>328</v>
      </c>
      <c r="D47" s="159"/>
      <c r="E47" s="160">
        <v>28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134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6" t="s">
        <v>329</v>
      </c>
      <c r="D48" s="159"/>
      <c r="E48" s="160">
        <v>28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134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" outlineLevel="1" x14ac:dyDescent="0.25">
      <c r="A49" s="172">
        <v>18</v>
      </c>
      <c r="B49" s="173" t="s">
        <v>293</v>
      </c>
      <c r="C49" s="185" t="s">
        <v>294</v>
      </c>
      <c r="D49" s="174" t="s">
        <v>295</v>
      </c>
      <c r="E49" s="175">
        <v>0.24</v>
      </c>
      <c r="F49" s="176"/>
      <c r="G49" s="177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5.2591200000000002</v>
      </c>
      <c r="O49" s="156">
        <f>ROUND(E49*N49,2)</f>
        <v>1.26</v>
      </c>
      <c r="P49" s="156">
        <v>0</v>
      </c>
      <c r="Q49" s="156">
        <f>ROUND(E49*P49,2)</f>
        <v>0</v>
      </c>
      <c r="R49" s="157"/>
      <c r="S49" s="157" t="s">
        <v>183</v>
      </c>
      <c r="T49" s="157" t="s">
        <v>129</v>
      </c>
      <c r="U49" s="157">
        <v>0</v>
      </c>
      <c r="V49" s="157">
        <f>ROUND(E49*U49,2)</f>
        <v>0</v>
      </c>
      <c r="W49" s="157"/>
      <c r="X49" s="157" t="s">
        <v>130</v>
      </c>
      <c r="Y49" s="157" t="s">
        <v>141</v>
      </c>
      <c r="Z49" s="147"/>
      <c r="AA49" s="147"/>
      <c r="AB49" s="147"/>
      <c r="AC49" s="147"/>
      <c r="AD49" s="147"/>
      <c r="AE49" s="147"/>
      <c r="AF49" s="147"/>
      <c r="AG49" s="147" t="s">
        <v>142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6" t="s">
        <v>133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86" t="s">
        <v>333</v>
      </c>
      <c r="D51" s="159"/>
      <c r="E51" s="160">
        <v>0.12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86" t="s">
        <v>334</v>
      </c>
      <c r="D52" s="159"/>
      <c r="E52" s="160">
        <v>0.12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134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2">
        <v>19</v>
      </c>
      <c r="B53" s="173" t="s">
        <v>300</v>
      </c>
      <c r="C53" s="185" t="s">
        <v>301</v>
      </c>
      <c r="D53" s="174" t="s">
        <v>302</v>
      </c>
      <c r="E53" s="175">
        <v>1</v>
      </c>
      <c r="F53" s="176"/>
      <c r="G53" s="177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128</v>
      </c>
      <c r="T53" s="157" t="s">
        <v>129</v>
      </c>
      <c r="U53" s="157">
        <v>0</v>
      </c>
      <c r="V53" s="157">
        <f>ROUND(E53*U53,2)</f>
        <v>0</v>
      </c>
      <c r="W53" s="157"/>
      <c r="X53" s="157" t="s">
        <v>303</v>
      </c>
      <c r="Y53" s="157" t="s">
        <v>141</v>
      </c>
      <c r="Z53" s="147"/>
      <c r="AA53" s="147"/>
      <c r="AB53" s="147"/>
      <c r="AC53" s="147"/>
      <c r="AD53" s="147"/>
      <c r="AE53" s="147"/>
      <c r="AF53" s="147"/>
      <c r="AG53" s="147" t="s">
        <v>304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3"/>
      <c r="B54" s="4"/>
      <c r="C54" s="18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109</v>
      </c>
    </row>
    <row r="55" spans="1:60" ht="13" x14ac:dyDescent="0.25">
      <c r="A55" s="150"/>
      <c r="B55" s="151" t="s">
        <v>31</v>
      </c>
      <c r="C55" s="190"/>
      <c r="D55" s="152"/>
      <c r="E55" s="153"/>
      <c r="F55" s="153"/>
      <c r="G55" s="171">
        <f>G8+G13+G24+G29+G36+G38+G45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312</v>
      </c>
    </row>
    <row r="56" spans="1:60" x14ac:dyDescent="0.25">
      <c r="A56" s="3"/>
      <c r="B56" s="4"/>
      <c r="C56" s="18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5">
      <c r="A57" s="3"/>
      <c r="B57" s="4"/>
      <c r="C57" s="18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55" t="s">
        <v>313</v>
      </c>
      <c r="B58" s="255"/>
      <c r="C58" s="256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57"/>
      <c r="B59" s="258"/>
      <c r="C59" s="259"/>
      <c r="D59" s="258"/>
      <c r="E59" s="258"/>
      <c r="F59" s="258"/>
      <c r="G59" s="26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314</v>
      </c>
    </row>
    <row r="60" spans="1:60" x14ac:dyDescent="0.25">
      <c r="A60" s="261"/>
      <c r="B60" s="262"/>
      <c r="C60" s="263"/>
      <c r="D60" s="262"/>
      <c r="E60" s="262"/>
      <c r="F60" s="262"/>
      <c r="G60" s="26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61"/>
      <c r="B61" s="262"/>
      <c r="C61" s="263"/>
      <c r="D61" s="262"/>
      <c r="E61" s="262"/>
      <c r="F61" s="262"/>
      <c r="G61" s="26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61"/>
      <c r="B62" s="262"/>
      <c r="C62" s="263"/>
      <c r="D62" s="262"/>
      <c r="E62" s="262"/>
      <c r="F62" s="262"/>
      <c r="G62" s="26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65"/>
      <c r="B63" s="266"/>
      <c r="C63" s="267"/>
      <c r="D63" s="266"/>
      <c r="E63" s="266"/>
      <c r="F63" s="266"/>
      <c r="G63" s="26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3"/>
      <c r="B64" s="4"/>
      <c r="C64" s="18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5">
      <c r="C65" s="191"/>
      <c r="D65" s="10"/>
      <c r="AG65" t="s">
        <v>315</v>
      </c>
    </row>
    <row r="66" spans="3:33" x14ac:dyDescent="0.25">
      <c r="D66" s="10"/>
    </row>
    <row r="67" spans="3:33" x14ac:dyDescent="0.25">
      <c r="D67" s="10"/>
    </row>
    <row r="68" spans="3:33" x14ac:dyDescent="0.25">
      <c r="D68" s="10"/>
    </row>
    <row r="69" spans="3:33" x14ac:dyDescent="0.25">
      <c r="D69" s="10"/>
    </row>
    <row r="70" spans="3:33" x14ac:dyDescent="0.25">
      <c r="D70" s="10"/>
    </row>
    <row r="71" spans="3:33" x14ac:dyDescent="0.25">
      <c r="D71" s="10"/>
    </row>
    <row r="72" spans="3:33" x14ac:dyDescent="0.25">
      <c r="D72" s="10"/>
    </row>
    <row r="73" spans="3:33" x14ac:dyDescent="0.25">
      <c r="D73" s="10"/>
    </row>
    <row r="74" spans="3:33" x14ac:dyDescent="0.25">
      <c r="D74" s="10"/>
    </row>
    <row r="75" spans="3:33" x14ac:dyDescent="0.25">
      <c r="D75" s="10"/>
    </row>
    <row r="76" spans="3:33" x14ac:dyDescent="0.25">
      <c r="D76" s="10"/>
    </row>
    <row r="77" spans="3:33" x14ac:dyDescent="0.25">
      <c r="D77" s="10"/>
    </row>
    <row r="78" spans="3:33" x14ac:dyDescent="0.25">
      <c r="D78" s="10"/>
    </row>
    <row r="79" spans="3:33" x14ac:dyDescent="0.25">
      <c r="D79" s="10"/>
    </row>
    <row r="80" spans="3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59:G63"/>
    <mergeCell ref="A1:G1"/>
    <mergeCell ref="C2:G2"/>
    <mergeCell ref="C3:G3"/>
    <mergeCell ref="C4:G4"/>
    <mergeCell ref="A58:C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20" customWidth="1"/>
    <col min="3" max="3" width="38.1796875" style="120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8" t="s">
        <v>7</v>
      </c>
      <c r="B1" s="248"/>
      <c r="C1" s="248"/>
      <c r="D1" s="248"/>
      <c r="E1" s="248"/>
      <c r="F1" s="248"/>
      <c r="G1" s="248"/>
      <c r="AG1" t="s">
        <v>97</v>
      </c>
    </row>
    <row r="2" spans="1:60" ht="25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98</v>
      </c>
    </row>
    <row r="3" spans="1:60" ht="25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98</v>
      </c>
      <c r="AG3" t="s">
        <v>99</v>
      </c>
    </row>
    <row r="4" spans="1:60" ht="25" customHeight="1" x14ac:dyDescent="0.25">
      <c r="A4" s="140" t="s">
        <v>10</v>
      </c>
      <c r="B4" s="141" t="s">
        <v>52</v>
      </c>
      <c r="C4" s="252" t="s">
        <v>53</v>
      </c>
      <c r="D4" s="253"/>
      <c r="E4" s="253"/>
      <c r="F4" s="253"/>
      <c r="G4" s="254"/>
      <c r="AG4" t="s">
        <v>100</v>
      </c>
    </row>
    <row r="5" spans="1:60" x14ac:dyDescent="0.25">
      <c r="D5" s="10"/>
    </row>
    <row r="6" spans="1:60" ht="37.5" x14ac:dyDescent="0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  <c r="X6" s="146" t="s">
        <v>121</v>
      </c>
      <c r="Y6" s="146" t="s">
        <v>122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5" t="s">
        <v>123</v>
      </c>
      <c r="B8" s="166" t="s">
        <v>48</v>
      </c>
      <c r="C8" s="184" t="s">
        <v>58</v>
      </c>
      <c r="D8" s="167"/>
      <c r="E8" s="168"/>
      <c r="F8" s="169"/>
      <c r="G8" s="170">
        <f>SUMIF(AG9:AG41,"&lt;&gt;NOR",G9:G41)</f>
        <v>0</v>
      </c>
      <c r="H8" s="164"/>
      <c r="I8" s="164">
        <f>SUM(I9:I41)</f>
        <v>0</v>
      </c>
      <c r="J8" s="164"/>
      <c r="K8" s="164">
        <f>SUM(K9:K41)</f>
        <v>0</v>
      </c>
      <c r="L8" s="164"/>
      <c r="M8" s="164">
        <f>SUM(M9:M41)</f>
        <v>0</v>
      </c>
      <c r="N8" s="163"/>
      <c r="O8" s="163">
        <f>SUM(O9:O41)</f>
        <v>0</v>
      </c>
      <c r="P8" s="163"/>
      <c r="Q8" s="163">
        <f>SUM(Q9:Q41)</f>
        <v>0</v>
      </c>
      <c r="R8" s="164"/>
      <c r="S8" s="164"/>
      <c r="T8" s="164"/>
      <c r="U8" s="164"/>
      <c r="V8" s="164">
        <f>SUM(V9:V41)</f>
        <v>203.16</v>
      </c>
      <c r="W8" s="164"/>
      <c r="X8" s="164"/>
      <c r="Y8" s="164"/>
      <c r="AG8" t="s">
        <v>124</v>
      </c>
    </row>
    <row r="9" spans="1:60" outlineLevel="1" x14ac:dyDescent="0.25">
      <c r="A9" s="172">
        <v>1</v>
      </c>
      <c r="B9" s="173" t="s">
        <v>335</v>
      </c>
      <c r="C9" s="185" t="s">
        <v>336</v>
      </c>
      <c r="D9" s="174" t="s">
        <v>337</v>
      </c>
      <c r="E9" s="175">
        <v>32.832000000000001</v>
      </c>
      <c r="F9" s="176"/>
      <c r="G9" s="17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128</v>
      </c>
      <c r="T9" s="157" t="s">
        <v>128</v>
      </c>
      <c r="U9" s="157">
        <v>4.6550000000000002</v>
      </c>
      <c r="V9" s="157">
        <f>ROUND(E9*U9,2)</f>
        <v>152.83000000000001</v>
      </c>
      <c r="W9" s="157"/>
      <c r="X9" s="157" t="s">
        <v>130</v>
      </c>
      <c r="Y9" s="157" t="s">
        <v>131</v>
      </c>
      <c r="Z9" s="147"/>
      <c r="AA9" s="147"/>
      <c r="AB9" s="147"/>
      <c r="AC9" s="147"/>
      <c r="AD9" s="147"/>
      <c r="AE9" s="147"/>
      <c r="AF9" s="147"/>
      <c r="AG9" s="147" t="s">
        <v>142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6" t="s">
        <v>338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86" t="s">
        <v>339</v>
      </c>
      <c r="D11" s="159"/>
      <c r="E11" s="160">
        <v>11.423999999999999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6" t="s">
        <v>340</v>
      </c>
      <c r="D12" s="159"/>
      <c r="E12" s="160">
        <v>12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186" t="s">
        <v>341</v>
      </c>
      <c r="D13" s="159"/>
      <c r="E13" s="160">
        <v>9.4079999999999995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2">
        <v>2</v>
      </c>
      <c r="B14" s="173" t="s">
        <v>342</v>
      </c>
      <c r="C14" s="185" t="s">
        <v>343</v>
      </c>
      <c r="D14" s="174" t="s">
        <v>337</v>
      </c>
      <c r="E14" s="175">
        <v>12.311999999999999</v>
      </c>
      <c r="F14" s="176"/>
      <c r="G14" s="177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128</v>
      </c>
      <c r="T14" s="157" t="s">
        <v>128</v>
      </c>
      <c r="U14" s="157">
        <v>0.34499999999999997</v>
      </c>
      <c r="V14" s="157">
        <f>ROUND(E14*U14,2)</f>
        <v>4.25</v>
      </c>
      <c r="W14" s="157"/>
      <c r="X14" s="157" t="s">
        <v>130</v>
      </c>
      <c r="Y14" s="157" t="s">
        <v>141</v>
      </c>
      <c r="Z14" s="147"/>
      <c r="AA14" s="147"/>
      <c r="AB14" s="147"/>
      <c r="AC14" s="147"/>
      <c r="AD14" s="147"/>
      <c r="AE14" s="147"/>
      <c r="AF14" s="147"/>
      <c r="AG14" s="147" t="s">
        <v>142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86" t="s">
        <v>338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86" t="s">
        <v>344</v>
      </c>
      <c r="D16" s="159"/>
      <c r="E16" s="160">
        <v>4.2839999999999998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6" t="s">
        <v>345</v>
      </c>
      <c r="D17" s="159"/>
      <c r="E17" s="160">
        <v>4.5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186" t="s">
        <v>346</v>
      </c>
      <c r="D18" s="159"/>
      <c r="E18" s="160">
        <v>3.528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134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2">
        <v>3</v>
      </c>
      <c r="B19" s="173" t="s">
        <v>347</v>
      </c>
      <c r="C19" s="185" t="s">
        <v>348</v>
      </c>
      <c r="D19" s="174" t="s">
        <v>337</v>
      </c>
      <c r="E19" s="175">
        <v>20.52</v>
      </c>
      <c r="F19" s="176"/>
      <c r="G19" s="177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128</v>
      </c>
      <c r="T19" s="157" t="s">
        <v>128</v>
      </c>
      <c r="U19" s="157">
        <v>8.6999999999999994E-2</v>
      </c>
      <c r="V19" s="157">
        <f>ROUND(E19*U19,2)</f>
        <v>1.79</v>
      </c>
      <c r="W19" s="157"/>
      <c r="X19" s="157" t="s">
        <v>130</v>
      </c>
      <c r="Y19" s="157" t="s">
        <v>141</v>
      </c>
      <c r="Z19" s="147"/>
      <c r="AA19" s="147"/>
      <c r="AB19" s="147"/>
      <c r="AC19" s="147"/>
      <c r="AD19" s="147"/>
      <c r="AE19" s="147"/>
      <c r="AF19" s="147"/>
      <c r="AG19" s="147" t="s">
        <v>142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6" t="s">
        <v>349</v>
      </c>
      <c r="D20" s="159"/>
      <c r="E20" s="160">
        <v>32.832000000000001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134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86" t="s">
        <v>350</v>
      </c>
      <c r="D21" s="159"/>
      <c r="E21" s="160">
        <v>-12.311999999999999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134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2">
        <v>4</v>
      </c>
      <c r="B22" s="173" t="s">
        <v>351</v>
      </c>
      <c r="C22" s="185" t="s">
        <v>352</v>
      </c>
      <c r="D22" s="174" t="s">
        <v>337</v>
      </c>
      <c r="E22" s="175">
        <v>12.311999999999999</v>
      </c>
      <c r="F22" s="176"/>
      <c r="G22" s="177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128</v>
      </c>
      <c r="T22" s="157" t="s">
        <v>128</v>
      </c>
      <c r="U22" s="157">
        <v>1.0999999999999999E-2</v>
      </c>
      <c r="V22" s="157">
        <f>ROUND(E22*U22,2)</f>
        <v>0.14000000000000001</v>
      </c>
      <c r="W22" s="157"/>
      <c r="X22" s="157" t="s">
        <v>130</v>
      </c>
      <c r="Y22" s="157" t="s">
        <v>141</v>
      </c>
      <c r="Z22" s="147"/>
      <c r="AA22" s="147"/>
      <c r="AB22" s="147"/>
      <c r="AC22" s="147"/>
      <c r="AD22" s="147"/>
      <c r="AE22" s="147"/>
      <c r="AF22" s="147"/>
      <c r="AG22" s="147" t="s">
        <v>142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6" t="s">
        <v>353</v>
      </c>
      <c r="D23" s="159"/>
      <c r="E23" s="160">
        <v>12.311999999999999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134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72">
        <v>5</v>
      </c>
      <c r="B24" s="173" t="s">
        <v>354</v>
      </c>
      <c r="C24" s="185" t="s">
        <v>355</v>
      </c>
      <c r="D24" s="174" t="s">
        <v>337</v>
      </c>
      <c r="E24" s="175">
        <v>20.52</v>
      </c>
      <c r="F24" s="176"/>
      <c r="G24" s="177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128</v>
      </c>
      <c r="T24" s="157" t="s">
        <v>128</v>
      </c>
      <c r="U24" s="157">
        <v>1.0999999999999999E-2</v>
      </c>
      <c r="V24" s="157">
        <f>ROUND(E24*U24,2)</f>
        <v>0.23</v>
      </c>
      <c r="W24" s="157"/>
      <c r="X24" s="157" t="s">
        <v>130</v>
      </c>
      <c r="Y24" s="157" t="s">
        <v>141</v>
      </c>
      <c r="Z24" s="147"/>
      <c r="AA24" s="147"/>
      <c r="AB24" s="147"/>
      <c r="AC24" s="147"/>
      <c r="AD24" s="147"/>
      <c r="AE24" s="147"/>
      <c r="AF24" s="147"/>
      <c r="AG24" s="147" t="s">
        <v>142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6" t="s">
        <v>356</v>
      </c>
      <c r="D25" s="159"/>
      <c r="E25" s="160">
        <v>10.26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134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7" t="s">
        <v>357</v>
      </c>
      <c r="D26" s="161"/>
      <c r="E26" s="162">
        <v>10.26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134</v>
      </c>
      <c r="AH26" s="147">
        <v>4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2">
        <v>6</v>
      </c>
      <c r="B27" s="173" t="s">
        <v>358</v>
      </c>
      <c r="C27" s="185" t="s">
        <v>359</v>
      </c>
      <c r="D27" s="174" t="s">
        <v>337</v>
      </c>
      <c r="E27" s="175">
        <v>73.872</v>
      </c>
      <c r="F27" s="176"/>
      <c r="G27" s="177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128</v>
      </c>
      <c r="T27" s="157" t="s">
        <v>128</v>
      </c>
      <c r="U27" s="157">
        <v>0</v>
      </c>
      <c r="V27" s="157">
        <f>ROUND(E27*U27,2)</f>
        <v>0</v>
      </c>
      <c r="W27" s="157"/>
      <c r="X27" s="157" t="s">
        <v>130</v>
      </c>
      <c r="Y27" s="157" t="s">
        <v>141</v>
      </c>
      <c r="Z27" s="147"/>
      <c r="AA27" s="147"/>
      <c r="AB27" s="147"/>
      <c r="AC27" s="147"/>
      <c r="AD27" s="147"/>
      <c r="AE27" s="147"/>
      <c r="AF27" s="147"/>
      <c r="AG27" s="147" t="s">
        <v>142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86" t="s">
        <v>360</v>
      </c>
      <c r="D28" s="159"/>
      <c r="E28" s="160">
        <v>73.872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134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2">
        <v>7</v>
      </c>
      <c r="B29" s="173" t="s">
        <v>361</v>
      </c>
      <c r="C29" s="185" t="s">
        <v>362</v>
      </c>
      <c r="D29" s="174" t="s">
        <v>337</v>
      </c>
      <c r="E29" s="175">
        <v>20.52</v>
      </c>
      <c r="F29" s="176"/>
      <c r="G29" s="177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128</v>
      </c>
      <c r="T29" s="157" t="s">
        <v>128</v>
      </c>
      <c r="U29" s="157">
        <v>0.20200000000000001</v>
      </c>
      <c r="V29" s="157">
        <f>ROUND(E29*U29,2)</f>
        <v>4.1500000000000004</v>
      </c>
      <c r="W29" s="157"/>
      <c r="X29" s="157" t="s">
        <v>130</v>
      </c>
      <c r="Y29" s="157" t="s">
        <v>141</v>
      </c>
      <c r="Z29" s="147"/>
      <c r="AA29" s="147"/>
      <c r="AB29" s="147"/>
      <c r="AC29" s="147"/>
      <c r="AD29" s="147"/>
      <c r="AE29" s="147"/>
      <c r="AF29" s="147"/>
      <c r="AG29" s="147" t="s">
        <v>142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6" t="s">
        <v>363</v>
      </c>
      <c r="D30" s="159"/>
      <c r="E30" s="160">
        <v>20.52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134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2">
        <v>8</v>
      </c>
      <c r="B31" s="173" t="s">
        <v>364</v>
      </c>
      <c r="C31" s="185" t="s">
        <v>365</v>
      </c>
      <c r="D31" s="174" t="s">
        <v>337</v>
      </c>
      <c r="E31" s="175">
        <v>12.311999999999999</v>
      </c>
      <c r="F31" s="176"/>
      <c r="G31" s="177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128</v>
      </c>
      <c r="T31" s="157" t="s">
        <v>128</v>
      </c>
      <c r="U31" s="157">
        <v>2.1949999999999998</v>
      </c>
      <c r="V31" s="157">
        <f>ROUND(E31*U31,2)</f>
        <v>27.02</v>
      </c>
      <c r="W31" s="157"/>
      <c r="X31" s="157" t="s">
        <v>130</v>
      </c>
      <c r="Y31" s="157" t="s">
        <v>141</v>
      </c>
      <c r="Z31" s="147"/>
      <c r="AA31" s="147"/>
      <c r="AB31" s="147"/>
      <c r="AC31" s="147"/>
      <c r="AD31" s="147"/>
      <c r="AE31" s="147"/>
      <c r="AF31" s="147"/>
      <c r="AG31" s="147" t="s">
        <v>142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186" t="s">
        <v>353</v>
      </c>
      <c r="D32" s="159"/>
      <c r="E32" s="160">
        <v>12.311999999999999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134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2">
        <v>9</v>
      </c>
      <c r="B33" s="173" t="s">
        <v>366</v>
      </c>
      <c r="C33" s="185" t="s">
        <v>367</v>
      </c>
      <c r="D33" s="174" t="s">
        <v>337</v>
      </c>
      <c r="E33" s="175">
        <v>12.311999999999999</v>
      </c>
      <c r="F33" s="176"/>
      <c r="G33" s="177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128</v>
      </c>
      <c r="T33" s="157" t="s">
        <v>128</v>
      </c>
      <c r="U33" s="157">
        <v>0.997</v>
      </c>
      <c r="V33" s="157">
        <f>ROUND(E33*U33,2)</f>
        <v>12.28</v>
      </c>
      <c r="W33" s="157"/>
      <c r="X33" s="157" t="s">
        <v>130</v>
      </c>
      <c r="Y33" s="157" t="s">
        <v>141</v>
      </c>
      <c r="Z33" s="147"/>
      <c r="AA33" s="147"/>
      <c r="AB33" s="147"/>
      <c r="AC33" s="147"/>
      <c r="AD33" s="147"/>
      <c r="AE33" s="147"/>
      <c r="AF33" s="147"/>
      <c r="AG33" s="147" t="s">
        <v>142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6" t="s">
        <v>353</v>
      </c>
      <c r="D34" s="159"/>
      <c r="E34" s="160">
        <v>12.311999999999999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134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2">
        <v>10</v>
      </c>
      <c r="B35" s="173" t="s">
        <v>368</v>
      </c>
      <c r="C35" s="185" t="s">
        <v>369</v>
      </c>
      <c r="D35" s="174" t="s">
        <v>337</v>
      </c>
      <c r="E35" s="175">
        <v>1.71</v>
      </c>
      <c r="F35" s="176"/>
      <c r="G35" s="177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183</v>
      </c>
      <c r="T35" s="157" t="s">
        <v>129</v>
      </c>
      <c r="U35" s="157">
        <v>0.11600000000000001</v>
      </c>
      <c r="V35" s="157">
        <f>ROUND(E35*U35,2)</f>
        <v>0.2</v>
      </c>
      <c r="W35" s="157"/>
      <c r="X35" s="157" t="s">
        <v>130</v>
      </c>
      <c r="Y35" s="157" t="s">
        <v>141</v>
      </c>
      <c r="Z35" s="147"/>
      <c r="AA35" s="147"/>
      <c r="AB35" s="147"/>
      <c r="AC35" s="147"/>
      <c r="AD35" s="147"/>
      <c r="AE35" s="147"/>
      <c r="AF35" s="147"/>
      <c r="AG35" s="147" t="s">
        <v>142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186" t="s">
        <v>338</v>
      </c>
      <c r="D36" s="159"/>
      <c r="E36" s="16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134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86" t="s">
        <v>370</v>
      </c>
      <c r="D37" s="159"/>
      <c r="E37" s="160">
        <v>0.59499999999999997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134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86" t="s">
        <v>371</v>
      </c>
      <c r="D38" s="159"/>
      <c r="E38" s="160">
        <v>0.625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134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86" t="s">
        <v>372</v>
      </c>
      <c r="D39" s="159"/>
      <c r="E39" s="160">
        <v>0.49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2">
        <v>11</v>
      </c>
      <c r="B40" s="173" t="s">
        <v>373</v>
      </c>
      <c r="C40" s="185" t="s">
        <v>374</v>
      </c>
      <c r="D40" s="174" t="s">
        <v>127</v>
      </c>
      <c r="E40" s="175">
        <v>34.200000000000003</v>
      </c>
      <c r="F40" s="176"/>
      <c r="G40" s="177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183</v>
      </c>
      <c r="T40" s="157" t="s">
        <v>129</v>
      </c>
      <c r="U40" s="157">
        <v>8.0000000000000002E-3</v>
      </c>
      <c r="V40" s="157">
        <f>ROUND(E40*U40,2)</f>
        <v>0.27</v>
      </c>
      <c r="W40" s="157"/>
      <c r="X40" s="157" t="s">
        <v>130</v>
      </c>
      <c r="Y40" s="157" t="s">
        <v>141</v>
      </c>
      <c r="Z40" s="147"/>
      <c r="AA40" s="147"/>
      <c r="AB40" s="147"/>
      <c r="AC40" s="147"/>
      <c r="AD40" s="147"/>
      <c r="AE40" s="147"/>
      <c r="AF40" s="147"/>
      <c r="AG40" s="147" t="s">
        <v>142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6" t="s">
        <v>375</v>
      </c>
      <c r="D41" s="159"/>
      <c r="E41" s="160">
        <v>34.200000000000003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134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13" x14ac:dyDescent="0.25">
      <c r="A42" s="165" t="s">
        <v>123</v>
      </c>
      <c r="B42" s="166" t="s">
        <v>59</v>
      </c>
      <c r="C42" s="184" t="s">
        <v>60</v>
      </c>
      <c r="D42" s="167"/>
      <c r="E42" s="168"/>
      <c r="F42" s="169"/>
      <c r="G42" s="170">
        <f>SUMIF(AG43:AG64,"&lt;&gt;NOR",G43:G64)</f>
        <v>0</v>
      </c>
      <c r="H42" s="164"/>
      <c r="I42" s="164">
        <f>SUM(I43:I64)</f>
        <v>0</v>
      </c>
      <c r="J42" s="164"/>
      <c r="K42" s="164">
        <f>SUM(K43:K64)</f>
        <v>0</v>
      </c>
      <c r="L42" s="164"/>
      <c r="M42" s="164">
        <f>SUM(M43:M64)</f>
        <v>0</v>
      </c>
      <c r="N42" s="163"/>
      <c r="O42" s="163">
        <f>SUM(O43:O64)</f>
        <v>0.67999999999999994</v>
      </c>
      <c r="P42" s="163"/>
      <c r="Q42" s="163">
        <f>SUM(Q43:Q64)</f>
        <v>0</v>
      </c>
      <c r="R42" s="164"/>
      <c r="S42" s="164"/>
      <c r="T42" s="164"/>
      <c r="U42" s="164"/>
      <c r="V42" s="164">
        <f>SUM(V43:V64)</f>
        <v>35.58</v>
      </c>
      <c r="W42" s="164"/>
      <c r="X42" s="164"/>
      <c r="Y42" s="164"/>
      <c r="AG42" t="s">
        <v>124</v>
      </c>
    </row>
    <row r="43" spans="1:60" ht="20" outlineLevel="1" x14ac:dyDescent="0.25">
      <c r="A43" s="172">
        <v>12</v>
      </c>
      <c r="B43" s="173" t="s">
        <v>376</v>
      </c>
      <c r="C43" s="185" t="s">
        <v>377</v>
      </c>
      <c r="D43" s="174" t="s">
        <v>150</v>
      </c>
      <c r="E43" s="175">
        <v>41.76</v>
      </c>
      <c r="F43" s="176"/>
      <c r="G43" s="177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1.0500000000000001E-2</v>
      </c>
      <c r="O43" s="156">
        <f>ROUND(E43*N43,2)</f>
        <v>0.44</v>
      </c>
      <c r="P43" s="156">
        <v>0</v>
      </c>
      <c r="Q43" s="156">
        <f>ROUND(E43*P43,2)</f>
        <v>0</v>
      </c>
      <c r="R43" s="157"/>
      <c r="S43" s="157" t="s">
        <v>128</v>
      </c>
      <c r="T43" s="157" t="s">
        <v>128</v>
      </c>
      <c r="U43" s="157">
        <v>0.05</v>
      </c>
      <c r="V43" s="157">
        <f>ROUND(E43*U43,2)</f>
        <v>2.09</v>
      </c>
      <c r="W43" s="157"/>
      <c r="X43" s="157" t="s">
        <v>130</v>
      </c>
      <c r="Y43" s="157" t="s">
        <v>141</v>
      </c>
      <c r="Z43" s="147"/>
      <c r="AA43" s="147"/>
      <c r="AB43" s="147"/>
      <c r="AC43" s="147"/>
      <c r="AD43" s="147"/>
      <c r="AE43" s="147"/>
      <c r="AF43" s="147"/>
      <c r="AG43" s="147" t="s">
        <v>142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6" t="s">
        <v>338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86" t="s">
        <v>378</v>
      </c>
      <c r="D45" s="159"/>
      <c r="E45" s="160">
        <v>13.3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86" t="s">
        <v>379</v>
      </c>
      <c r="D46" s="159"/>
      <c r="E46" s="160">
        <v>15.3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134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6" t="s">
        <v>380</v>
      </c>
      <c r="D47" s="159"/>
      <c r="E47" s="160">
        <v>13.16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134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2">
        <v>13</v>
      </c>
      <c r="B48" s="173" t="s">
        <v>381</v>
      </c>
      <c r="C48" s="185" t="s">
        <v>382</v>
      </c>
      <c r="D48" s="174" t="s">
        <v>127</v>
      </c>
      <c r="E48" s="175">
        <v>78.66</v>
      </c>
      <c r="F48" s="176"/>
      <c r="G48" s="177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5.0000000000000001E-4</v>
      </c>
      <c r="O48" s="156">
        <f>ROUND(E48*N48,2)</f>
        <v>0.04</v>
      </c>
      <c r="P48" s="156">
        <v>0</v>
      </c>
      <c r="Q48" s="156">
        <f>ROUND(E48*P48,2)</f>
        <v>0</v>
      </c>
      <c r="R48" s="157"/>
      <c r="S48" s="157" t="s">
        <v>128</v>
      </c>
      <c r="T48" s="157" t="s">
        <v>128</v>
      </c>
      <c r="U48" s="157">
        <v>9.4E-2</v>
      </c>
      <c r="V48" s="157">
        <f>ROUND(E48*U48,2)</f>
        <v>7.39</v>
      </c>
      <c r="W48" s="157"/>
      <c r="X48" s="157" t="s">
        <v>130</v>
      </c>
      <c r="Y48" s="157" t="s">
        <v>141</v>
      </c>
      <c r="Z48" s="147"/>
      <c r="AA48" s="147"/>
      <c r="AB48" s="147"/>
      <c r="AC48" s="147"/>
      <c r="AD48" s="147"/>
      <c r="AE48" s="147"/>
      <c r="AF48" s="147"/>
      <c r="AG48" s="147" t="s">
        <v>142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86" t="s">
        <v>338</v>
      </c>
      <c r="D49" s="159"/>
      <c r="E49" s="160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134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86" t="s">
        <v>383</v>
      </c>
      <c r="D50" s="159"/>
      <c r="E50" s="160">
        <v>27.37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86" t="s">
        <v>384</v>
      </c>
      <c r="D51" s="159"/>
      <c r="E51" s="160">
        <v>28.75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86" t="s">
        <v>385</v>
      </c>
      <c r="D52" s="159"/>
      <c r="E52" s="160">
        <v>22.54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134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2">
        <v>14</v>
      </c>
      <c r="B53" s="173" t="s">
        <v>386</v>
      </c>
      <c r="C53" s="185" t="s">
        <v>387</v>
      </c>
      <c r="D53" s="174" t="s">
        <v>127</v>
      </c>
      <c r="E53" s="175">
        <v>78.66</v>
      </c>
      <c r="F53" s="176"/>
      <c r="G53" s="177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2.2499999999999998E-3</v>
      </c>
      <c r="O53" s="156">
        <f>ROUND(E53*N53,2)</f>
        <v>0.18</v>
      </c>
      <c r="P53" s="156">
        <v>0</v>
      </c>
      <c r="Q53" s="156">
        <f>ROUND(E53*P53,2)</f>
        <v>0</v>
      </c>
      <c r="R53" s="157"/>
      <c r="S53" s="157" t="s">
        <v>128</v>
      </c>
      <c r="T53" s="157" t="s">
        <v>128</v>
      </c>
      <c r="U53" s="157">
        <v>0.123</v>
      </c>
      <c r="V53" s="157">
        <f>ROUND(E53*U53,2)</f>
        <v>9.68</v>
      </c>
      <c r="W53" s="157"/>
      <c r="X53" s="157" t="s">
        <v>130</v>
      </c>
      <c r="Y53" s="157" t="s">
        <v>141</v>
      </c>
      <c r="Z53" s="147"/>
      <c r="AA53" s="147"/>
      <c r="AB53" s="147"/>
      <c r="AC53" s="147"/>
      <c r="AD53" s="147"/>
      <c r="AE53" s="147"/>
      <c r="AF53" s="147"/>
      <c r="AG53" s="147" t="s">
        <v>142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86" t="s">
        <v>388</v>
      </c>
      <c r="D54" s="159"/>
      <c r="E54" s="160">
        <v>78.66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134</v>
      </c>
      <c r="AH54" s="147">
        <v>5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" outlineLevel="1" x14ac:dyDescent="0.25">
      <c r="A55" s="172">
        <v>15</v>
      </c>
      <c r="B55" s="173" t="s">
        <v>389</v>
      </c>
      <c r="C55" s="185" t="s">
        <v>390</v>
      </c>
      <c r="D55" s="174" t="s">
        <v>127</v>
      </c>
      <c r="E55" s="175">
        <v>102.6</v>
      </c>
      <c r="F55" s="176"/>
      <c r="G55" s="177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128</v>
      </c>
      <c r="T55" s="157" t="s">
        <v>128</v>
      </c>
      <c r="U55" s="157">
        <v>0.16</v>
      </c>
      <c r="V55" s="157">
        <f>ROUND(E55*U55,2)</f>
        <v>16.420000000000002</v>
      </c>
      <c r="W55" s="157"/>
      <c r="X55" s="157" t="s">
        <v>130</v>
      </c>
      <c r="Y55" s="157" t="s">
        <v>141</v>
      </c>
      <c r="Z55" s="147"/>
      <c r="AA55" s="147"/>
      <c r="AB55" s="147"/>
      <c r="AC55" s="147"/>
      <c r="AD55" s="147"/>
      <c r="AE55" s="147"/>
      <c r="AF55" s="147"/>
      <c r="AG55" s="147" t="s">
        <v>142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6" t="s">
        <v>391</v>
      </c>
      <c r="D56" s="159"/>
      <c r="E56" s="160">
        <v>68.400000000000006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134</v>
      </c>
      <c r="AH56" s="147">
        <v>5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186" t="s">
        <v>392</v>
      </c>
      <c r="D57" s="159"/>
      <c r="E57" s="160">
        <v>34.200000000000003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134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2">
        <v>16</v>
      </c>
      <c r="B58" s="173" t="s">
        <v>393</v>
      </c>
      <c r="C58" s="185" t="s">
        <v>394</v>
      </c>
      <c r="D58" s="174" t="s">
        <v>127</v>
      </c>
      <c r="E58" s="175">
        <v>68.400000000000006</v>
      </c>
      <c r="F58" s="176"/>
      <c r="G58" s="177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1.1E-4</v>
      </c>
      <c r="O58" s="156">
        <f>ROUND(E58*N58,2)</f>
        <v>0.01</v>
      </c>
      <c r="P58" s="156">
        <v>0</v>
      </c>
      <c r="Q58" s="156">
        <f>ROUND(E58*P58,2)</f>
        <v>0</v>
      </c>
      <c r="R58" s="157" t="s">
        <v>395</v>
      </c>
      <c r="S58" s="157" t="s">
        <v>128</v>
      </c>
      <c r="T58" s="157" t="s">
        <v>128</v>
      </c>
      <c r="U58" s="157">
        <v>0</v>
      </c>
      <c r="V58" s="157">
        <f>ROUND(E58*U58,2)</f>
        <v>0</v>
      </c>
      <c r="W58" s="157"/>
      <c r="X58" s="157" t="s">
        <v>396</v>
      </c>
      <c r="Y58" s="157" t="s">
        <v>141</v>
      </c>
      <c r="Z58" s="147"/>
      <c r="AA58" s="147"/>
      <c r="AB58" s="147"/>
      <c r="AC58" s="147"/>
      <c r="AD58" s="147"/>
      <c r="AE58" s="147"/>
      <c r="AF58" s="147"/>
      <c r="AG58" s="147" t="s">
        <v>397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186" t="s">
        <v>398</v>
      </c>
      <c r="D59" s="159"/>
      <c r="E59" s="160">
        <v>68.400000000000006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134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2">
        <v>17</v>
      </c>
      <c r="B60" s="173" t="s">
        <v>399</v>
      </c>
      <c r="C60" s="185" t="s">
        <v>400</v>
      </c>
      <c r="D60" s="174" t="s">
        <v>127</v>
      </c>
      <c r="E60" s="175">
        <v>34.200000000000003</v>
      </c>
      <c r="F60" s="176"/>
      <c r="G60" s="177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1.4999999999999999E-4</v>
      </c>
      <c r="O60" s="156">
        <f>ROUND(E60*N60,2)</f>
        <v>0.01</v>
      </c>
      <c r="P60" s="156">
        <v>0</v>
      </c>
      <c r="Q60" s="156">
        <f>ROUND(E60*P60,2)</f>
        <v>0</v>
      </c>
      <c r="R60" s="157" t="s">
        <v>395</v>
      </c>
      <c r="S60" s="157" t="s">
        <v>128</v>
      </c>
      <c r="T60" s="157" t="s">
        <v>128</v>
      </c>
      <c r="U60" s="157">
        <v>0</v>
      </c>
      <c r="V60" s="157">
        <f>ROUND(E60*U60,2)</f>
        <v>0</v>
      </c>
      <c r="W60" s="157"/>
      <c r="X60" s="157" t="s">
        <v>396</v>
      </c>
      <c r="Y60" s="157" t="s">
        <v>141</v>
      </c>
      <c r="Z60" s="147"/>
      <c r="AA60" s="147"/>
      <c r="AB60" s="147"/>
      <c r="AC60" s="147"/>
      <c r="AD60" s="147"/>
      <c r="AE60" s="147"/>
      <c r="AF60" s="147"/>
      <c r="AG60" s="147" t="s">
        <v>397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6" t="s">
        <v>338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134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6" t="s">
        <v>401</v>
      </c>
      <c r="D62" s="159"/>
      <c r="E62" s="160">
        <v>11.9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134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86" t="s">
        <v>402</v>
      </c>
      <c r="D63" s="159"/>
      <c r="E63" s="160">
        <v>12.5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134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86" t="s">
        <v>403</v>
      </c>
      <c r="D64" s="159"/>
      <c r="E64" s="160">
        <v>9.8000000000000007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13" x14ac:dyDescent="0.25">
      <c r="A65" s="165" t="s">
        <v>123</v>
      </c>
      <c r="B65" s="166" t="s">
        <v>61</v>
      </c>
      <c r="C65" s="184" t="s">
        <v>62</v>
      </c>
      <c r="D65" s="167"/>
      <c r="E65" s="168"/>
      <c r="F65" s="169"/>
      <c r="G65" s="170">
        <f>SUMIF(AG66:AG71,"&lt;&gt;NOR",G66:G71)</f>
        <v>0</v>
      </c>
      <c r="H65" s="164"/>
      <c r="I65" s="164">
        <f>SUM(I66:I71)</f>
        <v>0</v>
      </c>
      <c r="J65" s="164"/>
      <c r="K65" s="164">
        <f>SUM(K66:K71)</f>
        <v>0</v>
      </c>
      <c r="L65" s="164"/>
      <c r="M65" s="164">
        <f>SUM(M66:M71)</f>
        <v>0</v>
      </c>
      <c r="N65" s="163"/>
      <c r="O65" s="163">
        <f>SUM(O66:O71)</f>
        <v>0.01</v>
      </c>
      <c r="P65" s="163"/>
      <c r="Q65" s="163">
        <f>SUM(Q66:Q71)</f>
        <v>0</v>
      </c>
      <c r="R65" s="164"/>
      <c r="S65" s="164"/>
      <c r="T65" s="164"/>
      <c r="U65" s="164"/>
      <c r="V65" s="164">
        <f>SUM(V66:V71)</f>
        <v>1.47</v>
      </c>
      <c r="W65" s="164"/>
      <c r="X65" s="164"/>
      <c r="Y65" s="164"/>
      <c r="AG65" t="s">
        <v>124</v>
      </c>
    </row>
    <row r="66" spans="1:60" outlineLevel="1" x14ac:dyDescent="0.25">
      <c r="A66" s="172">
        <v>18</v>
      </c>
      <c r="B66" s="173" t="s">
        <v>404</v>
      </c>
      <c r="C66" s="185" t="s">
        <v>405</v>
      </c>
      <c r="D66" s="174" t="s">
        <v>127</v>
      </c>
      <c r="E66" s="175">
        <v>30</v>
      </c>
      <c r="F66" s="176"/>
      <c r="G66" s="177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3.0000000000000001E-5</v>
      </c>
      <c r="O66" s="156">
        <f>ROUND(E66*N66,2)</f>
        <v>0</v>
      </c>
      <c r="P66" s="156">
        <v>0</v>
      </c>
      <c r="Q66" s="156">
        <f>ROUND(E66*P66,2)</f>
        <v>0</v>
      </c>
      <c r="R66" s="157"/>
      <c r="S66" s="157" t="s">
        <v>128</v>
      </c>
      <c r="T66" s="157" t="s">
        <v>128</v>
      </c>
      <c r="U66" s="157">
        <v>4.9000000000000002E-2</v>
      </c>
      <c r="V66" s="157">
        <f>ROUND(E66*U66,2)</f>
        <v>1.47</v>
      </c>
      <c r="W66" s="157"/>
      <c r="X66" s="157" t="s">
        <v>130</v>
      </c>
      <c r="Y66" s="157" t="s">
        <v>141</v>
      </c>
      <c r="Z66" s="147"/>
      <c r="AA66" s="147"/>
      <c r="AB66" s="147"/>
      <c r="AC66" s="147"/>
      <c r="AD66" s="147"/>
      <c r="AE66" s="147"/>
      <c r="AF66" s="147"/>
      <c r="AG66" s="147" t="s">
        <v>142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86" t="s">
        <v>406</v>
      </c>
      <c r="D67" s="159"/>
      <c r="E67" s="160">
        <v>30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134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2">
        <v>19</v>
      </c>
      <c r="B68" s="173" t="s">
        <v>407</v>
      </c>
      <c r="C68" s="185" t="s">
        <v>408</v>
      </c>
      <c r="D68" s="174" t="s">
        <v>409</v>
      </c>
      <c r="E68" s="175">
        <v>30</v>
      </c>
      <c r="F68" s="176"/>
      <c r="G68" s="177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183</v>
      </c>
      <c r="T68" s="157" t="s">
        <v>196</v>
      </c>
      <c r="U68" s="157">
        <v>0</v>
      </c>
      <c r="V68" s="157">
        <f>ROUND(E68*U68,2)</f>
        <v>0</v>
      </c>
      <c r="W68" s="157"/>
      <c r="X68" s="157" t="s">
        <v>130</v>
      </c>
      <c r="Y68" s="157" t="s">
        <v>141</v>
      </c>
      <c r="Z68" s="147"/>
      <c r="AA68" s="147"/>
      <c r="AB68" s="147"/>
      <c r="AC68" s="147"/>
      <c r="AD68" s="147"/>
      <c r="AE68" s="147"/>
      <c r="AF68" s="147"/>
      <c r="AG68" s="147" t="s">
        <v>142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6" t="s">
        <v>410</v>
      </c>
      <c r="D69" s="159"/>
      <c r="E69" s="160">
        <v>30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134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2">
        <v>20</v>
      </c>
      <c r="B70" s="173" t="s">
        <v>411</v>
      </c>
      <c r="C70" s="185" t="s">
        <v>412</v>
      </c>
      <c r="D70" s="174" t="s">
        <v>127</v>
      </c>
      <c r="E70" s="175">
        <v>36</v>
      </c>
      <c r="F70" s="176"/>
      <c r="G70" s="177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4.0000000000000002E-4</v>
      </c>
      <c r="O70" s="156">
        <f>ROUND(E70*N70,2)</f>
        <v>0.01</v>
      </c>
      <c r="P70" s="156">
        <v>0</v>
      </c>
      <c r="Q70" s="156">
        <f>ROUND(E70*P70,2)</f>
        <v>0</v>
      </c>
      <c r="R70" s="157" t="s">
        <v>395</v>
      </c>
      <c r="S70" s="157" t="s">
        <v>128</v>
      </c>
      <c r="T70" s="157" t="s">
        <v>128</v>
      </c>
      <c r="U70" s="157">
        <v>0</v>
      </c>
      <c r="V70" s="157">
        <f>ROUND(E70*U70,2)</f>
        <v>0</v>
      </c>
      <c r="W70" s="157"/>
      <c r="X70" s="157" t="s">
        <v>396</v>
      </c>
      <c r="Y70" s="157" t="s">
        <v>141</v>
      </c>
      <c r="Z70" s="147"/>
      <c r="AA70" s="147"/>
      <c r="AB70" s="147"/>
      <c r="AC70" s="147"/>
      <c r="AD70" s="147"/>
      <c r="AE70" s="147"/>
      <c r="AF70" s="147"/>
      <c r="AG70" s="147" t="s">
        <v>397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6" t="s">
        <v>413</v>
      </c>
      <c r="D71" s="159"/>
      <c r="E71" s="160">
        <v>36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134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13" x14ac:dyDescent="0.25">
      <c r="A72" s="165" t="s">
        <v>123</v>
      </c>
      <c r="B72" s="166" t="s">
        <v>63</v>
      </c>
      <c r="C72" s="184" t="s">
        <v>64</v>
      </c>
      <c r="D72" s="167"/>
      <c r="E72" s="168"/>
      <c r="F72" s="169"/>
      <c r="G72" s="170">
        <f>SUMIF(AG73:AG93,"&lt;&gt;NOR",G73:G93)</f>
        <v>0</v>
      </c>
      <c r="H72" s="164"/>
      <c r="I72" s="164">
        <f>SUM(I73:I93)</f>
        <v>0</v>
      </c>
      <c r="J72" s="164"/>
      <c r="K72" s="164">
        <f>SUM(K73:K93)</f>
        <v>0</v>
      </c>
      <c r="L72" s="164"/>
      <c r="M72" s="164">
        <f>SUM(M73:M93)</f>
        <v>0</v>
      </c>
      <c r="N72" s="163"/>
      <c r="O72" s="163">
        <f>SUM(O73:O93)</f>
        <v>7.0000000000000007E-2</v>
      </c>
      <c r="P72" s="163"/>
      <c r="Q72" s="163">
        <f>SUM(Q73:Q93)</f>
        <v>0</v>
      </c>
      <c r="R72" s="164"/>
      <c r="S72" s="164"/>
      <c r="T72" s="164"/>
      <c r="U72" s="164"/>
      <c r="V72" s="164">
        <f>SUM(V73:V93)</f>
        <v>28.209999999999997</v>
      </c>
      <c r="W72" s="164"/>
      <c r="X72" s="164"/>
      <c r="Y72" s="164"/>
      <c r="AG72" t="s">
        <v>124</v>
      </c>
    </row>
    <row r="73" spans="1:60" outlineLevel="1" x14ac:dyDescent="0.25">
      <c r="A73" s="172">
        <v>21</v>
      </c>
      <c r="B73" s="173" t="s">
        <v>414</v>
      </c>
      <c r="C73" s="185" t="s">
        <v>415</v>
      </c>
      <c r="D73" s="174" t="s">
        <v>127</v>
      </c>
      <c r="E73" s="175">
        <v>78</v>
      </c>
      <c r="F73" s="176"/>
      <c r="G73" s="177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0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128</v>
      </c>
      <c r="T73" s="157" t="s">
        <v>128</v>
      </c>
      <c r="U73" s="157">
        <v>0.17199999999999999</v>
      </c>
      <c r="V73" s="157">
        <f>ROUND(E73*U73,2)</f>
        <v>13.42</v>
      </c>
      <c r="W73" s="157"/>
      <c r="X73" s="157" t="s">
        <v>130</v>
      </c>
      <c r="Y73" s="157" t="s">
        <v>141</v>
      </c>
      <c r="Z73" s="147"/>
      <c r="AA73" s="147"/>
      <c r="AB73" s="147"/>
      <c r="AC73" s="147"/>
      <c r="AD73" s="147"/>
      <c r="AE73" s="147"/>
      <c r="AF73" s="147"/>
      <c r="AG73" s="147" t="s">
        <v>142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6" t="s">
        <v>416</v>
      </c>
      <c r="D74" s="159"/>
      <c r="E74" s="160">
        <v>78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134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2">
        <v>22</v>
      </c>
      <c r="B75" s="173" t="s">
        <v>417</v>
      </c>
      <c r="C75" s="185" t="s">
        <v>418</v>
      </c>
      <c r="D75" s="174" t="s">
        <v>189</v>
      </c>
      <c r="E75" s="175">
        <v>25</v>
      </c>
      <c r="F75" s="176"/>
      <c r="G75" s="177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128</v>
      </c>
      <c r="T75" s="157" t="s">
        <v>128</v>
      </c>
      <c r="U75" s="157">
        <v>0.27400000000000002</v>
      </c>
      <c r="V75" s="157">
        <f>ROUND(E75*U75,2)</f>
        <v>6.85</v>
      </c>
      <c r="W75" s="157"/>
      <c r="X75" s="157" t="s">
        <v>130</v>
      </c>
      <c r="Y75" s="157" t="s">
        <v>141</v>
      </c>
      <c r="Z75" s="147"/>
      <c r="AA75" s="147"/>
      <c r="AB75" s="147"/>
      <c r="AC75" s="147"/>
      <c r="AD75" s="147"/>
      <c r="AE75" s="147"/>
      <c r="AF75" s="147"/>
      <c r="AG75" s="147" t="s">
        <v>142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186" t="s">
        <v>419</v>
      </c>
      <c r="D76" s="159"/>
      <c r="E76" s="160">
        <v>6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134</v>
      </c>
      <c r="AH76" s="147">
        <v>5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5">
      <c r="A77" s="154"/>
      <c r="B77" s="155"/>
      <c r="C77" s="186" t="s">
        <v>420</v>
      </c>
      <c r="D77" s="159"/>
      <c r="E77" s="160">
        <v>7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134</v>
      </c>
      <c r="AH77" s="147">
        <v>5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86" t="s">
        <v>421</v>
      </c>
      <c r="D78" s="159"/>
      <c r="E78" s="160">
        <v>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134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86" t="s">
        <v>422</v>
      </c>
      <c r="D79" s="159"/>
      <c r="E79" s="160">
        <v>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134</v>
      </c>
      <c r="AH79" s="147">
        <v>5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2">
        <v>23</v>
      </c>
      <c r="B80" s="173" t="s">
        <v>423</v>
      </c>
      <c r="C80" s="185" t="s">
        <v>424</v>
      </c>
      <c r="D80" s="174" t="s">
        <v>127</v>
      </c>
      <c r="E80" s="175">
        <v>4.5</v>
      </c>
      <c r="F80" s="176"/>
      <c r="G80" s="177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9.4000000000000004E-3</v>
      </c>
      <c r="O80" s="156">
        <f>ROUND(E80*N80,2)</f>
        <v>0.04</v>
      </c>
      <c r="P80" s="156">
        <v>0</v>
      </c>
      <c r="Q80" s="156">
        <f>ROUND(E80*P80,2)</f>
        <v>0</v>
      </c>
      <c r="R80" s="157"/>
      <c r="S80" s="157" t="s">
        <v>128</v>
      </c>
      <c r="T80" s="157" t="s">
        <v>128</v>
      </c>
      <c r="U80" s="157">
        <v>0.86399999999999999</v>
      </c>
      <c r="V80" s="157">
        <f>ROUND(E80*U80,2)</f>
        <v>3.89</v>
      </c>
      <c r="W80" s="157"/>
      <c r="X80" s="157" t="s">
        <v>130</v>
      </c>
      <c r="Y80" s="157" t="s">
        <v>141</v>
      </c>
      <c r="Z80" s="147"/>
      <c r="AA80" s="147"/>
      <c r="AB80" s="147"/>
      <c r="AC80" s="147"/>
      <c r="AD80" s="147"/>
      <c r="AE80" s="147"/>
      <c r="AF80" s="147"/>
      <c r="AG80" s="147" t="s">
        <v>142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5">
      <c r="A81" s="154"/>
      <c r="B81" s="155"/>
      <c r="C81" s="186" t="s">
        <v>425</v>
      </c>
      <c r="D81" s="159"/>
      <c r="E81" s="160">
        <v>4.5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134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2">
        <v>24</v>
      </c>
      <c r="B82" s="173" t="s">
        <v>426</v>
      </c>
      <c r="C82" s="185" t="s">
        <v>427</v>
      </c>
      <c r="D82" s="174" t="s">
        <v>127</v>
      </c>
      <c r="E82" s="175">
        <v>4.5</v>
      </c>
      <c r="F82" s="176"/>
      <c r="G82" s="177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128</v>
      </c>
      <c r="T82" s="157" t="s">
        <v>128</v>
      </c>
      <c r="U82" s="157">
        <v>0.371</v>
      </c>
      <c r="V82" s="157">
        <f>ROUND(E82*U82,2)</f>
        <v>1.67</v>
      </c>
      <c r="W82" s="157"/>
      <c r="X82" s="157" t="s">
        <v>130</v>
      </c>
      <c r="Y82" s="157" t="s">
        <v>141</v>
      </c>
      <c r="Z82" s="147"/>
      <c r="AA82" s="147"/>
      <c r="AB82" s="147"/>
      <c r="AC82" s="147"/>
      <c r="AD82" s="147"/>
      <c r="AE82" s="147"/>
      <c r="AF82" s="147"/>
      <c r="AG82" s="147" t="s">
        <v>142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186" t="s">
        <v>428</v>
      </c>
      <c r="D83" s="159"/>
      <c r="E83" s="160">
        <v>4.5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134</v>
      </c>
      <c r="AH83" s="147">
        <v>5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2">
        <v>25</v>
      </c>
      <c r="B84" s="173" t="s">
        <v>429</v>
      </c>
      <c r="C84" s="185" t="s">
        <v>430</v>
      </c>
      <c r="D84" s="174" t="s">
        <v>127</v>
      </c>
      <c r="E84" s="175">
        <v>34</v>
      </c>
      <c r="F84" s="176"/>
      <c r="G84" s="177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3.0000000000000001E-5</v>
      </c>
      <c r="O84" s="156">
        <f>ROUND(E84*N84,2)</f>
        <v>0</v>
      </c>
      <c r="P84" s="156">
        <v>0</v>
      </c>
      <c r="Q84" s="156">
        <f>ROUND(E84*P84,2)</f>
        <v>0</v>
      </c>
      <c r="R84" s="157"/>
      <c r="S84" s="157" t="s">
        <v>128</v>
      </c>
      <c r="T84" s="157" t="s">
        <v>128</v>
      </c>
      <c r="U84" s="157">
        <v>7.0000000000000007E-2</v>
      </c>
      <c r="V84" s="157">
        <f>ROUND(E84*U84,2)</f>
        <v>2.38</v>
      </c>
      <c r="W84" s="157"/>
      <c r="X84" s="157" t="s">
        <v>130</v>
      </c>
      <c r="Y84" s="157" t="s">
        <v>141</v>
      </c>
      <c r="Z84" s="147"/>
      <c r="AA84" s="147"/>
      <c r="AB84" s="147"/>
      <c r="AC84" s="147"/>
      <c r="AD84" s="147"/>
      <c r="AE84" s="147"/>
      <c r="AF84" s="147"/>
      <c r="AG84" s="147" t="s">
        <v>142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6" t="s">
        <v>431</v>
      </c>
      <c r="D85" s="159"/>
      <c r="E85" s="160">
        <v>34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2">
        <v>26</v>
      </c>
      <c r="B86" s="173" t="s">
        <v>432</v>
      </c>
      <c r="C86" s="185" t="s">
        <v>433</v>
      </c>
      <c r="D86" s="174" t="s">
        <v>189</v>
      </c>
      <c r="E86" s="175">
        <v>6</v>
      </c>
      <c r="F86" s="176"/>
      <c r="G86" s="177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1E-3</v>
      </c>
      <c r="O86" s="156">
        <f>ROUND(E86*N86,2)</f>
        <v>0.01</v>
      </c>
      <c r="P86" s="156">
        <v>0</v>
      </c>
      <c r="Q86" s="156">
        <f>ROUND(E86*P86,2)</f>
        <v>0</v>
      </c>
      <c r="R86" s="157"/>
      <c r="S86" s="157" t="s">
        <v>183</v>
      </c>
      <c r="T86" s="157" t="s">
        <v>128</v>
      </c>
      <c r="U86" s="157">
        <v>0</v>
      </c>
      <c r="V86" s="157">
        <f>ROUND(E86*U86,2)</f>
        <v>0</v>
      </c>
      <c r="W86" s="157"/>
      <c r="X86" s="157" t="s">
        <v>396</v>
      </c>
      <c r="Y86" s="157" t="s">
        <v>141</v>
      </c>
      <c r="Z86" s="147"/>
      <c r="AA86" s="147"/>
      <c r="AB86" s="147"/>
      <c r="AC86" s="147"/>
      <c r="AD86" s="147"/>
      <c r="AE86" s="147"/>
      <c r="AF86" s="147"/>
      <c r="AG86" s="147" t="s">
        <v>397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6" t="s">
        <v>67</v>
      </c>
      <c r="D87" s="159"/>
      <c r="E87" s="160">
        <v>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134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2">
        <v>27</v>
      </c>
      <c r="B88" s="173" t="s">
        <v>434</v>
      </c>
      <c r="C88" s="185" t="s">
        <v>435</v>
      </c>
      <c r="D88" s="174" t="s">
        <v>189</v>
      </c>
      <c r="E88" s="175">
        <v>7</v>
      </c>
      <c r="F88" s="176"/>
      <c r="G88" s="177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1E-3</v>
      </c>
      <c r="O88" s="156">
        <f>ROUND(E88*N88,2)</f>
        <v>0.01</v>
      </c>
      <c r="P88" s="156">
        <v>0</v>
      </c>
      <c r="Q88" s="156">
        <f>ROUND(E88*P88,2)</f>
        <v>0</v>
      </c>
      <c r="R88" s="157"/>
      <c r="S88" s="157" t="s">
        <v>183</v>
      </c>
      <c r="T88" s="157" t="s">
        <v>128</v>
      </c>
      <c r="U88" s="157">
        <v>0</v>
      </c>
      <c r="V88" s="157">
        <f>ROUND(E88*U88,2)</f>
        <v>0</v>
      </c>
      <c r="W88" s="157"/>
      <c r="X88" s="157" t="s">
        <v>396</v>
      </c>
      <c r="Y88" s="157" t="s">
        <v>141</v>
      </c>
      <c r="Z88" s="147"/>
      <c r="AA88" s="147"/>
      <c r="AB88" s="147"/>
      <c r="AC88" s="147"/>
      <c r="AD88" s="147"/>
      <c r="AE88" s="147"/>
      <c r="AF88" s="147"/>
      <c r="AG88" s="147" t="s">
        <v>397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186" t="s">
        <v>436</v>
      </c>
      <c r="D89" s="159"/>
      <c r="E89" s="160">
        <v>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134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2">
        <v>28</v>
      </c>
      <c r="B90" s="173" t="s">
        <v>437</v>
      </c>
      <c r="C90" s="185" t="s">
        <v>438</v>
      </c>
      <c r="D90" s="174" t="s">
        <v>189</v>
      </c>
      <c r="E90" s="175">
        <v>8</v>
      </c>
      <c r="F90" s="176"/>
      <c r="G90" s="177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1E-3</v>
      </c>
      <c r="O90" s="156">
        <f>ROUND(E90*N90,2)</f>
        <v>0.01</v>
      </c>
      <c r="P90" s="156">
        <v>0</v>
      </c>
      <c r="Q90" s="156">
        <f>ROUND(E90*P90,2)</f>
        <v>0</v>
      </c>
      <c r="R90" s="157"/>
      <c r="S90" s="157" t="s">
        <v>183</v>
      </c>
      <c r="T90" s="157" t="s">
        <v>128</v>
      </c>
      <c r="U90" s="157">
        <v>0</v>
      </c>
      <c r="V90" s="157">
        <f>ROUND(E90*U90,2)</f>
        <v>0</v>
      </c>
      <c r="W90" s="157"/>
      <c r="X90" s="157" t="s">
        <v>396</v>
      </c>
      <c r="Y90" s="157" t="s">
        <v>141</v>
      </c>
      <c r="Z90" s="147"/>
      <c r="AA90" s="147"/>
      <c r="AB90" s="147"/>
      <c r="AC90" s="147"/>
      <c r="AD90" s="147"/>
      <c r="AE90" s="147"/>
      <c r="AF90" s="147"/>
      <c r="AG90" s="147" t="s">
        <v>397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86" t="s">
        <v>439</v>
      </c>
      <c r="D91" s="159"/>
      <c r="E91" s="160">
        <v>8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134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2">
        <v>29</v>
      </c>
      <c r="B92" s="173" t="s">
        <v>440</v>
      </c>
      <c r="C92" s="185" t="s">
        <v>441</v>
      </c>
      <c r="D92" s="174" t="s">
        <v>189</v>
      </c>
      <c r="E92" s="175">
        <v>4</v>
      </c>
      <c r="F92" s="176"/>
      <c r="G92" s="177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1E-3</v>
      </c>
      <c r="O92" s="156">
        <f>ROUND(E92*N92,2)</f>
        <v>0</v>
      </c>
      <c r="P92" s="156">
        <v>0</v>
      </c>
      <c r="Q92" s="156">
        <f>ROUND(E92*P92,2)</f>
        <v>0</v>
      </c>
      <c r="R92" s="157"/>
      <c r="S92" s="157" t="s">
        <v>183</v>
      </c>
      <c r="T92" s="157" t="s">
        <v>129</v>
      </c>
      <c r="U92" s="157">
        <v>0</v>
      </c>
      <c r="V92" s="157">
        <f>ROUND(E92*U92,2)</f>
        <v>0</v>
      </c>
      <c r="W92" s="157"/>
      <c r="X92" s="157" t="s">
        <v>396</v>
      </c>
      <c r="Y92" s="157" t="s">
        <v>141</v>
      </c>
      <c r="Z92" s="147"/>
      <c r="AA92" s="147"/>
      <c r="AB92" s="147"/>
      <c r="AC92" s="147"/>
      <c r="AD92" s="147"/>
      <c r="AE92" s="147"/>
      <c r="AF92" s="147"/>
      <c r="AG92" s="147" t="s">
        <v>397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186" t="s">
        <v>442</v>
      </c>
      <c r="D93" s="159"/>
      <c r="E93" s="160">
        <v>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134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13" x14ac:dyDescent="0.25">
      <c r="A94" s="165" t="s">
        <v>123</v>
      </c>
      <c r="B94" s="166" t="s">
        <v>65</v>
      </c>
      <c r="C94" s="184" t="s">
        <v>66</v>
      </c>
      <c r="D94" s="167"/>
      <c r="E94" s="168"/>
      <c r="F94" s="169"/>
      <c r="G94" s="170">
        <f>SUMIF(AG95:AG103,"&lt;&gt;NOR",G95:G103)</f>
        <v>0</v>
      </c>
      <c r="H94" s="164"/>
      <c r="I94" s="164">
        <f>SUM(I95:I103)</f>
        <v>0</v>
      </c>
      <c r="J94" s="164"/>
      <c r="K94" s="164">
        <f>SUM(K95:K103)</f>
        <v>0</v>
      </c>
      <c r="L94" s="164"/>
      <c r="M94" s="164">
        <f>SUM(M95:M103)</f>
        <v>0</v>
      </c>
      <c r="N94" s="163"/>
      <c r="O94" s="163">
        <f>SUM(O95:O103)</f>
        <v>1</v>
      </c>
      <c r="P94" s="163"/>
      <c r="Q94" s="163">
        <f>SUM(Q95:Q103)</f>
        <v>0</v>
      </c>
      <c r="R94" s="164"/>
      <c r="S94" s="164"/>
      <c r="T94" s="164"/>
      <c r="U94" s="164"/>
      <c r="V94" s="164">
        <f>SUM(V95:V103)</f>
        <v>68.580000000000013</v>
      </c>
      <c r="W94" s="164"/>
      <c r="X94" s="164"/>
      <c r="Y94" s="164"/>
      <c r="AG94" t="s">
        <v>124</v>
      </c>
    </row>
    <row r="95" spans="1:60" outlineLevel="1" x14ac:dyDescent="0.25">
      <c r="A95" s="172">
        <v>30</v>
      </c>
      <c r="B95" s="173" t="s">
        <v>443</v>
      </c>
      <c r="C95" s="185" t="s">
        <v>444</v>
      </c>
      <c r="D95" s="174" t="s">
        <v>127</v>
      </c>
      <c r="E95" s="175">
        <v>57.84</v>
      </c>
      <c r="F95" s="176"/>
      <c r="G95" s="177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128</v>
      </c>
      <c r="T95" s="157" t="s">
        <v>128</v>
      </c>
      <c r="U95" s="157">
        <v>0.34899999999999998</v>
      </c>
      <c r="V95" s="157">
        <f>ROUND(E95*U95,2)</f>
        <v>20.190000000000001</v>
      </c>
      <c r="W95" s="157"/>
      <c r="X95" s="157" t="s">
        <v>130</v>
      </c>
      <c r="Y95" s="157" t="s">
        <v>141</v>
      </c>
      <c r="Z95" s="147"/>
      <c r="AA95" s="147"/>
      <c r="AB95" s="147"/>
      <c r="AC95" s="147"/>
      <c r="AD95" s="147"/>
      <c r="AE95" s="147"/>
      <c r="AF95" s="147"/>
      <c r="AG95" s="147" t="s">
        <v>132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5">
      <c r="A96" s="154"/>
      <c r="B96" s="155"/>
      <c r="C96" s="186" t="s">
        <v>445</v>
      </c>
      <c r="D96" s="159"/>
      <c r="E96" s="160">
        <v>57.84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134</v>
      </c>
      <c r="AH96" s="147">
        <v>5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2">
        <v>31</v>
      </c>
      <c r="B97" s="173" t="s">
        <v>446</v>
      </c>
      <c r="C97" s="185" t="s">
        <v>447</v>
      </c>
      <c r="D97" s="174" t="s">
        <v>127</v>
      </c>
      <c r="E97" s="175">
        <v>57.84</v>
      </c>
      <c r="F97" s="176"/>
      <c r="G97" s="177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0</v>
      </c>
      <c r="O97" s="156">
        <f>ROUND(E97*N97,2)</f>
        <v>0</v>
      </c>
      <c r="P97" s="156">
        <v>0</v>
      </c>
      <c r="Q97" s="156">
        <f>ROUND(E97*P97,2)</f>
        <v>0</v>
      </c>
      <c r="R97" s="157"/>
      <c r="S97" s="157" t="s">
        <v>128</v>
      </c>
      <c r="T97" s="157" t="s">
        <v>128</v>
      </c>
      <c r="U97" s="157">
        <v>0.20873</v>
      </c>
      <c r="V97" s="157">
        <f>ROUND(E97*U97,2)</f>
        <v>12.07</v>
      </c>
      <c r="W97" s="157"/>
      <c r="X97" s="157" t="s">
        <v>130</v>
      </c>
      <c r="Y97" s="157" t="s">
        <v>131</v>
      </c>
      <c r="Z97" s="147"/>
      <c r="AA97" s="147"/>
      <c r="AB97" s="147"/>
      <c r="AC97" s="147"/>
      <c r="AD97" s="147"/>
      <c r="AE97" s="147"/>
      <c r="AF97" s="147"/>
      <c r="AG97" s="147" t="s">
        <v>142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186" t="s">
        <v>338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5">
      <c r="A99" s="154"/>
      <c r="B99" s="155"/>
      <c r="C99" s="186" t="s">
        <v>448</v>
      </c>
      <c r="D99" s="159"/>
      <c r="E99" s="160">
        <v>20.52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134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186" t="s">
        <v>449</v>
      </c>
      <c r="D100" s="159"/>
      <c r="E100" s="160">
        <v>19.559999999999999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134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86" t="s">
        <v>450</v>
      </c>
      <c r="D101" s="159"/>
      <c r="E101" s="160">
        <v>17.760000000000002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134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" outlineLevel="1" x14ac:dyDescent="0.25">
      <c r="A102" s="172">
        <v>32</v>
      </c>
      <c r="B102" s="173" t="s">
        <v>451</v>
      </c>
      <c r="C102" s="185" t="s">
        <v>452</v>
      </c>
      <c r="D102" s="174" t="s">
        <v>127</v>
      </c>
      <c r="E102" s="175">
        <v>57.84</v>
      </c>
      <c r="F102" s="176"/>
      <c r="G102" s="177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1.7219999999999999E-2</v>
      </c>
      <c r="O102" s="156">
        <f>ROUND(E102*N102,2)</f>
        <v>1</v>
      </c>
      <c r="P102" s="156">
        <v>0</v>
      </c>
      <c r="Q102" s="156">
        <f>ROUND(E102*P102,2)</f>
        <v>0</v>
      </c>
      <c r="R102" s="157"/>
      <c r="S102" s="157" t="s">
        <v>128</v>
      </c>
      <c r="T102" s="157" t="s">
        <v>128</v>
      </c>
      <c r="U102" s="157">
        <v>0.628</v>
      </c>
      <c r="V102" s="157">
        <f>ROUND(E102*U102,2)</f>
        <v>36.32</v>
      </c>
      <c r="W102" s="157"/>
      <c r="X102" s="157" t="s">
        <v>130</v>
      </c>
      <c r="Y102" s="157" t="s">
        <v>141</v>
      </c>
      <c r="Z102" s="147"/>
      <c r="AA102" s="147"/>
      <c r="AB102" s="147"/>
      <c r="AC102" s="147"/>
      <c r="AD102" s="147"/>
      <c r="AE102" s="147"/>
      <c r="AF102" s="147"/>
      <c r="AG102" s="147" t="s">
        <v>142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186" t="s">
        <v>445</v>
      </c>
      <c r="D103" s="159"/>
      <c r="E103" s="160">
        <v>57.84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134</v>
      </c>
      <c r="AH103" s="147">
        <v>5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13" x14ac:dyDescent="0.25">
      <c r="A104" s="165" t="s">
        <v>123</v>
      </c>
      <c r="B104" s="166" t="s">
        <v>67</v>
      </c>
      <c r="C104" s="184" t="s">
        <v>69</v>
      </c>
      <c r="D104" s="167"/>
      <c r="E104" s="168"/>
      <c r="F104" s="169"/>
      <c r="G104" s="170">
        <f>SUMIF(AG105:AG113,"&lt;&gt;NOR",G105:G113)</f>
        <v>0</v>
      </c>
      <c r="H104" s="164"/>
      <c r="I104" s="164">
        <f>SUM(I105:I113)</f>
        <v>0</v>
      </c>
      <c r="J104" s="164"/>
      <c r="K104" s="164">
        <f>SUM(K105:K113)</f>
        <v>0</v>
      </c>
      <c r="L104" s="164"/>
      <c r="M104" s="164">
        <f>SUM(M105:M113)</f>
        <v>0</v>
      </c>
      <c r="N104" s="163"/>
      <c r="O104" s="163">
        <f>SUM(O105:O113)</f>
        <v>1.08</v>
      </c>
      <c r="P104" s="163"/>
      <c r="Q104" s="163">
        <f>SUM(Q105:Q113)</f>
        <v>0</v>
      </c>
      <c r="R104" s="164"/>
      <c r="S104" s="164"/>
      <c r="T104" s="164"/>
      <c r="U104" s="164"/>
      <c r="V104" s="164">
        <f>SUM(V105:V113)</f>
        <v>79.330000000000013</v>
      </c>
      <c r="W104" s="164"/>
      <c r="X104" s="164"/>
      <c r="Y104" s="164"/>
      <c r="AG104" t="s">
        <v>124</v>
      </c>
    </row>
    <row r="105" spans="1:60" outlineLevel="1" x14ac:dyDescent="0.25">
      <c r="A105" s="172">
        <v>33</v>
      </c>
      <c r="B105" s="173" t="s">
        <v>453</v>
      </c>
      <c r="C105" s="185" t="s">
        <v>454</v>
      </c>
      <c r="D105" s="174" t="s">
        <v>127</v>
      </c>
      <c r="E105" s="175">
        <v>62.66</v>
      </c>
      <c r="F105" s="176"/>
      <c r="G105" s="177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128</v>
      </c>
      <c r="T105" s="157" t="s">
        <v>128</v>
      </c>
      <c r="U105" s="157">
        <v>0.38</v>
      </c>
      <c r="V105" s="157">
        <f>ROUND(E105*U105,2)</f>
        <v>23.81</v>
      </c>
      <c r="W105" s="157"/>
      <c r="X105" s="157" t="s">
        <v>130</v>
      </c>
      <c r="Y105" s="157" t="s">
        <v>131</v>
      </c>
      <c r="Z105" s="147"/>
      <c r="AA105" s="147"/>
      <c r="AB105" s="147"/>
      <c r="AC105" s="147"/>
      <c r="AD105" s="147"/>
      <c r="AE105" s="147"/>
      <c r="AF105" s="147"/>
      <c r="AG105" s="147" t="s">
        <v>132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186" t="s">
        <v>455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134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86" t="s">
        <v>456</v>
      </c>
      <c r="D107" s="159"/>
      <c r="E107" s="160">
        <v>22.23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134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5">
      <c r="A108" s="154"/>
      <c r="B108" s="155"/>
      <c r="C108" s="186" t="s">
        <v>457</v>
      </c>
      <c r="D108" s="159"/>
      <c r="E108" s="160">
        <v>21.19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134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5">
      <c r="A109" s="154"/>
      <c r="B109" s="155"/>
      <c r="C109" s="186" t="s">
        <v>458</v>
      </c>
      <c r="D109" s="159"/>
      <c r="E109" s="160">
        <v>19.239999999999998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134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2">
        <v>34</v>
      </c>
      <c r="B110" s="173" t="s">
        <v>459</v>
      </c>
      <c r="C110" s="185" t="s">
        <v>460</v>
      </c>
      <c r="D110" s="174" t="s">
        <v>127</v>
      </c>
      <c r="E110" s="175">
        <v>62.66</v>
      </c>
      <c r="F110" s="176"/>
      <c r="G110" s="177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</v>
      </c>
      <c r="O110" s="156">
        <f>ROUND(E110*N110,2)</f>
        <v>0</v>
      </c>
      <c r="P110" s="156">
        <v>0</v>
      </c>
      <c r="Q110" s="156">
        <f>ROUND(E110*P110,2)</f>
        <v>0</v>
      </c>
      <c r="R110" s="157"/>
      <c r="S110" s="157" t="s">
        <v>128</v>
      </c>
      <c r="T110" s="157" t="s">
        <v>128</v>
      </c>
      <c r="U110" s="157">
        <v>0.25806000000000001</v>
      </c>
      <c r="V110" s="157">
        <f>ROUND(E110*U110,2)</f>
        <v>16.170000000000002</v>
      </c>
      <c r="W110" s="157"/>
      <c r="X110" s="157" t="s">
        <v>130</v>
      </c>
      <c r="Y110" s="157" t="s">
        <v>141</v>
      </c>
      <c r="Z110" s="147"/>
      <c r="AA110" s="147"/>
      <c r="AB110" s="147"/>
      <c r="AC110" s="147"/>
      <c r="AD110" s="147"/>
      <c r="AE110" s="147"/>
      <c r="AF110" s="147"/>
      <c r="AG110" s="147" t="s">
        <v>142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5">
      <c r="A111" s="154"/>
      <c r="B111" s="155"/>
      <c r="C111" s="186" t="s">
        <v>461</v>
      </c>
      <c r="D111" s="159"/>
      <c r="E111" s="160">
        <v>62.66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134</v>
      </c>
      <c r="AH111" s="147">
        <v>5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2">
        <v>35</v>
      </c>
      <c r="B112" s="173" t="s">
        <v>462</v>
      </c>
      <c r="C112" s="185" t="s">
        <v>463</v>
      </c>
      <c r="D112" s="174" t="s">
        <v>127</v>
      </c>
      <c r="E112" s="175">
        <v>62.66</v>
      </c>
      <c r="F112" s="176"/>
      <c r="G112" s="177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1.7219999999999999E-2</v>
      </c>
      <c r="O112" s="156">
        <f>ROUND(E112*N112,2)</f>
        <v>1.08</v>
      </c>
      <c r="P112" s="156">
        <v>0</v>
      </c>
      <c r="Q112" s="156">
        <f>ROUND(E112*P112,2)</f>
        <v>0</v>
      </c>
      <c r="R112" s="157"/>
      <c r="S112" s="157" t="s">
        <v>183</v>
      </c>
      <c r="T112" s="157" t="s">
        <v>129</v>
      </c>
      <c r="U112" s="157">
        <v>0.628</v>
      </c>
      <c r="V112" s="157">
        <f>ROUND(E112*U112,2)</f>
        <v>39.35</v>
      </c>
      <c r="W112" s="157"/>
      <c r="X112" s="157" t="s">
        <v>130</v>
      </c>
      <c r="Y112" s="157" t="s">
        <v>141</v>
      </c>
      <c r="Z112" s="147"/>
      <c r="AA112" s="147"/>
      <c r="AB112" s="147"/>
      <c r="AC112" s="147"/>
      <c r="AD112" s="147"/>
      <c r="AE112" s="147"/>
      <c r="AF112" s="147"/>
      <c r="AG112" s="147" t="s">
        <v>142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6" t="s">
        <v>461</v>
      </c>
      <c r="D113" s="159"/>
      <c r="E113" s="160">
        <v>62.66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134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13" x14ac:dyDescent="0.25">
      <c r="A114" s="165" t="s">
        <v>123</v>
      </c>
      <c r="B114" s="166" t="s">
        <v>70</v>
      </c>
      <c r="C114" s="184" t="s">
        <v>71</v>
      </c>
      <c r="D114" s="167"/>
      <c r="E114" s="168"/>
      <c r="F114" s="169"/>
      <c r="G114" s="170">
        <f>SUMIF(AG115:AG138,"&lt;&gt;NOR",G115:G138)</f>
        <v>0</v>
      </c>
      <c r="H114" s="164"/>
      <c r="I114" s="164">
        <f>SUM(I115:I138)</f>
        <v>0</v>
      </c>
      <c r="J114" s="164"/>
      <c r="K114" s="164">
        <f>SUM(K115:K138)</f>
        <v>0</v>
      </c>
      <c r="L114" s="164"/>
      <c r="M114" s="164">
        <f>SUM(M115:M138)</f>
        <v>0</v>
      </c>
      <c r="N114" s="163"/>
      <c r="O114" s="163">
        <f>SUM(O115:O138)</f>
        <v>3.1499999999999995</v>
      </c>
      <c r="P114" s="163"/>
      <c r="Q114" s="163">
        <f>SUM(Q115:Q138)</f>
        <v>2.19</v>
      </c>
      <c r="R114" s="164"/>
      <c r="S114" s="164"/>
      <c r="T114" s="164"/>
      <c r="U114" s="164"/>
      <c r="V114" s="164">
        <f>SUM(V115:V138)</f>
        <v>120.61</v>
      </c>
      <c r="W114" s="164"/>
      <c r="X114" s="164"/>
      <c r="Y114" s="164"/>
      <c r="AG114" t="s">
        <v>124</v>
      </c>
    </row>
    <row r="115" spans="1:60" outlineLevel="1" x14ac:dyDescent="0.25">
      <c r="A115" s="172">
        <v>36</v>
      </c>
      <c r="B115" s="173" t="s">
        <v>125</v>
      </c>
      <c r="C115" s="185" t="s">
        <v>126</v>
      </c>
      <c r="D115" s="174" t="s">
        <v>127</v>
      </c>
      <c r="E115" s="175">
        <v>36.5</v>
      </c>
      <c r="F115" s="176"/>
      <c r="G115" s="177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2.0000000000000002E-5</v>
      </c>
      <c r="O115" s="156">
        <f>ROUND(E115*N115,2)</f>
        <v>0</v>
      </c>
      <c r="P115" s="156">
        <v>1.0000000000000001E-5</v>
      </c>
      <c r="Q115" s="156">
        <f>ROUND(E115*P115,2)</f>
        <v>0</v>
      </c>
      <c r="R115" s="157"/>
      <c r="S115" s="157" t="s">
        <v>128</v>
      </c>
      <c r="T115" s="157" t="s">
        <v>129</v>
      </c>
      <c r="U115" s="157">
        <v>0.32</v>
      </c>
      <c r="V115" s="157">
        <f>ROUND(E115*U115,2)</f>
        <v>11.68</v>
      </c>
      <c r="W115" s="157"/>
      <c r="X115" s="157" t="s">
        <v>130</v>
      </c>
      <c r="Y115" s="157" t="s">
        <v>131</v>
      </c>
      <c r="Z115" s="147"/>
      <c r="AA115" s="147"/>
      <c r="AB115" s="147"/>
      <c r="AC115" s="147"/>
      <c r="AD115" s="147"/>
      <c r="AE115" s="147"/>
      <c r="AF115" s="147"/>
      <c r="AG115" s="147" t="s">
        <v>132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186" t="s">
        <v>133</v>
      </c>
      <c r="D116" s="159"/>
      <c r="E116" s="16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134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86" t="s">
        <v>401</v>
      </c>
      <c r="D117" s="159"/>
      <c r="E117" s="160">
        <v>11.9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134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5">
      <c r="A118" s="154"/>
      <c r="B118" s="155"/>
      <c r="C118" s="186" t="s">
        <v>464</v>
      </c>
      <c r="D118" s="159"/>
      <c r="E118" s="160">
        <v>13.3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134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86" t="s">
        <v>465</v>
      </c>
      <c r="D119" s="159"/>
      <c r="E119" s="160">
        <v>11.3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134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" outlineLevel="1" x14ac:dyDescent="0.25">
      <c r="A120" s="172">
        <v>37</v>
      </c>
      <c r="B120" s="173" t="s">
        <v>466</v>
      </c>
      <c r="C120" s="185" t="s">
        <v>467</v>
      </c>
      <c r="D120" s="174" t="s">
        <v>127</v>
      </c>
      <c r="E120" s="175">
        <v>57.84</v>
      </c>
      <c r="F120" s="176"/>
      <c r="G120" s="177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3.6150000000000002E-2</v>
      </c>
      <c r="O120" s="156">
        <f>ROUND(E120*N120,2)</f>
        <v>2.09</v>
      </c>
      <c r="P120" s="156">
        <v>0</v>
      </c>
      <c r="Q120" s="156">
        <f>ROUND(E120*P120,2)</f>
        <v>0</v>
      </c>
      <c r="R120" s="157"/>
      <c r="S120" s="157" t="s">
        <v>128</v>
      </c>
      <c r="T120" s="157" t="s">
        <v>128</v>
      </c>
      <c r="U120" s="157">
        <v>0.41402</v>
      </c>
      <c r="V120" s="157">
        <f>ROUND(E120*U120,2)</f>
        <v>23.95</v>
      </c>
      <c r="W120" s="157"/>
      <c r="X120" s="157" t="s">
        <v>130</v>
      </c>
      <c r="Y120" s="157" t="s">
        <v>141</v>
      </c>
      <c r="Z120" s="147"/>
      <c r="AA120" s="147"/>
      <c r="AB120" s="147"/>
      <c r="AC120" s="147"/>
      <c r="AD120" s="147"/>
      <c r="AE120" s="147"/>
      <c r="AF120" s="147"/>
      <c r="AG120" s="147" t="s">
        <v>142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186" t="s">
        <v>468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134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86" t="s">
        <v>448</v>
      </c>
      <c r="D122" s="159"/>
      <c r="E122" s="160">
        <v>20.52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134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86" t="s">
        <v>449</v>
      </c>
      <c r="D123" s="159"/>
      <c r="E123" s="160">
        <v>19.559999999999999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134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86" t="s">
        <v>450</v>
      </c>
      <c r="D124" s="159"/>
      <c r="E124" s="160">
        <v>17.760000000000002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134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2">
        <v>38</v>
      </c>
      <c r="B125" s="173" t="s">
        <v>163</v>
      </c>
      <c r="C125" s="185" t="s">
        <v>164</v>
      </c>
      <c r="D125" s="174" t="s">
        <v>127</v>
      </c>
      <c r="E125" s="175">
        <v>36.5</v>
      </c>
      <c r="F125" s="176"/>
      <c r="G125" s="177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6.3000000000000003E-4</v>
      </c>
      <c r="O125" s="156">
        <f>ROUND(E125*N125,2)</f>
        <v>0.02</v>
      </c>
      <c r="P125" s="156">
        <v>0</v>
      </c>
      <c r="Q125" s="156">
        <f>ROUND(E125*P125,2)</f>
        <v>0</v>
      </c>
      <c r="R125" s="157"/>
      <c r="S125" s="157" t="s">
        <v>128</v>
      </c>
      <c r="T125" s="157" t="s">
        <v>128</v>
      </c>
      <c r="U125" s="157">
        <v>0.23</v>
      </c>
      <c r="V125" s="157">
        <f>ROUND(E125*U125,2)</f>
        <v>8.4</v>
      </c>
      <c r="W125" s="157"/>
      <c r="X125" s="157" t="s">
        <v>130</v>
      </c>
      <c r="Y125" s="157" t="s">
        <v>141</v>
      </c>
      <c r="Z125" s="147"/>
      <c r="AA125" s="147"/>
      <c r="AB125" s="147"/>
      <c r="AC125" s="147"/>
      <c r="AD125" s="147"/>
      <c r="AE125" s="147"/>
      <c r="AF125" s="147"/>
      <c r="AG125" s="147" t="s">
        <v>142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5">
      <c r="A126" s="154"/>
      <c r="B126" s="155"/>
      <c r="C126" s="186" t="s">
        <v>469</v>
      </c>
      <c r="D126" s="159"/>
      <c r="E126" s="160">
        <v>36.5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134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" outlineLevel="1" x14ac:dyDescent="0.25">
      <c r="A127" s="172">
        <v>39</v>
      </c>
      <c r="B127" s="173" t="s">
        <v>165</v>
      </c>
      <c r="C127" s="185" t="s">
        <v>166</v>
      </c>
      <c r="D127" s="174" t="s">
        <v>127</v>
      </c>
      <c r="E127" s="175">
        <v>36.5</v>
      </c>
      <c r="F127" s="176"/>
      <c r="G127" s="177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6">
        <v>6.3000000000000003E-4</v>
      </c>
      <c r="O127" s="156">
        <f>ROUND(E127*N127,2)</f>
        <v>0.02</v>
      </c>
      <c r="P127" s="156">
        <v>0</v>
      </c>
      <c r="Q127" s="156">
        <f>ROUND(E127*P127,2)</f>
        <v>0</v>
      </c>
      <c r="R127" s="157"/>
      <c r="S127" s="157" t="s">
        <v>128</v>
      </c>
      <c r="T127" s="157" t="s">
        <v>128</v>
      </c>
      <c r="U127" s="157">
        <v>0.23</v>
      </c>
      <c r="V127" s="157">
        <f>ROUND(E127*U127,2)</f>
        <v>8.4</v>
      </c>
      <c r="W127" s="157"/>
      <c r="X127" s="157" t="s">
        <v>130</v>
      </c>
      <c r="Y127" s="157" t="s">
        <v>141</v>
      </c>
      <c r="Z127" s="147"/>
      <c r="AA127" s="147"/>
      <c r="AB127" s="147"/>
      <c r="AC127" s="147"/>
      <c r="AD127" s="147"/>
      <c r="AE127" s="147"/>
      <c r="AF127" s="147"/>
      <c r="AG127" s="147" t="s">
        <v>142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5">
      <c r="A128" s="154"/>
      <c r="B128" s="155"/>
      <c r="C128" s="186" t="s">
        <v>469</v>
      </c>
      <c r="D128" s="159"/>
      <c r="E128" s="160">
        <v>36.5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134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2">
        <v>40</v>
      </c>
      <c r="B129" s="173" t="s">
        <v>167</v>
      </c>
      <c r="C129" s="185" t="s">
        <v>168</v>
      </c>
      <c r="D129" s="174" t="s">
        <v>127</v>
      </c>
      <c r="E129" s="175">
        <v>36.5</v>
      </c>
      <c r="F129" s="176"/>
      <c r="G129" s="177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2.9999999999999997E-4</v>
      </c>
      <c r="O129" s="156">
        <f>ROUND(E129*N129,2)</f>
        <v>0.01</v>
      </c>
      <c r="P129" s="156">
        <v>0</v>
      </c>
      <c r="Q129" s="156">
        <f>ROUND(E129*P129,2)</f>
        <v>0</v>
      </c>
      <c r="R129" s="157"/>
      <c r="S129" s="157" t="s">
        <v>128</v>
      </c>
      <c r="T129" s="157" t="s">
        <v>128</v>
      </c>
      <c r="U129" s="157">
        <v>0.16</v>
      </c>
      <c r="V129" s="157">
        <f>ROUND(E129*U129,2)</f>
        <v>5.84</v>
      </c>
      <c r="W129" s="157"/>
      <c r="X129" s="157" t="s">
        <v>130</v>
      </c>
      <c r="Y129" s="157" t="s">
        <v>141</v>
      </c>
      <c r="Z129" s="147"/>
      <c r="AA129" s="147"/>
      <c r="AB129" s="147"/>
      <c r="AC129" s="147"/>
      <c r="AD129" s="147"/>
      <c r="AE129" s="147"/>
      <c r="AF129" s="147"/>
      <c r="AG129" s="147" t="s">
        <v>142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86" t="s">
        <v>469</v>
      </c>
      <c r="D130" s="159"/>
      <c r="E130" s="160">
        <v>36.5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134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" outlineLevel="1" x14ac:dyDescent="0.25">
      <c r="A131" s="172">
        <v>41</v>
      </c>
      <c r="B131" s="173" t="s">
        <v>470</v>
      </c>
      <c r="C131" s="185" t="s">
        <v>471</v>
      </c>
      <c r="D131" s="174" t="s">
        <v>127</v>
      </c>
      <c r="E131" s="175">
        <v>36.5</v>
      </c>
      <c r="F131" s="176"/>
      <c r="G131" s="177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2.7310000000000001E-2</v>
      </c>
      <c r="O131" s="156">
        <f>ROUND(E131*N131,2)</f>
        <v>1</v>
      </c>
      <c r="P131" s="156">
        <v>0</v>
      </c>
      <c r="Q131" s="156">
        <f>ROUND(E131*P131,2)</f>
        <v>0</v>
      </c>
      <c r="R131" s="157"/>
      <c r="S131" s="157" t="s">
        <v>128</v>
      </c>
      <c r="T131" s="157" t="s">
        <v>128</v>
      </c>
      <c r="U131" s="157">
        <v>0.78600000000000003</v>
      </c>
      <c r="V131" s="157">
        <f>ROUND(E131*U131,2)</f>
        <v>28.69</v>
      </c>
      <c r="W131" s="157"/>
      <c r="X131" s="157" t="s">
        <v>130</v>
      </c>
      <c r="Y131" s="157" t="s">
        <v>141</v>
      </c>
      <c r="Z131" s="147"/>
      <c r="AA131" s="147"/>
      <c r="AB131" s="147"/>
      <c r="AC131" s="147"/>
      <c r="AD131" s="147"/>
      <c r="AE131" s="147"/>
      <c r="AF131" s="147"/>
      <c r="AG131" s="147" t="s">
        <v>142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6" t="s">
        <v>469</v>
      </c>
      <c r="D132" s="159"/>
      <c r="E132" s="160">
        <v>36.5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134</v>
      </c>
      <c r="AH132" s="147">
        <v>5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2">
        <v>42</v>
      </c>
      <c r="B133" s="173" t="s">
        <v>224</v>
      </c>
      <c r="C133" s="185" t="s">
        <v>225</v>
      </c>
      <c r="D133" s="174" t="s">
        <v>127</v>
      </c>
      <c r="E133" s="175">
        <v>36.5</v>
      </c>
      <c r="F133" s="176"/>
      <c r="G133" s="177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5.8999999999999997E-2</v>
      </c>
      <c r="Q133" s="156">
        <f>ROUND(E133*P133,2)</f>
        <v>2.15</v>
      </c>
      <c r="R133" s="157"/>
      <c r="S133" s="157" t="s">
        <v>128</v>
      </c>
      <c r="T133" s="157" t="s">
        <v>128</v>
      </c>
      <c r="U133" s="157">
        <v>0.3</v>
      </c>
      <c r="V133" s="157">
        <f>ROUND(E133*U133,2)</f>
        <v>10.95</v>
      </c>
      <c r="W133" s="157"/>
      <c r="X133" s="157" t="s">
        <v>130</v>
      </c>
      <c r="Y133" s="157" t="s">
        <v>141</v>
      </c>
      <c r="Z133" s="147"/>
      <c r="AA133" s="147"/>
      <c r="AB133" s="147"/>
      <c r="AC133" s="147"/>
      <c r="AD133" s="147"/>
      <c r="AE133" s="147"/>
      <c r="AF133" s="147"/>
      <c r="AG133" s="147" t="s">
        <v>142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186" t="s">
        <v>469</v>
      </c>
      <c r="D134" s="159"/>
      <c r="E134" s="160">
        <v>36.5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134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0" outlineLevel="1" x14ac:dyDescent="0.25">
      <c r="A135" s="172">
        <v>43</v>
      </c>
      <c r="B135" s="173" t="s">
        <v>181</v>
      </c>
      <c r="C135" s="185" t="s">
        <v>182</v>
      </c>
      <c r="D135" s="174" t="s">
        <v>127</v>
      </c>
      <c r="E135" s="175">
        <v>36.5</v>
      </c>
      <c r="F135" s="176"/>
      <c r="G135" s="177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0</v>
      </c>
      <c r="O135" s="156">
        <f>ROUND(E135*N135,2)</f>
        <v>0</v>
      </c>
      <c r="P135" s="156">
        <v>1E-3</v>
      </c>
      <c r="Q135" s="156">
        <f>ROUND(E135*P135,2)</f>
        <v>0.04</v>
      </c>
      <c r="R135" s="157"/>
      <c r="S135" s="157" t="s">
        <v>183</v>
      </c>
      <c r="T135" s="157" t="s">
        <v>129</v>
      </c>
      <c r="U135" s="157">
        <v>0.52600000000000002</v>
      </c>
      <c r="V135" s="157">
        <f>ROUND(E135*U135,2)</f>
        <v>19.2</v>
      </c>
      <c r="W135" s="157"/>
      <c r="X135" s="157" t="s">
        <v>130</v>
      </c>
      <c r="Y135" s="157" t="s">
        <v>141</v>
      </c>
      <c r="Z135" s="147"/>
      <c r="AA135" s="147"/>
      <c r="AB135" s="147"/>
      <c r="AC135" s="147"/>
      <c r="AD135" s="147"/>
      <c r="AE135" s="147"/>
      <c r="AF135" s="147"/>
      <c r="AG135" s="147" t="s">
        <v>142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186" t="s">
        <v>469</v>
      </c>
      <c r="D136" s="159"/>
      <c r="E136" s="160">
        <v>36.5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134</v>
      </c>
      <c r="AH136" s="147">
        <v>5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2">
        <v>44</v>
      </c>
      <c r="B137" s="173" t="s">
        <v>185</v>
      </c>
      <c r="C137" s="185" t="s">
        <v>186</v>
      </c>
      <c r="D137" s="174" t="s">
        <v>127</v>
      </c>
      <c r="E137" s="175">
        <v>36.5</v>
      </c>
      <c r="F137" s="176"/>
      <c r="G137" s="177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3.2000000000000003E-4</v>
      </c>
      <c r="O137" s="156">
        <f>ROUND(E137*N137,2)</f>
        <v>0.01</v>
      </c>
      <c r="P137" s="156">
        <v>0</v>
      </c>
      <c r="Q137" s="156">
        <f>ROUND(E137*P137,2)</f>
        <v>0</v>
      </c>
      <c r="R137" s="157"/>
      <c r="S137" s="157" t="s">
        <v>183</v>
      </c>
      <c r="T137" s="157" t="s">
        <v>129</v>
      </c>
      <c r="U137" s="157">
        <v>9.6000000000000002E-2</v>
      </c>
      <c r="V137" s="157">
        <f>ROUND(E137*U137,2)</f>
        <v>3.5</v>
      </c>
      <c r="W137" s="157"/>
      <c r="X137" s="157" t="s">
        <v>130</v>
      </c>
      <c r="Y137" s="157" t="s">
        <v>141</v>
      </c>
      <c r="Z137" s="147"/>
      <c r="AA137" s="147"/>
      <c r="AB137" s="147"/>
      <c r="AC137" s="147"/>
      <c r="AD137" s="147"/>
      <c r="AE137" s="147"/>
      <c r="AF137" s="147"/>
      <c r="AG137" s="147" t="s">
        <v>132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6" t="s">
        <v>469</v>
      </c>
      <c r="D138" s="159"/>
      <c r="E138" s="160">
        <v>36.5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134</v>
      </c>
      <c r="AH138" s="147">
        <v>5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13" x14ac:dyDescent="0.25">
      <c r="A139" s="165" t="s">
        <v>123</v>
      </c>
      <c r="B139" s="166" t="s">
        <v>74</v>
      </c>
      <c r="C139" s="184" t="s">
        <v>75</v>
      </c>
      <c r="D139" s="167"/>
      <c r="E139" s="168"/>
      <c r="F139" s="169"/>
      <c r="G139" s="170">
        <f>SUMIF(AG140:AG150,"&lt;&gt;NOR",G140:G150)</f>
        <v>0</v>
      </c>
      <c r="H139" s="164"/>
      <c r="I139" s="164">
        <f>SUM(I140:I150)</f>
        <v>0</v>
      </c>
      <c r="J139" s="164"/>
      <c r="K139" s="164">
        <f>SUM(K140:K150)</f>
        <v>0</v>
      </c>
      <c r="L139" s="164"/>
      <c r="M139" s="164">
        <f>SUM(M140:M150)</f>
        <v>0</v>
      </c>
      <c r="N139" s="163"/>
      <c r="O139" s="163">
        <f>SUM(O140:O150)</f>
        <v>0.15000000000000002</v>
      </c>
      <c r="P139" s="163"/>
      <c r="Q139" s="163">
        <f>SUM(Q140:Q150)</f>
        <v>0.51</v>
      </c>
      <c r="R139" s="164"/>
      <c r="S139" s="164"/>
      <c r="T139" s="164"/>
      <c r="U139" s="164"/>
      <c r="V139" s="164">
        <f>SUM(V140:V150)</f>
        <v>20.82</v>
      </c>
      <c r="W139" s="164"/>
      <c r="X139" s="164"/>
      <c r="Y139" s="164"/>
      <c r="AG139" t="s">
        <v>124</v>
      </c>
    </row>
    <row r="140" spans="1:60" outlineLevel="1" x14ac:dyDescent="0.25">
      <c r="A140" s="172">
        <v>45</v>
      </c>
      <c r="B140" s="173" t="s">
        <v>194</v>
      </c>
      <c r="C140" s="185" t="s">
        <v>195</v>
      </c>
      <c r="D140" s="174" t="s">
        <v>150</v>
      </c>
      <c r="E140" s="175">
        <v>49.1</v>
      </c>
      <c r="F140" s="176"/>
      <c r="G140" s="177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0</v>
      </c>
      <c r="O140" s="156">
        <f>ROUND(E140*N140,2)</f>
        <v>0</v>
      </c>
      <c r="P140" s="156">
        <v>0.01</v>
      </c>
      <c r="Q140" s="156">
        <f>ROUND(E140*P140,2)</f>
        <v>0.49</v>
      </c>
      <c r="R140" s="157"/>
      <c r="S140" s="157" t="s">
        <v>183</v>
      </c>
      <c r="T140" s="157" t="s">
        <v>196</v>
      </c>
      <c r="U140" s="157">
        <v>0</v>
      </c>
      <c r="V140" s="157">
        <f>ROUND(E140*U140,2)</f>
        <v>0</v>
      </c>
      <c r="W140" s="157"/>
      <c r="X140" s="157" t="s">
        <v>130</v>
      </c>
      <c r="Y140" s="157" t="s">
        <v>141</v>
      </c>
      <c r="Z140" s="147"/>
      <c r="AA140" s="147"/>
      <c r="AB140" s="147"/>
      <c r="AC140" s="147"/>
      <c r="AD140" s="147"/>
      <c r="AE140" s="147"/>
      <c r="AF140" s="147"/>
      <c r="AG140" s="147" t="s">
        <v>142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5">
      <c r="A141" s="154"/>
      <c r="B141" s="155"/>
      <c r="C141" s="186" t="s">
        <v>472</v>
      </c>
      <c r="D141" s="159"/>
      <c r="E141" s="160">
        <v>49.1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134</v>
      </c>
      <c r="AH141" s="147">
        <v>5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" outlineLevel="1" x14ac:dyDescent="0.25">
      <c r="A142" s="172">
        <v>46</v>
      </c>
      <c r="B142" s="173" t="s">
        <v>198</v>
      </c>
      <c r="C142" s="185" t="s">
        <v>199</v>
      </c>
      <c r="D142" s="174" t="s">
        <v>150</v>
      </c>
      <c r="E142" s="175">
        <v>49.1</v>
      </c>
      <c r="F142" s="176"/>
      <c r="G142" s="177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1.4499999999999999E-3</v>
      </c>
      <c r="O142" s="156">
        <f>ROUND(E142*N142,2)</f>
        <v>7.0000000000000007E-2</v>
      </c>
      <c r="P142" s="156">
        <v>0</v>
      </c>
      <c r="Q142" s="156">
        <f>ROUND(E142*P142,2)</f>
        <v>0</v>
      </c>
      <c r="R142" s="157"/>
      <c r="S142" s="157" t="s">
        <v>183</v>
      </c>
      <c r="T142" s="157" t="s">
        <v>129</v>
      </c>
      <c r="U142" s="157">
        <v>0.21199999999999999</v>
      </c>
      <c r="V142" s="157">
        <f>ROUND(E142*U142,2)</f>
        <v>10.41</v>
      </c>
      <c r="W142" s="157"/>
      <c r="X142" s="157" t="s">
        <v>130</v>
      </c>
      <c r="Y142" s="157" t="s">
        <v>141</v>
      </c>
      <c r="Z142" s="147"/>
      <c r="AA142" s="147"/>
      <c r="AB142" s="147"/>
      <c r="AC142" s="147"/>
      <c r="AD142" s="147"/>
      <c r="AE142" s="147"/>
      <c r="AF142" s="147"/>
      <c r="AG142" s="147" t="s">
        <v>142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86" t="s">
        <v>472</v>
      </c>
      <c r="D143" s="159"/>
      <c r="E143" s="160">
        <v>49.1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134</v>
      </c>
      <c r="AH143" s="147">
        <v>5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" outlineLevel="1" x14ac:dyDescent="0.25">
      <c r="A144" s="172">
        <v>47</v>
      </c>
      <c r="B144" s="173" t="s">
        <v>200</v>
      </c>
      <c r="C144" s="185" t="s">
        <v>201</v>
      </c>
      <c r="D144" s="174" t="s">
        <v>150</v>
      </c>
      <c r="E144" s="175">
        <v>49.1</v>
      </c>
      <c r="F144" s="176"/>
      <c r="G144" s="177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1.6000000000000001E-3</v>
      </c>
      <c r="O144" s="156">
        <f>ROUND(E144*N144,2)</f>
        <v>0.08</v>
      </c>
      <c r="P144" s="156">
        <v>0</v>
      </c>
      <c r="Q144" s="156">
        <f>ROUND(E144*P144,2)</f>
        <v>0</v>
      </c>
      <c r="R144" s="157"/>
      <c r="S144" s="157" t="s">
        <v>183</v>
      </c>
      <c r="T144" s="157" t="s">
        <v>129</v>
      </c>
      <c r="U144" s="157">
        <v>0.21199999999999999</v>
      </c>
      <c r="V144" s="157">
        <f>ROUND(E144*U144,2)</f>
        <v>10.41</v>
      </c>
      <c r="W144" s="157"/>
      <c r="X144" s="157" t="s">
        <v>130</v>
      </c>
      <c r="Y144" s="157" t="s">
        <v>141</v>
      </c>
      <c r="Z144" s="147"/>
      <c r="AA144" s="147"/>
      <c r="AB144" s="147"/>
      <c r="AC144" s="147"/>
      <c r="AD144" s="147"/>
      <c r="AE144" s="147"/>
      <c r="AF144" s="147"/>
      <c r="AG144" s="147" t="s">
        <v>142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5">
      <c r="A145" s="154"/>
      <c r="B145" s="155"/>
      <c r="C145" s="186" t="s">
        <v>472</v>
      </c>
      <c r="D145" s="159"/>
      <c r="E145" s="160">
        <v>49.1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134</v>
      </c>
      <c r="AH145" s="147">
        <v>5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2">
        <v>48</v>
      </c>
      <c r="B146" s="173" t="s">
        <v>473</v>
      </c>
      <c r="C146" s="185" t="s">
        <v>474</v>
      </c>
      <c r="D146" s="174" t="s">
        <v>150</v>
      </c>
      <c r="E146" s="175">
        <v>49.1</v>
      </c>
      <c r="F146" s="176"/>
      <c r="G146" s="177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0</v>
      </c>
      <c r="O146" s="156">
        <f>ROUND(E146*N146,2)</f>
        <v>0</v>
      </c>
      <c r="P146" s="156">
        <v>4.6000000000000001E-4</v>
      </c>
      <c r="Q146" s="156">
        <f>ROUND(E146*P146,2)</f>
        <v>0.02</v>
      </c>
      <c r="R146" s="157"/>
      <c r="S146" s="157" t="s">
        <v>183</v>
      </c>
      <c r="T146" s="157" t="s">
        <v>129</v>
      </c>
      <c r="U146" s="157">
        <v>0</v>
      </c>
      <c r="V146" s="157">
        <f>ROUND(E146*U146,2)</f>
        <v>0</v>
      </c>
      <c r="W146" s="157"/>
      <c r="X146" s="157" t="s">
        <v>130</v>
      </c>
      <c r="Y146" s="157" t="s">
        <v>131</v>
      </c>
      <c r="Z146" s="147"/>
      <c r="AA146" s="147"/>
      <c r="AB146" s="147"/>
      <c r="AC146" s="147"/>
      <c r="AD146" s="147"/>
      <c r="AE146" s="147"/>
      <c r="AF146" s="147"/>
      <c r="AG146" s="147" t="s">
        <v>142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5">
      <c r="A147" s="154"/>
      <c r="B147" s="155"/>
      <c r="C147" s="186" t="s">
        <v>475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134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5">
      <c r="A148" s="154"/>
      <c r="B148" s="155"/>
      <c r="C148" s="186" t="s">
        <v>476</v>
      </c>
      <c r="D148" s="159"/>
      <c r="E148" s="160">
        <v>17.100000000000001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134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5">
      <c r="A149" s="154"/>
      <c r="B149" s="155"/>
      <c r="C149" s="186" t="s">
        <v>477</v>
      </c>
      <c r="D149" s="159"/>
      <c r="E149" s="160">
        <v>17.2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134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186" t="s">
        <v>478</v>
      </c>
      <c r="D150" s="159"/>
      <c r="E150" s="160">
        <v>14.8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134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6" x14ac:dyDescent="0.25">
      <c r="A151" s="165" t="s">
        <v>123</v>
      </c>
      <c r="B151" s="166" t="s">
        <v>78</v>
      </c>
      <c r="C151" s="184" t="s">
        <v>79</v>
      </c>
      <c r="D151" s="167"/>
      <c r="E151" s="168"/>
      <c r="F151" s="169"/>
      <c r="G151" s="170">
        <f>SUMIF(AG152:AG156,"&lt;&gt;NOR",G152:G156)</f>
        <v>0</v>
      </c>
      <c r="H151" s="164"/>
      <c r="I151" s="164">
        <f>SUM(I152:I156)</f>
        <v>0</v>
      </c>
      <c r="J151" s="164"/>
      <c r="K151" s="164">
        <f>SUM(K152:K156)</f>
        <v>0</v>
      </c>
      <c r="L151" s="164"/>
      <c r="M151" s="164">
        <f>SUM(M152:M156)</f>
        <v>0</v>
      </c>
      <c r="N151" s="163"/>
      <c r="O151" s="163">
        <f>SUM(O152:O156)</f>
        <v>0</v>
      </c>
      <c r="P151" s="163"/>
      <c r="Q151" s="163">
        <f>SUM(Q152:Q156)</f>
        <v>0</v>
      </c>
      <c r="R151" s="164"/>
      <c r="S151" s="164"/>
      <c r="T151" s="164"/>
      <c r="U151" s="164"/>
      <c r="V151" s="164">
        <f>SUM(V152:V156)</f>
        <v>0</v>
      </c>
      <c r="W151" s="164"/>
      <c r="X151" s="164"/>
      <c r="Y151" s="164"/>
      <c r="AG151" t="s">
        <v>124</v>
      </c>
    </row>
    <row r="152" spans="1:60" outlineLevel="1" x14ac:dyDescent="0.25">
      <c r="A152" s="172">
        <v>49</v>
      </c>
      <c r="B152" s="173" t="s">
        <v>215</v>
      </c>
      <c r="C152" s="185" t="s">
        <v>216</v>
      </c>
      <c r="D152" s="174" t="s">
        <v>127</v>
      </c>
      <c r="E152" s="175">
        <v>69.3</v>
      </c>
      <c r="F152" s="176"/>
      <c r="G152" s="177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0</v>
      </c>
      <c r="O152" s="156">
        <f>ROUND(E152*N152,2)</f>
        <v>0</v>
      </c>
      <c r="P152" s="156">
        <v>0</v>
      </c>
      <c r="Q152" s="156">
        <f>ROUND(E152*P152,2)</f>
        <v>0</v>
      </c>
      <c r="R152" s="157"/>
      <c r="S152" s="157" t="s">
        <v>183</v>
      </c>
      <c r="T152" s="157" t="s">
        <v>129</v>
      </c>
      <c r="U152" s="157">
        <v>0</v>
      </c>
      <c r="V152" s="157">
        <f>ROUND(E152*U152,2)</f>
        <v>0</v>
      </c>
      <c r="W152" s="157"/>
      <c r="X152" s="157" t="s">
        <v>130</v>
      </c>
      <c r="Y152" s="157" t="s">
        <v>141</v>
      </c>
      <c r="Z152" s="147"/>
      <c r="AA152" s="147"/>
      <c r="AB152" s="147"/>
      <c r="AC152" s="147"/>
      <c r="AD152" s="147"/>
      <c r="AE152" s="147"/>
      <c r="AF152" s="147"/>
      <c r="AG152" s="147" t="s">
        <v>142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186" t="s">
        <v>133</v>
      </c>
      <c r="D153" s="159"/>
      <c r="E153" s="16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134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5">
      <c r="A154" s="154"/>
      <c r="B154" s="155"/>
      <c r="C154" s="186" t="s">
        <v>479</v>
      </c>
      <c r="D154" s="159"/>
      <c r="E154" s="160">
        <v>17.850000000000001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134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186" t="s">
        <v>480</v>
      </c>
      <c r="D155" s="159"/>
      <c r="E155" s="160">
        <v>34.5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134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186" t="s">
        <v>481</v>
      </c>
      <c r="D156" s="159"/>
      <c r="E156" s="160">
        <v>16.95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134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13" x14ac:dyDescent="0.25">
      <c r="A157" s="165" t="s">
        <v>123</v>
      </c>
      <c r="B157" s="166" t="s">
        <v>82</v>
      </c>
      <c r="C157" s="184" t="s">
        <v>83</v>
      </c>
      <c r="D157" s="167"/>
      <c r="E157" s="168"/>
      <c r="F157" s="169"/>
      <c r="G157" s="170">
        <f>SUMIF(AG158:AG158,"&lt;&gt;NOR",G158:G158)</f>
        <v>0</v>
      </c>
      <c r="H157" s="164"/>
      <c r="I157" s="164">
        <f>SUM(I158:I158)</f>
        <v>0</v>
      </c>
      <c r="J157" s="164"/>
      <c r="K157" s="164">
        <f>SUM(K158:K158)</f>
        <v>0</v>
      </c>
      <c r="L157" s="164"/>
      <c r="M157" s="164">
        <f>SUM(M158:M158)</f>
        <v>0</v>
      </c>
      <c r="N157" s="163"/>
      <c r="O157" s="163">
        <f>SUM(O158:O158)</f>
        <v>0</v>
      </c>
      <c r="P157" s="163"/>
      <c r="Q157" s="163">
        <f>SUM(Q158:Q158)</f>
        <v>0</v>
      </c>
      <c r="R157" s="164"/>
      <c r="S157" s="164"/>
      <c r="T157" s="164"/>
      <c r="U157" s="164"/>
      <c r="V157" s="164">
        <f>SUM(V158:V158)</f>
        <v>5.76</v>
      </c>
      <c r="W157" s="164"/>
      <c r="X157" s="164"/>
      <c r="Y157" s="164"/>
      <c r="AG157" t="s">
        <v>124</v>
      </c>
    </row>
    <row r="158" spans="1:60" outlineLevel="1" x14ac:dyDescent="0.25">
      <c r="A158" s="178">
        <v>50</v>
      </c>
      <c r="B158" s="179" t="s">
        <v>227</v>
      </c>
      <c r="C158" s="188" t="s">
        <v>228</v>
      </c>
      <c r="D158" s="180" t="s">
        <v>229</v>
      </c>
      <c r="E158" s="181">
        <v>6.1329200000000004</v>
      </c>
      <c r="F158" s="182"/>
      <c r="G158" s="183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0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128</v>
      </c>
      <c r="T158" s="157" t="s">
        <v>128</v>
      </c>
      <c r="U158" s="157">
        <v>0.9385</v>
      </c>
      <c r="V158" s="157">
        <f>ROUND(E158*U158,2)</f>
        <v>5.76</v>
      </c>
      <c r="W158" s="157"/>
      <c r="X158" s="157" t="s">
        <v>230</v>
      </c>
      <c r="Y158" s="157" t="s">
        <v>141</v>
      </c>
      <c r="Z158" s="147"/>
      <c r="AA158" s="147"/>
      <c r="AB158" s="147"/>
      <c r="AC158" s="147"/>
      <c r="AD158" s="147"/>
      <c r="AE158" s="147"/>
      <c r="AF158" s="147"/>
      <c r="AG158" s="147" t="s">
        <v>231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13" x14ac:dyDescent="0.25">
      <c r="A159" s="165" t="s">
        <v>123</v>
      </c>
      <c r="B159" s="166" t="s">
        <v>86</v>
      </c>
      <c r="C159" s="184" t="s">
        <v>87</v>
      </c>
      <c r="D159" s="167"/>
      <c r="E159" s="168"/>
      <c r="F159" s="169"/>
      <c r="G159" s="170">
        <f>SUMIF(AG160:AG163,"&lt;&gt;NOR",G160:G163)</f>
        <v>0</v>
      </c>
      <c r="H159" s="164"/>
      <c r="I159" s="164">
        <f>SUM(I160:I163)</f>
        <v>0</v>
      </c>
      <c r="J159" s="164"/>
      <c r="K159" s="164">
        <f>SUM(K160:K163)</f>
        <v>0</v>
      </c>
      <c r="L159" s="164"/>
      <c r="M159" s="164">
        <f>SUM(M160:M163)</f>
        <v>0</v>
      </c>
      <c r="N159" s="163"/>
      <c r="O159" s="163">
        <f>SUM(O160:O163)</f>
        <v>0.67999999999999994</v>
      </c>
      <c r="P159" s="163"/>
      <c r="Q159" s="163">
        <f>SUM(Q160:Q163)</f>
        <v>0</v>
      </c>
      <c r="R159" s="164"/>
      <c r="S159" s="164"/>
      <c r="T159" s="164"/>
      <c r="U159" s="164"/>
      <c r="V159" s="164">
        <f>SUM(V160:V163)</f>
        <v>3.12</v>
      </c>
      <c r="W159" s="164"/>
      <c r="X159" s="164"/>
      <c r="Y159" s="164"/>
      <c r="AG159" t="s">
        <v>124</v>
      </c>
    </row>
    <row r="160" spans="1:60" ht="20" outlineLevel="1" x14ac:dyDescent="0.25">
      <c r="A160" s="172">
        <v>51</v>
      </c>
      <c r="B160" s="173" t="s">
        <v>482</v>
      </c>
      <c r="C160" s="185" t="s">
        <v>483</v>
      </c>
      <c r="D160" s="174" t="s">
        <v>189</v>
      </c>
      <c r="E160" s="175">
        <v>6</v>
      </c>
      <c r="F160" s="176"/>
      <c r="G160" s="177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2.9389999999999999E-2</v>
      </c>
      <c r="O160" s="156">
        <f>ROUND(E160*N160,2)</f>
        <v>0.18</v>
      </c>
      <c r="P160" s="156">
        <v>0</v>
      </c>
      <c r="Q160" s="156">
        <f>ROUND(E160*P160,2)</f>
        <v>0</v>
      </c>
      <c r="R160" s="157"/>
      <c r="S160" s="157" t="s">
        <v>183</v>
      </c>
      <c r="T160" s="157" t="s">
        <v>129</v>
      </c>
      <c r="U160" s="157">
        <v>0.52</v>
      </c>
      <c r="V160" s="157">
        <f>ROUND(E160*U160,2)</f>
        <v>3.12</v>
      </c>
      <c r="W160" s="157"/>
      <c r="X160" s="157" t="s">
        <v>130</v>
      </c>
      <c r="Y160" s="157" t="s">
        <v>141</v>
      </c>
      <c r="Z160" s="147"/>
      <c r="AA160" s="147"/>
      <c r="AB160" s="147"/>
      <c r="AC160" s="147"/>
      <c r="AD160" s="147"/>
      <c r="AE160" s="147"/>
      <c r="AF160" s="147"/>
      <c r="AG160" s="147" t="s">
        <v>142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5">
      <c r="A161" s="154"/>
      <c r="B161" s="155"/>
      <c r="C161" s="186" t="s">
        <v>484</v>
      </c>
      <c r="D161" s="159"/>
      <c r="E161" s="160">
        <v>6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134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2">
        <v>52</v>
      </c>
      <c r="B162" s="173" t="s">
        <v>485</v>
      </c>
      <c r="C162" s="185" t="s">
        <v>486</v>
      </c>
      <c r="D162" s="174" t="s">
        <v>189</v>
      </c>
      <c r="E162" s="175">
        <v>6</v>
      </c>
      <c r="F162" s="176"/>
      <c r="G162" s="177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8.3000000000000004E-2</v>
      </c>
      <c r="O162" s="156">
        <f>ROUND(E162*N162,2)</f>
        <v>0.5</v>
      </c>
      <c r="P162" s="156">
        <v>0</v>
      </c>
      <c r="Q162" s="156">
        <f>ROUND(E162*P162,2)</f>
        <v>0</v>
      </c>
      <c r="R162" s="157"/>
      <c r="S162" s="157" t="s">
        <v>183</v>
      </c>
      <c r="T162" s="157" t="s">
        <v>129</v>
      </c>
      <c r="U162" s="157">
        <v>0</v>
      </c>
      <c r="V162" s="157">
        <f>ROUND(E162*U162,2)</f>
        <v>0</v>
      </c>
      <c r="W162" s="157"/>
      <c r="X162" s="157" t="s">
        <v>396</v>
      </c>
      <c r="Y162" s="157" t="s">
        <v>141</v>
      </c>
      <c r="Z162" s="147"/>
      <c r="AA162" s="147"/>
      <c r="AB162" s="147"/>
      <c r="AC162" s="147"/>
      <c r="AD162" s="147"/>
      <c r="AE162" s="147"/>
      <c r="AF162" s="147"/>
      <c r="AG162" s="147" t="s">
        <v>397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186" t="s">
        <v>487</v>
      </c>
      <c r="D163" s="159"/>
      <c r="E163" s="160">
        <v>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134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13" x14ac:dyDescent="0.25">
      <c r="A164" s="165" t="s">
        <v>123</v>
      </c>
      <c r="B164" s="166" t="s">
        <v>88</v>
      </c>
      <c r="C164" s="184" t="s">
        <v>89</v>
      </c>
      <c r="D164" s="167"/>
      <c r="E164" s="168"/>
      <c r="F164" s="169"/>
      <c r="G164" s="170">
        <f>SUMIF(AG165:AG187,"&lt;&gt;NOR",G165:G187)</f>
        <v>0</v>
      </c>
      <c r="H164" s="164"/>
      <c r="I164" s="164">
        <f>SUM(I165:I187)</f>
        <v>0</v>
      </c>
      <c r="J164" s="164"/>
      <c r="K164" s="164">
        <f>SUM(K165:K187)</f>
        <v>0</v>
      </c>
      <c r="L164" s="164"/>
      <c r="M164" s="164">
        <f>SUM(M165:M187)</f>
        <v>0</v>
      </c>
      <c r="N164" s="163"/>
      <c r="O164" s="163">
        <f>SUM(O165:O187)</f>
        <v>0.61</v>
      </c>
      <c r="P164" s="163"/>
      <c r="Q164" s="163">
        <f>SUM(Q165:Q187)</f>
        <v>0</v>
      </c>
      <c r="R164" s="164"/>
      <c r="S164" s="164"/>
      <c r="T164" s="164"/>
      <c r="U164" s="164"/>
      <c r="V164" s="164">
        <f>SUM(V165:V187)</f>
        <v>121.83</v>
      </c>
      <c r="W164" s="164"/>
      <c r="X164" s="164"/>
      <c r="Y164" s="164"/>
      <c r="AG164" t="s">
        <v>124</v>
      </c>
    </row>
    <row r="165" spans="1:60" outlineLevel="1" x14ac:dyDescent="0.25">
      <c r="A165" s="172">
        <v>53</v>
      </c>
      <c r="B165" s="173" t="s">
        <v>243</v>
      </c>
      <c r="C165" s="185" t="s">
        <v>244</v>
      </c>
      <c r="D165" s="174" t="s">
        <v>127</v>
      </c>
      <c r="E165" s="175">
        <v>96.52</v>
      </c>
      <c r="F165" s="176"/>
      <c r="G165" s="177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1.0000000000000001E-5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128</v>
      </c>
      <c r="T165" s="157" t="s">
        <v>245</v>
      </c>
      <c r="U165" s="157">
        <v>7.6999999999999999E-2</v>
      </c>
      <c r="V165" s="157">
        <f>ROUND(E165*U165,2)</f>
        <v>7.43</v>
      </c>
      <c r="W165" s="157"/>
      <c r="X165" s="157" t="s">
        <v>130</v>
      </c>
      <c r="Y165" s="157" t="s">
        <v>131</v>
      </c>
      <c r="Z165" s="147"/>
      <c r="AA165" s="147"/>
      <c r="AB165" s="147"/>
      <c r="AC165" s="147"/>
      <c r="AD165" s="147"/>
      <c r="AE165" s="147"/>
      <c r="AF165" s="147"/>
      <c r="AG165" s="147" t="s">
        <v>142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5">
      <c r="A166" s="154"/>
      <c r="B166" s="155"/>
      <c r="C166" s="186" t="s">
        <v>190</v>
      </c>
      <c r="D166" s="159"/>
      <c r="E166" s="160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134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186" t="s">
        <v>488</v>
      </c>
      <c r="D167" s="159"/>
      <c r="E167" s="160">
        <v>3.7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134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186" t="s">
        <v>489</v>
      </c>
      <c r="D168" s="159"/>
      <c r="E168" s="160">
        <v>3.5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134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186" t="s">
        <v>490</v>
      </c>
      <c r="D169" s="159"/>
      <c r="E169" s="160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134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86" t="s">
        <v>491</v>
      </c>
      <c r="D170" s="159"/>
      <c r="E170" s="160">
        <v>23.8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134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5">
      <c r="A171" s="154"/>
      <c r="B171" s="155"/>
      <c r="C171" s="186" t="s">
        <v>492</v>
      </c>
      <c r="D171" s="159"/>
      <c r="E171" s="160">
        <v>46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134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5">
      <c r="A172" s="154"/>
      <c r="B172" s="155"/>
      <c r="C172" s="186" t="s">
        <v>493</v>
      </c>
      <c r="D172" s="159"/>
      <c r="E172" s="160">
        <v>19.52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134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72">
        <v>54</v>
      </c>
      <c r="B173" s="173" t="s">
        <v>255</v>
      </c>
      <c r="C173" s="185" t="s">
        <v>256</v>
      </c>
      <c r="D173" s="174" t="s">
        <v>127</v>
      </c>
      <c r="E173" s="175">
        <v>67.563999999999993</v>
      </c>
      <c r="F173" s="176"/>
      <c r="G173" s="177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6">
        <v>2.7899999999999999E-3</v>
      </c>
      <c r="O173" s="156">
        <f>ROUND(E173*N173,2)</f>
        <v>0.19</v>
      </c>
      <c r="P173" s="156">
        <v>0</v>
      </c>
      <c r="Q173" s="156">
        <f>ROUND(E173*P173,2)</f>
        <v>0</v>
      </c>
      <c r="R173" s="157"/>
      <c r="S173" s="157" t="s">
        <v>128</v>
      </c>
      <c r="T173" s="157" t="s">
        <v>245</v>
      </c>
      <c r="U173" s="157">
        <v>0.23449999999999999</v>
      </c>
      <c r="V173" s="157">
        <f>ROUND(E173*U173,2)</f>
        <v>15.84</v>
      </c>
      <c r="W173" s="157"/>
      <c r="X173" s="157" t="s">
        <v>130</v>
      </c>
      <c r="Y173" s="157" t="s">
        <v>141</v>
      </c>
      <c r="Z173" s="147"/>
      <c r="AA173" s="147"/>
      <c r="AB173" s="147"/>
      <c r="AC173" s="147"/>
      <c r="AD173" s="147"/>
      <c r="AE173" s="147"/>
      <c r="AF173" s="147"/>
      <c r="AG173" s="147" t="s">
        <v>142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5">
      <c r="A174" s="154"/>
      <c r="B174" s="155"/>
      <c r="C174" s="186" t="s">
        <v>494</v>
      </c>
      <c r="D174" s="159"/>
      <c r="E174" s="160">
        <v>67.563999999999993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134</v>
      </c>
      <c r="AH174" s="147">
        <v>5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0" outlineLevel="1" x14ac:dyDescent="0.25">
      <c r="A175" s="172">
        <v>55</v>
      </c>
      <c r="B175" s="173" t="s">
        <v>257</v>
      </c>
      <c r="C175" s="185" t="s">
        <v>258</v>
      </c>
      <c r="D175" s="174" t="s">
        <v>127</v>
      </c>
      <c r="E175" s="175">
        <v>96.52</v>
      </c>
      <c r="F175" s="176"/>
      <c r="G175" s="177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1.0000000000000001E-5</v>
      </c>
      <c r="O175" s="156">
        <f>ROUND(E175*N175,2)</f>
        <v>0</v>
      </c>
      <c r="P175" s="156">
        <v>0</v>
      </c>
      <c r="Q175" s="156">
        <f>ROUND(E175*P175,2)</f>
        <v>0</v>
      </c>
      <c r="R175" s="157"/>
      <c r="S175" s="157" t="s">
        <v>128</v>
      </c>
      <c r="T175" s="157" t="s">
        <v>245</v>
      </c>
      <c r="U175" s="157">
        <v>7.1999999999999995E-2</v>
      </c>
      <c r="V175" s="157">
        <f>ROUND(E175*U175,2)</f>
        <v>6.95</v>
      </c>
      <c r="W175" s="157"/>
      <c r="X175" s="157" t="s">
        <v>130</v>
      </c>
      <c r="Y175" s="157" t="s">
        <v>141</v>
      </c>
      <c r="Z175" s="147"/>
      <c r="AA175" s="147"/>
      <c r="AB175" s="147"/>
      <c r="AC175" s="147"/>
      <c r="AD175" s="147"/>
      <c r="AE175" s="147"/>
      <c r="AF175" s="147"/>
      <c r="AG175" s="147" t="s">
        <v>142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5">
      <c r="A176" s="154"/>
      <c r="B176" s="155"/>
      <c r="C176" s="186" t="s">
        <v>495</v>
      </c>
      <c r="D176" s="159"/>
      <c r="E176" s="160">
        <v>96.52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134</v>
      </c>
      <c r="AH176" s="147">
        <v>5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72">
        <v>56</v>
      </c>
      <c r="B177" s="173" t="s">
        <v>260</v>
      </c>
      <c r="C177" s="185" t="s">
        <v>261</v>
      </c>
      <c r="D177" s="174" t="s">
        <v>127</v>
      </c>
      <c r="E177" s="175">
        <v>289.56</v>
      </c>
      <c r="F177" s="176"/>
      <c r="G177" s="177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2.2000000000000001E-4</v>
      </c>
      <c r="O177" s="156">
        <f>ROUND(E177*N177,2)</f>
        <v>0.06</v>
      </c>
      <c r="P177" s="156">
        <v>0</v>
      </c>
      <c r="Q177" s="156">
        <f>ROUND(E177*P177,2)</f>
        <v>0</v>
      </c>
      <c r="R177" s="157"/>
      <c r="S177" s="157" t="s">
        <v>128</v>
      </c>
      <c r="T177" s="157" t="s">
        <v>245</v>
      </c>
      <c r="U177" s="157">
        <v>0.17499999999999999</v>
      </c>
      <c r="V177" s="157">
        <f>ROUND(E177*U177,2)</f>
        <v>50.67</v>
      </c>
      <c r="W177" s="157"/>
      <c r="X177" s="157" t="s">
        <v>130</v>
      </c>
      <c r="Y177" s="157" t="s">
        <v>141</v>
      </c>
      <c r="Z177" s="147"/>
      <c r="AA177" s="147"/>
      <c r="AB177" s="147"/>
      <c r="AC177" s="147"/>
      <c r="AD177" s="147"/>
      <c r="AE177" s="147"/>
      <c r="AF177" s="147"/>
      <c r="AG177" s="147" t="s">
        <v>142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5">
      <c r="A178" s="154"/>
      <c r="B178" s="155"/>
      <c r="C178" s="186" t="s">
        <v>262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134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5">
      <c r="A179" s="154"/>
      <c r="B179" s="155"/>
      <c r="C179" s="186" t="s">
        <v>495</v>
      </c>
      <c r="D179" s="159"/>
      <c r="E179" s="160">
        <v>96.52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134</v>
      </c>
      <c r="AH179" s="147">
        <v>5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5">
      <c r="A180" s="154"/>
      <c r="B180" s="155"/>
      <c r="C180" s="187" t="s">
        <v>263</v>
      </c>
      <c r="D180" s="161"/>
      <c r="E180" s="162">
        <v>193.04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134</v>
      </c>
      <c r="AH180" s="147">
        <v>4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2">
        <v>57</v>
      </c>
      <c r="B181" s="173" t="s">
        <v>264</v>
      </c>
      <c r="C181" s="185" t="s">
        <v>265</v>
      </c>
      <c r="D181" s="174" t="s">
        <v>127</v>
      </c>
      <c r="E181" s="175">
        <v>96.52</v>
      </c>
      <c r="F181" s="176"/>
      <c r="G181" s="177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5.0000000000000002E-5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128</v>
      </c>
      <c r="T181" s="157" t="s">
        <v>245</v>
      </c>
      <c r="U181" s="157">
        <v>6.3E-2</v>
      </c>
      <c r="V181" s="157">
        <f>ROUND(E181*U181,2)</f>
        <v>6.08</v>
      </c>
      <c r="W181" s="157"/>
      <c r="X181" s="157" t="s">
        <v>130</v>
      </c>
      <c r="Y181" s="157" t="s">
        <v>141</v>
      </c>
      <c r="Z181" s="147"/>
      <c r="AA181" s="147"/>
      <c r="AB181" s="147"/>
      <c r="AC181" s="147"/>
      <c r="AD181" s="147"/>
      <c r="AE181" s="147"/>
      <c r="AF181" s="147"/>
      <c r="AG181" s="147" t="s">
        <v>142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5">
      <c r="A182" s="154"/>
      <c r="B182" s="155"/>
      <c r="C182" s="186" t="s">
        <v>495</v>
      </c>
      <c r="D182" s="159"/>
      <c r="E182" s="160">
        <v>96.52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134</v>
      </c>
      <c r="AH182" s="147">
        <v>5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2">
        <v>58</v>
      </c>
      <c r="B183" s="173" t="s">
        <v>266</v>
      </c>
      <c r="C183" s="185" t="s">
        <v>496</v>
      </c>
      <c r="D183" s="174" t="s">
        <v>127</v>
      </c>
      <c r="E183" s="175">
        <v>96.52</v>
      </c>
      <c r="F183" s="176"/>
      <c r="G183" s="177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3.7699999999999999E-3</v>
      </c>
      <c r="O183" s="156">
        <f>ROUND(E183*N183,2)</f>
        <v>0.36</v>
      </c>
      <c r="P183" s="156">
        <v>0</v>
      </c>
      <c r="Q183" s="156">
        <f>ROUND(E183*P183,2)</f>
        <v>0</v>
      </c>
      <c r="R183" s="157"/>
      <c r="S183" s="157" t="s">
        <v>183</v>
      </c>
      <c r="T183" s="157" t="s">
        <v>129</v>
      </c>
      <c r="U183" s="157">
        <v>0.31619999999999998</v>
      </c>
      <c r="V183" s="157">
        <f>ROUND(E183*U183,2)</f>
        <v>30.52</v>
      </c>
      <c r="W183" s="157"/>
      <c r="X183" s="157" t="s">
        <v>130</v>
      </c>
      <c r="Y183" s="157" t="s">
        <v>141</v>
      </c>
      <c r="Z183" s="147"/>
      <c r="AA183" s="147"/>
      <c r="AB183" s="147"/>
      <c r="AC183" s="147"/>
      <c r="AD183" s="147"/>
      <c r="AE183" s="147"/>
      <c r="AF183" s="147"/>
      <c r="AG183" s="147" t="s">
        <v>142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186" t="s">
        <v>495</v>
      </c>
      <c r="D184" s="159"/>
      <c r="E184" s="160">
        <v>96.52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134</v>
      </c>
      <c r="AH184" s="147">
        <v>5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72">
        <v>59</v>
      </c>
      <c r="B185" s="173" t="s">
        <v>268</v>
      </c>
      <c r="C185" s="185" t="s">
        <v>269</v>
      </c>
      <c r="D185" s="174" t="s">
        <v>127</v>
      </c>
      <c r="E185" s="175">
        <v>96.52</v>
      </c>
      <c r="F185" s="176"/>
      <c r="G185" s="177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1.0000000000000001E-5</v>
      </c>
      <c r="O185" s="156">
        <f>ROUND(E185*N185,2)</f>
        <v>0</v>
      </c>
      <c r="P185" s="156">
        <v>0</v>
      </c>
      <c r="Q185" s="156">
        <f>ROUND(E185*P185,2)</f>
        <v>0</v>
      </c>
      <c r="R185" s="157"/>
      <c r="S185" s="157" t="s">
        <v>183</v>
      </c>
      <c r="T185" s="157" t="s">
        <v>129</v>
      </c>
      <c r="U185" s="157">
        <v>4.4999999999999998E-2</v>
      </c>
      <c r="V185" s="157">
        <f>ROUND(E185*U185,2)</f>
        <v>4.34</v>
      </c>
      <c r="W185" s="157"/>
      <c r="X185" s="157" t="s">
        <v>130</v>
      </c>
      <c r="Y185" s="157" t="s">
        <v>141</v>
      </c>
      <c r="Z185" s="147"/>
      <c r="AA185" s="147"/>
      <c r="AB185" s="147"/>
      <c r="AC185" s="147"/>
      <c r="AD185" s="147"/>
      <c r="AE185" s="147"/>
      <c r="AF185" s="147"/>
      <c r="AG185" s="147" t="s">
        <v>142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5">
      <c r="A186" s="154"/>
      <c r="B186" s="155"/>
      <c r="C186" s="186" t="s">
        <v>270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134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5">
      <c r="A187" s="154"/>
      <c r="B187" s="155"/>
      <c r="C187" s="186" t="s">
        <v>495</v>
      </c>
      <c r="D187" s="159"/>
      <c r="E187" s="160">
        <v>96.52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134</v>
      </c>
      <c r="AH187" s="147">
        <v>5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13" x14ac:dyDescent="0.25">
      <c r="A188" s="165" t="s">
        <v>123</v>
      </c>
      <c r="B188" s="166" t="s">
        <v>90</v>
      </c>
      <c r="C188" s="184" t="s">
        <v>91</v>
      </c>
      <c r="D188" s="167"/>
      <c r="E188" s="168"/>
      <c r="F188" s="169"/>
      <c r="G188" s="170">
        <f>SUMIF(AG189:AG190,"&lt;&gt;NOR",G189:G190)</f>
        <v>0</v>
      </c>
      <c r="H188" s="164"/>
      <c r="I188" s="164">
        <f>SUM(I189:I190)</f>
        <v>0</v>
      </c>
      <c r="J188" s="164"/>
      <c r="K188" s="164">
        <f>SUM(K189:K190)</f>
        <v>0</v>
      </c>
      <c r="L188" s="164"/>
      <c r="M188" s="164">
        <f>SUM(M189:M190)</f>
        <v>0</v>
      </c>
      <c r="N188" s="163"/>
      <c r="O188" s="163">
        <f>SUM(O189:O190)</f>
        <v>0</v>
      </c>
      <c r="P188" s="163"/>
      <c r="Q188" s="163">
        <f>SUM(Q189:Q190)</f>
        <v>0</v>
      </c>
      <c r="R188" s="164"/>
      <c r="S188" s="164"/>
      <c r="T188" s="164"/>
      <c r="U188" s="164"/>
      <c r="V188" s="164">
        <f>SUM(V189:V190)</f>
        <v>0.68</v>
      </c>
      <c r="W188" s="164"/>
      <c r="X188" s="164"/>
      <c r="Y188" s="164"/>
      <c r="AG188" t="s">
        <v>124</v>
      </c>
    </row>
    <row r="189" spans="1:60" ht="20" outlineLevel="1" x14ac:dyDescent="0.25">
      <c r="A189" s="172">
        <v>60</v>
      </c>
      <c r="B189" s="173" t="s">
        <v>271</v>
      </c>
      <c r="C189" s="185" t="s">
        <v>272</v>
      </c>
      <c r="D189" s="174" t="s">
        <v>189</v>
      </c>
      <c r="E189" s="175">
        <v>1</v>
      </c>
      <c r="F189" s="176"/>
      <c r="G189" s="177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0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183</v>
      </c>
      <c r="T189" s="157" t="s">
        <v>129</v>
      </c>
      <c r="U189" s="157">
        <v>0.67500000000000004</v>
      </c>
      <c r="V189" s="157">
        <f>ROUND(E189*U189,2)</f>
        <v>0.68</v>
      </c>
      <c r="W189" s="157"/>
      <c r="X189" s="157" t="s">
        <v>130</v>
      </c>
      <c r="Y189" s="157" t="s">
        <v>141</v>
      </c>
      <c r="Z189" s="147"/>
      <c r="AA189" s="147"/>
      <c r="AB189" s="147"/>
      <c r="AC189" s="147"/>
      <c r="AD189" s="147"/>
      <c r="AE189" s="147"/>
      <c r="AF189" s="147"/>
      <c r="AG189" s="147" t="s">
        <v>142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186" t="s">
        <v>48</v>
      </c>
      <c r="D190" s="159"/>
      <c r="E190" s="160">
        <v>1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134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13" x14ac:dyDescent="0.25">
      <c r="A191" s="165" t="s">
        <v>123</v>
      </c>
      <c r="B191" s="166" t="s">
        <v>92</v>
      </c>
      <c r="C191" s="184" t="s">
        <v>93</v>
      </c>
      <c r="D191" s="167"/>
      <c r="E191" s="168"/>
      <c r="F191" s="169"/>
      <c r="G191" s="170">
        <f>SUMIF(AG192:AG197,"&lt;&gt;NOR",G192:G197)</f>
        <v>0</v>
      </c>
      <c r="H191" s="164"/>
      <c r="I191" s="164">
        <f>SUM(I192:I197)</f>
        <v>0</v>
      </c>
      <c r="J191" s="164"/>
      <c r="K191" s="164">
        <f>SUM(K192:K197)</f>
        <v>0</v>
      </c>
      <c r="L191" s="164"/>
      <c r="M191" s="164">
        <f>SUM(M192:M197)</f>
        <v>0</v>
      </c>
      <c r="N191" s="163"/>
      <c r="O191" s="163">
        <f>SUM(O192:O197)</f>
        <v>0</v>
      </c>
      <c r="P191" s="163"/>
      <c r="Q191" s="163">
        <f>SUM(Q192:Q197)</f>
        <v>0</v>
      </c>
      <c r="R191" s="164"/>
      <c r="S191" s="164"/>
      <c r="T191" s="164"/>
      <c r="U191" s="164"/>
      <c r="V191" s="164">
        <f>SUM(V192:V197)</f>
        <v>4.67</v>
      </c>
      <c r="W191" s="164"/>
      <c r="X191" s="164"/>
      <c r="Y191" s="164"/>
      <c r="AG191" t="s">
        <v>124</v>
      </c>
    </row>
    <row r="192" spans="1:60" outlineLevel="1" x14ac:dyDescent="0.25">
      <c r="A192" s="178">
        <v>61</v>
      </c>
      <c r="B192" s="179" t="s">
        <v>273</v>
      </c>
      <c r="C192" s="188" t="s">
        <v>274</v>
      </c>
      <c r="D192" s="180" t="s">
        <v>229</v>
      </c>
      <c r="E192" s="181">
        <v>2.7039499999999999</v>
      </c>
      <c r="F192" s="182"/>
      <c r="G192" s="183">
        <f t="shared" ref="G192:G197" si="0">ROUND(E192*F192,2)</f>
        <v>0</v>
      </c>
      <c r="H192" s="158"/>
      <c r="I192" s="157">
        <f t="shared" ref="I192:I197" si="1">ROUND(E192*H192,2)</f>
        <v>0</v>
      </c>
      <c r="J192" s="158"/>
      <c r="K192" s="157">
        <f t="shared" ref="K192:K197" si="2">ROUND(E192*J192,2)</f>
        <v>0</v>
      </c>
      <c r="L192" s="157">
        <v>21</v>
      </c>
      <c r="M192" s="157">
        <f t="shared" ref="M192:M197" si="3">G192*(1+L192/100)</f>
        <v>0</v>
      </c>
      <c r="N192" s="156">
        <v>0</v>
      </c>
      <c r="O192" s="156">
        <f t="shared" ref="O192:O197" si="4">ROUND(E192*N192,2)</f>
        <v>0</v>
      </c>
      <c r="P192" s="156">
        <v>0</v>
      </c>
      <c r="Q192" s="156">
        <f t="shared" ref="Q192:Q197" si="5">ROUND(E192*P192,2)</f>
        <v>0</v>
      </c>
      <c r="R192" s="157"/>
      <c r="S192" s="157" t="s">
        <v>128</v>
      </c>
      <c r="T192" s="157" t="s">
        <v>128</v>
      </c>
      <c r="U192" s="157">
        <v>0.63800000000000001</v>
      </c>
      <c r="V192" s="157">
        <f t="shared" ref="V192:V197" si="6">ROUND(E192*U192,2)</f>
        <v>1.73</v>
      </c>
      <c r="W192" s="157"/>
      <c r="X192" s="157" t="s">
        <v>275</v>
      </c>
      <c r="Y192" s="157" t="s">
        <v>141</v>
      </c>
      <c r="Z192" s="147"/>
      <c r="AA192" s="147"/>
      <c r="AB192" s="147"/>
      <c r="AC192" s="147"/>
      <c r="AD192" s="147"/>
      <c r="AE192" s="147"/>
      <c r="AF192" s="147"/>
      <c r="AG192" s="147" t="s">
        <v>276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78">
        <v>62</v>
      </c>
      <c r="B193" s="179" t="s">
        <v>277</v>
      </c>
      <c r="C193" s="188" t="s">
        <v>278</v>
      </c>
      <c r="D193" s="180" t="s">
        <v>229</v>
      </c>
      <c r="E193" s="181">
        <v>2.7039499999999999</v>
      </c>
      <c r="F193" s="182"/>
      <c r="G193" s="183">
        <f t="shared" si="0"/>
        <v>0</v>
      </c>
      <c r="H193" s="158"/>
      <c r="I193" s="157">
        <f t="shared" si="1"/>
        <v>0</v>
      </c>
      <c r="J193" s="158"/>
      <c r="K193" s="157">
        <f t="shared" si="2"/>
        <v>0</v>
      </c>
      <c r="L193" s="157">
        <v>21</v>
      </c>
      <c r="M193" s="157">
        <f t="shared" si="3"/>
        <v>0</v>
      </c>
      <c r="N193" s="156">
        <v>0</v>
      </c>
      <c r="O193" s="156">
        <f t="shared" si="4"/>
        <v>0</v>
      </c>
      <c r="P193" s="156">
        <v>0</v>
      </c>
      <c r="Q193" s="156">
        <f t="shared" si="5"/>
        <v>0</v>
      </c>
      <c r="R193" s="157"/>
      <c r="S193" s="157" t="s">
        <v>128</v>
      </c>
      <c r="T193" s="157" t="s">
        <v>128</v>
      </c>
      <c r="U193" s="157">
        <v>0.94199999999999995</v>
      </c>
      <c r="V193" s="157">
        <f t="shared" si="6"/>
        <v>2.5499999999999998</v>
      </c>
      <c r="W193" s="157"/>
      <c r="X193" s="157" t="s">
        <v>275</v>
      </c>
      <c r="Y193" s="157" t="s">
        <v>141</v>
      </c>
      <c r="Z193" s="147"/>
      <c r="AA193" s="147"/>
      <c r="AB193" s="147"/>
      <c r="AC193" s="147"/>
      <c r="AD193" s="147"/>
      <c r="AE193" s="147"/>
      <c r="AF193" s="147"/>
      <c r="AG193" s="147" t="s">
        <v>276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78">
        <v>63</v>
      </c>
      <c r="B194" s="179" t="s">
        <v>279</v>
      </c>
      <c r="C194" s="188" t="s">
        <v>280</v>
      </c>
      <c r="D194" s="180" t="s">
        <v>229</v>
      </c>
      <c r="E194" s="181">
        <v>2.7039499999999999</v>
      </c>
      <c r="F194" s="182"/>
      <c r="G194" s="183">
        <f t="shared" si="0"/>
        <v>0</v>
      </c>
      <c r="H194" s="158"/>
      <c r="I194" s="157">
        <f t="shared" si="1"/>
        <v>0</v>
      </c>
      <c r="J194" s="158"/>
      <c r="K194" s="157">
        <f t="shared" si="2"/>
        <v>0</v>
      </c>
      <c r="L194" s="157">
        <v>21</v>
      </c>
      <c r="M194" s="157">
        <f t="shared" si="3"/>
        <v>0</v>
      </c>
      <c r="N194" s="156">
        <v>0</v>
      </c>
      <c r="O194" s="156">
        <f t="shared" si="4"/>
        <v>0</v>
      </c>
      <c r="P194" s="156">
        <v>0</v>
      </c>
      <c r="Q194" s="156">
        <f t="shared" si="5"/>
        <v>0</v>
      </c>
      <c r="R194" s="157"/>
      <c r="S194" s="157" t="s">
        <v>128</v>
      </c>
      <c r="T194" s="157" t="s">
        <v>128</v>
      </c>
      <c r="U194" s="157">
        <v>0.105</v>
      </c>
      <c r="V194" s="157">
        <f t="shared" si="6"/>
        <v>0.28000000000000003</v>
      </c>
      <c r="W194" s="157"/>
      <c r="X194" s="157" t="s">
        <v>275</v>
      </c>
      <c r="Y194" s="157" t="s">
        <v>141</v>
      </c>
      <c r="Z194" s="147"/>
      <c r="AA194" s="147"/>
      <c r="AB194" s="147"/>
      <c r="AC194" s="147"/>
      <c r="AD194" s="147"/>
      <c r="AE194" s="147"/>
      <c r="AF194" s="147"/>
      <c r="AG194" s="147" t="s">
        <v>276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78">
        <v>64</v>
      </c>
      <c r="B195" s="179" t="s">
        <v>281</v>
      </c>
      <c r="C195" s="188" t="s">
        <v>282</v>
      </c>
      <c r="D195" s="180" t="s">
        <v>229</v>
      </c>
      <c r="E195" s="181">
        <v>2.7039499999999999</v>
      </c>
      <c r="F195" s="182"/>
      <c r="G195" s="183">
        <f t="shared" si="0"/>
        <v>0</v>
      </c>
      <c r="H195" s="158"/>
      <c r="I195" s="157">
        <f t="shared" si="1"/>
        <v>0</v>
      </c>
      <c r="J195" s="158"/>
      <c r="K195" s="157">
        <f t="shared" si="2"/>
        <v>0</v>
      </c>
      <c r="L195" s="157">
        <v>21</v>
      </c>
      <c r="M195" s="157">
        <f t="shared" si="3"/>
        <v>0</v>
      </c>
      <c r="N195" s="156">
        <v>0</v>
      </c>
      <c r="O195" s="156">
        <f t="shared" si="4"/>
        <v>0</v>
      </c>
      <c r="P195" s="156">
        <v>0</v>
      </c>
      <c r="Q195" s="156">
        <f t="shared" si="5"/>
        <v>0</v>
      </c>
      <c r="R195" s="157"/>
      <c r="S195" s="157" t="s">
        <v>128</v>
      </c>
      <c r="T195" s="157" t="s">
        <v>128</v>
      </c>
      <c r="U195" s="157">
        <v>4.2000000000000003E-2</v>
      </c>
      <c r="V195" s="157">
        <f t="shared" si="6"/>
        <v>0.11</v>
      </c>
      <c r="W195" s="157"/>
      <c r="X195" s="157" t="s">
        <v>275</v>
      </c>
      <c r="Y195" s="157" t="s">
        <v>141</v>
      </c>
      <c r="Z195" s="147"/>
      <c r="AA195" s="147"/>
      <c r="AB195" s="147"/>
      <c r="AC195" s="147"/>
      <c r="AD195" s="147"/>
      <c r="AE195" s="147"/>
      <c r="AF195" s="147"/>
      <c r="AG195" s="147" t="s">
        <v>276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78">
        <v>65</v>
      </c>
      <c r="B196" s="179" t="s">
        <v>283</v>
      </c>
      <c r="C196" s="188" t="s">
        <v>284</v>
      </c>
      <c r="D196" s="180" t="s">
        <v>229</v>
      </c>
      <c r="E196" s="181">
        <v>16.223710000000001</v>
      </c>
      <c r="F196" s="182"/>
      <c r="G196" s="183">
        <f t="shared" si="0"/>
        <v>0</v>
      </c>
      <c r="H196" s="158"/>
      <c r="I196" s="157">
        <f t="shared" si="1"/>
        <v>0</v>
      </c>
      <c r="J196" s="158"/>
      <c r="K196" s="157">
        <f t="shared" si="2"/>
        <v>0</v>
      </c>
      <c r="L196" s="157">
        <v>21</v>
      </c>
      <c r="M196" s="157">
        <f t="shared" si="3"/>
        <v>0</v>
      </c>
      <c r="N196" s="156">
        <v>0</v>
      </c>
      <c r="O196" s="156">
        <f t="shared" si="4"/>
        <v>0</v>
      </c>
      <c r="P196" s="156">
        <v>0</v>
      </c>
      <c r="Q196" s="156">
        <f t="shared" si="5"/>
        <v>0</v>
      </c>
      <c r="R196" s="157"/>
      <c r="S196" s="157" t="s">
        <v>128</v>
      </c>
      <c r="T196" s="157" t="s">
        <v>128</v>
      </c>
      <c r="U196" s="157">
        <v>0</v>
      </c>
      <c r="V196" s="157">
        <f t="shared" si="6"/>
        <v>0</v>
      </c>
      <c r="W196" s="157"/>
      <c r="X196" s="157" t="s">
        <v>275</v>
      </c>
      <c r="Y196" s="157" t="s">
        <v>141</v>
      </c>
      <c r="Z196" s="147"/>
      <c r="AA196" s="147"/>
      <c r="AB196" s="147"/>
      <c r="AC196" s="147"/>
      <c r="AD196" s="147"/>
      <c r="AE196" s="147"/>
      <c r="AF196" s="147"/>
      <c r="AG196" s="147" t="s">
        <v>276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" outlineLevel="1" x14ac:dyDescent="0.25">
      <c r="A197" s="178">
        <v>66</v>
      </c>
      <c r="B197" s="179" t="s">
        <v>285</v>
      </c>
      <c r="C197" s="188" t="s">
        <v>286</v>
      </c>
      <c r="D197" s="180" t="s">
        <v>229</v>
      </c>
      <c r="E197" s="181">
        <v>2.7039499999999999</v>
      </c>
      <c r="F197" s="182"/>
      <c r="G197" s="183">
        <f t="shared" si="0"/>
        <v>0</v>
      </c>
      <c r="H197" s="158"/>
      <c r="I197" s="157">
        <f t="shared" si="1"/>
        <v>0</v>
      </c>
      <c r="J197" s="158"/>
      <c r="K197" s="157">
        <f t="shared" si="2"/>
        <v>0</v>
      </c>
      <c r="L197" s="157">
        <v>21</v>
      </c>
      <c r="M197" s="157">
        <f t="shared" si="3"/>
        <v>0</v>
      </c>
      <c r="N197" s="156">
        <v>0</v>
      </c>
      <c r="O197" s="156">
        <f t="shared" si="4"/>
        <v>0</v>
      </c>
      <c r="P197" s="156">
        <v>0</v>
      </c>
      <c r="Q197" s="156">
        <f t="shared" si="5"/>
        <v>0</v>
      </c>
      <c r="R197" s="157"/>
      <c r="S197" s="157" t="s">
        <v>128</v>
      </c>
      <c r="T197" s="157" t="s">
        <v>128</v>
      </c>
      <c r="U197" s="157">
        <v>0</v>
      </c>
      <c r="V197" s="157">
        <f t="shared" si="6"/>
        <v>0</v>
      </c>
      <c r="W197" s="157"/>
      <c r="X197" s="157" t="s">
        <v>275</v>
      </c>
      <c r="Y197" s="157" t="s">
        <v>141</v>
      </c>
      <c r="Z197" s="147"/>
      <c r="AA197" s="147"/>
      <c r="AB197" s="147"/>
      <c r="AC197" s="147"/>
      <c r="AD197" s="147"/>
      <c r="AE197" s="147"/>
      <c r="AF197" s="147"/>
      <c r="AG197" s="147" t="s">
        <v>276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13" x14ac:dyDescent="0.25">
      <c r="A198" s="165" t="s">
        <v>123</v>
      </c>
      <c r="B198" s="166" t="s">
        <v>95</v>
      </c>
      <c r="C198" s="184" t="s">
        <v>29</v>
      </c>
      <c r="D198" s="167"/>
      <c r="E198" s="168"/>
      <c r="F198" s="169"/>
      <c r="G198" s="170">
        <f>SUMIF(AG199:AG208,"&lt;&gt;NOR",G199:G208)</f>
        <v>0</v>
      </c>
      <c r="H198" s="164"/>
      <c r="I198" s="164">
        <f>SUM(I199:I208)</f>
        <v>0</v>
      </c>
      <c r="J198" s="164"/>
      <c r="K198" s="164">
        <f>SUM(K199:K208)</f>
        <v>0</v>
      </c>
      <c r="L198" s="164"/>
      <c r="M198" s="164">
        <f>SUM(M199:M208)</f>
        <v>0</v>
      </c>
      <c r="N198" s="163"/>
      <c r="O198" s="163">
        <f>SUM(O199:O208)</f>
        <v>5.23</v>
      </c>
      <c r="P198" s="163"/>
      <c r="Q198" s="163">
        <f>SUM(Q199:Q208)</f>
        <v>0</v>
      </c>
      <c r="R198" s="164"/>
      <c r="S198" s="164"/>
      <c r="T198" s="164"/>
      <c r="U198" s="164"/>
      <c r="V198" s="164">
        <f>SUM(V199:V208)</f>
        <v>0</v>
      </c>
      <c r="W198" s="164"/>
      <c r="X198" s="164"/>
      <c r="Y198" s="164"/>
      <c r="AG198" t="s">
        <v>124</v>
      </c>
    </row>
    <row r="199" spans="1:60" ht="20" outlineLevel="1" x14ac:dyDescent="0.25">
      <c r="A199" s="172">
        <v>67</v>
      </c>
      <c r="B199" s="173" t="s">
        <v>287</v>
      </c>
      <c r="C199" s="185" t="s">
        <v>288</v>
      </c>
      <c r="D199" s="174" t="s">
        <v>127</v>
      </c>
      <c r="E199" s="175">
        <v>74.55</v>
      </c>
      <c r="F199" s="176"/>
      <c r="G199" s="177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0</v>
      </c>
      <c r="O199" s="156">
        <f>ROUND(E199*N199,2)</f>
        <v>0</v>
      </c>
      <c r="P199" s="156">
        <v>0</v>
      </c>
      <c r="Q199" s="156">
        <f>ROUND(E199*P199,2)</f>
        <v>0</v>
      </c>
      <c r="R199" s="157"/>
      <c r="S199" s="157" t="s">
        <v>183</v>
      </c>
      <c r="T199" s="157" t="s">
        <v>129</v>
      </c>
      <c r="U199" s="157">
        <v>0</v>
      </c>
      <c r="V199" s="157">
        <f>ROUND(E199*U199,2)</f>
        <v>0</v>
      </c>
      <c r="W199" s="157"/>
      <c r="X199" s="157" t="s">
        <v>130</v>
      </c>
      <c r="Y199" s="157" t="s">
        <v>141</v>
      </c>
      <c r="Z199" s="147"/>
      <c r="AA199" s="147"/>
      <c r="AB199" s="147"/>
      <c r="AC199" s="147"/>
      <c r="AD199" s="147"/>
      <c r="AE199" s="147"/>
      <c r="AF199" s="147"/>
      <c r="AG199" s="147" t="s">
        <v>142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5">
      <c r="A200" s="154"/>
      <c r="B200" s="155"/>
      <c r="C200" s="186" t="s">
        <v>479</v>
      </c>
      <c r="D200" s="159"/>
      <c r="E200" s="160">
        <v>17.850000000000001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134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86" t="s">
        <v>480</v>
      </c>
      <c r="D201" s="159"/>
      <c r="E201" s="160">
        <v>34.5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134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86" t="s">
        <v>497</v>
      </c>
      <c r="D202" s="159"/>
      <c r="E202" s="160">
        <v>22.2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134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" outlineLevel="1" x14ac:dyDescent="0.25">
      <c r="A203" s="172">
        <v>68</v>
      </c>
      <c r="B203" s="173" t="s">
        <v>293</v>
      </c>
      <c r="C203" s="185" t="s">
        <v>294</v>
      </c>
      <c r="D203" s="174" t="s">
        <v>295</v>
      </c>
      <c r="E203" s="175">
        <v>0.99399999999999999</v>
      </c>
      <c r="F203" s="176"/>
      <c r="G203" s="177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5.2591200000000002</v>
      </c>
      <c r="O203" s="156">
        <f>ROUND(E203*N203,2)</f>
        <v>5.23</v>
      </c>
      <c r="P203" s="156">
        <v>0</v>
      </c>
      <c r="Q203" s="156">
        <f>ROUND(E203*P203,2)</f>
        <v>0</v>
      </c>
      <c r="R203" s="157"/>
      <c r="S203" s="157" t="s">
        <v>183</v>
      </c>
      <c r="T203" s="157" t="s">
        <v>129</v>
      </c>
      <c r="U203" s="157">
        <v>0</v>
      </c>
      <c r="V203" s="157">
        <f>ROUND(E203*U203,2)</f>
        <v>0</v>
      </c>
      <c r="W203" s="157"/>
      <c r="X203" s="157" t="s">
        <v>130</v>
      </c>
      <c r="Y203" s="157" t="s">
        <v>141</v>
      </c>
      <c r="Z203" s="147"/>
      <c r="AA203" s="147"/>
      <c r="AB203" s="147"/>
      <c r="AC203" s="147"/>
      <c r="AD203" s="147"/>
      <c r="AE203" s="147"/>
      <c r="AF203" s="147"/>
      <c r="AG203" s="147" t="s">
        <v>142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5">
      <c r="A204" s="154"/>
      <c r="B204" s="155"/>
      <c r="C204" s="186" t="s">
        <v>498</v>
      </c>
      <c r="D204" s="159"/>
      <c r="E204" s="160">
        <v>0.23799999999999999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134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86" t="s">
        <v>499</v>
      </c>
      <c r="D205" s="159"/>
      <c r="E205" s="160">
        <v>0.46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134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86" t="s">
        <v>500</v>
      </c>
      <c r="D206" s="159"/>
      <c r="E206" s="160">
        <v>0.29599999999999999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134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8">
        <v>69</v>
      </c>
      <c r="B207" s="179" t="s">
        <v>300</v>
      </c>
      <c r="C207" s="188" t="s">
        <v>301</v>
      </c>
      <c r="D207" s="180" t="s">
        <v>302</v>
      </c>
      <c r="E207" s="181">
        <v>1</v>
      </c>
      <c r="F207" s="182"/>
      <c r="G207" s="183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0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128</v>
      </c>
      <c r="T207" s="157" t="s">
        <v>129</v>
      </c>
      <c r="U207" s="157">
        <v>0</v>
      </c>
      <c r="V207" s="157">
        <f>ROUND(E207*U207,2)</f>
        <v>0</v>
      </c>
      <c r="W207" s="157"/>
      <c r="X207" s="157" t="s">
        <v>303</v>
      </c>
      <c r="Y207" s="157" t="s">
        <v>141</v>
      </c>
      <c r="Z207" s="147"/>
      <c r="AA207" s="147"/>
      <c r="AB207" s="147"/>
      <c r="AC207" s="147"/>
      <c r="AD207" s="147"/>
      <c r="AE207" s="147"/>
      <c r="AF207" s="147"/>
      <c r="AG207" s="147" t="s">
        <v>304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0" outlineLevel="1" x14ac:dyDescent="0.25">
      <c r="A208" s="178">
        <v>70</v>
      </c>
      <c r="B208" s="179" t="s">
        <v>501</v>
      </c>
      <c r="C208" s="188" t="s">
        <v>502</v>
      </c>
      <c r="D208" s="180" t="s">
        <v>302</v>
      </c>
      <c r="E208" s="181">
        <v>1</v>
      </c>
      <c r="F208" s="182"/>
      <c r="G208" s="183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6">
        <v>0</v>
      </c>
      <c r="O208" s="156">
        <f>ROUND(E208*N208,2)</f>
        <v>0</v>
      </c>
      <c r="P208" s="156">
        <v>0</v>
      </c>
      <c r="Q208" s="156">
        <f>ROUND(E208*P208,2)</f>
        <v>0</v>
      </c>
      <c r="R208" s="157"/>
      <c r="S208" s="157" t="s">
        <v>128</v>
      </c>
      <c r="T208" s="157" t="s">
        <v>129</v>
      </c>
      <c r="U208" s="157">
        <v>0</v>
      </c>
      <c r="V208" s="157">
        <f>ROUND(E208*U208,2)</f>
        <v>0</v>
      </c>
      <c r="W208" s="157"/>
      <c r="X208" s="157" t="s">
        <v>303</v>
      </c>
      <c r="Y208" s="157" t="s">
        <v>141</v>
      </c>
      <c r="Z208" s="147"/>
      <c r="AA208" s="147"/>
      <c r="AB208" s="147"/>
      <c r="AC208" s="147"/>
      <c r="AD208" s="147"/>
      <c r="AE208" s="147"/>
      <c r="AF208" s="147"/>
      <c r="AG208" s="147" t="s">
        <v>503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13" x14ac:dyDescent="0.25">
      <c r="A209" s="165" t="s">
        <v>123</v>
      </c>
      <c r="B209" s="166" t="s">
        <v>96</v>
      </c>
      <c r="C209" s="184" t="s">
        <v>30</v>
      </c>
      <c r="D209" s="167"/>
      <c r="E209" s="168"/>
      <c r="F209" s="169"/>
      <c r="G209" s="170">
        <f>SUMIF(AG210:AG211,"&lt;&gt;NOR",G210:G211)</f>
        <v>0</v>
      </c>
      <c r="H209" s="164"/>
      <c r="I209" s="164">
        <f>SUM(I210:I211)</f>
        <v>0</v>
      </c>
      <c r="J209" s="164"/>
      <c r="K209" s="164">
        <f>SUM(K210:K211)</f>
        <v>0</v>
      </c>
      <c r="L209" s="164"/>
      <c r="M209" s="164">
        <f>SUM(M210:M211)</f>
        <v>0</v>
      </c>
      <c r="N209" s="163"/>
      <c r="O209" s="163">
        <f>SUM(O210:O211)</f>
        <v>0</v>
      </c>
      <c r="P209" s="163"/>
      <c r="Q209" s="163">
        <f>SUM(Q210:Q211)</f>
        <v>0</v>
      </c>
      <c r="R209" s="164"/>
      <c r="S209" s="164"/>
      <c r="T209" s="164"/>
      <c r="U209" s="164"/>
      <c r="V209" s="164">
        <f>SUM(V210:V211)</f>
        <v>0</v>
      </c>
      <c r="W209" s="164"/>
      <c r="X209" s="164"/>
      <c r="Y209" s="164"/>
      <c r="AG209" t="s">
        <v>124</v>
      </c>
    </row>
    <row r="210" spans="1:60" ht="20" outlineLevel="1" x14ac:dyDescent="0.25">
      <c r="A210" s="172">
        <v>71</v>
      </c>
      <c r="B210" s="173" t="s">
        <v>504</v>
      </c>
      <c r="C210" s="185" t="s">
        <v>505</v>
      </c>
      <c r="D210" s="174" t="s">
        <v>302</v>
      </c>
      <c r="E210" s="175">
        <v>1</v>
      </c>
      <c r="F210" s="176"/>
      <c r="G210" s="177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0</v>
      </c>
      <c r="O210" s="156">
        <f>ROUND(E210*N210,2)</f>
        <v>0</v>
      </c>
      <c r="P210" s="156">
        <v>0</v>
      </c>
      <c r="Q210" s="156">
        <f>ROUND(E210*P210,2)</f>
        <v>0</v>
      </c>
      <c r="R210" s="157"/>
      <c r="S210" s="157" t="s">
        <v>183</v>
      </c>
      <c r="T210" s="157" t="s">
        <v>129</v>
      </c>
      <c r="U210" s="157">
        <v>0</v>
      </c>
      <c r="V210" s="157">
        <f>ROUND(E210*U210,2)</f>
        <v>0</v>
      </c>
      <c r="W210" s="157"/>
      <c r="X210" s="157" t="s">
        <v>303</v>
      </c>
      <c r="Y210" s="157" t="s">
        <v>141</v>
      </c>
      <c r="Z210" s="147"/>
      <c r="AA210" s="147"/>
      <c r="AB210" s="147"/>
      <c r="AC210" s="147"/>
      <c r="AD210" s="147"/>
      <c r="AE210" s="147"/>
      <c r="AF210" s="147"/>
      <c r="AG210" s="147" t="s">
        <v>307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5">
      <c r="A211" s="154"/>
      <c r="B211" s="155"/>
      <c r="C211" s="186" t="s">
        <v>506</v>
      </c>
      <c r="D211" s="159"/>
      <c r="E211" s="160">
        <v>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134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5">
      <c r="A212" s="3"/>
      <c r="B212" s="4"/>
      <c r="C212" s="189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v>12</v>
      </c>
      <c r="AF212">
        <v>21</v>
      </c>
      <c r="AG212" t="s">
        <v>109</v>
      </c>
    </row>
    <row r="213" spans="1:60" ht="13" x14ac:dyDescent="0.25">
      <c r="A213" s="150"/>
      <c r="B213" s="151" t="s">
        <v>31</v>
      </c>
      <c r="C213" s="190"/>
      <c r="D213" s="152"/>
      <c r="E213" s="153"/>
      <c r="F213" s="153"/>
      <c r="G213" s="171">
        <f>G8+G42+G65+G72+G94+G104+G114+G139+G151+G157+G159+G164+G188+G191+G198+G209</f>
        <v>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f>SUMIF(L7:L211,AE212,G7:G211)</f>
        <v>0</v>
      </c>
      <c r="AF213">
        <f>SUMIF(L7:L211,AF212,G7:G211)</f>
        <v>0</v>
      </c>
      <c r="AG213" t="s">
        <v>312</v>
      </c>
    </row>
    <row r="214" spans="1:60" x14ac:dyDescent="0.25">
      <c r="A214" s="3"/>
      <c r="B214" s="4"/>
      <c r="C214" s="189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60" x14ac:dyDescent="0.25">
      <c r="A215" s="3"/>
      <c r="B215" s="4"/>
      <c r="C215" s="189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60" x14ac:dyDescent="0.25">
      <c r="A216" s="255" t="s">
        <v>313</v>
      </c>
      <c r="B216" s="255"/>
      <c r="C216" s="256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60" x14ac:dyDescent="0.25">
      <c r="A217" s="257"/>
      <c r="B217" s="258"/>
      <c r="C217" s="259"/>
      <c r="D217" s="258"/>
      <c r="E217" s="258"/>
      <c r="F217" s="258"/>
      <c r="G217" s="26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G217" t="s">
        <v>314</v>
      </c>
    </row>
    <row r="218" spans="1:60" x14ac:dyDescent="0.25">
      <c r="A218" s="261"/>
      <c r="B218" s="262"/>
      <c r="C218" s="263"/>
      <c r="D218" s="262"/>
      <c r="E218" s="262"/>
      <c r="F218" s="262"/>
      <c r="G218" s="26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5">
      <c r="A219" s="261"/>
      <c r="B219" s="262"/>
      <c r="C219" s="263"/>
      <c r="D219" s="262"/>
      <c r="E219" s="262"/>
      <c r="F219" s="262"/>
      <c r="G219" s="26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5">
      <c r="A220" s="261"/>
      <c r="B220" s="262"/>
      <c r="C220" s="263"/>
      <c r="D220" s="262"/>
      <c r="E220" s="262"/>
      <c r="F220" s="262"/>
      <c r="G220" s="26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5">
      <c r="A221" s="265"/>
      <c r="B221" s="266"/>
      <c r="C221" s="267"/>
      <c r="D221" s="266"/>
      <c r="E221" s="266"/>
      <c r="F221" s="266"/>
      <c r="G221" s="26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5">
      <c r="A222" s="3"/>
      <c r="B222" s="4"/>
      <c r="C222" s="189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5">
      <c r="C223" s="191"/>
      <c r="D223" s="10"/>
      <c r="AG223" t="s">
        <v>315</v>
      </c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17:G221"/>
    <mergeCell ref="A1:G1"/>
    <mergeCell ref="C2:G2"/>
    <mergeCell ref="C3:G3"/>
    <mergeCell ref="C4:G4"/>
    <mergeCell ref="A216:C2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3545AFA0-156A-497E-A7D2-D4C3FFC2E373}"/>
</file>

<file path=customXml/itemProps2.xml><?xml version="1.0" encoding="utf-8"?>
<ds:datastoreItem xmlns:ds="http://schemas.openxmlformats.org/officeDocument/2006/customXml" ds:itemID="{5C92D2C8-FEFA-4A7B-AAAF-6B8C60AED668}"/>
</file>

<file path=customXml/itemProps3.xml><?xml version="1.0" encoding="utf-8"?>
<ds:datastoreItem xmlns:ds="http://schemas.openxmlformats.org/officeDocument/2006/customXml" ds:itemID="{53E0CEF4-03CE-4833-A91C-3C6D52F56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502-DPS 1 Pol</vt:lpstr>
      <vt:lpstr>502-DPS 2 Pol</vt:lpstr>
      <vt:lpstr>502-DPS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'502-DPS 1 Pol'!Názvy_tisku</vt:lpstr>
      <vt:lpstr>'502-DPS 2 Pol'!Názvy_tisku</vt:lpstr>
      <vt:lpstr>'502-DPS 3 Pol'!Názvy_tisku</vt:lpstr>
      <vt:lpstr>oadresa</vt:lpstr>
      <vt:lpstr>Stavba!Objednatel</vt:lpstr>
      <vt:lpstr>Stavba!Objekt</vt:lpstr>
      <vt:lpstr>'502-DPS 1 Pol'!Oblast_tisku</vt:lpstr>
      <vt:lpstr>'502-DPS 2 Pol'!Oblast_tisku</vt:lpstr>
      <vt:lpstr>'502-DPS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Ondřej Kozubík</cp:lastModifiedBy>
  <cp:lastPrinted>2019-03-19T12:27:02Z</cp:lastPrinted>
  <dcterms:created xsi:type="dcterms:W3CDTF">2009-04-08T07:15:50Z</dcterms:created>
  <dcterms:modified xsi:type="dcterms:W3CDTF">2024-12-09T15:13:05Z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</Properties>
</file>