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mc:AlternateContent xmlns:mc="http://schemas.openxmlformats.org/markup-compatibility/2006">
    <mc:Choice Requires="x15">
      <x15ac:absPath xmlns:x15ac="http://schemas.microsoft.com/office/spreadsheetml/2010/11/ac" url="https://ucnmuni.sharepoint.com/sites/mu-RECT-OVZ/Sdilene dokumenty/Verejne_zakazky/FAKULTY/FI/01_FI-Dodavky/03_FI_Orientacni system/01_ZD/"/>
    </mc:Choice>
  </mc:AlternateContent>
  <xr:revisionPtr revIDLastSave="0" documentId="13_ncr:1_{35325CC0-ACB2-4994-B6C5-C72BF643A36F}" xr6:coauthVersionLast="47" xr6:coauthVersionMax="47" xr10:uidLastSave="{00000000-0000-0000-0000-000000000000}"/>
  <bookViews>
    <workbookView xWindow="0" yWindow="0" windowWidth="28500" windowHeight="17280" tabRatio="911" firstSheet="1" activeTab="6" xr2:uid="{00000000-000D-0000-FFFF-FFFF00000000}"/>
  </bookViews>
  <sheets>
    <sheet name="Krycí List_" sheetId="1" state="hidden" r:id="rId1"/>
    <sheet name="Krycí list" sheetId="10" r:id="rId2"/>
    <sheet name="Pokyny pro vyplnění" sheetId="11" r:id="rId3"/>
    <sheet name="Všeobecné podmínky" sheetId="12" r:id="rId4"/>
    <sheet name="Způsob stanovení jedn. ceny" sheetId="13" r:id="rId5"/>
    <sheet name="Rekapitulace" sheetId="3" r:id="rId6"/>
    <sheet name="Zakázka" sheetId="4" r:id="rId7"/>
    <sheet name="Figury" sheetId="5" state="hidden" r:id="rId8"/>
  </sheets>
  <definedNames>
    <definedName name="__DD5D9C7C_8CD7_46FB_9848_94013A623CAC_FIGURE__">Figury!#REF!</definedName>
    <definedName name="__DD5D9C7C_8CD7_46FB_9848_94013A623CAC_ITEM__">Zakázka!$A$11:$Y$12</definedName>
    <definedName name="__DD5D9C7C_8CD7_46FB_9848_94013A623CAC_ITEM_GROUP1__">Zakázka!$A$5:$Y$170</definedName>
    <definedName name="__DD5D9C7C_8CD7_46FB_9848_94013A623CAC_ITEM_GROUP1_RECAP__">Rekapitulace!$A$6:$H$11</definedName>
    <definedName name="__DD5D9C7C_8CD7_46FB_9848_94013A623CAC_ITEM_GROUP2__">Zakázka!$A$6:$Y$169</definedName>
    <definedName name="__DD5D9C7C_8CD7_46FB_9848_94013A623CAC_ITEM_GROUP2_RECAP__">Rekapitulace!$A$7:$H$11</definedName>
    <definedName name="__DD5D9C7C_8CD7_46FB_9848_94013A623CAC_ITEM_GROUP3__X">Zakázka!$A$7:$Y$57</definedName>
    <definedName name="__DD5D9C7C_8CD7_46FB_9848_94013A623CAC_ITEM_GROUP3_RECAP__">Rekapitulace!$A$8:$H$11</definedName>
    <definedName name="__DD5D9C7C_8CD7_46FB_9848_94013A623CAC_ITEM_GROUP4__X">Zakázka!$A$8:$Y$57</definedName>
    <definedName name="__DD5D9C7C_8CD7_46FB_9848_94013A623CAC_ITEM_GROUP4_RECAP__">Rekapitulace!$A$9:$H$11</definedName>
    <definedName name="__DD5D9C7C_8CD7_46FB_9848_94013A623CAC_ITEM_GROUP5__X">Zakázka!$A$9:$Y$57</definedName>
    <definedName name="__DD5D9C7C_8CD7_46FB_9848_94013A623CAC_ITEM_GROUP5_RECAP__">Rekapitulace!$A$10:$H$11</definedName>
    <definedName name="__DD5D9C7C_8CD7_46FB_9848_94013A623CAC_ITEM_GROUP6__X">Zakázka!$A$10:$Y$57</definedName>
    <definedName name="__DD5D9C7C_8CD7_46FB_9848_94013A623CAC_ITEM_GROUP6_RECAP__">Rekapitulace!$A$11:$H$11</definedName>
    <definedName name="__DD5D9C7C_8CD7_46FB_9848_94013A623CAC_QBILL__">Zakázka!#REF!</definedName>
    <definedName name="__DD5D9C7C_8CD7_46FB_9848_94013A623CAC_QBILLFIG__">Figury!#REF!</definedName>
    <definedName name="__DD5D9C7C_8CD7_46FB_9848_94013A623CAC_QINDEX__">Zakázka!#REF!</definedName>
    <definedName name="_xlnm._FilterDatabase" localSheetId="6" hidden="1">Zakázka!$D$3:$Q$169</definedName>
    <definedName name="GROUP_ID">Zakázka!$B$5:$B$171</definedName>
    <definedName name="ITEM_PRICES">Zakázka!$O$5:$O$171</definedName>
    <definedName name="_xlnm.Print_Titles" localSheetId="7">Figury!$1:$2</definedName>
    <definedName name="_xlnm.Print_Titles" localSheetId="5">Rekapitulace!$4:$5</definedName>
    <definedName name="_xlnm.Print_Titles" localSheetId="3">'Všeobecné podmínky'!$1:$5</definedName>
    <definedName name="_xlnm.Print_Titles" localSheetId="6">Zakázka!$3:$4</definedName>
    <definedName name="_xlnm.Print_Titles" localSheetId="4">'Způsob stanovení jedn. ceny'!$1:$5</definedName>
    <definedName name="_xlnm.Print_Area" localSheetId="7">Figury!$B$1:$E$3</definedName>
    <definedName name="_xlnm.Print_Area" localSheetId="1">'Krycí list'!$A$1:$H$31</definedName>
    <definedName name="_xlnm.Print_Area" localSheetId="0">'Krycí List_'!$C$1:$H$29</definedName>
    <definedName name="_xlnm.Print_Area" localSheetId="2">'Pokyny pro vyplnění'!$A$1:$E$12</definedName>
    <definedName name="_xlnm.Print_Area" localSheetId="5">Rekapitulace!$B$1:$J$38</definedName>
    <definedName name="_xlnm.Print_Area" localSheetId="3">'Všeobecné podmínky'!$A$1:$E$28</definedName>
    <definedName name="_xlnm.Print_Area" localSheetId="6">Zakázka!$C$1:$Y$171</definedName>
    <definedName name="_xlnm.Print_Area" localSheetId="4">'Způsob stanovení jedn. ceny'!$A$1:$E$15</definedName>
    <definedName name="VAT_RATES">Zakázka!$V$5:$V$171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10" l="1"/>
  <c r="C21" i="10"/>
  <c r="C20" i="10"/>
  <c r="C19" i="10"/>
  <c r="C16" i="10"/>
  <c r="C17" i="10"/>
  <c r="C18" i="10"/>
  <c r="U167" i="4"/>
  <c r="S167" i="4"/>
  <c r="O167" i="4"/>
  <c r="U165" i="4"/>
  <c r="S165" i="4"/>
  <c r="O165" i="4"/>
  <c r="U158" i="4"/>
  <c r="S158" i="4"/>
  <c r="O158" i="4"/>
  <c r="W158" i="4" s="1"/>
  <c r="U156" i="4"/>
  <c r="S156" i="4"/>
  <c r="O156" i="4"/>
  <c r="U154" i="4"/>
  <c r="S154" i="4"/>
  <c r="O154" i="4"/>
  <c r="U152" i="4"/>
  <c r="S152" i="4"/>
  <c r="O152" i="4"/>
  <c r="W152" i="4" s="1"/>
  <c r="U145" i="4"/>
  <c r="S145" i="4"/>
  <c r="O145" i="4"/>
  <c r="W145" i="4" s="1"/>
  <c r="U143" i="4"/>
  <c r="S143" i="4"/>
  <c r="O143" i="4"/>
  <c r="W143" i="4" s="1"/>
  <c r="U141" i="4"/>
  <c r="S141" i="4"/>
  <c r="O141" i="4"/>
  <c r="U139" i="4"/>
  <c r="S139" i="4"/>
  <c r="O139" i="4"/>
  <c r="U137" i="4"/>
  <c r="S137" i="4"/>
  <c r="O137" i="4"/>
  <c r="U135" i="4"/>
  <c r="S135" i="4"/>
  <c r="O135" i="4"/>
  <c r="W135" i="4" s="1"/>
  <c r="U133" i="4"/>
  <c r="S133" i="4"/>
  <c r="O133" i="4"/>
  <c r="U131" i="4"/>
  <c r="S131" i="4"/>
  <c r="O131" i="4"/>
  <c r="W131" i="4" s="1"/>
  <c r="U129" i="4"/>
  <c r="S129" i="4"/>
  <c r="O129" i="4"/>
  <c r="W129" i="4" s="1"/>
  <c r="U127" i="4"/>
  <c r="S127" i="4"/>
  <c r="O127" i="4"/>
  <c r="W127" i="4" s="1"/>
  <c r="U125" i="4"/>
  <c r="S125" i="4"/>
  <c r="O125" i="4"/>
  <c r="U123" i="4"/>
  <c r="S123" i="4"/>
  <c r="O123" i="4"/>
  <c r="W123" i="4" s="1"/>
  <c r="U121" i="4"/>
  <c r="S121" i="4"/>
  <c r="O121" i="4"/>
  <c r="W121" i="4" s="1"/>
  <c r="U119" i="4"/>
  <c r="S119" i="4"/>
  <c r="O119" i="4"/>
  <c r="W119" i="4" s="1"/>
  <c r="U117" i="4"/>
  <c r="S117" i="4"/>
  <c r="O117" i="4"/>
  <c r="U115" i="4"/>
  <c r="S115" i="4"/>
  <c r="O115" i="4"/>
  <c r="W115" i="4" s="1"/>
  <c r="U113" i="4"/>
  <c r="S113" i="4"/>
  <c r="O113" i="4"/>
  <c r="W113" i="4" s="1"/>
  <c r="U111" i="4"/>
  <c r="S111" i="4"/>
  <c r="O111" i="4"/>
  <c r="W111" i="4" s="1"/>
  <c r="U109" i="4"/>
  <c r="S109" i="4"/>
  <c r="O109" i="4"/>
  <c r="U107" i="4"/>
  <c r="S107" i="4"/>
  <c r="O107" i="4"/>
  <c r="W107" i="4" s="1"/>
  <c r="U105" i="4"/>
  <c r="S105" i="4"/>
  <c r="O105" i="4"/>
  <c r="W105" i="4" s="1"/>
  <c r="U103" i="4"/>
  <c r="S103" i="4"/>
  <c r="O103" i="4"/>
  <c r="U96" i="4"/>
  <c r="S96" i="4"/>
  <c r="O96" i="4"/>
  <c r="U94" i="4"/>
  <c r="S94" i="4"/>
  <c r="O94" i="4"/>
  <c r="U92" i="4"/>
  <c r="S92" i="4"/>
  <c r="O92" i="4"/>
  <c r="U90" i="4"/>
  <c r="S90" i="4"/>
  <c r="O90" i="4"/>
  <c r="W90" i="4" s="1"/>
  <c r="U88" i="4"/>
  <c r="S88" i="4"/>
  <c r="O88" i="4"/>
  <c r="U86" i="4"/>
  <c r="S86" i="4"/>
  <c r="O86" i="4"/>
  <c r="W86" i="4" s="1"/>
  <c r="U84" i="4"/>
  <c r="S84" i="4"/>
  <c r="O84" i="4"/>
  <c r="W84" i="4" s="1"/>
  <c r="U82" i="4"/>
  <c r="S82" i="4"/>
  <c r="O82" i="4"/>
  <c r="W82" i="4" s="1"/>
  <c r="U80" i="4"/>
  <c r="S80" i="4"/>
  <c r="O80" i="4"/>
  <c r="U78" i="4"/>
  <c r="S78" i="4"/>
  <c r="O78" i="4"/>
  <c r="W78" i="4" s="1"/>
  <c r="U76" i="4"/>
  <c r="S76" i="4"/>
  <c r="O76" i="4"/>
  <c r="W76" i="4" s="1"/>
  <c r="U74" i="4"/>
  <c r="S74" i="4"/>
  <c r="O74" i="4"/>
  <c r="W74" i="4" s="1"/>
  <c r="U72" i="4"/>
  <c r="S72" i="4"/>
  <c r="O72" i="4"/>
  <c r="U70" i="4"/>
  <c r="S70" i="4"/>
  <c r="O70" i="4"/>
  <c r="W70" i="4" s="1"/>
  <c r="U68" i="4"/>
  <c r="S68" i="4"/>
  <c r="O68" i="4"/>
  <c r="W68" i="4" s="1"/>
  <c r="U66" i="4"/>
  <c r="S66" i="4"/>
  <c r="O66" i="4"/>
  <c r="U64" i="4"/>
  <c r="S64" i="4"/>
  <c r="O64" i="4"/>
  <c r="U62" i="4"/>
  <c r="S62" i="4"/>
  <c r="O62" i="4"/>
  <c r="W62" i="4" s="1"/>
  <c r="U55" i="4"/>
  <c r="S55" i="4"/>
  <c r="O55" i="4"/>
  <c r="W55" i="4" s="1"/>
  <c r="U53" i="4"/>
  <c r="S53" i="4"/>
  <c r="O53" i="4"/>
  <c r="W53" i="4" s="1"/>
  <c r="U51" i="4"/>
  <c r="S51" i="4"/>
  <c r="O51" i="4"/>
  <c r="U49" i="4"/>
  <c r="S49" i="4"/>
  <c r="O49" i="4"/>
  <c r="U47" i="4"/>
  <c r="S47" i="4"/>
  <c r="O47" i="4"/>
  <c r="U45" i="4"/>
  <c r="S45" i="4"/>
  <c r="O45" i="4"/>
  <c r="W45" i="4" s="1"/>
  <c r="U43" i="4"/>
  <c r="S43" i="4"/>
  <c r="O43" i="4"/>
  <c r="U41" i="4"/>
  <c r="S41" i="4"/>
  <c r="O41" i="4"/>
  <c r="W41" i="4" s="1"/>
  <c r="U39" i="4"/>
  <c r="S39" i="4"/>
  <c r="O39" i="4"/>
  <c r="W39" i="4" s="1"/>
  <c r="U37" i="4"/>
  <c r="S37" i="4"/>
  <c r="O37" i="4"/>
  <c r="W37" i="4" s="1"/>
  <c r="U35" i="4"/>
  <c r="S35" i="4"/>
  <c r="O35" i="4"/>
  <c r="U33" i="4"/>
  <c r="S33" i="4"/>
  <c r="O33" i="4"/>
  <c r="W33" i="4" s="1"/>
  <c r="U31" i="4"/>
  <c r="S31" i="4"/>
  <c r="O31" i="4"/>
  <c r="W31" i="4" s="1"/>
  <c r="U29" i="4"/>
  <c r="S29" i="4"/>
  <c r="O29" i="4"/>
  <c r="W29" i="4" s="1"/>
  <c r="U27" i="4"/>
  <c r="S27" i="4"/>
  <c r="O27" i="4"/>
  <c r="W25" i="4"/>
  <c r="U25" i="4"/>
  <c r="S25" i="4"/>
  <c r="O25" i="4"/>
  <c r="W23" i="4"/>
  <c r="U23" i="4"/>
  <c r="S23" i="4"/>
  <c r="O23" i="4"/>
  <c r="U21" i="4"/>
  <c r="S21" i="4"/>
  <c r="O21" i="4"/>
  <c r="W21" i="4" s="1"/>
  <c r="U19" i="4"/>
  <c r="S19" i="4"/>
  <c r="O19" i="4"/>
  <c r="U17" i="4"/>
  <c r="S17" i="4"/>
  <c r="O17" i="4"/>
  <c r="W17" i="4" s="1"/>
  <c r="U15" i="4"/>
  <c r="U10" i="4" s="1"/>
  <c r="U9" i="4" s="1"/>
  <c r="U8" i="4" s="1"/>
  <c r="U7" i="4" s="1"/>
  <c r="S15" i="4"/>
  <c r="O15" i="4"/>
  <c r="W15" i="4" s="1"/>
  <c r="U13" i="4"/>
  <c r="S13" i="4"/>
  <c r="O13" i="4"/>
  <c r="U11" i="4"/>
  <c r="S11" i="4"/>
  <c r="O11" i="4"/>
  <c r="F28" i="1"/>
  <c r="F27" i="1"/>
  <c r="L11" i="1"/>
  <c r="L10" i="1"/>
  <c r="L9" i="1"/>
  <c r="L8" i="1"/>
  <c r="A3" i="1" a="1"/>
  <c r="A3" i="1" s="1"/>
  <c r="E32" i="3"/>
  <c r="U164" i="4" l="1"/>
  <c r="U163" i="4" s="1"/>
  <c r="U162" i="4" s="1"/>
  <c r="U161" i="4" s="1"/>
  <c r="X111" i="4"/>
  <c r="X21" i="4"/>
  <c r="X107" i="4"/>
  <c r="A6" i="1"/>
  <c r="X127" i="4"/>
  <c r="S151" i="4"/>
  <c r="F23" i="3" s="1"/>
  <c r="X165" i="4"/>
  <c r="X25" i="4"/>
  <c r="X37" i="4"/>
  <c r="X70" i="4"/>
  <c r="X82" i="4"/>
  <c r="X115" i="4"/>
  <c r="U151" i="4"/>
  <c r="U150" i="4" s="1"/>
  <c r="U149" i="4" s="1"/>
  <c r="U148" i="4" s="1"/>
  <c r="S164" i="4"/>
  <c r="S163" i="4" s="1"/>
  <c r="X15" i="4"/>
  <c r="X17" i="4"/>
  <c r="X41" i="4"/>
  <c r="X53" i="4"/>
  <c r="X86" i="4"/>
  <c r="X105" i="4"/>
  <c r="S102" i="4"/>
  <c r="S101" i="4" s="1"/>
  <c r="X131" i="4"/>
  <c r="X143" i="4"/>
  <c r="X31" i="4"/>
  <c r="X33" i="4"/>
  <c r="W47" i="4"/>
  <c r="X47" i="4" s="1"/>
  <c r="W49" i="4"/>
  <c r="X49" i="4" s="1"/>
  <c r="X62" i="4"/>
  <c r="X76" i="4"/>
  <c r="X78" i="4"/>
  <c r="W92" i="4"/>
  <c r="X92" i="4" s="1"/>
  <c r="W94" i="4"/>
  <c r="X94" i="4" s="1"/>
  <c r="X121" i="4"/>
  <c r="X123" i="4"/>
  <c r="W137" i="4"/>
  <c r="X137" i="4" s="1"/>
  <c r="W139" i="4"/>
  <c r="X139" i="4" s="1"/>
  <c r="X152" i="4"/>
  <c r="O164" i="4"/>
  <c r="E27" i="3" s="1"/>
  <c r="W165" i="4"/>
  <c r="A7" i="1"/>
  <c r="A4" i="1" a="1"/>
  <c r="A4" i="1" s="1"/>
  <c r="A8" i="1" s="1"/>
  <c r="W13" i="4"/>
  <c r="X13" i="4" s="1"/>
  <c r="O10" i="4"/>
  <c r="E29" i="3"/>
  <c r="E31" i="3" s="1"/>
  <c r="E30" i="3" s="1"/>
  <c r="W103" i="4"/>
  <c r="X103" i="4" s="1"/>
  <c r="O102" i="4"/>
  <c r="X29" i="4"/>
  <c r="X39" i="4"/>
  <c r="S61" i="4"/>
  <c r="X74" i="4"/>
  <c r="X84" i="4"/>
  <c r="X119" i="4"/>
  <c r="X129" i="4"/>
  <c r="S150" i="4"/>
  <c r="S10" i="4"/>
  <c r="U61" i="4"/>
  <c r="U60" i="4" s="1"/>
  <c r="U59" i="4" s="1"/>
  <c r="U58" i="4" s="1"/>
  <c r="U102" i="4"/>
  <c r="U101" i="4" s="1"/>
  <c r="U100" i="4" s="1"/>
  <c r="U99" i="4" s="1"/>
  <c r="F27" i="3"/>
  <c r="X23" i="4"/>
  <c r="X45" i="4"/>
  <c r="X55" i="4"/>
  <c r="W66" i="4"/>
  <c r="X66" i="4" s="1"/>
  <c r="O61" i="4"/>
  <c r="X68" i="4"/>
  <c r="X90" i="4"/>
  <c r="X113" i="4"/>
  <c r="X135" i="4"/>
  <c r="X145" i="4"/>
  <c r="W156" i="4"/>
  <c r="X156" i="4" s="1"/>
  <c r="O151" i="4"/>
  <c r="X158" i="4"/>
  <c r="W11" i="4"/>
  <c r="X11" i="4" s="1"/>
  <c r="W19" i="4"/>
  <c r="X19" i="4" s="1"/>
  <c r="W27" i="4"/>
  <c r="X27" i="4" s="1"/>
  <c r="W35" i="4"/>
  <c r="X35" i="4" s="1"/>
  <c r="W43" i="4"/>
  <c r="X43" i="4" s="1"/>
  <c r="W51" i="4"/>
  <c r="X51" i="4" s="1"/>
  <c r="W64" i="4"/>
  <c r="X64" i="4" s="1"/>
  <c r="W72" i="4"/>
  <c r="X72" i="4" s="1"/>
  <c r="W80" i="4"/>
  <c r="X80" i="4" s="1"/>
  <c r="W88" i="4"/>
  <c r="X88" i="4" s="1"/>
  <c r="W96" i="4"/>
  <c r="X96" i="4" s="1"/>
  <c r="W109" i="4"/>
  <c r="X109" i="4" s="1"/>
  <c r="W117" i="4"/>
  <c r="X117" i="4" s="1"/>
  <c r="W125" i="4"/>
  <c r="X125" i="4" s="1"/>
  <c r="W133" i="4"/>
  <c r="X133" i="4" s="1"/>
  <c r="W141" i="4"/>
  <c r="X141" i="4" s="1"/>
  <c r="W154" i="4"/>
  <c r="W167" i="4"/>
  <c r="W164" i="4" s="1"/>
  <c r="E26" i="1"/>
  <c r="F19" i="3" l="1"/>
  <c r="U6" i="4"/>
  <c r="U5" i="4" s="1"/>
  <c r="O163" i="4"/>
  <c r="E33" i="3"/>
  <c r="X61" i="4"/>
  <c r="F26" i="3"/>
  <c r="S162" i="4"/>
  <c r="X167" i="4"/>
  <c r="X164" i="4" s="1"/>
  <c r="F22" i="3"/>
  <c r="S149" i="4"/>
  <c r="F15" i="3"/>
  <c r="S60" i="4"/>
  <c r="X10" i="4"/>
  <c r="A13" i="1"/>
  <c r="A10" i="1"/>
  <c r="X102" i="4"/>
  <c r="A5" i="1" a="1"/>
  <c r="A5" i="1" s="1"/>
  <c r="A9" i="1" s="1"/>
  <c r="W151" i="4"/>
  <c r="W10" i="4"/>
  <c r="E15" i="3"/>
  <c r="O60" i="4"/>
  <c r="X154" i="4"/>
  <c r="X151" i="4" s="1"/>
  <c r="O101" i="4"/>
  <c r="E19" i="3"/>
  <c r="O9" i="4"/>
  <c r="E11" i="3"/>
  <c r="F18" i="3"/>
  <c r="S100" i="4"/>
  <c r="W102" i="4"/>
  <c r="W163" i="4"/>
  <c r="G27" i="3"/>
  <c r="W61" i="4"/>
  <c r="E23" i="3"/>
  <c r="O150" i="4"/>
  <c r="F11" i="3"/>
  <c r="S9" i="4"/>
  <c r="A14" i="1"/>
  <c r="A11" i="1"/>
  <c r="E26" i="3" l="1"/>
  <c r="O162" i="4"/>
  <c r="O8" i="4"/>
  <c r="E10" i="3"/>
  <c r="S161" i="4"/>
  <c r="F24" i="3" s="1"/>
  <c r="F25" i="3"/>
  <c r="W101" i="4"/>
  <c r="G19" i="3"/>
  <c r="O59" i="4"/>
  <c r="E14" i="3"/>
  <c r="F10" i="3"/>
  <c r="S8" i="4"/>
  <c r="W60" i="4"/>
  <c r="G15" i="3"/>
  <c r="F17" i="3"/>
  <c r="S99" i="4"/>
  <c r="F16" i="3" s="1"/>
  <c r="X101" i="4"/>
  <c r="H19" i="3"/>
  <c r="F14" i="3"/>
  <c r="S59" i="4"/>
  <c r="H27" i="3"/>
  <c r="X163" i="4"/>
  <c r="E18" i="3"/>
  <c r="O100" i="4"/>
  <c r="W9" i="4"/>
  <c r="G11" i="3"/>
  <c r="O149" i="4"/>
  <c r="E22" i="3"/>
  <c r="W162" i="4"/>
  <c r="G26" i="3"/>
  <c r="H23" i="3"/>
  <c r="X150" i="4"/>
  <c r="W150" i="4"/>
  <c r="G23" i="3"/>
  <c r="S148" i="4"/>
  <c r="F20" i="3" s="1"/>
  <c r="F21" i="3"/>
  <c r="A12" i="1"/>
  <c r="A15" i="1"/>
  <c r="A16" i="1" s="1"/>
  <c r="X9" i="4"/>
  <c r="H11" i="3"/>
  <c r="X60" i="4"/>
  <c r="H15" i="3"/>
  <c r="E27" i="1"/>
  <c r="E25" i="3" l="1"/>
  <c r="O161" i="4"/>
  <c r="E24" i="3" s="1"/>
  <c r="F22" i="10" s="1"/>
  <c r="E28" i="1"/>
  <c r="W149" i="4"/>
  <c r="G22" i="3"/>
  <c r="W161" i="4"/>
  <c r="G24" i="3" s="1"/>
  <c r="G25" i="3"/>
  <c r="W8" i="4"/>
  <c r="G10" i="3"/>
  <c r="X100" i="4"/>
  <c r="H18" i="3"/>
  <c r="W59" i="4"/>
  <c r="G14" i="3"/>
  <c r="O58" i="4"/>
  <c r="E12" i="3" s="1"/>
  <c r="F19" i="10" s="1"/>
  <c r="E13" i="3"/>
  <c r="X162" i="4"/>
  <c r="H26" i="3"/>
  <c r="X8" i="4"/>
  <c r="H10" i="3"/>
  <c r="X149" i="4"/>
  <c r="H22" i="3"/>
  <c r="O99" i="4"/>
  <c r="E16" i="3" s="1"/>
  <c r="F20" i="10" s="1"/>
  <c r="E17" i="3"/>
  <c r="S58" i="4"/>
  <c r="F12" i="3" s="1"/>
  <c r="F13" i="3"/>
  <c r="F9" i="3"/>
  <c r="S7" i="4"/>
  <c r="X59" i="4"/>
  <c r="H14" i="3"/>
  <c r="O148" i="4"/>
  <c r="E20" i="3" s="1"/>
  <c r="F21" i="10" s="1"/>
  <c r="E21" i="3"/>
  <c r="W100" i="4"/>
  <c r="G18" i="3"/>
  <c r="O7" i="4"/>
  <c r="E9" i="3"/>
  <c r="X7" i="4" l="1"/>
  <c r="H9" i="3"/>
  <c r="H17" i="3"/>
  <c r="X99" i="4"/>
  <c r="H16" i="3" s="1"/>
  <c r="O6" i="4"/>
  <c r="E8" i="3"/>
  <c r="F18" i="10" s="1"/>
  <c r="W99" i="4"/>
  <c r="G16" i="3" s="1"/>
  <c r="G17" i="3"/>
  <c r="X58" i="4"/>
  <c r="H12" i="3" s="1"/>
  <c r="H13" i="3"/>
  <c r="X148" i="4"/>
  <c r="H20" i="3" s="1"/>
  <c r="H21" i="3"/>
  <c r="X161" i="4"/>
  <c r="H24" i="3" s="1"/>
  <c r="H25" i="3"/>
  <c r="W58" i="4"/>
  <c r="G12" i="3" s="1"/>
  <c r="G13" i="3"/>
  <c r="W7" i="4"/>
  <c r="G9" i="3"/>
  <c r="W148" i="4"/>
  <c r="G20" i="3" s="1"/>
  <c r="G21" i="3"/>
  <c r="S6" i="4"/>
  <c r="F8" i="3"/>
  <c r="F7" i="3" l="1"/>
  <c r="S5" i="4"/>
  <c r="F6" i="3" s="1"/>
  <c r="W6" i="4"/>
  <c r="G8" i="3"/>
  <c r="O5" i="4"/>
  <c r="E7" i="3"/>
  <c r="F17" i="10" s="1"/>
  <c r="X6" i="4"/>
  <c r="H8" i="3"/>
  <c r="E6" i="3" l="1"/>
  <c r="F16" i="10" s="1"/>
  <c r="F27" i="10"/>
  <c r="F28" i="10" s="1"/>
  <c r="F30" i="10" s="1"/>
  <c r="X5" i="4"/>
  <c r="H6" i="3" s="1"/>
  <c r="H7" i="3"/>
  <c r="W5" i="4"/>
  <c r="G6" i="3" s="1"/>
  <c r="G7" i="3"/>
</calcChain>
</file>

<file path=xl/sharedStrings.xml><?xml version="1.0" encoding="utf-8"?>
<sst xmlns="http://schemas.openxmlformats.org/spreadsheetml/2006/main" count="722" uniqueCount="367">
  <si>
    <t>Hodnota</t>
  </si>
  <si>
    <t>Celkem (včetně DPH)</t>
  </si>
  <si>
    <t>Celkem (bez DPH)</t>
  </si>
  <si>
    <t>DPH</t>
  </si>
  <si>
    <t>DPH 21%</t>
  </si>
  <si>
    <t>Popis</t>
  </si>
  <si>
    <t>Poř.</t>
  </si>
  <si>
    <t>Typ</t>
  </si>
  <si>
    <t>Kód</t>
  </si>
  <si>
    <t>MJ</t>
  </si>
  <si>
    <t>Výměra</t>
  </si>
  <si>
    <t>Cena</t>
  </si>
  <si>
    <t>Jedn. hmotn.</t>
  </si>
  <si>
    <t>Hmotnost</t>
  </si>
  <si>
    <t>Jedn. suť</t>
  </si>
  <si>
    <t>Suť</t>
  </si>
  <si>
    <t>Sazba DPH</t>
  </si>
  <si>
    <t>Cena s DPH</t>
  </si>
  <si>
    <t>Figura</t>
  </si>
  <si>
    <t>Výraz</t>
  </si>
  <si>
    <t>Jedn. Cena</t>
  </si>
  <si>
    <t>VŠEOBECNÉ PODMÍNKY</t>
  </si>
  <si>
    <t>OBECNĚ</t>
  </si>
  <si>
    <t>1.1</t>
  </si>
  <si>
    <t>1.2</t>
  </si>
  <si>
    <t>1.3</t>
  </si>
  <si>
    <t>1.4</t>
  </si>
  <si>
    <t>1.5</t>
  </si>
  <si>
    <t>1.6</t>
  </si>
  <si>
    <t>1.7</t>
  </si>
  <si>
    <t>1.8</t>
  </si>
  <si>
    <t>1.9</t>
  </si>
  <si>
    <t>1.10</t>
  </si>
  <si>
    <t xml:space="preserve">Náklady na ochranu, údržbu a eventuální opravy veškerých konstrukcí, materiálů a prvků dodaných na stavbu po celou dobu její realizace až do jejího předání jsou zahrnuty v jednotkových cenách. </t>
  </si>
  <si>
    <t>1.11</t>
  </si>
  <si>
    <t>1.12</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</si>
  <si>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</si>
  <si>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</si>
  <si>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</si>
  <si>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</si>
  <si>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</si>
  <si>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</si>
  <si>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</si>
  <si>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ZPŮSOB STANOVENÍ JEDNOTKOVÝCH CEN</t>
  </si>
  <si>
    <t>Odvozeno ÚRS</t>
  </si>
  <si>
    <t>Vlastní</t>
  </si>
  <si>
    <t>KRYCÍ LIST ROZPOČTU</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</si>
  <si>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</si>
  <si>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</si>
  <si>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</si>
  <si>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</si>
  <si>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</si>
  <si>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</si>
  <si>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</si>
  <si>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</si>
  <si>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</si>
  <si>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</si>
  <si>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</si>
  <si>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tel.: +420 608 071 908</t>
  </si>
  <si>
    <t>mail: info@ocea.cz</t>
  </si>
  <si>
    <t>Cena celkem (vč.DPH)</t>
  </si>
  <si>
    <t>Příznak v eC4 - pro podmíněné formátování řádky</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</si>
  <si>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</si>
  <si>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Popisové položky uvedené přímo v SP slouží pouze pro upřesnění specifikace jednotlivých dodávek, služeb a prací. Položky se neoceňují, ovšem obsahují informace sloužící k nacenění příslušného oddílu, k němuž se vztahují.</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</si>
  <si>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</si>
  <si>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</si>
  <si>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</si>
  <si>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Pokud to není v SP uvedeno jinak, jsou veškeré výměry vykázány jako čisté. Výměry materiálů ve specifikacích jsou uvedeny v teoretické (vypočítané) výměře. Případné ztratné a prořezy jsou zohledněny v jednotkové ceně.</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</si>
  <si>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</si>
  <si>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</si>
  <si>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</si>
  <si>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K vykázání výměr uvedených v SP bylo užito digitálních CAD nástrojů.</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</si>
  <si>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</si>
  <si>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</si>
  <si>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</si>
  <si>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2</t>
  </si>
  <si>
    <r>
      <t xml:space="preserve">Ceny položek s poznámkou </t>
    </r>
    <r>
      <rPr>
        <b/>
        <sz val="8"/>
        <color indexed="8"/>
        <rFont val="Century Gothic"/>
        <family val="1"/>
      </rPr>
      <t>odvozeno</t>
    </r>
    <r>
      <rPr>
        <sz val="8"/>
        <color indexed="8"/>
        <rFont val="Century Gothic"/>
        <family val="1"/>
      </rPr>
      <t xml:space="preserve"> </t>
    </r>
    <r>
      <rPr>
        <b/>
        <sz val="8"/>
        <color indexed="8"/>
        <rFont val="Century Gothic"/>
        <family val="1"/>
      </rPr>
      <t>ÚRS</t>
    </r>
    <r>
      <rPr>
        <sz val="8"/>
        <color indexed="8"/>
        <rFont val="Century Gothic"/>
        <family val="1"/>
      </rPr>
      <t xml:space="preserve"> ve sloupci </t>
    </r>
    <r>
      <rPr>
        <b/>
        <sz val="8"/>
        <color indexed="8"/>
        <rFont val="Century Gothic"/>
        <family val="1"/>
      </rPr>
      <t xml:space="preserve">Cen. soustava </t>
    </r>
    <r>
      <rPr>
        <sz val="8"/>
        <color indexed="8"/>
        <rFont val="Century Gothic"/>
        <family val="1"/>
      </rPr>
      <t>jsou jednotkové ceny stanovené odvozením na základě  položek z cenové soustyv ÚRS, odvozením od jednotkové ceny položky z cenové soustavy ÚRS, která buď svým popisem a náplní nejblíže odpovídá rozpočtované položce, nebo z nichž výměra a popis rozpočtované položky částečně nebo zcela se stává, rozšířené o další náklady dodavatele, které jsou pro kompletní realizaci dané položky v rámci celého díla nezbytné. Kód položky se v takovém případě upravuje, index ".ZP" značí změnu popisu, index ".ZC" značí kalkulační úpravu ceny, oproti původní konkrétní položce z cenové soustavy ÚRS.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</si>
  <si>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3</t>
  </si>
  <si>
    <r>
      <t xml:space="preserve">Ceny položek s poznámkou </t>
    </r>
    <r>
      <rPr>
        <b/>
        <sz val="8"/>
        <color indexed="8"/>
        <rFont val="Century Gothic"/>
        <family val="1"/>
      </rPr>
      <t xml:space="preserve">vlastní </t>
    </r>
    <r>
      <rPr>
        <sz val="8"/>
        <color indexed="8"/>
        <rFont val="Century Gothic"/>
        <family val="1"/>
      </rPr>
      <t xml:space="preserve">ve sloupci </t>
    </r>
    <r>
      <rPr>
        <b/>
        <sz val="8"/>
        <color indexed="8"/>
        <rFont val="Century Gothic"/>
        <family val="1"/>
      </rPr>
      <t xml:space="preserve">Cen. soustava </t>
    </r>
    <r>
      <rPr>
        <sz val="8"/>
        <color indexed="8"/>
        <rFont val="Century Gothic"/>
        <family val="1"/>
      </rPr>
      <t>jsou jednotkové ceny stanovené čistě na základě nákladů dodavatele, které jsou pro kompletní realizaci dané položky v rámci celého díla nezbytné.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</si>
  <si>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Cenová soustava</t>
  </si>
  <si>
    <t>Poř 2.</t>
  </si>
  <si>
    <t>Alt. kód</t>
  </si>
  <si>
    <t>Uživ. kód</t>
  </si>
  <si>
    <t>Výměra bez ztr.</t>
  </si>
  <si>
    <t>Ztr.</t>
  </si>
  <si>
    <t>Callida, s.r.o.</t>
  </si>
  <si>
    <t>Soběslavská 2056/32</t>
  </si>
  <si>
    <t>13000  Praha 3 - Vinohrady</t>
  </si>
  <si>
    <t>CENOVÁ NABÍDKA</t>
  </si>
  <si>
    <t>http://www.callida.cz</t>
  </si>
  <si>
    <t>ZAKÁZKA</t>
  </si>
  <si>
    <t>Set Column width to</t>
  </si>
  <si>
    <t>Číslo:</t>
  </si>
  <si>
    <t>Zakázka:</t>
  </si>
  <si>
    <t>231006_MUNI - Rozděleno - kopie</t>
  </si>
  <si>
    <t>Komentář:</t>
  </si>
  <si>
    <t>FIRMY</t>
  </si>
  <si>
    <t>---:</t>
  </si>
  <si>
    <t>---</t>
  </si>
  <si>
    <t>REALIZAČNÍ TÝM</t>
  </si>
  <si>
    <t>ROZPOČET</t>
  </si>
  <si>
    <t>Celkem (bez DPH):</t>
  </si>
  <si>
    <t>Kč</t>
  </si>
  <si>
    <t>DPH:</t>
  </si>
  <si>
    <t>Celkem včetně DPH:</t>
  </si>
  <si>
    <t>S</t>
  </si>
  <si>
    <t>S: Výstavba a modernizace Fakulty informatiky a Ústavu výpočetní techniky Masarykovy univerzity</t>
  </si>
  <si>
    <t>S/C.1</t>
  </si>
  <si>
    <t>C.1: Orientační a informační systém</t>
  </si>
  <si>
    <t>S/C.1/C.1.1</t>
  </si>
  <si>
    <t>C.1.1: Budova B</t>
  </si>
  <si>
    <t>S/C.1/C.1.1/C.1.1.06</t>
  </si>
  <si>
    <t>C.1.1.06: Prvky</t>
  </si>
  <si>
    <t>S/C.1/C.1.1/C.1.1.06/C.1.1.6.01</t>
  </si>
  <si>
    <t>C.1.1.6.01: Orientační a informační systém</t>
  </si>
  <si>
    <t>S/C.1/C.1.1/C.1.1.06/C.1.1.6.01/C.1.1.6.1.01</t>
  </si>
  <si>
    <t>C.1.1.6.1.01: Orientační a informační systém</t>
  </si>
  <si>
    <t>S/C.1/C.1.2</t>
  </si>
  <si>
    <t>C.1.2: Budova C</t>
  </si>
  <si>
    <t>S/C.1/C.1.2/C.1.2.06</t>
  </si>
  <si>
    <t>C.1.2.06: Prvky</t>
  </si>
  <si>
    <t>S/C.1/C.1.2/C.1.2.06/C.1.2.6.01</t>
  </si>
  <si>
    <t>C.1.2.6.01: Orientační a informační systém</t>
  </si>
  <si>
    <t>S/C.1/C.1.2/C.1.2.06/C.1.2.6.01/C.1.2.6.1.01</t>
  </si>
  <si>
    <t>C.1.2.6.1.01: Orientační a informační systém</t>
  </si>
  <si>
    <t>S/C.1/C.1.3</t>
  </si>
  <si>
    <t>C.1.3: Budova D</t>
  </si>
  <si>
    <t>S/C.1/C.1.3/C.1.3.06</t>
  </si>
  <si>
    <t>C.1.3.06: Prvky</t>
  </si>
  <si>
    <t>S/C.1/C.1.3/C.1.3.06/C.1.3.6.01</t>
  </si>
  <si>
    <t>C.1.3.6.01: Orientační a informační systém</t>
  </si>
  <si>
    <t>S/C.1/C.1.3/C.1.3.06/C.1.3.6.01/C.1.3.6.1.01</t>
  </si>
  <si>
    <t>C.1.3.6.1.01: Orientační a informační systém</t>
  </si>
  <si>
    <t>S/C.1/C.1.4</t>
  </si>
  <si>
    <t>C.1.4: Parkoviště a átrium</t>
  </si>
  <si>
    <t>S/C.1/C.1.4/C.1.4.06</t>
  </si>
  <si>
    <t>C.1.4.06: Prvky</t>
  </si>
  <si>
    <t>S/C.1/C.1.4/C.1.4.06/C.1.4.6.01</t>
  </si>
  <si>
    <t>C.1.4.6.01: Orientační a informační systém</t>
  </si>
  <si>
    <t>S/C.1/C.1.4/C.1.4.06/C.1.4.6.01/C.1.4.6.1.01</t>
  </si>
  <si>
    <t>C.1.4.6.1.01: Orientační a informační systém</t>
  </si>
  <si>
    <t>S/C.1/C.1.5</t>
  </si>
  <si>
    <t>C.1.5: Vedlejší rozpočtové náklady</t>
  </si>
  <si>
    <t>S/C.1/C.1.5/C.1.5.01</t>
  </si>
  <si>
    <t>C.1.5.01: Vedlejší rozpočtové náklady</t>
  </si>
  <si>
    <t>S/C.1/C.1.5/C.1.5.01/V09</t>
  </si>
  <si>
    <t>V09: Ostatní náklady</t>
  </si>
  <si>
    <t>S/C.1/C.1.5/C.1.5.01/V09/V09</t>
  </si>
  <si>
    <t>Stavba</t>
  </si>
  <si>
    <t>Skupina objektů</t>
  </si>
  <si>
    <t>Objekt</t>
  </si>
  <si>
    <t>Podobjekt</t>
  </si>
  <si>
    <t>Oddíl</t>
  </si>
  <si>
    <t>Pododdíl</t>
  </si>
  <si>
    <t>1</t>
  </si>
  <si>
    <t>ISM1a</t>
  </si>
  <si>
    <t>C.1.1.6.1.01_001</t>
  </si>
  <si>
    <t>Tabulka - Kancelář; Další specifikace viz D.1.6.b.08 - Výpis prvků IOS</t>
  </si>
  <si>
    <t>ks</t>
  </si>
  <si>
    <t>SUB</t>
  </si>
  <si>
    <t>vlastní</t>
  </si>
  <si>
    <t>ISM1b</t>
  </si>
  <si>
    <t>C.1.1.6.1.01_002</t>
  </si>
  <si>
    <t>Tabulka - Zasedací místnost; Další specifikace viz D.1.6.b.08 - Výpis prvků IOS</t>
  </si>
  <si>
    <t>ISM2a</t>
  </si>
  <si>
    <t>C.1.1.6.1.01_003</t>
  </si>
  <si>
    <t>Tabulka - WC; Další specifikace viz D.1.6.b.08 - Výpis prvků IOS</t>
  </si>
  <si>
    <t>4</t>
  </si>
  <si>
    <t>ISM2b</t>
  </si>
  <si>
    <t>C.1.1.6.1.01_004</t>
  </si>
  <si>
    <t>Tabulka - WC INV; Další specifikace viz D.1.6.b.08 - Výpis prvků IOS</t>
  </si>
  <si>
    <t>5</t>
  </si>
  <si>
    <t>ISM2c</t>
  </si>
  <si>
    <t>C.1.1.6.1.01_005</t>
  </si>
  <si>
    <t>Tabulka - WC ženy; Další specifikace viz D.1.6.b.08 - Výpis prvků IOS</t>
  </si>
  <si>
    <t>6</t>
  </si>
  <si>
    <t>ISM2d</t>
  </si>
  <si>
    <t>C.1.1.6.1.01_006</t>
  </si>
  <si>
    <t>Tabulka - WC muži; Další specifikace viz D.1.6.b.08 - Výpis prvků IOS</t>
  </si>
  <si>
    <t>7</t>
  </si>
  <si>
    <t>ISM2e</t>
  </si>
  <si>
    <t>C.1.1.6.1.01_007</t>
  </si>
  <si>
    <t>Tabulka - Kuchyňka; Další specifikace viz D.1.6.b.08 - Výpis prvků IOS</t>
  </si>
  <si>
    <t>8</t>
  </si>
  <si>
    <t>ISM3a</t>
  </si>
  <si>
    <t>C.1.1.6.1.01_008</t>
  </si>
  <si>
    <t>Tabulka - Úklidová místnost; Další specifikace viz D.1.6.b.08 - Výpis prvků IOS</t>
  </si>
  <si>
    <t>9</t>
  </si>
  <si>
    <t>ISM3b</t>
  </si>
  <si>
    <t>C.1.1.6.1.01_009</t>
  </si>
  <si>
    <t>Tabulka - Sklad/ Archiv; Další specifikace viz D.1.6.b.08 - Výpis prvků IOS</t>
  </si>
  <si>
    <t>10</t>
  </si>
  <si>
    <t>ISM3c</t>
  </si>
  <si>
    <t>C.1.1.6.1.01_010</t>
  </si>
  <si>
    <t>Tabulka - Šatna/ Umývárna; Další specifikace viz D.1.6.b.08 - Výpis prvků IOS</t>
  </si>
  <si>
    <t>11</t>
  </si>
  <si>
    <t>ISM3d</t>
  </si>
  <si>
    <t>C.1.1.6.1.01_011</t>
  </si>
  <si>
    <t>Tabulka - Technické zázemí; Další specifikace viz D.1.6.b.08 - Výpis prvků IOS</t>
  </si>
  <si>
    <t>12</t>
  </si>
  <si>
    <t>ISM3e</t>
  </si>
  <si>
    <t>C.1.1.6.1.01_012</t>
  </si>
  <si>
    <t>Tabulka - Dílna; Další specifikace viz D.1.6.b.08 - Výpis prvků IOS</t>
  </si>
  <si>
    <t>13</t>
  </si>
  <si>
    <t>ISEP1</t>
  </si>
  <si>
    <t>C.1.1.6.1.01_013</t>
  </si>
  <si>
    <t>Tabulka - Požární poplachová směrnice; Další specifikace viz D.1.6.b.08 - Výpis prvků IOS</t>
  </si>
  <si>
    <t>14</t>
  </si>
  <si>
    <t>ISEP2</t>
  </si>
  <si>
    <t>C.1.1.6.1.01_014</t>
  </si>
  <si>
    <t>Tabulka - Evakuační plán; Další specifikace viz D.1.6.b.08 - Výpis prvků IOS</t>
  </si>
  <si>
    <t>15</t>
  </si>
  <si>
    <t>ISCH</t>
  </si>
  <si>
    <t>C.1.1.6.1.01_015</t>
  </si>
  <si>
    <t>Tabulka - Rozcestník; Další specifikace viz D.1.6.b.08 - Výpis prvků IOS</t>
  </si>
  <si>
    <t>16</t>
  </si>
  <si>
    <t>IPI</t>
  </si>
  <si>
    <t>C.1.1.6.1.01_016</t>
  </si>
  <si>
    <t>Plastické písmo; Další specifikace viz D.1.6.b.08 - Výpis prvků IOS</t>
  </si>
  <si>
    <t>17</t>
  </si>
  <si>
    <t>IVB</t>
  </si>
  <si>
    <t>C.1.1.6.1.01_017</t>
  </si>
  <si>
    <t>Označení vstupu do budovy; Další specifikace viz D.1.6.b.08 - Výpis prvků IOS</t>
  </si>
  <si>
    <t>18</t>
  </si>
  <si>
    <t>IBN</t>
  </si>
  <si>
    <t>C.1.1.6.1.01_018</t>
  </si>
  <si>
    <t>Plánek budovy patrový pro nevidomé; Další specifikace viz D.1.6.b.08 - Výpis prvků IOS</t>
  </si>
  <si>
    <t>19</t>
  </si>
  <si>
    <t>IRP</t>
  </si>
  <si>
    <t>C.1.1.6.1.01_019</t>
  </si>
  <si>
    <t>Rozcestník budovy v patře; Další specifikace viz D.1.6.b.08 - Výpis prvků IOS</t>
  </si>
  <si>
    <t>20</t>
  </si>
  <si>
    <t>ISP</t>
  </si>
  <si>
    <t>C.1.1.6.1.01_020</t>
  </si>
  <si>
    <t>Tabulka - 3D Tisk; Další specifikace viz D.1.6.b.08 - Výpis prvků IOS</t>
  </si>
  <si>
    <t>21</t>
  </si>
  <si>
    <t>ISM2f</t>
  </si>
  <si>
    <t>C.1.1.6.1.01_021</t>
  </si>
  <si>
    <t>Tabulka - Kolárna; Další specifikace viz D.1.6.b.08 - Výpis prvků IOS</t>
  </si>
  <si>
    <t>22</t>
  </si>
  <si>
    <t>SMRt</t>
  </si>
  <si>
    <t>C.1.1.6.1.01_022</t>
  </si>
  <si>
    <t>Označení směrovou šipkou směrem k WC; Další specifikace viz D.1.6.b.08 - Výpis prvků IOS</t>
  </si>
  <si>
    <t>23</t>
  </si>
  <si>
    <t>BOPL</t>
  </si>
  <si>
    <t>C.1.1.6.1.01_023</t>
  </si>
  <si>
    <t>Bezpečnostní polep 90/50; Další specifikace viz D.1.6.b.08 - Výpis prvků IOS</t>
  </si>
  <si>
    <t>24</t>
  </si>
  <si>
    <t>C.1.2.6.1.01_001</t>
  </si>
  <si>
    <t>25</t>
  </si>
  <si>
    <t>C.1.2.6.1.01_002</t>
  </si>
  <si>
    <t>26</t>
  </si>
  <si>
    <t>C.1.2.6.1.01_003</t>
  </si>
  <si>
    <t>Tabulka - Laboratoř; Další specifikace viz D.1.6.b.08 - Výpis prvků IOS</t>
  </si>
  <si>
    <t>27</t>
  </si>
  <si>
    <t>C.1.2.6.1.01_004</t>
  </si>
  <si>
    <t>28</t>
  </si>
  <si>
    <t>C.1.2.6.1.01_005</t>
  </si>
  <si>
    <t>29</t>
  </si>
  <si>
    <t>C.1.2.6.1.01_006</t>
  </si>
  <si>
    <t>30</t>
  </si>
  <si>
    <t>C.1.2.6.1.01_007</t>
  </si>
  <si>
    <t>Tabulka - Kopírka; Další specifikace viz D.1.6.b.08 - Výpis prvků IOS</t>
  </si>
  <si>
    <t>31</t>
  </si>
  <si>
    <t>C.1.2.6.1.01_008</t>
  </si>
  <si>
    <t>32</t>
  </si>
  <si>
    <t>C.1.2.6.1.01_009</t>
  </si>
  <si>
    <t>33</t>
  </si>
  <si>
    <t>C.1.2.6.1.01_010</t>
  </si>
  <si>
    <t>34</t>
  </si>
  <si>
    <t>C.1.2.6.1.01_011</t>
  </si>
  <si>
    <t>35</t>
  </si>
  <si>
    <t>C.1.2.6.1.01_012</t>
  </si>
  <si>
    <t>36</t>
  </si>
  <si>
    <t>C.1.2.6.1.01_013</t>
  </si>
  <si>
    <t>37</t>
  </si>
  <si>
    <t>C.1.2.6.1.01_014</t>
  </si>
  <si>
    <t>38</t>
  </si>
  <si>
    <t>C.1.2.6.1.01_015</t>
  </si>
  <si>
    <t>39</t>
  </si>
  <si>
    <t>C.1.2.6.1.01_016</t>
  </si>
  <si>
    <t>40</t>
  </si>
  <si>
    <t>C.1.2.6.1.01_017</t>
  </si>
  <si>
    <t>41</t>
  </si>
  <si>
    <t>C.1.2.6.1.01_018</t>
  </si>
  <si>
    <t>42</t>
  </si>
  <si>
    <t>C.1.3.6.1.01_001</t>
  </si>
  <si>
    <t>43</t>
  </si>
  <si>
    <t>C.1.3.6.1.01_002</t>
  </si>
  <si>
    <t>44</t>
  </si>
  <si>
    <t>C.1.3.6.1.01_003</t>
  </si>
  <si>
    <t>45</t>
  </si>
  <si>
    <t>C.1.3.6.1.01_004</t>
  </si>
  <si>
    <t>46</t>
  </si>
  <si>
    <t>C.1.3.6.1.01_005</t>
  </si>
  <si>
    <t>47</t>
  </si>
  <si>
    <t>C.1.3.6.1.01_006</t>
  </si>
  <si>
    <t>48</t>
  </si>
  <si>
    <t>C.1.3.6.1.01_007</t>
  </si>
  <si>
    <t>49</t>
  </si>
  <si>
    <t>C.1.3.6.1.01_008</t>
  </si>
  <si>
    <t>50</t>
  </si>
  <si>
    <t>C.1.3.6.1.01_009</t>
  </si>
  <si>
    <t>51</t>
  </si>
  <si>
    <t>C.1.3.6.1.01_010</t>
  </si>
  <si>
    <t>52</t>
  </si>
  <si>
    <t>C.1.3.6.1.01_011</t>
  </si>
  <si>
    <t>53</t>
  </si>
  <si>
    <t>C.1.3.6.1.01_012</t>
  </si>
  <si>
    <t>54</t>
  </si>
  <si>
    <t>C.1.3.6.1.01_013</t>
  </si>
  <si>
    <t>55</t>
  </si>
  <si>
    <t>ISM3f</t>
  </si>
  <si>
    <t>C.1.3.6.1.01_014</t>
  </si>
  <si>
    <t>Tabulka - Služební vstup; Další specifikace viz D.1.6.b.08 - Výpis prvků IOS</t>
  </si>
  <si>
    <t>56</t>
  </si>
  <si>
    <t>C.1.3.6.1.01_015</t>
  </si>
  <si>
    <t>57</t>
  </si>
  <si>
    <t>C.1.3.6.1.01_016</t>
  </si>
  <si>
    <t>58</t>
  </si>
  <si>
    <t>C.1.3.6.1.01_017</t>
  </si>
  <si>
    <t>59</t>
  </si>
  <si>
    <t>C.1.3.6.1.01_019</t>
  </si>
  <si>
    <t>60</t>
  </si>
  <si>
    <t>C.1.3.6.1.01_020</t>
  </si>
  <si>
    <t>61</t>
  </si>
  <si>
    <t>C.1.3.6.1.01_021</t>
  </si>
  <si>
    <t>62</t>
  </si>
  <si>
    <t>IPOl</t>
  </si>
  <si>
    <t>C.1.3.6.1.01_022</t>
  </si>
  <si>
    <t>Označení budovy - Polep na skleněnou plochu; Další specifikace viz D.1.6.b.08 - Výpis prvků IOS</t>
  </si>
  <si>
    <t>63</t>
  </si>
  <si>
    <t>C.1.3.6.1.01_023</t>
  </si>
  <si>
    <t>64</t>
  </si>
  <si>
    <t>C.1.4.6.1.01_001</t>
  </si>
  <si>
    <t>65</t>
  </si>
  <si>
    <t>C.1.4.6.1.01_002</t>
  </si>
  <si>
    <t>66</t>
  </si>
  <si>
    <t>IGB</t>
  </si>
  <si>
    <t>C.1.4.6.1.01_003</t>
  </si>
  <si>
    <t>Označení budovy v garážích; Další specifikace viz D.1.6.b.08 - Výpis prvků IOS</t>
  </si>
  <si>
    <t>67</t>
  </si>
  <si>
    <t>IGRb</t>
  </si>
  <si>
    <t>C.1.4.6.1.01_004</t>
  </si>
  <si>
    <t>Označení řady parkovacích stání; Další specifikace viz D.1.6.b.08 - Výpis prvků IOS</t>
  </si>
  <si>
    <t>68</t>
  </si>
  <si>
    <t>V09_C.1_01</t>
  </si>
  <si>
    <t>Ostatní kompletační a koordinační činnost potřebná pro kompletní provedení prací a dodávek včetně koordinace s ostatními dodavateli na stavbě současně působícími</t>
  </si>
  <si>
    <t>soubor</t>
  </si>
  <si>
    <t>69</t>
  </si>
  <si>
    <t>V09_C.1_02</t>
  </si>
  <si>
    <t>Přeznačení stávajících
komunikačních tras a uzlů objektu vč. návazností na krčky budov B/D, C/D</t>
  </si>
  <si>
    <t>Výstavba a modernizace Fakulty informatiky a Ústavu výpočetní techniky Masarykovy univerzity</t>
  </si>
  <si>
    <t>PROVOZNÍ SOUBORY</t>
  </si>
  <si>
    <t>22.1</t>
  </si>
  <si>
    <t>Jednotkové ceny zahrnují náklady na zpracování dílenské dokumentace provozních souborů, konzultací a jejich odsouhlasení objednatelem</t>
  </si>
  <si>
    <t>22.2</t>
  </si>
  <si>
    <t xml:space="preserve">Pokud to není v SP uvedeno jinak, jednotkové ceny rozvodů vždy zahrnují náklady na veškeré pomocné ocelové konstrukce </t>
  </si>
  <si>
    <t>22.3</t>
  </si>
  <si>
    <t>Pokud to není v SP uvedeno jinak, jednotkové ceny rozvodů zahrnují i veškeré stavební přípomoce (sekání prostupů, drážek, izolační vložky, zednické zapravení,…)</t>
  </si>
  <si>
    <t>22.4</t>
  </si>
  <si>
    <t>Pokud to není v SP uvedeno jinak, jsou v jednotkových cenách zahrnuty i náklady na zpracování provozních řádů a jejich schválení</t>
  </si>
  <si>
    <t>22.5</t>
  </si>
  <si>
    <t xml:space="preserve">Jednotkové ceny zahrnují náklady na zpracování dokumentace skutečného provedení provozních souborů, včetně návodů a pokynů pro potřeby provozu a údržby objektu </t>
  </si>
  <si>
    <t>ÚRS 2023-II</t>
  </si>
  <si>
    <r>
      <t xml:space="preserve">Ceny položek s poznámkou </t>
    </r>
    <r>
      <rPr>
        <b/>
        <sz val="8"/>
        <color indexed="8"/>
        <rFont val="Century Gothic"/>
        <family val="1"/>
      </rPr>
      <t xml:space="preserve">ÚRS 2023-II </t>
    </r>
    <r>
      <rPr>
        <sz val="8"/>
        <color indexed="8"/>
        <rFont val="Century Gothic"/>
        <family val="1"/>
      </rPr>
      <t xml:space="preserve">ve sloupci </t>
    </r>
    <r>
      <rPr>
        <b/>
        <sz val="8"/>
        <color indexed="8"/>
        <rFont val="Century Gothic"/>
        <family val="1"/>
      </rPr>
      <t>Cen. soustava</t>
    </r>
    <r>
      <rPr>
        <sz val="8"/>
        <color indexed="8"/>
        <rFont val="Century Gothic"/>
        <family val="1"/>
      </rPr>
      <t xml:space="preserve"> jsou jednotkové ceny stanovené na základě konkrétní položky z cenové soustavy ÚRS, rozšířené o další náklady dodavatele, které jsou pro kompletní realizaci dané položky v rámci celého díla nezbytné.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</si>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</sst>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_(#,##0&quot;.&quot;_);;;_(@_)"/>
  </numFmts>
  <fonts count="76" x14ac:knownFonts="1">
    <font>
      <sz val="10"/>
      <color theme="1"/>
      <name val="Arial"/>
      <family val="2"/>
      <charset val="238"/>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7030A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F0"/>
      <name val="Century Gothic"/>
      <family val="1"/>
    </font>
    <font>
      <b/>
      <sz val="9"/>
      <color rgb="FF00B050"/>
      <name val="Century Gothic"/>
      <family val="1"/>
    </font>
    <font>
      <b/>
      <sz val="9"/>
      <color rgb="FF92D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b/>
      <sz val="11"/>
      <name val="Century Gothic"/>
      <family val="1"/>
    </font>
    <font>
      <sz val="8"/>
      <color theme="0"/>
      <name val="Century Gothic"/>
      <family val="1"/>
    </font>
    <font>
      <b/>
      <sz val="10"/>
      <name val="Century Gothic"/>
      <family val="1"/>
    </font>
    <font>
      <sz val="8"/>
      <color rgb="FFE80047"/>
      <name val="Century Gothic"/>
      <family val="1"/>
    </font>
    <font>
      <sz val="14"/>
      <color theme="0"/>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sz val="12"/>
      <color theme="0"/>
      <name val="Century Gothic"/>
      <family val="2"/>
      <charset val="238"/>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sz val="8"/>
      <color rgb="FF00B050"/>
      <name val="Century Gothic"/>
      <family val="1"/>
    </font>
    <font>
      <sz val="9"/>
      <color theme="1" tint="0.499984740745262"/>
      <name val="Calibri"/>
      <family val="2"/>
      <scheme val="minor"/>
    </font>
    <font>
      <sz val="9"/>
      <color indexed="8"/>
      <name val="Calibri"/>
      <family val="2"/>
      <charset val="238"/>
      <scheme val="minor"/>
    </font>
    <font>
      <sz val="9"/>
      <name val="Calibri"/>
      <family val="2"/>
      <charset val="238"/>
      <scheme val="minor"/>
    </font>
    <font>
      <sz val="10"/>
      <color theme="1" tint="0.499984740745262"/>
      <name val="Calibri"/>
      <family val="2"/>
      <scheme val="minor"/>
    </font>
    <font>
      <sz val="10"/>
      <color indexed="18"/>
      <name val="Calibri"/>
      <family val="2"/>
      <charset val="238"/>
      <scheme val="minor"/>
    </font>
    <font>
      <b/>
      <sz val="8"/>
      <color indexed="8"/>
      <name val="Century Gothic"/>
      <family val="1"/>
    </font>
    <font>
      <sz val="12"/>
      <color theme="0"/>
      <name val="Century Gothic"/>
      <family val="1"/>
    </font>
    <font>
      <sz val="9"/>
      <color theme="0"/>
      <name val="Century Gothic"/>
      <family val="2"/>
      <charset val="238"/>
    </font>
    <font>
      <b/>
      <sz val="10"/>
      <color rgb="FF000000"/>
      <name val="Century Gothic"/>
      <family val="1"/>
    </font>
    <font>
      <sz val="10"/>
      <color rgb="FF000000"/>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b/>
      <sz val="8"/>
      <color rgb="FF614F24"/>
      <name val="Century Gothic"/>
      <family val="1"/>
    </font>
    <font>
      <sz val="8"/>
      <color rgb="FF614F24"/>
      <name val="Century Gothic"/>
      <family val="1"/>
    </font>
  </fonts>
  <fills count="7">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s>
  <borders count="10">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s>
  <cellStyleXfs count="4">
    <xf numFmtId="0" fontId="0" fillId="0" borderId="0"/>
    <xf numFmtId="0" fontId="20" fillId="0" borderId="0"/>
    <xf numFmtId="0" fontId="30" fillId="0" borderId="0"/>
    <xf numFmtId="0" fontId="1" fillId="0" borderId="0"/>
  </cellStyleXfs>
  <cellXfs count="262">
    <xf numFmtId="0" fontId="0" fillId="0" borderId="0" xfId="0"/>
    <xf numFmtId="0" fontId="3" fillId="0" borderId="0" xfId="0" applyFont="1"/>
    <xf numFmtId="0" fontId="7" fillId="0" borderId="0" xfId="0" applyFont="1"/>
    <xf numFmtId="0" fontId="7" fillId="0" borderId="0" xfId="0" applyFont="1" applyAlignment="1">
      <alignment horizontal="center"/>
    </xf>
    <xf numFmtId="0" fontId="8" fillId="0" borderId="1" xfId="0" applyFont="1" applyBorder="1" applyAlignment="1">
      <alignment horizontal="center"/>
    </xf>
    <xf numFmtId="0" fontId="6" fillId="0" borderId="0" xfId="0" applyFont="1"/>
    <xf numFmtId="0" fontId="9" fillId="0" borderId="0" xfId="0" applyFont="1"/>
    <xf numFmtId="0" fontId="9" fillId="0" borderId="0" xfId="0" applyFont="1" applyAlignment="1">
      <alignment horizontal="left"/>
    </xf>
    <xf numFmtId="0" fontId="10" fillId="0" borderId="0" xfId="0" applyFont="1"/>
    <xf numFmtId="0" fontId="11" fillId="0" borderId="0" xfId="0" applyFont="1"/>
    <xf numFmtId="0" fontId="7" fillId="0" borderId="0" xfId="0" applyFont="1" applyAlignment="1">
      <alignment horizontal="right" vertical="top"/>
    </xf>
    <xf numFmtId="0" fontId="7" fillId="0" borderId="0" xfId="0" applyFont="1" applyAlignment="1">
      <alignment horizontal="center" vertical="top"/>
    </xf>
    <xf numFmtId="0" fontId="7" fillId="3" borderId="0" xfId="0" applyFont="1" applyFill="1"/>
    <xf numFmtId="0" fontId="21" fillId="0" borderId="0" xfId="1" applyFont="1" applyAlignment="1">
      <alignment horizontal="left" vertical="top"/>
    </xf>
    <xf numFmtId="49" fontId="22" fillId="0" borderId="0" xfId="1" applyNumberFormat="1" applyFont="1" applyAlignment="1">
      <alignment horizontal="left" vertical="top" wrapText="1"/>
    </xf>
    <xf numFmtId="0" fontId="24" fillId="0" borderId="0" xfId="1" applyFont="1" applyAlignment="1">
      <alignment wrapText="1"/>
    </xf>
    <xf numFmtId="0" fontId="25" fillId="0" borderId="0" xfId="1" applyFont="1" applyAlignment="1">
      <alignment wrapText="1"/>
    </xf>
    <xf numFmtId="0" fontId="26" fillId="0" borderId="0" xfId="1" applyFont="1" applyAlignment="1">
      <alignment wrapText="1"/>
    </xf>
    <xf numFmtId="0" fontId="27" fillId="0" borderId="0" xfId="1" applyFont="1" applyAlignment="1">
      <alignment wrapText="1"/>
    </xf>
    <xf numFmtId="0" fontId="24" fillId="0" borderId="0" xfId="1" applyFont="1"/>
    <xf numFmtId="0" fontId="29" fillId="0" borderId="0" xfId="1" applyFont="1"/>
    <xf numFmtId="0" fontId="29" fillId="0" borderId="0" xfId="1" applyFont="1" applyAlignment="1">
      <alignment wrapText="1"/>
    </xf>
    <xf numFmtId="0" fontId="18" fillId="0" borderId="0" xfId="1" applyFont="1" applyAlignment="1">
      <alignment wrapText="1"/>
    </xf>
    <xf numFmtId="49" fontId="28" fillId="0" borderId="0" xfId="1" applyNumberFormat="1" applyFont="1" applyAlignment="1">
      <alignment horizontal="left" vertical="top" wrapText="1"/>
    </xf>
    <xf numFmtId="0" fontId="25" fillId="0" borderId="0" xfId="1" applyFont="1"/>
    <xf numFmtId="0" fontId="26" fillId="0" borderId="0" xfId="1" applyFont="1"/>
    <xf numFmtId="0" fontId="25" fillId="0" borderId="0" xfId="2" applyFont="1"/>
    <xf numFmtId="0" fontId="25" fillId="0" borderId="0" xfId="3" applyFont="1"/>
    <xf numFmtId="0" fontId="29" fillId="0" borderId="0" xfId="3" applyFont="1"/>
    <xf numFmtId="49" fontId="31" fillId="0" borderId="0" xfId="1" applyNumberFormat="1" applyFont="1" applyAlignment="1" applyProtection="1">
      <alignment horizontal="left" vertical="center" wrapText="1"/>
      <protection hidden="1"/>
    </xf>
    <xf numFmtId="0" fontId="25" fillId="0" borderId="0" xfId="3" applyFont="1" applyAlignment="1">
      <alignment wrapText="1"/>
    </xf>
    <xf numFmtId="0" fontId="29" fillId="0" borderId="0" xfId="3" applyFont="1" applyAlignment="1">
      <alignment wrapText="1"/>
    </xf>
    <xf numFmtId="0" fontId="25" fillId="0" borderId="0" xfId="2" applyFont="1" applyAlignment="1">
      <alignment wrapText="1"/>
    </xf>
    <xf numFmtId="0" fontId="32" fillId="0" borderId="0" xfId="1" applyFont="1" applyAlignment="1">
      <alignment horizontal="center" vertical="center" wrapText="1"/>
    </xf>
    <xf numFmtId="0" fontId="33" fillId="0" borderId="0" xfId="1" applyFont="1" applyAlignment="1">
      <alignment horizontal="center" vertical="center" wrapText="1"/>
    </xf>
    <xf numFmtId="49" fontId="28" fillId="0" borderId="0" xfId="1" applyNumberFormat="1" applyFont="1" applyAlignment="1" applyProtection="1">
      <alignment horizontal="left" vertical="top" wrapText="1"/>
      <protection hidden="1"/>
    </xf>
    <xf numFmtId="49" fontId="34" fillId="0" borderId="0" xfId="1" applyNumberFormat="1" applyFont="1" applyAlignment="1" applyProtection="1">
      <alignment horizontal="center" wrapText="1"/>
      <protection hidden="1"/>
    </xf>
    <xf numFmtId="167" fontId="34" fillId="0" borderId="0" xfId="1" applyNumberFormat="1" applyFont="1" applyAlignment="1" applyProtection="1">
      <alignment horizontal="center" wrapText="1"/>
      <protection hidden="1"/>
    </xf>
    <xf numFmtId="0" fontId="25" fillId="0" borderId="0" xfId="2" applyFont="1" applyAlignment="1">
      <alignment horizontal="center"/>
    </xf>
    <xf numFmtId="0" fontId="22" fillId="0" borderId="0" xfId="2" applyFont="1" applyAlignment="1">
      <alignment horizontal="center" vertical="center"/>
    </xf>
    <xf numFmtId="0" fontId="22" fillId="0" borderId="0" xfId="2" applyFont="1"/>
    <xf numFmtId="0" fontId="36" fillId="0" borderId="0" xfId="2" applyFont="1" applyAlignment="1">
      <alignment horizontal="center" vertical="top"/>
    </xf>
    <xf numFmtId="0" fontId="37" fillId="0" borderId="0" xfId="3" applyFont="1"/>
    <xf numFmtId="49" fontId="39" fillId="0" borderId="0" xfId="3" applyNumberFormat="1" applyFont="1" applyAlignment="1">
      <alignment horizontal="left"/>
    </xf>
    <xf numFmtId="0" fontId="40" fillId="0" borderId="0" xfId="2" applyFont="1"/>
    <xf numFmtId="0" fontId="40" fillId="0" borderId="0" xfId="2" applyFont="1" applyAlignment="1">
      <alignment horizontal="left" vertical="top"/>
    </xf>
    <xf numFmtId="164" fontId="39" fillId="0" borderId="0" xfId="3" applyNumberFormat="1" applyFont="1"/>
    <xf numFmtId="0" fontId="41" fillId="0" borderId="0" xfId="3" applyFont="1"/>
    <xf numFmtId="49" fontId="42" fillId="0" borderId="0" xfId="3" applyNumberFormat="1" applyFont="1" applyAlignment="1">
      <alignment horizontal="left" indent="1"/>
    </xf>
    <xf numFmtId="164" fontId="42" fillId="0" borderId="0" xfId="3" applyNumberFormat="1" applyFont="1"/>
    <xf numFmtId="49" fontId="15" fillId="0" borderId="0" xfId="2" applyNumberFormat="1" applyFont="1" applyAlignment="1">
      <alignment horizontal="left" indent="1"/>
    </xf>
    <xf numFmtId="164" fontId="15" fillId="0" borderId="0" xfId="2" applyNumberFormat="1" applyFont="1"/>
    <xf numFmtId="0" fontId="45" fillId="0" borderId="0" xfId="2" applyFont="1"/>
    <xf numFmtId="0" fontId="23" fillId="0" borderId="0" xfId="2" applyFont="1"/>
    <xf numFmtId="0" fontId="46" fillId="0" borderId="0" xfId="2" applyFont="1" applyAlignment="1">
      <alignment horizontal="left"/>
    </xf>
    <xf numFmtId="0" fontId="44" fillId="0" borderId="0" xfId="2" applyFont="1" applyAlignment="1">
      <alignment horizontal="left"/>
    </xf>
    <xf numFmtId="4" fontId="46" fillId="0" borderId="0" xfId="2" applyNumberFormat="1" applyFont="1" applyAlignment="1">
      <alignment horizontal="right" indent="1"/>
    </xf>
    <xf numFmtId="4" fontId="44" fillId="0" borderId="0" xfId="2" applyNumberFormat="1" applyFont="1" applyAlignment="1">
      <alignment horizontal="right" indent="1"/>
    </xf>
    <xf numFmtId="0" fontId="25" fillId="5" borderId="6" xfId="2" applyFont="1" applyFill="1" applyBorder="1" applyAlignment="1" applyProtection="1">
      <alignment wrapText="1"/>
      <protection locked="0"/>
    </xf>
    <xf numFmtId="0" fontId="25" fillId="5" borderId="6" xfId="2" applyFont="1" applyFill="1" applyBorder="1" applyAlignment="1" applyProtection="1">
      <alignment horizontal="left" wrapText="1"/>
      <protection locked="0"/>
    </xf>
    <xf numFmtId="0" fontId="25" fillId="5" borderId="6" xfId="2" applyFont="1" applyFill="1" applyBorder="1" applyProtection="1">
      <protection locked="0"/>
    </xf>
    <xf numFmtId="0" fontId="38" fillId="4" borderId="4" xfId="2" applyFont="1" applyFill="1" applyBorder="1" applyAlignment="1">
      <alignment horizontal="center"/>
    </xf>
    <xf numFmtId="0" fontId="38" fillId="4" borderId="5" xfId="2" applyFont="1" applyFill="1" applyBorder="1" applyAlignment="1">
      <alignment horizontal="center"/>
    </xf>
    <xf numFmtId="164" fontId="38" fillId="4" borderId="6" xfId="3" applyNumberFormat="1" applyFont="1" applyFill="1" applyBorder="1"/>
    <xf numFmtId="49" fontId="23" fillId="0" borderId="0" xfId="1" applyNumberFormat="1" applyFont="1" applyAlignment="1" applyProtection="1">
      <alignment vertical="center" wrapText="1"/>
      <protection hidden="1"/>
    </xf>
    <xf numFmtId="167" fontId="47" fillId="0" borderId="0" xfId="1" applyNumberFormat="1" applyFont="1" applyAlignment="1" applyProtection="1">
      <alignment horizontal="center" vertical="center" wrapText="1"/>
      <protection hidden="1"/>
    </xf>
    <xf numFmtId="0" fontId="49" fillId="0" borderId="0" xfId="1" applyFont="1" applyAlignment="1" applyProtection="1">
      <alignment horizontal="left" wrapText="1"/>
      <protection hidden="1"/>
    </xf>
    <xf numFmtId="0" fontId="51" fillId="0" borderId="0" xfId="1" applyFont="1" applyAlignment="1">
      <alignment horizontal="left" vertical="top"/>
    </xf>
    <xf numFmtId="0" fontId="29" fillId="0" borderId="0" xfId="1" applyFont="1" applyAlignment="1">
      <alignment horizontal="left" wrapText="1"/>
    </xf>
    <xf numFmtId="0" fontId="32" fillId="0" borderId="0" xfId="1" applyFont="1" applyAlignment="1">
      <alignment horizontal="left" vertical="center" wrapText="1"/>
    </xf>
    <xf numFmtId="0" fontId="18" fillId="0" borderId="0" xfId="1" applyFont="1" applyAlignment="1">
      <alignment horizontal="left" wrapText="1"/>
    </xf>
    <xf numFmtId="0" fontId="33" fillId="0" borderId="0" xfId="1" applyFont="1" applyAlignment="1">
      <alignment horizontal="left" vertical="center" wrapText="1"/>
    </xf>
    <xf numFmtId="0" fontId="25" fillId="0" borderId="0" xfId="1" applyFont="1" applyAlignment="1">
      <alignment horizontal="left" wrapText="1"/>
    </xf>
    <xf numFmtId="0" fontId="50" fillId="0" borderId="0" xfId="1" applyFont="1" applyAlignment="1">
      <alignment horizontal="left" vertical="top" wrapText="1"/>
    </xf>
    <xf numFmtId="0" fontId="51" fillId="0" borderId="0" xfId="1" applyFont="1" applyAlignment="1">
      <alignment horizontal="right" vertical="top"/>
    </xf>
    <xf numFmtId="49" fontId="51" fillId="0" borderId="0" xfId="1" applyNumberFormat="1" applyFont="1" applyAlignment="1">
      <alignment horizontal="left" vertical="top" wrapText="1"/>
    </xf>
    <xf numFmtId="49" fontId="50" fillId="0" borderId="0" xfId="1" applyNumberFormat="1" applyFont="1" applyAlignment="1">
      <alignment horizontal="left" vertical="top" wrapText="1"/>
    </xf>
    <xf numFmtId="0" fontId="44" fillId="0" borderId="0" xfId="1" applyFont="1" applyAlignment="1">
      <alignment wrapText="1"/>
    </xf>
    <xf numFmtId="0" fontId="52" fillId="0" borderId="0" xfId="1" applyFont="1" applyAlignment="1">
      <alignment wrapText="1"/>
    </xf>
    <xf numFmtId="167" fontId="47" fillId="0" borderId="0" xfId="1" applyNumberFormat="1" applyFont="1" applyAlignment="1" applyProtection="1">
      <alignment vertical="center" wrapText="1"/>
      <protection hidden="1"/>
    </xf>
    <xf numFmtId="0" fontId="49" fillId="0" borderId="0" xfId="1" applyFont="1" applyAlignment="1">
      <alignment horizontal="left" wrapText="1"/>
    </xf>
    <xf numFmtId="49" fontId="51" fillId="0" borderId="0" xfId="1" applyNumberFormat="1" applyFont="1" applyAlignment="1">
      <alignment horizontal="left" vertical="top"/>
    </xf>
    <xf numFmtId="0" fontId="43" fillId="0" borderId="0" xfId="1" applyFont="1" applyAlignment="1">
      <alignment wrapText="1"/>
    </xf>
    <xf numFmtId="0" fontId="53" fillId="0" borderId="0" xfId="1" applyFont="1" applyAlignment="1">
      <alignment horizontal="left"/>
    </xf>
    <xf numFmtId="0" fontId="44" fillId="0" borderId="0" xfId="1" applyFont="1" applyAlignment="1">
      <alignment horizontal="center" vertical="top"/>
    </xf>
    <xf numFmtId="0" fontId="55" fillId="0" borderId="0" xfId="1" applyFont="1" applyAlignment="1">
      <alignment horizontal="left" vertical="top" wrapText="1"/>
    </xf>
    <xf numFmtId="0" fontId="44" fillId="0" borderId="0" xfId="1" applyFont="1" applyAlignment="1">
      <alignment horizontal="center" vertical="top" wrapText="1"/>
    </xf>
    <xf numFmtId="0" fontId="44" fillId="0" borderId="0" xfId="1" applyFont="1" applyAlignment="1">
      <alignment horizontal="left" vertical="top" wrapText="1"/>
    </xf>
    <xf numFmtId="0" fontId="56" fillId="0" borderId="0" xfId="1" applyFont="1" applyAlignment="1">
      <alignment wrapText="1"/>
    </xf>
    <xf numFmtId="0" fontId="57" fillId="0" borderId="0" xfId="1" applyFont="1" applyAlignment="1">
      <alignment horizontal="right" vertical="top"/>
    </xf>
    <xf numFmtId="0" fontId="59" fillId="0" borderId="0" xfId="1" applyFont="1" applyAlignment="1">
      <alignment wrapText="1"/>
    </xf>
    <xf numFmtId="49" fontId="60" fillId="0" borderId="0" xfId="1" applyNumberFormat="1" applyFont="1" applyAlignment="1">
      <alignment horizontal="left" vertical="top" wrapText="1"/>
    </xf>
    <xf numFmtId="49" fontId="58" fillId="0" borderId="0" xfId="1" applyNumberFormat="1" applyFont="1" applyAlignment="1">
      <alignment horizontal="left" vertical="top" wrapText="1"/>
    </xf>
    <xf numFmtId="0" fontId="30" fillId="0" borderId="0" xfId="2"/>
    <xf numFmtId="0" fontId="30" fillId="0" borderId="0" xfId="2" applyAlignment="1">
      <alignment wrapText="1"/>
    </xf>
    <xf numFmtId="0" fontId="52" fillId="0" borderId="0" xfId="1" applyFont="1"/>
    <xf numFmtId="0" fontId="61" fillId="0" borderId="0" xfId="1" applyFont="1"/>
    <xf numFmtId="49" fontId="63" fillId="4" borderId="3" xfId="3" applyNumberFormat="1" applyFont="1" applyFill="1" applyBorder="1" applyAlignment="1">
      <alignment horizontal="left"/>
    </xf>
    <xf numFmtId="0" fontId="35" fillId="4" borderId="6" xfId="2" applyFont="1" applyFill="1" applyBorder="1"/>
    <xf numFmtId="0" fontId="35" fillId="4" borderId="6" xfId="2" applyFont="1" applyFill="1" applyBorder="1" applyAlignment="1">
      <alignment vertical="center"/>
    </xf>
    <xf numFmtId="0" fontId="64" fillId="4" borderId="6" xfId="0" applyFont="1" applyFill="1" applyBorder="1" applyAlignment="1">
      <alignment horizontal="center" vertical="center"/>
    </xf>
    <xf numFmtId="49" fontId="65" fillId="0" borderId="8" xfId="0" applyNumberFormat="1" applyFont="1" applyBorder="1" applyAlignment="1">
      <alignment horizontal="left" vertical="top"/>
    </xf>
    <xf numFmtId="164" fontId="65" fillId="0" borderId="8" xfId="0" applyNumberFormat="1" applyFont="1" applyBorder="1" applyAlignment="1">
      <alignment horizontal="right" vertical="top"/>
    </xf>
    <xf numFmtId="164" fontId="66" fillId="0" borderId="0" xfId="0" applyNumberFormat="1" applyFont="1" applyAlignment="1">
      <alignment horizontal="right" vertical="top"/>
    </xf>
    <xf numFmtId="164" fontId="66" fillId="0" borderId="8" xfId="0" applyNumberFormat="1" applyFont="1" applyBorder="1" applyAlignment="1">
      <alignment horizontal="right" vertical="top"/>
    </xf>
    <xf numFmtId="49" fontId="66" fillId="0" borderId="0" xfId="0" applyNumberFormat="1" applyFont="1" applyAlignment="1">
      <alignment horizontal="left" vertical="top"/>
    </xf>
    <xf numFmtId="49" fontId="66" fillId="0" borderId="8" xfId="0" applyNumberFormat="1" applyFont="1" applyBorder="1" applyAlignment="1">
      <alignment horizontal="left" vertical="top"/>
    </xf>
    <xf numFmtId="1" fontId="28" fillId="6" borderId="7" xfId="0" applyNumberFormat="1" applyFont="1" applyFill="1" applyBorder="1" applyAlignment="1">
      <alignment horizontal="center" vertical="top"/>
    </xf>
    <xf numFmtId="0" fontId="28" fillId="6" borderId="7" xfId="0" applyFont="1" applyFill="1" applyBorder="1" applyAlignment="1">
      <alignment vertical="top" wrapText="1"/>
    </xf>
    <xf numFmtId="49" fontId="28" fillId="6" borderId="7" xfId="0" applyNumberFormat="1" applyFont="1" applyFill="1" applyBorder="1" applyAlignment="1">
      <alignment horizontal="left" vertical="top" wrapText="1"/>
    </xf>
    <xf numFmtId="49" fontId="28" fillId="6" borderId="7" xfId="0" applyNumberFormat="1" applyFont="1" applyFill="1" applyBorder="1" applyAlignment="1">
      <alignment horizontal="center" vertical="top"/>
    </xf>
    <xf numFmtId="166" fontId="28" fillId="6" borderId="7" xfId="0" applyNumberFormat="1" applyFont="1" applyFill="1" applyBorder="1" applyAlignment="1">
      <alignment horizontal="right" vertical="top"/>
    </xf>
    <xf numFmtId="164" fontId="28" fillId="6" borderId="7" xfId="0" applyNumberFormat="1" applyFont="1" applyFill="1" applyBorder="1" applyAlignment="1">
      <alignment horizontal="right" vertical="top"/>
    </xf>
    <xf numFmtId="0" fontId="28" fillId="6" borderId="7" xfId="0" applyFont="1" applyFill="1" applyBorder="1" applyAlignment="1">
      <alignment horizontal="right" vertical="top"/>
    </xf>
    <xf numFmtId="0" fontId="67" fillId="0" borderId="0" xfId="0" applyFont="1"/>
    <xf numFmtId="0" fontId="68" fillId="0" borderId="0" xfId="0" applyFont="1"/>
    <xf numFmtId="0" fontId="69" fillId="0" borderId="0" xfId="0" applyFont="1"/>
    <xf numFmtId="0" fontId="69" fillId="0" borderId="0" xfId="0" applyFont="1" applyAlignment="1">
      <alignment shrinkToFit="1"/>
    </xf>
    <xf numFmtId="0" fontId="0" fillId="0" borderId="9" xfId="0" applyBorder="1"/>
    <xf numFmtId="0" fontId="7" fillId="0" borderId="9" xfId="0" applyFont="1" applyBorder="1"/>
    <xf numFmtId="0" fontId="72" fillId="0" borderId="0" xfId="0" applyFont="1" applyAlignment="1">
      <alignment horizontal="center"/>
    </xf>
    <xf numFmtId="0" fontId="13" fillId="0" borderId="0" xfId="0" applyFont="1"/>
    <xf numFmtId="0" fontId="2" fillId="0" borderId="0" xfId="0" applyFont="1" applyAlignment="1">
      <alignment horizontal="center" vertical="top"/>
    </xf>
    <xf numFmtId="0" fontId="67" fillId="0" borderId="0" xfId="0" applyFont="1" applyAlignment="1">
      <alignment horizontal="center" vertical="top"/>
    </xf>
    <xf numFmtId="0" fontId="73" fillId="0" borderId="0" xfId="0" applyFont="1"/>
    <xf numFmtId="0" fontId="73" fillId="2" borderId="0" xfId="0" applyFont="1" applyFill="1" applyAlignment="1">
      <alignment horizontal="center"/>
    </xf>
    <xf numFmtId="0" fontId="9" fillId="2" borderId="0" xfId="0" applyFont="1" applyFill="1" applyAlignment="1">
      <alignment horizontal="center"/>
    </xf>
    <xf numFmtId="0" fontId="6" fillId="0" borderId="0" xfId="0" applyFont="1" applyAlignment="1">
      <alignment horizontal="right" vertical="top"/>
    </xf>
    <xf numFmtId="0" fontId="0" fillId="0" borderId="0" xfId="0" applyAlignment="1">
      <alignment vertical="top" wrapText="1"/>
    </xf>
    <xf numFmtId="0" fontId="4" fillId="0" borderId="0" xfId="0" applyFont="1"/>
    <xf numFmtId="0" fontId="13" fillId="0" borderId="1" xfId="0" applyFont="1" applyBorder="1"/>
    <xf numFmtId="0" fontId="3" fillId="0" borderId="0" xfId="0" applyFont="1" applyAlignment="1">
      <alignment vertical="top"/>
    </xf>
    <xf numFmtId="0" fontId="67" fillId="0" borderId="0" xfId="0" applyFont="1" applyAlignment="1">
      <alignment horizontal="left"/>
    </xf>
    <xf numFmtId="0" fontId="13" fillId="0" borderId="0" xfId="0" applyFont="1" applyAlignment="1">
      <alignment horizontal="left"/>
    </xf>
    <xf numFmtId="164" fontId="6" fillId="0" borderId="0" xfId="0" applyNumberFormat="1" applyFont="1" applyAlignment="1">
      <alignment vertical="top"/>
    </xf>
    <xf numFmtId="0" fontId="5" fillId="0" borderId="0" xfId="0" applyFont="1"/>
    <xf numFmtId="164" fontId="3" fillId="0" borderId="0" xfId="0" applyNumberFormat="1" applyFont="1" applyAlignment="1">
      <alignment vertical="top"/>
    </xf>
    <xf numFmtId="0" fontId="4" fillId="2" borderId="0" xfId="0" applyFont="1" applyFill="1" applyAlignment="1">
      <alignment horizontal="center"/>
    </xf>
    <xf numFmtId="0" fontId="13" fillId="0" borderId="9" xfId="0" applyFont="1" applyBorder="1"/>
    <xf numFmtId="49" fontId="9" fillId="0" borderId="0" xfId="0" applyNumberFormat="1" applyFont="1"/>
    <xf numFmtId="49" fontId="7" fillId="0" borderId="0" xfId="0" applyNumberFormat="1" applyFont="1"/>
    <xf numFmtId="49" fontId="64" fillId="4" borderId="6" xfId="0" applyNumberFormat="1" applyFont="1" applyFill="1" applyBorder="1" applyAlignment="1">
      <alignment horizontal="left" vertical="center"/>
    </xf>
    <xf numFmtId="49" fontId="7" fillId="0" borderId="1" xfId="0" applyNumberFormat="1" applyFont="1" applyBorder="1"/>
    <xf numFmtId="164" fontId="10" fillId="0" borderId="0" xfId="0" applyNumberFormat="1" applyFont="1"/>
    <xf numFmtId="164" fontId="7" fillId="0" borderId="0" xfId="0" applyNumberFormat="1" applyFont="1"/>
    <xf numFmtId="164" fontId="64" fillId="4" borderId="6" xfId="0" applyNumberFormat="1" applyFont="1" applyFill="1" applyBorder="1" applyAlignment="1">
      <alignment horizontal="right" vertical="center"/>
    </xf>
    <xf numFmtId="164" fontId="7" fillId="0" borderId="0" xfId="0" applyNumberFormat="1" applyFont="1" applyAlignment="1">
      <alignment horizontal="right" vertical="top"/>
    </xf>
    <xf numFmtId="164" fontId="7" fillId="0" borderId="1" xfId="0" applyNumberFormat="1" applyFont="1" applyBorder="1"/>
    <xf numFmtId="166" fontId="7" fillId="0" borderId="0" xfId="0" applyNumberFormat="1" applyFont="1"/>
    <xf numFmtId="166" fontId="9" fillId="0" borderId="0" xfId="0" applyNumberFormat="1" applyFont="1"/>
    <xf numFmtId="166" fontId="11" fillId="0" borderId="0" xfId="0" applyNumberFormat="1" applyFont="1"/>
    <xf numFmtId="166" fontId="64" fillId="4" borderId="6" xfId="0" applyNumberFormat="1" applyFont="1" applyFill="1" applyBorder="1" applyAlignment="1">
      <alignment horizontal="center" vertical="center"/>
    </xf>
    <xf numFmtId="166" fontId="7" fillId="0" borderId="0" xfId="0" applyNumberFormat="1" applyFont="1" applyAlignment="1">
      <alignment horizontal="right" vertical="top"/>
    </xf>
    <xf numFmtId="166" fontId="7" fillId="0" borderId="1" xfId="0" applyNumberFormat="1" applyFont="1" applyBorder="1"/>
    <xf numFmtId="164" fontId="9" fillId="0" borderId="0" xfId="0" applyNumberFormat="1" applyFont="1"/>
    <xf numFmtId="164" fontId="11" fillId="0" borderId="0" xfId="0" applyNumberFormat="1" applyFont="1"/>
    <xf numFmtId="164" fontId="64" fillId="4" borderId="6" xfId="0" applyNumberFormat="1" applyFont="1" applyFill="1" applyBorder="1" applyAlignment="1">
      <alignment horizontal="center" vertical="center"/>
    </xf>
    <xf numFmtId="0" fontId="14" fillId="0" borderId="0" xfId="0" applyFont="1" applyAlignment="1">
      <alignment horizontal="right" vertical="top"/>
    </xf>
    <xf numFmtId="49" fontId="14" fillId="0" borderId="0" xfId="0" applyNumberFormat="1" applyFont="1" applyAlignment="1">
      <alignment horizontal="left" vertical="top"/>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1"/>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0" fontId="16" fillId="0" borderId="0" xfId="0" applyFont="1" applyAlignment="1">
      <alignment horizontal="right" vertical="top"/>
    </xf>
    <xf numFmtId="49" fontId="16" fillId="0" borderId="0" xfId="0" applyNumberFormat="1" applyFont="1" applyAlignment="1">
      <alignment horizontal="left" vertical="top" indent="2"/>
    </xf>
    <xf numFmtId="164" fontId="16" fillId="0" borderId="0" xfId="0" applyNumberFormat="1" applyFont="1" applyAlignment="1">
      <alignment horizontal="right" vertical="top"/>
    </xf>
    <xf numFmtId="166" fontId="16" fillId="0" borderId="0" xfId="0" applyNumberFormat="1" applyFont="1" applyAlignment="1">
      <alignment horizontal="right" vertical="top"/>
    </xf>
    <xf numFmtId="0" fontId="16" fillId="0" borderId="0" xfId="0" applyFont="1"/>
    <xf numFmtId="0" fontId="17" fillId="0" borderId="0" xfId="0" applyFont="1" applyAlignment="1">
      <alignment horizontal="right" vertical="top"/>
    </xf>
    <xf numFmtId="49" fontId="17" fillId="0" borderId="0" xfId="0" applyNumberFormat="1" applyFont="1" applyAlignment="1">
      <alignment horizontal="left" vertical="top" indent="3"/>
    </xf>
    <xf numFmtId="164" fontId="17" fillId="0" borderId="0" xfId="0" applyNumberFormat="1" applyFont="1" applyAlignment="1">
      <alignment horizontal="right" vertical="top"/>
    </xf>
    <xf numFmtId="166" fontId="17" fillId="0" borderId="0" xfId="0" applyNumberFormat="1" applyFont="1" applyAlignment="1">
      <alignment horizontal="right" vertical="top"/>
    </xf>
    <xf numFmtId="0" fontId="17" fillId="0" borderId="0" xfId="0" applyFont="1"/>
    <xf numFmtId="0" fontId="18" fillId="0" borderId="0" xfId="0" applyFont="1" applyAlignment="1">
      <alignment horizontal="right" vertical="top"/>
    </xf>
    <xf numFmtId="49" fontId="18" fillId="0" borderId="0" xfId="0" applyNumberFormat="1" applyFont="1" applyAlignment="1">
      <alignment horizontal="left" vertical="top" indent="4"/>
    </xf>
    <xf numFmtId="164" fontId="18" fillId="0" borderId="0" xfId="0" applyNumberFormat="1" applyFont="1" applyAlignment="1">
      <alignment horizontal="right" vertical="top"/>
    </xf>
    <xf numFmtId="166" fontId="18" fillId="0" borderId="0" xfId="0" applyNumberFormat="1" applyFont="1" applyAlignment="1">
      <alignment horizontal="right" vertical="top"/>
    </xf>
    <xf numFmtId="0" fontId="18" fillId="0" borderId="0" xfId="0" applyFont="1"/>
    <xf numFmtId="0" fontId="19" fillId="0" borderId="0" xfId="0" applyFont="1" applyAlignment="1">
      <alignment horizontal="right" vertical="top"/>
    </xf>
    <xf numFmtId="49" fontId="19" fillId="0" borderId="0" xfId="0" applyNumberFormat="1" applyFont="1" applyAlignment="1">
      <alignment horizontal="left" vertical="top" indent="5"/>
    </xf>
    <xf numFmtId="164" fontId="19" fillId="0" borderId="0" xfId="0" applyNumberFormat="1" applyFont="1" applyAlignment="1">
      <alignment horizontal="right" vertical="top"/>
    </xf>
    <xf numFmtId="166" fontId="19" fillId="0" borderId="0" xfId="0" applyNumberFormat="1" applyFont="1" applyAlignment="1">
      <alignment horizontal="right" vertical="top"/>
    </xf>
    <xf numFmtId="0" fontId="19" fillId="0" borderId="0" xfId="0" applyFont="1"/>
    <xf numFmtId="1" fontId="7" fillId="0" borderId="0" xfId="0" applyNumberFormat="1" applyFont="1"/>
    <xf numFmtId="1" fontId="9" fillId="0" borderId="0" xfId="0" applyNumberFormat="1" applyFont="1"/>
    <xf numFmtId="1" fontId="10" fillId="0" borderId="0" xfId="0" applyNumberFormat="1" applyFont="1" applyAlignment="1">
      <alignment horizontal="right" vertical="top"/>
    </xf>
    <xf numFmtId="1" fontId="7" fillId="0" borderId="2" xfId="0" applyNumberFormat="1" applyFont="1" applyBorder="1" applyAlignment="1">
      <alignment horizontal="center" vertical="top"/>
    </xf>
    <xf numFmtId="1" fontId="7" fillId="0" borderId="0" xfId="0" applyNumberFormat="1" applyFont="1" applyAlignment="1">
      <alignment horizontal="center" vertical="top"/>
    </xf>
    <xf numFmtId="1" fontId="64" fillId="4" borderId="6" xfId="0" applyNumberFormat="1" applyFont="1" applyFill="1" applyBorder="1" applyAlignment="1">
      <alignment horizontal="center" vertical="center"/>
    </xf>
    <xf numFmtId="49" fontId="12" fillId="0" borderId="0" xfId="0" applyNumberFormat="1" applyFont="1" applyAlignment="1">
      <alignment horizontal="left"/>
    </xf>
    <xf numFmtId="49" fontId="64" fillId="4" borderId="6" xfId="0" applyNumberFormat="1" applyFont="1" applyFill="1" applyBorder="1" applyAlignment="1">
      <alignment horizontal="center" vertical="center"/>
    </xf>
    <xf numFmtId="49" fontId="7" fillId="0" borderId="0" xfId="0" applyNumberFormat="1" applyFont="1" applyAlignment="1">
      <alignment horizontal="left" vertical="top" wrapText="1"/>
    </xf>
    <xf numFmtId="49" fontId="7" fillId="0" borderId="0" xfId="0" applyNumberFormat="1" applyFont="1" applyAlignment="1">
      <alignment horizontal="center" vertical="top"/>
    </xf>
    <xf numFmtId="49" fontId="11" fillId="0" borderId="0" xfId="0" applyNumberFormat="1" applyFont="1"/>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1" fontId="16" fillId="0" borderId="0" xfId="0" applyNumberFormat="1" applyFont="1" applyAlignment="1">
      <alignment horizontal="right" vertical="top"/>
    </xf>
    <xf numFmtId="1" fontId="16" fillId="0" borderId="0" xfId="0" applyNumberFormat="1" applyFont="1"/>
    <xf numFmtId="49" fontId="16" fillId="0" borderId="0" xfId="0" applyNumberFormat="1" applyFont="1" applyAlignment="1">
      <alignment horizontal="left" vertical="top" wrapText="1"/>
    </xf>
    <xf numFmtId="49" fontId="16" fillId="0" borderId="0" xfId="0" applyNumberFormat="1" applyFont="1"/>
    <xf numFmtId="166" fontId="16" fillId="0" borderId="0" xfId="0" applyNumberFormat="1" applyFont="1"/>
    <xf numFmtId="164" fontId="16" fillId="0" borderId="0" xfId="0" applyNumberFormat="1" applyFont="1"/>
    <xf numFmtId="1" fontId="17" fillId="0" borderId="0" xfId="0" applyNumberFormat="1" applyFont="1" applyAlignment="1">
      <alignment horizontal="right" vertical="top"/>
    </xf>
    <xf numFmtId="1" fontId="17" fillId="0" borderId="0" xfId="0" applyNumberFormat="1" applyFont="1"/>
    <xf numFmtId="49" fontId="17" fillId="0" borderId="0" xfId="0" applyNumberFormat="1" applyFont="1" applyAlignment="1">
      <alignment horizontal="left" vertical="top" wrapText="1"/>
    </xf>
    <xf numFmtId="49" fontId="17" fillId="0" borderId="0" xfId="0" applyNumberFormat="1" applyFont="1"/>
    <xf numFmtId="166" fontId="17" fillId="0" borderId="0" xfId="0" applyNumberFormat="1" applyFont="1"/>
    <xf numFmtId="164" fontId="17" fillId="0" borderId="0" xfId="0" applyNumberFormat="1" applyFont="1"/>
    <xf numFmtId="1" fontId="18" fillId="0" borderId="0" xfId="0" applyNumberFormat="1" applyFont="1" applyAlignment="1">
      <alignment horizontal="right" vertical="top"/>
    </xf>
    <xf numFmtId="1"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xf numFmtId="166" fontId="18" fillId="0" borderId="0" xfId="0" applyNumberFormat="1" applyFont="1"/>
    <xf numFmtId="164" fontId="18" fillId="0" borderId="0" xfId="0" applyNumberFormat="1" applyFont="1"/>
    <xf numFmtId="1" fontId="19" fillId="0" borderId="0" xfId="0" applyNumberFormat="1" applyFont="1" applyAlignment="1">
      <alignment horizontal="right" vertical="top"/>
    </xf>
    <xf numFmtId="1" fontId="19" fillId="0" borderId="0" xfId="0" applyNumberFormat="1" applyFont="1"/>
    <xf numFmtId="49" fontId="19" fillId="0" borderId="0" xfId="0" applyNumberFormat="1" applyFont="1" applyAlignment="1">
      <alignment horizontal="left" vertical="top" wrapText="1"/>
    </xf>
    <xf numFmtId="49" fontId="19" fillId="0" borderId="0" xfId="0" applyNumberFormat="1" applyFont="1"/>
    <xf numFmtId="166" fontId="19" fillId="0" borderId="0" xfId="0" applyNumberFormat="1" applyFont="1"/>
    <xf numFmtId="164" fontId="19" fillId="0" borderId="0" xfId="0" applyNumberFormat="1" applyFont="1"/>
    <xf numFmtId="49" fontId="8" fillId="0" borderId="1" xfId="0" applyNumberFormat="1" applyFont="1" applyBorder="1" applyAlignment="1">
      <alignment horizontal="center"/>
    </xf>
    <xf numFmtId="0" fontId="74" fillId="0" borderId="0" xfId="0" applyFont="1" applyAlignment="1">
      <alignment horizontal="left"/>
    </xf>
    <xf numFmtId="0" fontId="75" fillId="0" borderId="0" xfId="2" applyFont="1" applyAlignment="1">
      <alignment horizontal="left" vertical="top"/>
    </xf>
    <xf numFmtId="0" fontId="7" fillId="0" borderId="0" xfId="0" applyFont="1" applyProtection="1">
      <protection locked="0"/>
    </xf>
    <xf numFmtId="0" fontId="64" fillId="4" borderId="6" xfId="0" applyFont="1" applyFill="1" applyBorder="1" applyAlignment="1" applyProtection="1">
      <alignment horizontal="center" vertical="center"/>
      <protection locked="0"/>
    </xf>
    <xf numFmtId="0" fontId="14" fillId="0" borderId="0" xfId="0" applyFont="1" applyProtection="1">
      <protection locked="0"/>
    </xf>
    <xf numFmtId="0" fontId="15"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8" fillId="0" borderId="0" xfId="0" applyFont="1" applyProtection="1">
      <protection locked="0"/>
    </xf>
    <xf numFmtId="0" fontId="19" fillId="0" borderId="0" xfId="0" applyFont="1" applyProtection="1">
      <protection locked="0"/>
    </xf>
    <xf numFmtId="165" fontId="28" fillId="5" borderId="7" xfId="0" applyNumberFormat="1" applyFont="1" applyFill="1" applyBorder="1" applyAlignment="1" applyProtection="1">
      <alignment horizontal="right" vertical="top"/>
      <protection locked="0"/>
    </xf>
    <xf numFmtId="165" fontId="28" fillId="0" borderId="0" xfId="0" applyNumberFormat="1" applyFont="1" applyAlignment="1" applyProtection="1">
      <alignment horizontal="right" vertical="top"/>
      <protection locked="0"/>
    </xf>
    <xf numFmtId="0" fontId="11" fillId="0" borderId="0" xfId="0" applyFont="1" applyProtection="1">
      <protection locked="0"/>
    </xf>
    <xf numFmtId="0" fontId="70" fillId="0" borderId="0" xfId="0" applyFont="1" applyAlignment="1">
      <alignment horizontal="center" vertical="center" shrinkToFit="1"/>
    </xf>
    <xf numFmtId="0" fontId="71" fillId="0" borderId="0" xfId="0" applyFont="1" applyAlignment="1">
      <alignment shrinkToFit="1"/>
    </xf>
    <xf numFmtId="0" fontId="3" fillId="0" borderId="0" xfId="0" applyFont="1" applyAlignment="1">
      <alignment vertical="top"/>
    </xf>
    <xf numFmtId="0" fontId="0" fillId="0" borderId="0" xfId="0" applyAlignment="1">
      <alignment vertical="top"/>
    </xf>
    <xf numFmtId="0" fontId="2" fillId="0" borderId="0" xfId="0" applyFont="1" applyAlignment="1">
      <alignment horizontal="center"/>
    </xf>
    <xf numFmtId="0" fontId="68" fillId="0" borderId="0" xfId="0" applyFont="1" applyAlignment="1">
      <alignment horizontal="center"/>
    </xf>
    <xf numFmtId="0" fontId="2" fillId="0" borderId="0" xfId="0"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167" fontId="47" fillId="0" borderId="0" xfId="1" applyNumberFormat="1" applyFont="1" applyAlignment="1" applyProtection="1">
      <alignment horizontal="center" vertical="center" wrapText="1"/>
      <protection hidden="1"/>
    </xf>
    <xf numFmtId="0" fontId="48" fillId="4" borderId="6" xfId="2" applyFont="1" applyFill="1" applyBorder="1" applyAlignment="1">
      <alignment horizontal="center" vertical="center"/>
    </xf>
    <xf numFmtId="0" fontId="44" fillId="0" borderId="0" xfId="2" applyFont="1" applyAlignment="1">
      <alignment horizontal="center" wrapText="1"/>
    </xf>
    <xf numFmtId="49" fontId="47" fillId="0" borderId="0" xfId="1" applyNumberFormat="1" applyFont="1" applyAlignment="1" applyProtection="1">
      <alignment horizontal="center" vertical="center" wrapText="1"/>
      <protection hidden="1"/>
    </xf>
    <xf numFmtId="164" fontId="47" fillId="0" borderId="0" xfId="1" applyNumberFormat="1" applyFont="1" applyAlignment="1" applyProtection="1">
      <alignment horizontal="center" vertical="center" wrapText="1"/>
      <protection hidden="1"/>
    </xf>
  </cellXfs>
  <cellStyles count="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6">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254000</xdr:colOff>
      <xdr:row>23</xdr:row>
      <xdr:rowOff>81354</xdr:rowOff>
    </xdr:from>
    <xdr:to>
      <xdr:col>2</xdr:col>
      <xdr:colOff>1377950</xdr:colOff>
      <xdr:row>25</xdr:row>
      <xdr:rowOff>203199</xdr:rowOff>
    </xdr:to>
    <xdr:pic>
      <xdr:nvPicPr>
        <xdr:cNvPr id="2" name="Obrázek 1">
          <a:extLst>
            <a:ext uri="{FF2B5EF4-FFF2-40B4-BE49-F238E27FC236}">
              <a16:creationId xmlns:a16="http://schemas.microsoft.com/office/drawing/2014/main" id="{5F6F15AB-8857-47F7-B237-5AD98D8D7B09}"/>
            </a:ext>
          </a:extLst>
        </xdr:cNvPr>
        <xdr:cNvPicPr>
          <a:picLocks noChangeAspect="1"/>
        </xdr:cNvPicPr>
      </xdr:nvPicPr>
      <xdr:blipFill>
        <a:blip xmlns:r="http://schemas.openxmlformats.org/officeDocument/2006/relationships" r:embed="rId1"/>
        <a:stretch>
          <a:fillRect/>
        </a:stretch>
      </xdr:blipFill>
      <xdr:spPr>
        <a:xfrm>
          <a:off x="492125" y="5005779"/>
          <a:ext cx="1381125" cy="48379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defaultColWidth="9.140625" defaultRowHeight="8.25" x14ac:dyDescent="0.15"/>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1.25" x14ac:dyDescent="0.2">
      <c r="A1" s="8"/>
      <c r="B1" s="8"/>
      <c r="C1" s="116" t="s">
        <v>85</v>
      </c>
    </row>
    <row r="2" spans="1:12" ht="11.25" x14ac:dyDescent="0.2">
      <c r="A2" s="12">
        <v>0</v>
      </c>
      <c r="C2" s="116" t="s">
        <v>86</v>
      </c>
    </row>
    <row r="3" spans="1:12" ht="11.25" customHeight="1" x14ac:dyDescent="0.2">
      <c r="A3" s="12">
        <f t="array" ref="A3">INDEX(VAT_RATES,MATCH(0,COUNTIF($A$1:A2,VAT_RATES),0))</f>
        <v>21</v>
      </c>
      <c r="C3" s="116" t="s">
        <v>87</v>
      </c>
      <c r="D3" s="248" t="s">
        <v>88</v>
      </c>
      <c r="E3" s="249"/>
      <c r="F3" s="249"/>
      <c r="G3" s="249"/>
    </row>
    <row r="4" spans="1:12" ht="11.25" customHeight="1" x14ac:dyDescent="0.2">
      <c r="A4" s="12" t="e">
        <f t="array" ref="A4">INDEX(VAT_RATES,MATCH(0,COUNTIF($A$1:A3,VAT_RATES),0))</f>
        <v>#N/A</v>
      </c>
      <c r="C4" s="117" t="s">
        <v>89</v>
      </c>
      <c r="D4" s="249"/>
      <c r="E4" s="249"/>
      <c r="F4" s="249"/>
      <c r="G4" s="249"/>
    </row>
    <row r="5" spans="1:12" ht="12.75" x14ac:dyDescent="0.2">
      <c r="A5" s="12" t="e">
        <f t="array" ref="A5">INDEX(VAT_RATES,MATCH(0,COUNTIF($A$1:A4,VAT_RATES),0))</f>
        <v>#N/A</v>
      </c>
      <c r="C5" s="118"/>
      <c r="D5" s="119"/>
      <c r="E5" s="119"/>
      <c r="F5" s="119"/>
      <c r="G5" s="119"/>
      <c r="H5" s="119"/>
      <c r="L5" s="120"/>
    </row>
    <row r="6" spans="1:12" ht="12.75" customHeight="1" x14ac:dyDescent="0.15">
      <c r="A6" s="12">
        <f>SUMIF(GROUP_ID,"",ITEM_PRICES)</f>
        <v>0</v>
      </c>
      <c r="C6" s="121"/>
      <c r="D6" s="121"/>
      <c r="E6" s="121"/>
      <c r="F6" s="121"/>
      <c r="G6" s="121"/>
      <c r="H6" s="121"/>
      <c r="K6" s="6"/>
      <c r="L6" s="6"/>
    </row>
    <row r="7" spans="1:12" s="114" customFormat="1" ht="15.2" customHeight="1" x14ac:dyDescent="0.2">
      <c r="A7" s="114">
        <f>IF(ISNUMBER($A$3),SUMIF(VAT_RATES,$A$3,ITEM_PRICES),0)</f>
        <v>0</v>
      </c>
      <c r="C7" s="122"/>
      <c r="D7" s="123"/>
      <c r="E7" s="254" t="s">
        <v>90</v>
      </c>
      <c r="F7" s="254"/>
      <c r="G7" s="123"/>
      <c r="H7" s="123"/>
      <c r="I7" s="115"/>
      <c r="J7" s="124"/>
      <c r="K7" s="124"/>
      <c r="L7" s="125" t="s">
        <v>91</v>
      </c>
    </row>
    <row r="8" spans="1:12" x14ac:dyDescent="0.15">
      <c r="A8" s="12">
        <f>IF(ISNUMBER($A$4),SUMIF(VAT_RATES,$A$4,ITEM_PRICES),0)</f>
        <v>0</v>
      </c>
      <c r="C8" s="121"/>
      <c r="D8" s="121"/>
      <c r="E8" s="121"/>
      <c r="F8" s="121"/>
      <c r="G8" s="121"/>
      <c r="H8" s="121"/>
      <c r="K8" s="6"/>
      <c r="L8" s="126">
        <f ca="1">CELL("width",E8)+CELL("width",F8)+CELL("width",G8)+CELL("width",H8)</f>
        <v>56</v>
      </c>
    </row>
    <row r="9" spans="1:12" customFormat="1" ht="12.75" x14ac:dyDescent="0.2">
      <c r="A9">
        <f>IF(ISNUMBER($A$5),SUMIF(VAT_RATES,$A$5,ITEM_PRICES),0)</f>
        <v>0</v>
      </c>
      <c r="C9" s="1"/>
      <c r="D9" s="127" t="s">
        <v>92</v>
      </c>
      <c r="E9" s="255"/>
      <c r="F9" s="256"/>
      <c r="G9" s="256"/>
      <c r="H9" s="256"/>
      <c r="J9" s="129"/>
      <c r="K9" s="129"/>
      <c r="L9" s="128">
        <f>E9</f>
        <v>0</v>
      </c>
    </row>
    <row r="10" spans="1:12" customFormat="1" ht="12.75" x14ac:dyDescent="0.2">
      <c r="A10" t="str">
        <f>IF($A7=0,"","DPH " &amp; $A3 &amp; " % ze základny: " &amp; TEXT($A7,"# ##0"))</f>
        <v/>
      </c>
      <c r="C10" s="1"/>
      <c r="D10" s="127" t="s">
        <v>93</v>
      </c>
      <c r="E10" s="256" t="s">
        <v>94</v>
      </c>
      <c r="F10" s="256"/>
      <c r="G10" s="256"/>
      <c r="H10" s="256"/>
      <c r="J10" s="129"/>
      <c r="K10" s="129"/>
      <c r="L10" s="128" t="str">
        <f>E10</f>
        <v>231006_MUNI - Rozděleno - kopie</v>
      </c>
    </row>
    <row r="11" spans="1:12" customFormat="1" ht="12.75" x14ac:dyDescent="0.2">
      <c r="A11" t="str">
        <f>IF($A8=0,"","DPH " &amp; $A4 &amp; " % ze základny: " &amp; TEXT($A8,"# ##0"))</f>
        <v/>
      </c>
      <c r="C11" s="1"/>
      <c r="D11" s="127" t="s">
        <v>95</v>
      </c>
      <c r="E11" s="255"/>
      <c r="F11" s="256"/>
      <c r="G11" s="256"/>
      <c r="H11" s="256"/>
      <c r="J11" s="129"/>
      <c r="K11" s="129"/>
      <c r="L11" s="128">
        <f>E11</f>
        <v>0</v>
      </c>
    </row>
    <row r="12" spans="1:12" x14ac:dyDescent="0.15">
      <c r="A12" s="12" t="str">
        <f>IF($A9=0,"","DPH " &amp; $A5 &amp; " % ze základny: " &amp; TEXT($A9,"# ##0"))</f>
        <v/>
      </c>
      <c r="C12" s="130"/>
      <c r="D12" s="130"/>
      <c r="E12" s="130"/>
      <c r="F12" s="130"/>
      <c r="G12" s="130"/>
      <c r="H12" s="130"/>
      <c r="J12" s="6"/>
      <c r="K12" s="6"/>
    </row>
    <row r="13" spans="1:12" x14ac:dyDescent="0.15">
      <c r="A13" s="12" t="str">
        <f>IF($A7=0,"",$A7*$A3/100)</f>
        <v/>
      </c>
      <c r="C13" s="121"/>
      <c r="D13" s="121"/>
      <c r="E13" s="121"/>
      <c r="F13" s="121"/>
      <c r="G13" s="121"/>
      <c r="H13" s="121"/>
      <c r="J13" s="6"/>
      <c r="K13" s="6"/>
    </row>
    <row r="14" spans="1:12" s="115" customFormat="1" ht="15.75" x14ac:dyDescent="0.25">
      <c r="A14" s="115" t="str">
        <f>IF($A8=0,"",$A8*$A4/100)</f>
        <v/>
      </c>
      <c r="C14" s="114"/>
      <c r="D14" s="114"/>
      <c r="E14" s="252" t="s">
        <v>96</v>
      </c>
      <c r="F14" s="253"/>
      <c r="G14" s="114"/>
      <c r="H14" s="114"/>
      <c r="J14" s="124"/>
      <c r="K14" s="124"/>
    </row>
    <row r="15" spans="1:12" x14ac:dyDescent="0.15">
      <c r="A15" s="12" t="str">
        <f>IF($A9=0,"",$A9*$A5/100)</f>
        <v/>
      </c>
      <c r="C15" s="121"/>
      <c r="D15" s="121"/>
      <c r="E15" s="121"/>
      <c r="F15" s="121"/>
      <c r="G15" s="121"/>
      <c r="H15" s="121"/>
      <c r="J15" s="6"/>
      <c r="K15" s="6"/>
    </row>
    <row r="16" spans="1:12" customFormat="1" ht="12.75" x14ac:dyDescent="0.2">
      <c r="A16">
        <f>SUM(A13:A15)</f>
        <v>0</v>
      </c>
      <c r="C16" s="1"/>
      <c r="D16" s="127" t="s">
        <v>97</v>
      </c>
      <c r="E16" s="250" t="s">
        <v>98</v>
      </c>
      <c r="F16" s="251"/>
      <c r="G16" s="251"/>
      <c r="H16" s="251"/>
      <c r="J16" s="129"/>
      <c r="K16" s="129"/>
    </row>
    <row r="17" spans="1:12" x14ac:dyDescent="0.15">
      <c r="A17" s="6"/>
      <c r="B17" s="6"/>
      <c r="C17" s="130"/>
      <c r="D17" s="130"/>
      <c r="E17" s="130"/>
      <c r="F17" s="130"/>
      <c r="G17" s="130"/>
      <c r="H17" s="130"/>
      <c r="J17" s="6"/>
      <c r="K17" s="6"/>
    </row>
    <row r="18" spans="1:12" x14ac:dyDescent="0.15">
      <c r="C18" s="121"/>
      <c r="D18" s="121"/>
      <c r="E18" s="121"/>
      <c r="F18" s="121"/>
      <c r="G18" s="121"/>
      <c r="H18" s="121"/>
      <c r="J18" s="6"/>
      <c r="K18" s="6"/>
    </row>
    <row r="19" spans="1:12" s="115" customFormat="1" ht="15.75" x14ac:dyDescent="0.25">
      <c r="C19" s="114"/>
      <c r="D19" s="132"/>
      <c r="E19" s="252" t="s">
        <v>99</v>
      </c>
      <c r="F19" s="253"/>
      <c r="G19" s="114"/>
      <c r="H19" s="114"/>
      <c r="J19" s="124"/>
      <c r="K19" s="124"/>
    </row>
    <row r="20" spans="1:12" x14ac:dyDescent="0.15">
      <c r="C20" s="121"/>
      <c r="D20" s="121"/>
      <c r="E20" s="121"/>
      <c r="F20" s="121"/>
      <c r="G20" s="121"/>
      <c r="H20" s="121"/>
      <c r="J20" s="6"/>
      <c r="K20" s="6"/>
    </row>
    <row r="21" spans="1:12" customFormat="1" ht="12.75" x14ac:dyDescent="0.2">
      <c r="C21" s="1"/>
      <c r="D21" s="127" t="s">
        <v>97</v>
      </c>
      <c r="E21" s="131" t="s">
        <v>98</v>
      </c>
      <c r="F21" s="131"/>
      <c r="G21" s="131"/>
      <c r="H21" s="131"/>
      <c r="J21" s="129"/>
      <c r="K21" s="129"/>
    </row>
    <row r="22" spans="1:12" x14ac:dyDescent="0.15">
      <c r="C22" s="130"/>
      <c r="D22" s="130"/>
      <c r="E22" s="130"/>
      <c r="F22" s="130"/>
      <c r="G22" s="130"/>
      <c r="H22" s="130"/>
      <c r="J22" s="6"/>
      <c r="K22" s="6"/>
    </row>
    <row r="23" spans="1:12" x14ac:dyDescent="0.15">
      <c r="C23" s="121"/>
      <c r="D23" s="133"/>
      <c r="E23" s="121"/>
      <c r="F23" s="121"/>
      <c r="G23" s="121"/>
      <c r="H23" s="121"/>
      <c r="J23" s="6"/>
      <c r="K23" s="6"/>
    </row>
    <row r="24" spans="1:12" s="115" customFormat="1" ht="15.75" x14ac:dyDescent="0.25">
      <c r="C24" s="114"/>
      <c r="D24" s="132"/>
      <c r="E24" s="252" t="s">
        <v>100</v>
      </c>
      <c r="F24" s="253"/>
      <c r="G24" s="114"/>
      <c r="H24" s="114"/>
      <c r="J24" s="124"/>
      <c r="K24" s="124"/>
    </row>
    <row r="25" spans="1:12" x14ac:dyDescent="0.15">
      <c r="C25" s="121"/>
      <c r="D25" s="133"/>
      <c r="E25" s="121"/>
      <c r="F25" s="121"/>
      <c r="G25" s="121"/>
      <c r="H25" s="121"/>
      <c r="J25" s="6"/>
      <c r="K25" s="6"/>
    </row>
    <row r="26" spans="1:12" customFormat="1" ht="12.75" x14ac:dyDescent="0.2">
      <c r="C26" s="1"/>
      <c r="D26" s="127" t="s">
        <v>101</v>
      </c>
      <c r="E26" s="134">
        <f ca="1">INDIRECT("A6")</f>
        <v>0</v>
      </c>
      <c r="F26" s="5" t="s">
        <v>102</v>
      </c>
      <c r="G26" s="1"/>
      <c r="H26" s="1"/>
      <c r="I26" s="135"/>
      <c r="J26" s="129"/>
      <c r="K26" s="129"/>
      <c r="L26" s="129"/>
    </row>
    <row r="27" spans="1:12" customFormat="1" ht="12.75" x14ac:dyDescent="0.2">
      <c r="C27" s="1"/>
      <c r="D27" s="127" t="s">
        <v>103</v>
      </c>
      <c r="E27" s="136">
        <f ca="1">INDIRECT("A16")</f>
        <v>0</v>
      </c>
      <c r="F27" s="1" t="str">
        <f>F26</f>
        <v>Kč</v>
      </c>
      <c r="G27" s="1"/>
      <c r="H27" s="1"/>
      <c r="I27" s="135"/>
      <c r="J27" s="129"/>
      <c r="K27" s="129"/>
      <c r="L27" s="137"/>
    </row>
    <row r="28" spans="1:12" customFormat="1" ht="12.75" x14ac:dyDescent="0.2">
      <c r="C28" s="1"/>
      <c r="D28" s="127" t="s">
        <v>104</v>
      </c>
      <c r="E28" s="136">
        <f ca="1">E26+E27</f>
        <v>0</v>
      </c>
      <c r="F28" s="1" t="str">
        <f>F26</f>
        <v>Kč</v>
      </c>
      <c r="G28" s="1"/>
      <c r="H28" s="1"/>
      <c r="I28" s="135"/>
      <c r="J28" s="129"/>
      <c r="K28" s="129"/>
      <c r="L28" s="129"/>
    </row>
    <row r="29" spans="1:12" x14ac:dyDescent="0.15">
      <c r="C29" s="138"/>
      <c r="D29" s="138"/>
      <c r="E29" s="138"/>
      <c r="F29" s="138"/>
      <c r="G29" s="138"/>
      <c r="H29" s="138"/>
    </row>
    <row r="30" spans="1:12" x14ac:dyDescent="0.15">
      <c r="C30" s="8"/>
    </row>
    <row r="31" spans="1:12" x14ac:dyDescent="0.15">
      <c r="C31" s="8"/>
    </row>
    <row r="32" spans="1:12" x14ac:dyDescent="0.15">
      <c r="C32" s="8"/>
    </row>
    <row r="33" spans="3:3" x14ac:dyDescent="0.15">
      <c r="C33" s="8"/>
    </row>
    <row r="34" spans="3:3" x14ac:dyDescent="0.15">
      <c r="C34" s="8"/>
    </row>
    <row r="35" spans="3:3" x14ac:dyDescent="0.15">
      <c r="C35" s="8"/>
    </row>
    <row r="36" spans="3:3" x14ac:dyDescent="0.15">
      <c r="C36" s="8"/>
    </row>
    <row r="37" spans="3:3" x14ac:dyDescent="0.15">
      <c r="C37" s="8"/>
    </row>
    <row r="38" spans="3:3" x14ac:dyDescent="0.15">
      <c r="C38" s="8"/>
    </row>
    <row r="39" spans="3:3" x14ac:dyDescent="0.15">
      <c r="C39" s="8"/>
    </row>
    <row r="40" spans="3:3" x14ac:dyDescent="0.15">
      <c r="C40" s="8"/>
    </row>
    <row r="41" spans="3:3" x14ac:dyDescent="0.15">
      <c r="C41" s="8"/>
    </row>
    <row r="42" spans="3:3" x14ac:dyDescent="0.15">
      <c r="C42" s="8"/>
    </row>
    <row r="43" spans="3:3" x14ac:dyDescent="0.15">
      <c r="C43" s="8"/>
    </row>
    <row r="44" spans="3:3" x14ac:dyDescent="0.15">
      <c r="C44" s="8"/>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AF7E-AD15-41BC-AD34-054F7BCFC936}">
  <sheetPr>
    <tabColor rgb="FF00B050"/>
    <pageSetUpPr fitToPage="1"/>
  </sheetPr>
  <dimension ref="C1:H31"/>
  <sheetViews>
    <sheetView showGridLines="0" view="pageBreakPreview" zoomScaleNormal="100" zoomScaleSheetLayoutView="100" zoomScalePageLayoutView="19" workbookViewId="0">
      <pane ySplit="16" topLeftCell="A17" activePane="bottomLeft" state="frozen"/>
      <selection pane="bottomLeft" activeCell="D6" sqref="D6"/>
    </sheetView>
  </sheetViews>
  <sheetFormatPr defaultColWidth="10.7109375" defaultRowHeight="13.5" x14ac:dyDescent="0.25"/>
  <cols>
    <col min="1" max="2" width="3.7109375" style="26" customWidth="1"/>
    <col min="3" max="3" width="20.7109375" style="26" customWidth="1"/>
    <col min="4" max="4" width="40.85546875" style="26" customWidth="1"/>
    <col min="5" max="5" width="20.7109375" style="26" customWidth="1"/>
    <col min="6" max="6" width="40.85546875" style="26" customWidth="1"/>
    <col min="7" max="8" width="3.7109375" style="26" customWidth="1"/>
    <col min="9" max="9" width="27.42578125" style="26" customWidth="1"/>
    <col min="10" max="10" width="20" style="26" customWidth="1"/>
    <col min="11" max="16384" width="10.7109375" style="26"/>
  </cols>
  <sheetData>
    <row r="1" spans="3:8" ht="25.5" customHeight="1" x14ac:dyDescent="0.25"/>
    <row r="2" spans="3:8" s="38" customFormat="1" ht="12.75" customHeight="1" x14ac:dyDescent="0.25">
      <c r="C2" s="257" t="s">
        <v>46</v>
      </c>
      <c r="D2" s="257"/>
      <c r="E2" s="257"/>
      <c r="F2" s="257"/>
    </row>
    <row r="3" spans="3:8" ht="12.75" customHeight="1" x14ac:dyDescent="0.25">
      <c r="C3" s="257"/>
      <c r="D3" s="257"/>
      <c r="E3" s="257"/>
      <c r="F3" s="257"/>
    </row>
    <row r="4" spans="3:8" s="38" customFormat="1" ht="51.75" customHeight="1" x14ac:dyDescent="0.25">
      <c r="C4" s="258" t="s">
        <v>352</v>
      </c>
      <c r="D4" s="258"/>
      <c r="E4" s="258"/>
      <c r="F4" s="258"/>
    </row>
    <row r="5" spans="3:8" s="39" customFormat="1" ht="30" customHeight="1" x14ac:dyDescent="0.3">
      <c r="C5" s="259" t="s">
        <v>47</v>
      </c>
      <c r="D5" s="259"/>
      <c r="E5" s="259"/>
      <c r="F5" s="259"/>
    </row>
    <row r="6" spans="3:8" s="40" customFormat="1" ht="15" customHeight="1" x14ac:dyDescent="0.3">
      <c r="C6" s="99" t="s">
        <v>48</v>
      </c>
      <c r="D6" s="58"/>
      <c r="E6" s="98" t="s">
        <v>49</v>
      </c>
      <c r="F6" s="58"/>
    </row>
    <row r="7" spans="3:8" s="40" customFormat="1" ht="15" customHeight="1" x14ac:dyDescent="0.3">
      <c r="C7" s="99" t="s">
        <v>50</v>
      </c>
      <c r="D7" s="59"/>
      <c r="E7" s="98" t="s">
        <v>51</v>
      </c>
      <c r="F7" s="60"/>
    </row>
    <row r="8" spans="3:8" s="40" customFormat="1" ht="15" customHeight="1" x14ac:dyDescent="0.3">
      <c r="C8" s="99" t="s">
        <v>52</v>
      </c>
      <c r="D8" s="60"/>
      <c r="E8" s="98" t="s">
        <v>53</v>
      </c>
      <c r="F8" s="60"/>
    </row>
    <row r="9" spans="3:8" ht="12.75" customHeight="1" x14ac:dyDescent="0.3">
      <c r="C9" s="41"/>
      <c r="D9" s="41"/>
      <c r="E9" s="41"/>
      <c r="F9" s="41"/>
      <c r="H9" s="42"/>
    </row>
    <row r="10" spans="3:8" s="40" customFormat="1" ht="12.75" customHeight="1" x14ac:dyDescent="0.25">
      <c r="C10" s="257" t="s">
        <v>54</v>
      </c>
      <c r="D10" s="257"/>
      <c r="E10" s="257"/>
      <c r="F10" s="257"/>
    </row>
    <row r="11" spans="3:8" s="40" customFormat="1" ht="12.75" customHeight="1" x14ac:dyDescent="0.25">
      <c r="C11" s="65"/>
      <c r="D11" s="65"/>
      <c r="E11" s="65"/>
      <c r="F11" s="65"/>
    </row>
    <row r="12" spans="3:8" s="40" customFormat="1" ht="20.100000000000001" customHeight="1" x14ac:dyDescent="0.3">
      <c r="C12" s="97" t="s">
        <v>352</v>
      </c>
      <c r="D12" s="61"/>
      <c r="E12" s="62"/>
      <c r="F12" s="63"/>
    </row>
    <row r="13" spans="3:8" s="44" customFormat="1" ht="14.25" x14ac:dyDescent="0.3">
      <c r="C13" s="43"/>
      <c r="E13" s="45"/>
      <c r="F13" s="46"/>
      <c r="H13" s="47"/>
    </row>
    <row r="14" spans="3:8" s="44" customFormat="1" x14ac:dyDescent="0.25">
      <c r="C14" s="48"/>
      <c r="E14" s="45"/>
      <c r="F14" s="49"/>
    </row>
    <row r="15" spans="3:8" s="44" customFormat="1" x14ac:dyDescent="0.25">
      <c r="C15" s="48"/>
      <c r="E15" s="45"/>
      <c r="F15" s="49"/>
    </row>
    <row r="16" spans="3:8" s="44" customFormat="1" ht="15" x14ac:dyDescent="0.25">
      <c r="C16" s="158" t="str">
        <f>Rekapitulace!D6</f>
        <v>S: Výstavba a modernizace Fakulty informatiky a Ústavu výpočetní techniky Masarykovy univerzity</v>
      </c>
      <c r="E16" s="45"/>
      <c r="F16" s="159">
        <f>Rekapitulace!E6</f>
        <v>0</v>
      </c>
    </row>
    <row r="17" spans="3:8" s="44" customFormat="1" ht="14.25" x14ac:dyDescent="0.25">
      <c r="C17" s="163" t="str">
        <f>Rekapitulace!D7</f>
        <v>C.1: Orientační a informační systém</v>
      </c>
      <c r="E17" s="45"/>
      <c r="F17" s="164">
        <f>Rekapitulace!E7</f>
        <v>0</v>
      </c>
    </row>
    <row r="18" spans="3:8" s="44" customFormat="1" x14ac:dyDescent="0.25">
      <c r="C18" s="168" t="str">
        <f>Rekapitulace!D8</f>
        <v>C.1.1: Budova B</v>
      </c>
      <c r="E18" s="45"/>
      <c r="F18" s="169">
        <f>Rekapitulace!E8</f>
        <v>0</v>
      </c>
    </row>
    <row r="19" spans="3:8" s="44" customFormat="1" x14ac:dyDescent="0.25">
      <c r="C19" s="168" t="str">
        <f>Rekapitulace!D12</f>
        <v>C.1.2: Budova C</v>
      </c>
      <c r="E19" s="45"/>
      <c r="F19" s="169">
        <f>Rekapitulace!E12</f>
        <v>0</v>
      </c>
    </row>
    <row r="20" spans="3:8" s="44" customFormat="1" x14ac:dyDescent="0.25">
      <c r="C20" s="168" t="str">
        <f>Rekapitulace!D16</f>
        <v>C.1.3: Budova D</v>
      </c>
      <c r="E20" s="45"/>
      <c r="F20" s="169">
        <f>Rekapitulace!E16</f>
        <v>0</v>
      </c>
    </row>
    <row r="21" spans="3:8" s="44" customFormat="1" x14ac:dyDescent="0.25">
      <c r="C21" s="168" t="str">
        <f>Rekapitulace!D20</f>
        <v>C.1.4: Parkoviště a átrium</v>
      </c>
      <c r="E21" s="45"/>
      <c r="F21" s="169">
        <f>Rekapitulace!E20</f>
        <v>0</v>
      </c>
    </row>
    <row r="22" spans="3:8" s="44" customFormat="1" x14ac:dyDescent="0.25">
      <c r="C22" s="168" t="str">
        <f>Rekapitulace!D24</f>
        <v>C.1.5: Vedlejší rozpočtové náklady</v>
      </c>
      <c r="E22" s="45"/>
      <c r="F22" s="169">
        <f>Rekapitulace!E24</f>
        <v>0</v>
      </c>
    </row>
    <row r="23" spans="3:8" s="44" customFormat="1" ht="14.25" x14ac:dyDescent="0.25">
      <c r="C23" s="163"/>
      <c r="E23" s="45"/>
      <c r="F23" s="164"/>
    </row>
    <row r="24" spans="3:8" s="44" customFormat="1" x14ac:dyDescent="0.25">
      <c r="C24" s="168"/>
      <c r="D24" s="169"/>
      <c r="E24" s="45"/>
      <c r="F24" s="169"/>
    </row>
    <row r="25" spans="3:8" s="44" customFormat="1" ht="15" x14ac:dyDescent="0.25">
      <c r="C25" s="50"/>
      <c r="E25" s="45"/>
      <c r="F25" s="51"/>
    </row>
    <row r="26" spans="3:8" s="44" customFormat="1" ht="18.75" customHeight="1" x14ac:dyDescent="0.25">
      <c r="E26" s="45"/>
      <c r="F26" s="51"/>
    </row>
    <row r="27" spans="3:8" x14ac:dyDescent="0.25">
      <c r="C27" s="235" t="s">
        <v>55</v>
      </c>
      <c r="E27" s="54" t="s">
        <v>56</v>
      </c>
      <c r="F27" s="56">
        <f>Zakázka!$O$5</f>
        <v>0</v>
      </c>
    </row>
    <row r="28" spans="3:8" ht="14.25" x14ac:dyDescent="0.3">
      <c r="C28" s="236" t="s">
        <v>57</v>
      </c>
      <c r="E28" s="55" t="s">
        <v>4</v>
      </c>
      <c r="F28" s="57">
        <f>F27*0.21</f>
        <v>0</v>
      </c>
    </row>
    <row r="29" spans="3:8" ht="16.5" x14ac:dyDescent="0.3">
      <c r="C29" s="236" t="s">
        <v>58</v>
      </c>
      <c r="E29" s="55"/>
      <c r="F29" s="57"/>
      <c r="H29" s="52"/>
    </row>
    <row r="30" spans="3:8" s="53" customFormat="1" ht="18.75" x14ac:dyDescent="0.3">
      <c r="C30" s="236" t="s">
        <v>59</v>
      </c>
      <c r="E30" s="55" t="s">
        <v>60</v>
      </c>
      <c r="F30" s="57">
        <f>SUM(F27:F28)</f>
        <v>0</v>
      </c>
    </row>
    <row r="31" spans="3:8" s="53" customFormat="1" ht="18.75" x14ac:dyDescent="0.3">
      <c r="C31" s="236"/>
      <c r="E31" s="55"/>
      <c r="F31" s="57"/>
    </row>
  </sheetData>
  <sheetProtection algorithmName="SHA-512" hashValue="uedg+1c0hIJkrwtH1SPviVmj/0Ok1RavT/4ln05tgAa8g/p5/UcRGCGE8hwRDKTLlkmx1ab2eE+HqdQ8dXO0bA==" saltValue="u8XIYFd7JnGS3HWllnJiVw==" spinCount="100000" sheet="1" objects="1" scenarios="1"/>
  <mergeCells count="5">
    <mergeCell ref="C2:F2"/>
    <mergeCell ref="C3:F3"/>
    <mergeCell ref="C4:F4"/>
    <mergeCell ref="C5:F5"/>
    <mergeCell ref="C10:F10"/>
  </mergeCells>
  <printOptions horizontalCentered="1" verticalCentered="1"/>
  <pageMargins left="0.47244094488188998" right="0.47244094488188998" top="0.78740157480314998" bottom="0.78740157480314998" header="0.39370078740157499" footer="0.31496062992126"/>
  <pageSetup paperSize="9" scale="95"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DCF4A-1256-4779-B89D-89C3CA157B33}">
  <sheetPr>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activeCell="D6" sqref="D6"/>
      <selection pane="bottomLeft" activeCell="D6" sqref="D6"/>
    </sheetView>
  </sheetViews>
  <sheetFormatPr defaultColWidth="8.7109375" defaultRowHeight="13.5" x14ac:dyDescent="0.25"/>
  <cols>
    <col min="1" max="1" width="4" style="26" customWidth="1"/>
    <col min="2" max="2" width="4" style="72" customWidth="1"/>
    <col min="3" max="3" width="120" style="32" customWidth="1"/>
    <col min="4" max="4" width="4" style="16" customWidth="1"/>
    <col min="5" max="5" width="4" style="26" customWidth="1"/>
    <col min="6" max="16384" width="8.7109375" style="26"/>
  </cols>
  <sheetData>
    <row r="1" spans="2:26" s="24" customFormat="1" ht="14.25" x14ac:dyDescent="0.3">
      <c r="B1" s="68"/>
      <c r="C1" s="23"/>
      <c r="D1" s="21"/>
    </row>
    <row r="2" spans="2:26" s="24" customFormat="1" ht="14.25" customHeight="1" x14ac:dyDescent="0.3">
      <c r="B2" s="68"/>
      <c r="D2" s="21"/>
    </row>
    <row r="3" spans="2:26" s="24" customFormat="1" ht="14.25" customHeight="1" x14ac:dyDescent="0.3">
      <c r="B3" s="68"/>
      <c r="C3" s="64"/>
      <c r="D3" s="21"/>
    </row>
    <row r="4" spans="2:26" s="24" customFormat="1" ht="14.25" customHeight="1" x14ac:dyDescent="0.3">
      <c r="B4" s="68"/>
      <c r="C4" s="65" t="s">
        <v>36</v>
      </c>
      <c r="D4" s="21"/>
    </row>
    <row r="5" spans="2:26" ht="14.25" x14ac:dyDescent="0.3">
      <c r="B5" s="68"/>
      <c r="C5" s="66"/>
      <c r="D5" s="21"/>
    </row>
    <row r="6" spans="2:26" ht="14.25" x14ac:dyDescent="0.3">
      <c r="B6" s="67">
        <v>1</v>
      </c>
      <c r="C6" s="73" t="s">
        <v>37</v>
      </c>
      <c r="D6" s="20"/>
      <c r="E6" s="27"/>
      <c r="F6" s="27"/>
      <c r="G6" s="27"/>
      <c r="H6" s="27"/>
      <c r="I6" s="27"/>
      <c r="J6" s="27"/>
      <c r="K6" s="28"/>
      <c r="L6" s="28"/>
      <c r="M6" s="28"/>
      <c r="N6" s="28"/>
      <c r="O6" s="28"/>
      <c r="P6" s="28"/>
      <c r="Q6" s="28"/>
      <c r="R6" s="28"/>
      <c r="S6" s="28"/>
      <c r="T6" s="28"/>
      <c r="U6" s="28"/>
      <c r="V6" s="28"/>
      <c r="W6" s="28"/>
      <c r="X6" s="28"/>
      <c r="Y6" s="28"/>
      <c r="Z6" s="28"/>
    </row>
    <row r="7" spans="2:26" ht="14.25" x14ac:dyDescent="0.3">
      <c r="B7" s="67">
        <v>2</v>
      </c>
      <c r="C7" s="73" t="s">
        <v>38</v>
      </c>
      <c r="D7" s="20"/>
      <c r="E7" s="27"/>
      <c r="F7" s="27"/>
      <c r="G7" s="27"/>
      <c r="H7" s="27"/>
      <c r="I7" s="27"/>
      <c r="J7" s="27"/>
      <c r="K7" s="28"/>
      <c r="L7" s="28"/>
      <c r="M7" s="28"/>
      <c r="N7" s="28"/>
      <c r="O7" s="28"/>
      <c r="P7" s="28"/>
      <c r="Q7" s="28"/>
      <c r="R7" s="28"/>
      <c r="S7" s="28"/>
      <c r="T7" s="28"/>
      <c r="U7" s="28"/>
      <c r="V7" s="28"/>
      <c r="W7" s="28"/>
      <c r="X7" s="28"/>
      <c r="Y7" s="28"/>
      <c r="Z7" s="28"/>
    </row>
    <row r="8" spans="2:26" ht="14.25" x14ac:dyDescent="0.3">
      <c r="B8" s="67">
        <v>3</v>
      </c>
      <c r="C8" s="73" t="s">
        <v>39</v>
      </c>
      <c r="D8" s="20"/>
      <c r="E8" s="27"/>
      <c r="F8" s="27"/>
      <c r="G8" s="27"/>
      <c r="H8" s="27"/>
      <c r="I8" s="27"/>
      <c r="J8" s="27"/>
      <c r="K8" s="28"/>
      <c r="L8" s="28"/>
      <c r="M8" s="28"/>
      <c r="N8" s="28"/>
      <c r="O8" s="28"/>
      <c r="P8" s="28"/>
      <c r="Q8" s="28"/>
      <c r="R8" s="28"/>
      <c r="S8" s="28"/>
      <c r="T8" s="28"/>
      <c r="U8" s="28"/>
      <c r="V8" s="28"/>
      <c r="W8" s="28"/>
      <c r="X8" s="28"/>
      <c r="Y8" s="28"/>
      <c r="Z8" s="28"/>
    </row>
    <row r="9" spans="2:26" ht="14.25" x14ac:dyDescent="0.3">
      <c r="B9" s="67">
        <v>4</v>
      </c>
      <c r="C9" s="73" t="s">
        <v>40</v>
      </c>
      <c r="D9" s="20"/>
      <c r="E9" s="27"/>
      <c r="F9" s="27"/>
      <c r="G9" s="27"/>
      <c r="H9" s="27"/>
      <c r="I9" s="27"/>
      <c r="J9" s="27"/>
      <c r="K9" s="28"/>
      <c r="L9" s="28"/>
      <c r="M9" s="28"/>
      <c r="N9" s="28"/>
      <c r="O9" s="28"/>
      <c r="P9" s="28"/>
      <c r="Q9" s="28"/>
      <c r="R9" s="28"/>
      <c r="S9" s="28"/>
      <c r="T9" s="28"/>
      <c r="U9" s="28"/>
      <c r="V9" s="28"/>
      <c r="W9" s="28"/>
      <c r="X9" s="28"/>
      <c r="Y9" s="28"/>
      <c r="Z9" s="28"/>
    </row>
    <row r="10" spans="2:26" ht="14.25" x14ac:dyDescent="0.3">
      <c r="B10" s="67">
        <v>5</v>
      </c>
      <c r="C10" s="73" t="s">
        <v>41</v>
      </c>
      <c r="D10" s="20"/>
      <c r="E10" s="27"/>
      <c r="F10" s="27"/>
      <c r="G10" s="27"/>
      <c r="H10" s="27"/>
      <c r="I10" s="27"/>
      <c r="J10" s="27"/>
      <c r="K10" s="28"/>
      <c r="L10" s="28"/>
      <c r="M10" s="28"/>
      <c r="N10" s="28"/>
      <c r="O10" s="28"/>
      <c r="P10" s="28"/>
      <c r="Q10" s="28"/>
      <c r="R10" s="28"/>
      <c r="S10" s="28"/>
      <c r="T10" s="28"/>
      <c r="U10" s="28"/>
      <c r="V10" s="28"/>
      <c r="W10" s="28"/>
      <c r="X10" s="28"/>
      <c r="Y10" s="28"/>
      <c r="Z10" s="28"/>
    </row>
    <row r="11" spans="2:26" ht="14.25" x14ac:dyDescent="0.3">
      <c r="B11" s="67">
        <v>6</v>
      </c>
      <c r="C11" s="73" t="s">
        <v>42</v>
      </c>
      <c r="D11" s="20"/>
      <c r="E11" s="27"/>
      <c r="F11" s="27"/>
      <c r="G11" s="27"/>
      <c r="H11" s="27"/>
      <c r="I11" s="27"/>
      <c r="J11" s="27"/>
      <c r="K11" s="28"/>
      <c r="L11" s="28"/>
      <c r="M11" s="28"/>
      <c r="N11" s="28"/>
      <c r="O11" s="28"/>
      <c r="P11" s="28"/>
      <c r="Q11" s="28"/>
      <c r="R11" s="28"/>
      <c r="S11" s="28"/>
      <c r="T11" s="28"/>
      <c r="U11" s="28"/>
      <c r="V11" s="28"/>
      <c r="W11" s="28"/>
      <c r="X11" s="28"/>
      <c r="Y11" s="28"/>
      <c r="Z11" s="28"/>
    </row>
    <row r="12" spans="2:26" s="32" customFormat="1" ht="15" customHeight="1" x14ac:dyDescent="0.3">
      <c r="B12" s="68"/>
      <c r="C12" s="29"/>
      <c r="D12" s="21"/>
      <c r="E12" s="30"/>
      <c r="F12" s="30"/>
      <c r="G12" s="30"/>
      <c r="H12" s="30"/>
      <c r="I12" s="30"/>
      <c r="J12" s="30"/>
      <c r="K12" s="31"/>
      <c r="L12" s="31"/>
      <c r="M12" s="31"/>
      <c r="N12" s="31"/>
      <c r="O12" s="31"/>
      <c r="P12" s="31"/>
      <c r="Q12" s="31"/>
      <c r="R12" s="31"/>
      <c r="S12" s="31"/>
      <c r="T12" s="31"/>
      <c r="U12" s="31"/>
      <c r="V12" s="31"/>
      <c r="W12" s="31"/>
      <c r="X12" s="31"/>
      <c r="Y12" s="31"/>
      <c r="Z12" s="31"/>
    </row>
    <row r="13" spans="2:26" ht="14.25" x14ac:dyDescent="0.3">
      <c r="B13" s="68"/>
      <c r="D13" s="21"/>
    </row>
    <row r="14" spans="2:26" ht="14.25" x14ac:dyDescent="0.3">
      <c r="B14" s="68"/>
      <c r="D14" s="21"/>
    </row>
    <row r="15" spans="2:26" ht="14.25" x14ac:dyDescent="0.3">
      <c r="B15" s="68"/>
      <c r="D15" s="21"/>
    </row>
    <row r="16" spans="2:26" ht="14.25" x14ac:dyDescent="0.3">
      <c r="B16" s="68"/>
      <c r="D16" s="21"/>
    </row>
    <row r="17" spans="2:4" ht="14.25" x14ac:dyDescent="0.3">
      <c r="B17" s="68"/>
      <c r="D17" s="21"/>
    </row>
    <row r="18" spans="2:4" ht="14.25" x14ac:dyDescent="0.3">
      <c r="B18" s="68"/>
      <c r="D18" s="21"/>
    </row>
    <row r="19" spans="2:4" ht="14.25" x14ac:dyDescent="0.3">
      <c r="B19" s="68"/>
      <c r="D19" s="21"/>
    </row>
    <row r="20" spans="2:4" ht="14.25" x14ac:dyDescent="0.3">
      <c r="B20" s="68"/>
      <c r="D20" s="21"/>
    </row>
    <row r="21" spans="2:4" ht="14.25" x14ac:dyDescent="0.3">
      <c r="B21" s="68"/>
      <c r="D21" s="21"/>
    </row>
    <row r="22" spans="2:4" ht="14.25" x14ac:dyDescent="0.3">
      <c r="B22" s="68"/>
      <c r="D22" s="21"/>
    </row>
    <row r="23" spans="2:4" ht="14.25" x14ac:dyDescent="0.3">
      <c r="B23" s="68"/>
      <c r="D23" s="21"/>
    </row>
    <row r="24" spans="2:4" x14ac:dyDescent="0.25">
      <c r="B24" s="69"/>
      <c r="D24" s="33"/>
    </row>
    <row r="25" spans="2:4" x14ac:dyDescent="0.25">
      <c r="B25" s="70"/>
      <c r="D25" s="22"/>
    </row>
    <row r="26" spans="2:4" ht="14.25" x14ac:dyDescent="0.3">
      <c r="B26" s="68"/>
      <c r="D26" s="21"/>
    </row>
    <row r="27" spans="2:4" ht="14.25" x14ac:dyDescent="0.3">
      <c r="B27" s="68"/>
      <c r="D27" s="21"/>
    </row>
    <row r="28" spans="2:4" ht="14.25" x14ac:dyDescent="0.3">
      <c r="B28" s="68"/>
      <c r="D28" s="21"/>
    </row>
    <row r="29" spans="2:4" ht="14.25" x14ac:dyDescent="0.3">
      <c r="B29" s="68"/>
      <c r="D29" s="21"/>
    </row>
    <row r="30" spans="2:4" ht="14.25" x14ac:dyDescent="0.3">
      <c r="B30" s="68"/>
      <c r="D30" s="21"/>
    </row>
    <row r="31" spans="2:4" x14ac:dyDescent="0.25">
      <c r="B31" s="69"/>
      <c r="D31" s="33"/>
    </row>
    <row r="32" spans="2:4" x14ac:dyDescent="0.25">
      <c r="B32" s="70"/>
      <c r="D32" s="22"/>
    </row>
    <row r="33" spans="2:4" ht="14.25" x14ac:dyDescent="0.3">
      <c r="B33" s="68"/>
      <c r="D33" s="21"/>
    </row>
    <row r="34" spans="2:4" ht="14.25" x14ac:dyDescent="0.3">
      <c r="B34" s="68"/>
      <c r="D34" s="21"/>
    </row>
    <row r="35" spans="2:4" ht="14.25" x14ac:dyDescent="0.3">
      <c r="B35" s="68"/>
      <c r="D35" s="21"/>
    </row>
    <row r="36" spans="2:4" ht="14.25" x14ac:dyDescent="0.3">
      <c r="B36" s="68"/>
      <c r="D36" s="21"/>
    </row>
    <row r="37" spans="2:4" ht="14.25" x14ac:dyDescent="0.3">
      <c r="B37" s="68"/>
      <c r="D37" s="21"/>
    </row>
    <row r="38" spans="2:4" ht="14.25" x14ac:dyDescent="0.3">
      <c r="B38" s="68"/>
      <c r="D38" s="21"/>
    </row>
    <row r="39" spans="2:4" ht="14.25" x14ac:dyDescent="0.3">
      <c r="B39" s="68"/>
      <c r="D39" s="21"/>
    </row>
    <row r="40" spans="2:4" ht="14.25" x14ac:dyDescent="0.3">
      <c r="B40" s="68"/>
      <c r="D40" s="21"/>
    </row>
    <row r="41" spans="2:4" ht="14.25" x14ac:dyDescent="0.3">
      <c r="B41" s="68"/>
      <c r="D41" s="21"/>
    </row>
    <row r="42" spans="2:4" ht="14.25" x14ac:dyDescent="0.3">
      <c r="B42" s="68"/>
      <c r="D42" s="21"/>
    </row>
    <row r="43" spans="2:4" ht="14.25" x14ac:dyDescent="0.3">
      <c r="B43" s="68"/>
      <c r="D43" s="21"/>
    </row>
    <row r="44" spans="2:4" x14ac:dyDescent="0.25">
      <c r="B44" s="69"/>
      <c r="D44" s="33"/>
    </row>
    <row r="45" spans="2:4" x14ac:dyDescent="0.25">
      <c r="B45" s="70"/>
      <c r="D45" s="22"/>
    </row>
    <row r="46" spans="2:4" ht="14.25" x14ac:dyDescent="0.3">
      <c r="B46" s="68"/>
      <c r="D46" s="21"/>
    </row>
    <row r="47" spans="2:4" x14ac:dyDescent="0.25">
      <c r="B47" s="69"/>
      <c r="D47" s="33"/>
    </row>
    <row r="48" spans="2:4" x14ac:dyDescent="0.25">
      <c r="B48" s="70"/>
      <c r="D48" s="22"/>
    </row>
    <row r="49" spans="2:4" ht="14.25" x14ac:dyDescent="0.3">
      <c r="B49" s="68"/>
      <c r="D49" s="21"/>
    </row>
    <row r="50" spans="2:4" ht="14.25" x14ac:dyDescent="0.3">
      <c r="B50" s="68"/>
      <c r="D50" s="21"/>
    </row>
    <row r="51" spans="2:4" ht="14.25" x14ac:dyDescent="0.3">
      <c r="B51" s="68"/>
      <c r="D51" s="21"/>
    </row>
    <row r="52" spans="2:4" ht="14.25" x14ac:dyDescent="0.3">
      <c r="B52" s="68"/>
      <c r="D52" s="21"/>
    </row>
    <row r="53" spans="2:4" ht="14.25" x14ac:dyDescent="0.3">
      <c r="B53" s="68"/>
      <c r="D53" s="21"/>
    </row>
    <row r="54" spans="2:4" ht="14.25" x14ac:dyDescent="0.3">
      <c r="B54" s="68"/>
      <c r="D54" s="21"/>
    </row>
    <row r="55" spans="2:4" ht="14.25" x14ac:dyDescent="0.3">
      <c r="B55" s="68"/>
      <c r="D55" s="21"/>
    </row>
    <row r="56" spans="2:4" x14ac:dyDescent="0.25">
      <c r="B56" s="69"/>
      <c r="D56" s="33"/>
    </row>
    <row r="57" spans="2:4" x14ac:dyDescent="0.25">
      <c r="B57" s="70"/>
      <c r="D57" s="22"/>
    </row>
    <row r="58" spans="2:4" ht="14.25" x14ac:dyDescent="0.3">
      <c r="B58" s="68"/>
      <c r="D58" s="21"/>
    </row>
    <row r="59" spans="2:4" ht="14.25" x14ac:dyDescent="0.3">
      <c r="B59" s="68"/>
      <c r="D59" s="21"/>
    </row>
    <row r="60" spans="2:4" ht="14.25" x14ac:dyDescent="0.3">
      <c r="B60" s="68"/>
      <c r="D60" s="21"/>
    </row>
    <row r="61" spans="2:4" ht="14.25" x14ac:dyDescent="0.3">
      <c r="B61" s="68"/>
      <c r="D61" s="21"/>
    </row>
    <row r="62" spans="2:4" ht="14.25" x14ac:dyDescent="0.3">
      <c r="B62" s="68"/>
      <c r="D62" s="21"/>
    </row>
    <row r="63" spans="2:4" x14ac:dyDescent="0.25">
      <c r="B63" s="69"/>
      <c r="D63" s="33"/>
    </row>
    <row r="64" spans="2:4" x14ac:dyDescent="0.25">
      <c r="B64" s="70"/>
      <c r="D64" s="22"/>
    </row>
    <row r="65" spans="2:4" ht="14.25" x14ac:dyDescent="0.3">
      <c r="B65" s="68"/>
      <c r="D65" s="21"/>
    </row>
    <row r="66" spans="2:4" ht="14.25" x14ac:dyDescent="0.3">
      <c r="B66" s="68"/>
      <c r="D66" s="21"/>
    </row>
    <row r="67" spans="2:4" ht="14.25" x14ac:dyDescent="0.3">
      <c r="B67" s="68"/>
      <c r="D67" s="21"/>
    </row>
    <row r="68" spans="2:4" ht="14.25" x14ac:dyDescent="0.3">
      <c r="B68" s="68"/>
      <c r="D68" s="21"/>
    </row>
    <row r="69" spans="2:4" x14ac:dyDescent="0.25">
      <c r="B69" s="69"/>
      <c r="D69" s="33"/>
    </row>
    <row r="70" spans="2:4" x14ac:dyDescent="0.25">
      <c r="B70" s="70"/>
      <c r="D70" s="22"/>
    </row>
    <row r="71" spans="2:4" ht="14.25" x14ac:dyDescent="0.3">
      <c r="B71" s="68"/>
      <c r="D71" s="21"/>
    </row>
    <row r="72" spans="2:4" ht="14.25" x14ac:dyDescent="0.3">
      <c r="B72" s="68"/>
      <c r="D72" s="21"/>
    </row>
    <row r="73" spans="2:4" ht="14.25" x14ac:dyDescent="0.3">
      <c r="B73" s="68"/>
      <c r="D73" s="21"/>
    </row>
    <row r="74" spans="2:4" ht="14.25" x14ac:dyDescent="0.3">
      <c r="B74" s="68"/>
      <c r="D74" s="21"/>
    </row>
    <row r="75" spans="2:4" ht="14.25" x14ac:dyDescent="0.3">
      <c r="B75" s="68"/>
      <c r="D75" s="21"/>
    </row>
    <row r="76" spans="2:4" ht="14.25" x14ac:dyDescent="0.3">
      <c r="B76" s="68"/>
      <c r="D76" s="21"/>
    </row>
    <row r="77" spans="2:4" ht="14.25" x14ac:dyDescent="0.3">
      <c r="B77" s="68"/>
      <c r="D77" s="21"/>
    </row>
    <row r="78" spans="2:4" ht="14.25" x14ac:dyDescent="0.3">
      <c r="B78" s="68"/>
      <c r="D78" s="21"/>
    </row>
    <row r="79" spans="2:4" ht="14.25" x14ac:dyDescent="0.3">
      <c r="B79" s="68"/>
      <c r="D79" s="21"/>
    </row>
    <row r="80" spans="2:4" x14ac:dyDescent="0.25">
      <c r="B80" s="69"/>
      <c r="D80" s="33"/>
    </row>
    <row r="81" spans="2:4" x14ac:dyDescent="0.25">
      <c r="B81" s="70"/>
      <c r="D81" s="22"/>
    </row>
    <row r="82" spans="2:4" ht="14.25" x14ac:dyDescent="0.3">
      <c r="B82" s="68"/>
      <c r="D82" s="21"/>
    </row>
    <row r="83" spans="2:4" ht="14.25" x14ac:dyDescent="0.3">
      <c r="B83" s="68"/>
      <c r="D83" s="21"/>
    </row>
    <row r="84" spans="2:4" ht="14.25" x14ac:dyDescent="0.3">
      <c r="B84" s="68"/>
      <c r="D84" s="21"/>
    </row>
    <row r="85" spans="2:4" ht="14.25" x14ac:dyDescent="0.3">
      <c r="B85" s="68"/>
      <c r="D85" s="21"/>
    </row>
    <row r="86" spans="2:4" ht="14.25" x14ac:dyDescent="0.3">
      <c r="B86" s="68"/>
      <c r="D86" s="21"/>
    </row>
    <row r="87" spans="2:4" ht="14.25" x14ac:dyDescent="0.3">
      <c r="B87" s="68"/>
      <c r="D87" s="21"/>
    </row>
    <row r="88" spans="2:4" ht="14.25" x14ac:dyDescent="0.3">
      <c r="B88" s="68"/>
      <c r="D88" s="21"/>
    </row>
    <row r="89" spans="2:4" ht="14.25" x14ac:dyDescent="0.3">
      <c r="B89" s="68"/>
      <c r="D89" s="21"/>
    </row>
    <row r="90" spans="2:4" ht="14.25" x14ac:dyDescent="0.3">
      <c r="B90" s="68"/>
      <c r="D90" s="21"/>
    </row>
    <row r="91" spans="2:4" x14ac:dyDescent="0.25">
      <c r="B91" s="69"/>
      <c r="D91" s="33"/>
    </row>
    <row r="92" spans="2:4" x14ac:dyDescent="0.25">
      <c r="B92" s="70"/>
      <c r="D92" s="22"/>
    </row>
    <row r="93" spans="2:4" ht="14.25" x14ac:dyDescent="0.3">
      <c r="B93" s="68"/>
      <c r="D93" s="21"/>
    </row>
    <row r="94" spans="2:4" ht="14.25" x14ac:dyDescent="0.3">
      <c r="B94" s="68"/>
      <c r="D94" s="21"/>
    </row>
    <row r="95" spans="2:4" ht="14.25" x14ac:dyDescent="0.3">
      <c r="B95" s="68"/>
      <c r="D95" s="21"/>
    </row>
    <row r="96" spans="2:4" x14ac:dyDescent="0.25">
      <c r="B96" s="69"/>
      <c r="D96" s="33"/>
    </row>
    <row r="97" spans="2:4" x14ac:dyDescent="0.25">
      <c r="B97" s="70"/>
      <c r="D97" s="22"/>
    </row>
    <row r="98" spans="2:4" ht="14.25" x14ac:dyDescent="0.3">
      <c r="B98" s="68"/>
      <c r="D98" s="21"/>
    </row>
    <row r="99" spans="2:4" ht="14.25" x14ac:dyDescent="0.3">
      <c r="B99" s="68"/>
      <c r="D99" s="21"/>
    </row>
    <row r="100" spans="2:4" ht="14.25" x14ac:dyDescent="0.3">
      <c r="B100" s="68"/>
      <c r="D100" s="21"/>
    </row>
    <row r="101" spans="2:4" ht="14.25" x14ac:dyDescent="0.3">
      <c r="B101" s="68"/>
      <c r="D101" s="21"/>
    </row>
    <row r="102" spans="2:4" x14ac:dyDescent="0.25">
      <c r="B102" s="69"/>
      <c r="D102" s="33"/>
    </row>
    <row r="103" spans="2:4" x14ac:dyDescent="0.25">
      <c r="B103" s="70"/>
      <c r="D103" s="22"/>
    </row>
    <row r="104" spans="2:4" ht="14.25" x14ac:dyDescent="0.3">
      <c r="B104" s="68"/>
      <c r="D104" s="21"/>
    </row>
    <row r="105" spans="2:4" ht="14.25" x14ac:dyDescent="0.3">
      <c r="B105" s="68"/>
      <c r="D105" s="21"/>
    </row>
    <row r="106" spans="2:4" ht="14.25" x14ac:dyDescent="0.3">
      <c r="B106" s="68"/>
      <c r="D106" s="21"/>
    </row>
    <row r="107" spans="2:4" ht="14.25" x14ac:dyDescent="0.3">
      <c r="B107" s="68"/>
      <c r="D107" s="21"/>
    </row>
    <row r="108" spans="2:4" ht="14.25" x14ac:dyDescent="0.3">
      <c r="B108" s="68"/>
      <c r="D108" s="21"/>
    </row>
    <row r="109" spans="2:4" ht="14.25" x14ac:dyDescent="0.3">
      <c r="B109" s="68"/>
      <c r="D109" s="21"/>
    </row>
    <row r="110" spans="2:4" ht="14.25" x14ac:dyDescent="0.3">
      <c r="B110" s="68"/>
      <c r="D110" s="21"/>
    </row>
    <row r="111" spans="2:4" x14ac:dyDescent="0.25">
      <c r="B111" s="69"/>
      <c r="D111" s="33"/>
    </row>
    <row r="112" spans="2:4" x14ac:dyDescent="0.25">
      <c r="B112" s="70"/>
      <c r="D112" s="22"/>
    </row>
    <row r="113" spans="2:4" ht="14.25" x14ac:dyDescent="0.3">
      <c r="B113" s="68"/>
      <c r="D113" s="21"/>
    </row>
    <row r="114" spans="2:4" ht="14.25" x14ac:dyDescent="0.3">
      <c r="B114" s="68"/>
      <c r="D114" s="21"/>
    </row>
    <row r="115" spans="2:4" ht="14.25" x14ac:dyDescent="0.3">
      <c r="B115" s="68"/>
      <c r="D115" s="21"/>
    </row>
    <row r="116" spans="2:4" ht="14.25" x14ac:dyDescent="0.3">
      <c r="B116" s="68"/>
      <c r="D116" s="21"/>
    </row>
    <row r="117" spans="2:4" ht="14.25" x14ac:dyDescent="0.3">
      <c r="B117" s="68"/>
      <c r="D117" s="21"/>
    </row>
    <row r="118" spans="2:4" ht="14.25" x14ac:dyDescent="0.3">
      <c r="B118" s="68"/>
      <c r="D118" s="21"/>
    </row>
    <row r="119" spans="2:4" ht="14.25" x14ac:dyDescent="0.3">
      <c r="B119" s="68"/>
      <c r="D119" s="21"/>
    </row>
    <row r="120" spans="2:4" ht="14.25" x14ac:dyDescent="0.3">
      <c r="B120" s="68"/>
      <c r="D120" s="21"/>
    </row>
    <row r="121" spans="2:4" ht="14.25" x14ac:dyDescent="0.3">
      <c r="B121" s="68"/>
      <c r="D121" s="21"/>
    </row>
    <row r="122" spans="2:4" ht="14.25" x14ac:dyDescent="0.3">
      <c r="B122" s="68"/>
      <c r="D122" s="21"/>
    </row>
    <row r="123" spans="2:4" ht="14.25" x14ac:dyDescent="0.3">
      <c r="B123" s="68"/>
      <c r="D123" s="21"/>
    </row>
    <row r="124" spans="2:4" ht="14.25" x14ac:dyDescent="0.3">
      <c r="B124" s="68"/>
      <c r="D124" s="21"/>
    </row>
    <row r="125" spans="2:4" x14ac:dyDescent="0.25">
      <c r="B125" s="69"/>
      <c r="D125" s="33"/>
    </row>
    <row r="126" spans="2:4" x14ac:dyDescent="0.25">
      <c r="B126" s="70"/>
      <c r="D126" s="22"/>
    </row>
    <row r="127" spans="2:4" ht="14.25" x14ac:dyDescent="0.3">
      <c r="B127" s="68"/>
      <c r="D127" s="21"/>
    </row>
    <row r="128" spans="2:4" ht="14.25" x14ac:dyDescent="0.3">
      <c r="B128" s="68"/>
      <c r="D128" s="21"/>
    </row>
    <row r="129" spans="2:4" ht="14.25" x14ac:dyDescent="0.3">
      <c r="B129" s="68"/>
      <c r="D129" s="21"/>
    </row>
    <row r="130" spans="2:4" ht="14.25" x14ac:dyDescent="0.3">
      <c r="B130" s="68"/>
      <c r="D130" s="21"/>
    </row>
    <row r="131" spans="2:4" ht="14.25" x14ac:dyDescent="0.3">
      <c r="B131" s="68"/>
      <c r="D131" s="21"/>
    </row>
    <row r="132" spans="2:4" ht="14.25" x14ac:dyDescent="0.3">
      <c r="B132" s="68"/>
      <c r="D132" s="21"/>
    </row>
    <row r="133" spans="2:4" x14ac:dyDescent="0.25">
      <c r="B133" s="69"/>
      <c r="D133" s="33"/>
    </row>
    <row r="134" spans="2:4" x14ac:dyDescent="0.25">
      <c r="B134" s="70"/>
      <c r="D134" s="22"/>
    </row>
    <row r="135" spans="2:4" ht="14.25" x14ac:dyDescent="0.3">
      <c r="B135" s="68"/>
      <c r="D135" s="21"/>
    </row>
    <row r="136" spans="2:4" ht="14.25" x14ac:dyDescent="0.3">
      <c r="B136" s="68"/>
      <c r="D136" s="21"/>
    </row>
    <row r="137" spans="2:4" ht="14.25" x14ac:dyDescent="0.3">
      <c r="B137" s="68"/>
      <c r="D137" s="21"/>
    </row>
    <row r="138" spans="2:4" ht="14.25" x14ac:dyDescent="0.3">
      <c r="B138" s="68"/>
      <c r="D138" s="21"/>
    </row>
    <row r="139" spans="2:4" ht="14.25" x14ac:dyDescent="0.3">
      <c r="B139" s="68"/>
      <c r="D139" s="21"/>
    </row>
    <row r="140" spans="2:4" ht="14.25" x14ac:dyDescent="0.3">
      <c r="B140" s="68"/>
      <c r="D140" s="21"/>
    </row>
    <row r="141" spans="2:4" x14ac:dyDescent="0.25">
      <c r="B141" s="69"/>
      <c r="D141" s="33"/>
    </row>
    <row r="142" spans="2:4" x14ac:dyDescent="0.25">
      <c r="B142" s="70"/>
      <c r="D142" s="22"/>
    </row>
    <row r="143" spans="2:4" ht="14.25" x14ac:dyDescent="0.3">
      <c r="B143" s="68"/>
      <c r="D143" s="21"/>
    </row>
    <row r="144" spans="2:4" ht="14.25" x14ac:dyDescent="0.3">
      <c r="B144" s="68"/>
      <c r="D144" s="21"/>
    </row>
    <row r="145" spans="2:4" ht="14.25" x14ac:dyDescent="0.3">
      <c r="B145" s="68"/>
      <c r="D145" s="21"/>
    </row>
    <row r="146" spans="2:4" ht="14.25" x14ac:dyDescent="0.3">
      <c r="B146" s="68"/>
      <c r="D146" s="21"/>
    </row>
    <row r="147" spans="2:4" x14ac:dyDescent="0.25">
      <c r="B147" s="69"/>
      <c r="D147" s="33"/>
    </row>
    <row r="148" spans="2:4" x14ac:dyDescent="0.25">
      <c r="B148" s="70"/>
      <c r="D148" s="22"/>
    </row>
    <row r="149" spans="2:4" ht="14.25" x14ac:dyDescent="0.3">
      <c r="B149" s="68"/>
      <c r="D149" s="21"/>
    </row>
    <row r="150" spans="2:4" ht="14.25" x14ac:dyDescent="0.3">
      <c r="B150" s="68"/>
      <c r="D150" s="21"/>
    </row>
    <row r="151" spans="2:4" ht="14.25" x14ac:dyDescent="0.3">
      <c r="B151" s="68"/>
      <c r="D151" s="21"/>
    </row>
    <row r="152" spans="2:4" x14ac:dyDescent="0.25">
      <c r="B152" s="69"/>
      <c r="D152" s="33"/>
    </row>
    <row r="153" spans="2:4" x14ac:dyDescent="0.25">
      <c r="B153" s="70"/>
      <c r="D153" s="22"/>
    </row>
    <row r="154" spans="2:4" ht="14.25" x14ac:dyDescent="0.3">
      <c r="B154" s="68"/>
      <c r="D154" s="21"/>
    </row>
    <row r="155" spans="2:4" ht="14.25" x14ac:dyDescent="0.3">
      <c r="B155" s="68"/>
      <c r="D155" s="21"/>
    </row>
    <row r="156" spans="2:4" ht="14.25" x14ac:dyDescent="0.3">
      <c r="B156" s="68"/>
      <c r="D156" s="21"/>
    </row>
    <row r="157" spans="2:4" ht="14.25" x14ac:dyDescent="0.3">
      <c r="B157" s="68"/>
      <c r="D157" s="21"/>
    </row>
    <row r="158" spans="2:4" ht="14.25" x14ac:dyDescent="0.3">
      <c r="B158" s="68"/>
      <c r="D158" s="21"/>
    </row>
    <row r="159" spans="2:4" ht="14.25" x14ac:dyDescent="0.3">
      <c r="B159" s="68"/>
      <c r="D159" s="21"/>
    </row>
    <row r="160" spans="2:4" ht="14.25" x14ac:dyDescent="0.3">
      <c r="B160" s="68"/>
      <c r="D160" s="21"/>
    </row>
    <row r="161" spans="2:4" x14ac:dyDescent="0.25">
      <c r="B161" s="69"/>
      <c r="D161" s="33"/>
    </row>
    <row r="162" spans="2:4" x14ac:dyDescent="0.25">
      <c r="B162" s="70"/>
      <c r="D162" s="22"/>
    </row>
    <row r="163" spans="2:4" ht="14.25" x14ac:dyDescent="0.3">
      <c r="B163" s="68"/>
      <c r="D163" s="21"/>
    </row>
    <row r="164" spans="2:4" x14ac:dyDescent="0.25">
      <c r="B164" s="69"/>
      <c r="D164" s="33"/>
    </row>
    <row r="165" spans="2:4" x14ac:dyDescent="0.25">
      <c r="B165" s="70"/>
      <c r="D165" s="22"/>
    </row>
    <row r="166" spans="2:4" ht="14.25" x14ac:dyDescent="0.3">
      <c r="B166" s="68"/>
      <c r="D166" s="21"/>
    </row>
    <row r="167" spans="2:4" x14ac:dyDescent="0.25">
      <c r="B167" s="69"/>
      <c r="D167" s="33"/>
    </row>
    <row r="168" spans="2:4" x14ac:dyDescent="0.25">
      <c r="B168" s="70"/>
      <c r="D168" s="22"/>
    </row>
    <row r="169" spans="2:4" ht="14.25" x14ac:dyDescent="0.3">
      <c r="B169" s="68"/>
      <c r="D169" s="21"/>
    </row>
    <row r="170" spans="2:4" ht="14.25" x14ac:dyDescent="0.3">
      <c r="B170" s="68"/>
      <c r="D170" s="21"/>
    </row>
    <row r="171" spans="2:4" x14ac:dyDescent="0.25">
      <c r="B171" s="69"/>
      <c r="D171" s="33"/>
    </row>
    <row r="172" spans="2:4" x14ac:dyDescent="0.25">
      <c r="B172" s="70"/>
      <c r="D172" s="22"/>
    </row>
    <row r="173" spans="2:4" ht="14.25" x14ac:dyDescent="0.3">
      <c r="B173" s="68"/>
      <c r="D173" s="21"/>
    </row>
    <row r="174" spans="2:4" ht="14.25" x14ac:dyDescent="0.3">
      <c r="B174" s="68"/>
      <c r="D174" s="21"/>
    </row>
    <row r="175" spans="2:4" ht="14.25" x14ac:dyDescent="0.3">
      <c r="B175" s="68"/>
      <c r="D175" s="21"/>
    </row>
    <row r="176" spans="2:4" ht="14.25" x14ac:dyDescent="0.3">
      <c r="B176" s="68"/>
      <c r="D176" s="21"/>
    </row>
    <row r="177" spans="2:4" x14ac:dyDescent="0.25">
      <c r="B177" s="69"/>
      <c r="D177" s="33"/>
    </row>
    <row r="178" spans="2:4" x14ac:dyDescent="0.25">
      <c r="B178" s="70"/>
      <c r="D178" s="22"/>
    </row>
    <row r="179" spans="2:4" ht="14.25" x14ac:dyDescent="0.3">
      <c r="B179" s="68"/>
      <c r="D179" s="21"/>
    </row>
    <row r="180" spans="2:4" ht="14.25" x14ac:dyDescent="0.3">
      <c r="B180" s="68"/>
      <c r="D180" s="21"/>
    </row>
    <row r="181" spans="2:4" ht="14.25" x14ac:dyDescent="0.3">
      <c r="B181" s="68"/>
      <c r="D181" s="21"/>
    </row>
    <row r="182" spans="2:4" ht="14.25" x14ac:dyDescent="0.3">
      <c r="B182" s="68"/>
      <c r="D182" s="21"/>
    </row>
    <row r="183" spans="2:4" x14ac:dyDescent="0.25">
      <c r="B183" s="69"/>
      <c r="D183" s="33"/>
    </row>
    <row r="184" spans="2:4" x14ac:dyDescent="0.25">
      <c r="B184" s="70"/>
      <c r="D184" s="22"/>
    </row>
    <row r="185" spans="2:4" ht="14.25" x14ac:dyDescent="0.3">
      <c r="B185" s="68"/>
      <c r="D185" s="21"/>
    </row>
    <row r="186" spans="2:4" ht="14.25" x14ac:dyDescent="0.3">
      <c r="B186" s="68"/>
      <c r="D186" s="21"/>
    </row>
    <row r="187" spans="2:4" ht="14.25" x14ac:dyDescent="0.3">
      <c r="B187" s="68"/>
      <c r="D187" s="21"/>
    </row>
    <row r="188" spans="2:4" ht="14.25" x14ac:dyDescent="0.3">
      <c r="B188" s="68"/>
      <c r="D188" s="21"/>
    </row>
    <row r="189" spans="2:4" x14ac:dyDescent="0.25">
      <c r="B189" s="69"/>
      <c r="D189" s="33"/>
    </row>
    <row r="190" spans="2:4" x14ac:dyDescent="0.25">
      <c r="B190" s="70"/>
      <c r="D190" s="22"/>
    </row>
    <row r="191" spans="2:4" ht="14.25" x14ac:dyDescent="0.3">
      <c r="B191" s="68"/>
      <c r="D191" s="21"/>
    </row>
    <row r="192" spans="2:4" ht="14.25" x14ac:dyDescent="0.3">
      <c r="B192" s="68"/>
      <c r="D192" s="21"/>
    </row>
    <row r="193" spans="2:4" x14ac:dyDescent="0.25">
      <c r="B193" s="69"/>
      <c r="D193" s="33"/>
    </row>
    <row r="194" spans="2:4" x14ac:dyDescent="0.25">
      <c r="B194" s="70"/>
      <c r="D194" s="22"/>
    </row>
    <row r="195" spans="2:4" ht="14.25" x14ac:dyDescent="0.3">
      <c r="B195" s="68"/>
      <c r="D195" s="21"/>
    </row>
    <row r="196" spans="2:4" ht="14.25" x14ac:dyDescent="0.3">
      <c r="B196" s="68"/>
      <c r="D196" s="21"/>
    </row>
    <row r="197" spans="2:4" ht="14.25" x14ac:dyDescent="0.3">
      <c r="B197" s="68"/>
      <c r="D197" s="21"/>
    </row>
    <row r="198" spans="2:4" ht="14.25" x14ac:dyDescent="0.3">
      <c r="B198" s="68"/>
      <c r="D198" s="21"/>
    </row>
    <row r="199" spans="2:4" x14ac:dyDescent="0.25">
      <c r="B199" s="69"/>
      <c r="D199" s="33"/>
    </row>
    <row r="200" spans="2:4" x14ac:dyDescent="0.25">
      <c r="B200" s="70"/>
      <c r="D200" s="22"/>
    </row>
    <row r="201" spans="2:4" ht="14.25" x14ac:dyDescent="0.3">
      <c r="B201" s="68"/>
      <c r="D201" s="21"/>
    </row>
    <row r="202" spans="2:4" ht="14.25" x14ac:dyDescent="0.3">
      <c r="B202" s="68"/>
      <c r="D202" s="21"/>
    </row>
    <row r="203" spans="2:4" ht="14.25" x14ac:dyDescent="0.3">
      <c r="B203" s="68"/>
      <c r="D203" s="21"/>
    </row>
    <row r="204" spans="2:4" ht="14.25" x14ac:dyDescent="0.3">
      <c r="B204" s="68"/>
      <c r="D204" s="21"/>
    </row>
    <row r="205" spans="2:4" x14ac:dyDescent="0.25">
      <c r="B205" s="69"/>
      <c r="D205" s="33"/>
    </row>
    <row r="206" spans="2:4" x14ac:dyDescent="0.25">
      <c r="B206" s="70"/>
      <c r="D206" s="22"/>
    </row>
    <row r="207" spans="2:4" ht="14.25" x14ac:dyDescent="0.3">
      <c r="B207" s="68"/>
      <c r="D207" s="21"/>
    </row>
    <row r="208" spans="2:4" ht="14.25" x14ac:dyDescent="0.3">
      <c r="B208" s="68"/>
      <c r="D208" s="21"/>
    </row>
    <row r="209" spans="2:4" x14ac:dyDescent="0.25">
      <c r="B209" s="69"/>
      <c r="D209" s="33"/>
    </row>
    <row r="210" spans="2:4" x14ac:dyDescent="0.25">
      <c r="B210" s="70"/>
      <c r="D210" s="22"/>
    </row>
    <row r="211" spans="2:4" ht="14.25" x14ac:dyDescent="0.3">
      <c r="B211" s="68"/>
      <c r="D211" s="21"/>
    </row>
    <row r="212" spans="2:4" ht="14.25" x14ac:dyDescent="0.3">
      <c r="B212" s="68"/>
      <c r="D212" s="21"/>
    </row>
    <row r="213" spans="2:4" x14ac:dyDescent="0.25">
      <c r="B213" s="69"/>
      <c r="D213" s="33"/>
    </row>
    <row r="214" spans="2:4" x14ac:dyDescent="0.25">
      <c r="B214" s="70"/>
      <c r="D214" s="22"/>
    </row>
    <row r="215" spans="2:4" ht="14.25" x14ac:dyDescent="0.3">
      <c r="B215" s="68"/>
      <c r="D215" s="21"/>
    </row>
    <row r="216" spans="2:4" ht="14.25" x14ac:dyDescent="0.3">
      <c r="B216" s="68"/>
      <c r="D216" s="21"/>
    </row>
    <row r="217" spans="2:4" x14ac:dyDescent="0.25">
      <c r="B217" s="69"/>
      <c r="D217" s="33"/>
    </row>
    <row r="218" spans="2:4" x14ac:dyDescent="0.25">
      <c r="B218" s="70"/>
      <c r="D218" s="22"/>
    </row>
    <row r="219" spans="2:4" ht="14.25" x14ac:dyDescent="0.3">
      <c r="B219" s="68"/>
      <c r="D219" s="21"/>
    </row>
    <row r="220" spans="2:4" ht="14.25" x14ac:dyDescent="0.3">
      <c r="B220" s="68"/>
      <c r="D220" s="21"/>
    </row>
    <row r="221" spans="2:4" x14ac:dyDescent="0.25">
      <c r="B221" s="69"/>
      <c r="D221" s="33"/>
    </row>
    <row r="222" spans="2:4" x14ac:dyDescent="0.25">
      <c r="B222" s="70"/>
      <c r="D222" s="22"/>
    </row>
    <row r="223" spans="2:4" ht="14.25" x14ac:dyDescent="0.3">
      <c r="B223" s="68"/>
      <c r="D223" s="21"/>
    </row>
    <row r="224" spans="2:4" ht="14.25" x14ac:dyDescent="0.3">
      <c r="B224" s="68"/>
      <c r="D224" s="21"/>
    </row>
    <row r="225" spans="2:4" x14ac:dyDescent="0.25">
      <c r="B225" s="69"/>
      <c r="D225" s="33"/>
    </row>
    <row r="226" spans="2:4" x14ac:dyDescent="0.25">
      <c r="B226" s="70"/>
      <c r="D226" s="22"/>
    </row>
    <row r="227" spans="2:4" ht="14.25" x14ac:dyDescent="0.3">
      <c r="B227" s="68"/>
      <c r="D227" s="21"/>
    </row>
    <row r="228" spans="2:4" ht="14.25" x14ac:dyDescent="0.3">
      <c r="B228" s="68"/>
      <c r="D228" s="21"/>
    </row>
    <row r="229" spans="2:4" x14ac:dyDescent="0.25">
      <c r="B229" s="69"/>
      <c r="D229" s="33"/>
    </row>
    <row r="230" spans="2:4" x14ac:dyDescent="0.25">
      <c r="B230" s="70"/>
      <c r="D230" s="22"/>
    </row>
    <row r="231" spans="2:4" ht="14.25" x14ac:dyDescent="0.3">
      <c r="B231" s="68"/>
      <c r="D231" s="21"/>
    </row>
    <row r="232" spans="2:4" ht="14.25" x14ac:dyDescent="0.3">
      <c r="B232" s="68"/>
      <c r="D232" s="21"/>
    </row>
    <row r="233" spans="2:4" x14ac:dyDescent="0.25">
      <c r="B233" s="69"/>
      <c r="D233" s="33"/>
    </row>
    <row r="234" spans="2:4" x14ac:dyDescent="0.25">
      <c r="B234" s="70"/>
      <c r="D234" s="22"/>
    </row>
    <row r="235" spans="2:4" ht="14.25" x14ac:dyDescent="0.3">
      <c r="B235" s="68"/>
      <c r="D235" s="21"/>
    </row>
    <row r="236" spans="2:4" ht="14.25" x14ac:dyDescent="0.3">
      <c r="B236" s="68"/>
      <c r="D236" s="21"/>
    </row>
    <row r="237" spans="2:4" x14ac:dyDescent="0.25">
      <c r="B237" s="69"/>
      <c r="D237" s="33"/>
    </row>
    <row r="238" spans="2:4" x14ac:dyDescent="0.25">
      <c r="B238" s="70"/>
      <c r="D238" s="22"/>
    </row>
    <row r="239" spans="2:4" ht="14.25" x14ac:dyDescent="0.3">
      <c r="B239" s="68"/>
      <c r="D239" s="21"/>
    </row>
    <row r="240" spans="2:4" ht="14.25" x14ac:dyDescent="0.3">
      <c r="B240" s="68"/>
      <c r="D240" s="21"/>
    </row>
    <row r="241" spans="2:4" x14ac:dyDescent="0.25">
      <c r="B241" s="69"/>
      <c r="D241" s="33"/>
    </row>
    <row r="242" spans="2:4" x14ac:dyDescent="0.25">
      <c r="B242" s="70"/>
      <c r="D242" s="22"/>
    </row>
    <row r="243" spans="2:4" ht="14.25" x14ac:dyDescent="0.3">
      <c r="B243" s="68"/>
      <c r="D243" s="21"/>
    </row>
    <row r="244" spans="2:4" ht="14.25" x14ac:dyDescent="0.3">
      <c r="B244" s="68"/>
      <c r="D244" s="21"/>
    </row>
    <row r="245" spans="2:4" ht="14.25" x14ac:dyDescent="0.3">
      <c r="B245" s="68"/>
      <c r="D245" s="21"/>
    </row>
    <row r="246" spans="2:4" ht="14.25" x14ac:dyDescent="0.3">
      <c r="B246" s="68"/>
      <c r="D246" s="21"/>
    </row>
    <row r="247" spans="2:4" ht="14.25" x14ac:dyDescent="0.3">
      <c r="B247" s="68"/>
      <c r="D247" s="21"/>
    </row>
    <row r="248" spans="2:4" ht="14.25" x14ac:dyDescent="0.3">
      <c r="B248" s="68"/>
      <c r="D248" s="21"/>
    </row>
    <row r="249" spans="2:4" ht="14.25" x14ac:dyDescent="0.3">
      <c r="B249" s="68"/>
      <c r="D249" s="21"/>
    </row>
    <row r="250" spans="2:4" x14ac:dyDescent="0.25">
      <c r="B250" s="69"/>
      <c r="D250" s="33"/>
    </row>
    <row r="251" spans="2:4" x14ac:dyDescent="0.25">
      <c r="B251" s="70"/>
      <c r="D251" s="22"/>
    </row>
    <row r="252" spans="2:4" ht="14.25" x14ac:dyDescent="0.3">
      <c r="B252" s="68"/>
      <c r="D252" s="21"/>
    </row>
    <row r="253" spans="2:4" x14ac:dyDescent="0.25">
      <c r="B253" s="69"/>
      <c r="D253" s="33"/>
    </row>
    <row r="254" spans="2:4" x14ac:dyDescent="0.25">
      <c r="B254" s="70"/>
      <c r="D254" s="22"/>
    </row>
    <row r="255" spans="2:4" ht="14.25" x14ac:dyDescent="0.3">
      <c r="B255" s="68"/>
      <c r="D255" s="21"/>
    </row>
    <row r="256" spans="2:4" x14ac:dyDescent="0.25">
      <c r="B256" s="70"/>
      <c r="D256" s="22"/>
    </row>
    <row r="257" spans="2:4" ht="14.25" x14ac:dyDescent="0.3">
      <c r="B257" s="68"/>
      <c r="D257" s="21"/>
    </row>
    <row r="258" spans="2:4" ht="14.25" x14ac:dyDescent="0.3">
      <c r="B258" s="68"/>
      <c r="D258" s="21"/>
    </row>
    <row r="259" spans="2:4" x14ac:dyDescent="0.25">
      <c r="B259" s="69"/>
      <c r="D259" s="33"/>
    </row>
    <row r="260" spans="2:4" x14ac:dyDescent="0.25">
      <c r="B260" s="70"/>
      <c r="D260" s="22"/>
    </row>
    <row r="261" spans="2:4" ht="14.25" x14ac:dyDescent="0.3">
      <c r="B261" s="68"/>
      <c r="D261" s="21"/>
    </row>
    <row r="262" spans="2:4" ht="14.25" x14ac:dyDescent="0.3">
      <c r="B262" s="68"/>
      <c r="D262" s="21"/>
    </row>
    <row r="263" spans="2:4" ht="14.25" x14ac:dyDescent="0.3">
      <c r="B263" s="68"/>
      <c r="D263" s="21"/>
    </row>
    <row r="264" spans="2:4" ht="14.25" x14ac:dyDescent="0.3">
      <c r="B264" s="68"/>
      <c r="D264" s="21"/>
    </row>
    <row r="265" spans="2:4" x14ac:dyDescent="0.25">
      <c r="B265" s="71"/>
      <c r="D265" s="34"/>
    </row>
    <row r="266" spans="2:4" x14ac:dyDescent="0.25">
      <c r="B266" s="70"/>
      <c r="D266" s="22"/>
    </row>
    <row r="267" spans="2:4" ht="14.25" x14ac:dyDescent="0.3">
      <c r="B267" s="68"/>
      <c r="D267" s="21"/>
    </row>
    <row r="268" spans="2:4" x14ac:dyDescent="0.25">
      <c r="B268" s="71"/>
      <c r="D268" s="34"/>
    </row>
    <row r="269" spans="2:4" x14ac:dyDescent="0.25">
      <c r="B269" s="70"/>
      <c r="D269" s="22"/>
    </row>
    <row r="270" spans="2:4" ht="14.25" x14ac:dyDescent="0.3">
      <c r="B270" s="68"/>
      <c r="D270" s="21"/>
    </row>
    <row r="271" spans="2:4" x14ac:dyDescent="0.25">
      <c r="B271" s="71"/>
      <c r="D271" s="34"/>
    </row>
    <row r="272" spans="2:4" x14ac:dyDescent="0.25">
      <c r="B272" s="70"/>
      <c r="D272" s="22"/>
    </row>
    <row r="273" spans="2:4" ht="14.25" x14ac:dyDescent="0.3">
      <c r="B273" s="68"/>
      <c r="D273" s="21"/>
    </row>
    <row r="274" spans="2:4" x14ac:dyDescent="0.25">
      <c r="B274" s="71"/>
      <c r="D274" s="34"/>
    </row>
    <row r="275" spans="2:4" x14ac:dyDescent="0.25">
      <c r="B275" s="70"/>
      <c r="D275" s="22"/>
    </row>
    <row r="276" spans="2:4" ht="14.25" x14ac:dyDescent="0.3">
      <c r="B276" s="68"/>
      <c r="D276" s="21"/>
    </row>
    <row r="277" spans="2:4" ht="14.25" x14ac:dyDescent="0.3">
      <c r="B277" s="68"/>
      <c r="D277" s="21"/>
    </row>
    <row r="278" spans="2:4" ht="14.25" x14ac:dyDescent="0.3">
      <c r="B278" s="68"/>
      <c r="D278" s="21"/>
    </row>
    <row r="279" spans="2:4" x14ac:dyDescent="0.25">
      <c r="B279" s="71"/>
      <c r="D279" s="34"/>
    </row>
    <row r="280" spans="2:4" x14ac:dyDescent="0.25">
      <c r="B280" s="70"/>
      <c r="D280" s="22"/>
    </row>
    <row r="281" spans="2:4" ht="14.25" x14ac:dyDescent="0.3">
      <c r="B281" s="68"/>
      <c r="D281" s="21"/>
    </row>
    <row r="282" spans="2:4" ht="14.25" x14ac:dyDescent="0.3">
      <c r="B282" s="68"/>
      <c r="D282" s="21"/>
    </row>
    <row r="283" spans="2:4" ht="14.25" x14ac:dyDescent="0.3">
      <c r="B283" s="68"/>
      <c r="D283" s="21"/>
    </row>
  </sheetData>
  <sheetProtection algorithmName="SHA-512" hashValue="8zqbjS07iYzb/LBORdvdhm1/ksyXH1ElHcfhKc525EWVe3gnqf+un23zZsJsGvtAxKgTIwVkgYPc5Zbn8c2kFA==" saltValue="531u9vRhAtGeFocdQ+f4Sg==" spinCount="100000" sheet="1" objects="1" scenarios="1"/>
  <printOptions horizontalCentered="1"/>
  <pageMargins left="0.47244094488188998" right="0.47244094488188998" top="0.78740157480314998" bottom="0.78740157480314998" header="0.39370078740157499" footer="0.31496062992126"/>
  <pageSetup paperSize="9"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0583E-7F29-4957-9E40-528BF7FCA8FC}">
  <sheetPr>
    <tabColor theme="0" tint="-0.249977111117893"/>
    <pageSetUpPr fitToPage="1"/>
  </sheetPr>
  <dimension ref="A1:F28"/>
  <sheetViews>
    <sheetView showGridLines="0" view="pageBreakPreview" zoomScale="130" zoomScaleNormal="130" zoomScaleSheetLayoutView="130" zoomScalePageLayoutView="80" workbookViewId="0">
      <pane ySplit="4" topLeftCell="A5" activePane="bottomLeft" state="frozen"/>
      <selection activeCell="D6" sqref="D6"/>
      <selection pane="bottomLeft" activeCell="D6" sqref="D6"/>
    </sheetView>
  </sheetViews>
  <sheetFormatPr defaultColWidth="8.7109375" defaultRowHeight="14.25" x14ac:dyDescent="0.3"/>
  <cols>
    <col min="1" max="1" width="3.7109375" style="16" customWidth="1"/>
    <col min="2" max="2" width="3.7109375" style="13" customWidth="1"/>
    <col min="3" max="3" width="120.85546875" style="14" customWidth="1"/>
    <col min="4" max="4" width="3.7109375" style="23" customWidth="1"/>
    <col min="5" max="5" width="3.7109375" style="16" customWidth="1"/>
    <col min="6" max="6" width="3.7109375" style="15" customWidth="1"/>
    <col min="7" max="8" width="3.7109375" style="16" customWidth="1"/>
    <col min="9" max="16384" width="8.7109375" style="16"/>
  </cols>
  <sheetData>
    <row r="1" spans="1:6" x14ac:dyDescent="0.3">
      <c r="A1" s="74"/>
      <c r="B1" s="75"/>
      <c r="C1" s="76"/>
      <c r="D1" s="77"/>
      <c r="E1" s="77"/>
    </row>
    <row r="2" spans="1:6" x14ac:dyDescent="0.3">
      <c r="A2" s="74"/>
      <c r="B2" s="75"/>
      <c r="C2" s="76"/>
      <c r="D2" s="77"/>
      <c r="E2" s="77"/>
    </row>
    <row r="3" spans="1:6" x14ac:dyDescent="0.3">
      <c r="A3" s="74"/>
      <c r="B3" s="75"/>
      <c r="C3" s="78"/>
      <c r="D3" s="79"/>
      <c r="E3" s="65"/>
    </row>
    <row r="4" spans="1:6" s="17" customFormat="1" x14ac:dyDescent="0.3">
      <c r="A4" s="74"/>
      <c r="B4" s="75"/>
      <c r="C4" s="65" t="s">
        <v>21</v>
      </c>
      <c r="D4" s="79"/>
      <c r="E4" s="65"/>
      <c r="F4" s="15"/>
    </row>
    <row r="5" spans="1:6" x14ac:dyDescent="0.3">
      <c r="A5" s="74"/>
      <c r="B5" s="75"/>
      <c r="C5" s="80"/>
      <c r="D5" s="77"/>
      <c r="E5" s="77"/>
    </row>
    <row r="6" spans="1:6" s="18" customFormat="1" x14ac:dyDescent="0.3">
      <c r="A6" s="74">
        <v>1</v>
      </c>
      <c r="B6" s="81" t="s">
        <v>22</v>
      </c>
      <c r="C6" s="82"/>
      <c r="D6" s="83"/>
      <c r="E6" s="83"/>
      <c r="F6" s="15"/>
    </row>
    <row r="7" spans="1:6" s="20" customFormat="1" ht="40.5" x14ac:dyDescent="0.3">
      <c r="A7" s="74"/>
      <c r="B7" s="81" t="s">
        <v>23</v>
      </c>
      <c r="C7" s="73" t="s">
        <v>62</v>
      </c>
      <c r="D7" s="84"/>
      <c r="E7" s="84"/>
      <c r="F7" s="19"/>
    </row>
    <row r="8" spans="1:6" s="20" customFormat="1" ht="27" x14ac:dyDescent="0.3">
      <c r="A8" s="74"/>
      <c r="B8" s="81" t="s">
        <v>24</v>
      </c>
      <c r="C8" s="85" t="s">
        <v>63</v>
      </c>
      <c r="D8" s="84"/>
      <c r="E8" s="84"/>
      <c r="F8" s="19"/>
    </row>
    <row r="9" spans="1:6" s="21" customFormat="1" ht="81" x14ac:dyDescent="0.3">
      <c r="A9" s="74"/>
      <c r="B9" s="81" t="s">
        <v>25</v>
      </c>
      <c r="C9" s="73" t="s">
        <v>64</v>
      </c>
      <c r="D9" s="86"/>
      <c r="E9" s="86"/>
      <c r="F9" s="15"/>
    </row>
    <row r="10" spans="1:6" s="20" customFormat="1" ht="81" x14ac:dyDescent="0.3">
      <c r="A10" s="74"/>
      <c r="B10" s="81" t="s">
        <v>26</v>
      </c>
      <c r="C10" s="73" t="s">
        <v>65</v>
      </c>
      <c r="D10" s="84"/>
      <c r="E10" s="84"/>
      <c r="F10" s="19"/>
    </row>
    <row r="11" spans="1:6" s="21" customFormat="1" ht="40.5" x14ac:dyDescent="0.3">
      <c r="A11" s="74"/>
      <c r="B11" s="81" t="s">
        <v>27</v>
      </c>
      <c r="C11" s="73" t="s">
        <v>66</v>
      </c>
      <c r="D11" s="86"/>
      <c r="E11" s="86"/>
      <c r="F11" s="15"/>
    </row>
    <row r="12" spans="1:6" s="20" customFormat="1" ht="27" x14ac:dyDescent="0.3">
      <c r="A12" s="74"/>
      <c r="B12" s="81" t="s">
        <v>28</v>
      </c>
      <c r="C12" s="73" t="s">
        <v>67</v>
      </c>
      <c r="D12" s="84"/>
      <c r="E12" s="84"/>
      <c r="F12" s="19"/>
    </row>
    <row r="13" spans="1:6" s="21" customFormat="1" ht="40.5" x14ac:dyDescent="0.3">
      <c r="A13" s="74"/>
      <c r="B13" s="81" t="s">
        <v>29</v>
      </c>
      <c r="C13" s="73" t="s">
        <v>68</v>
      </c>
      <c r="D13" s="86"/>
      <c r="E13" s="86"/>
      <c r="F13" s="15"/>
    </row>
    <row r="14" spans="1:6" s="20" customFormat="1" ht="67.5" x14ac:dyDescent="0.3">
      <c r="A14" s="74"/>
      <c r="B14" s="81" t="s">
        <v>30</v>
      </c>
      <c r="C14" s="73" t="s">
        <v>69</v>
      </c>
      <c r="D14" s="84"/>
      <c r="E14" s="84"/>
      <c r="F14" s="19"/>
    </row>
    <row r="15" spans="1:6" s="20" customFormat="1" ht="54" x14ac:dyDescent="0.3">
      <c r="A15" s="74"/>
      <c r="B15" s="81" t="s">
        <v>31</v>
      </c>
      <c r="C15" s="73" t="s">
        <v>70</v>
      </c>
      <c r="D15" s="84"/>
      <c r="E15" s="84"/>
      <c r="F15" s="19"/>
    </row>
    <row r="16" spans="1:6" s="20" customFormat="1" ht="27" x14ac:dyDescent="0.3">
      <c r="A16" s="74"/>
      <c r="B16" s="81" t="s">
        <v>32</v>
      </c>
      <c r="C16" s="73" t="s">
        <v>33</v>
      </c>
      <c r="D16" s="84"/>
      <c r="E16" s="84"/>
      <c r="F16" s="19"/>
    </row>
    <row r="17" spans="1:6" s="20" customFormat="1" x14ac:dyDescent="0.3">
      <c r="A17" s="74"/>
      <c r="B17" s="81" t="s">
        <v>34</v>
      </c>
      <c r="C17" s="73" t="s">
        <v>71</v>
      </c>
      <c r="D17" s="84"/>
      <c r="E17" s="84"/>
      <c r="F17" s="19"/>
    </row>
    <row r="18" spans="1:6" s="21" customFormat="1" ht="54" x14ac:dyDescent="0.3">
      <c r="A18" s="74"/>
      <c r="B18" s="81" t="s">
        <v>35</v>
      </c>
      <c r="C18" s="87" t="s">
        <v>72</v>
      </c>
      <c r="D18" s="86"/>
      <c r="E18" s="86"/>
      <c r="F18" s="15"/>
    </row>
    <row r="19" spans="1:6" s="21" customFormat="1" ht="40.5" x14ac:dyDescent="0.3">
      <c r="A19" s="74"/>
      <c r="B19" s="81" t="s">
        <v>73</v>
      </c>
      <c r="C19" s="87" t="s">
        <v>74</v>
      </c>
      <c r="D19" s="86"/>
      <c r="E19" s="86"/>
      <c r="F19" s="15"/>
    </row>
    <row r="20" spans="1:6" x14ac:dyDescent="0.3">
      <c r="A20" s="74"/>
      <c r="B20" s="75"/>
      <c r="C20" s="73"/>
      <c r="D20" s="77"/>
      <c r="E20" s="77"/>
    </row>
    <row r="21" spans="1:6" x14ac:dyDescent="0.3">
      <c r="A21" s="74">
        <v>22</v>
      </c>
      <c r="B21" s="81" t="s">
        <v>353</v>
      </c>
      <c r="C21" s="88"/>
      <c r="D21" s="90"/>
      <c r="E21" s="90"/>
    </row>
    <row r="22" spans="1:6" ht="25.5" x14ac:dyDescent="0.3">
      <c r="A22" s="74"/>
      <c r="B22" s="75" t="s">
        <v>354</v>
      </c>
      <c r="C22" s="87" t="s">
        <v>355</v>
      </c>
      <c r="D22" s="78"/>
      <c r="E22" s="78"/>
    </row>
    <row r="23" spans="1:6" ht="25.5" x14ac:dyDescent="0.3">
      <c r="A23" s="89"/>
      <c r="B23" s="75" t="s">
        <v>356</v>
      </c>
      <c r="C23" s="87" t="s">
        <v>357</v>
      </c>
      <c r="D23" s="78"/>
      <c r="E23" s="78"/>
    </row>
    <row r="24" spans="1:6" ht="27" x14ac:dyDescent="0.3">
      <c r="A24" s="89"/>
      <c r="B24" s="75" t="s">
        <v>358</v>
      </c>
      <c r="C24" s="87" t="s">
        <v>359</v>
      </c>
      <c r="D24" s="78"/>
      <c r="E24" s="78"/>
    </row>
    <row r="25" spans="1:6" ht="25.5" x14ac:dyDescent="0.3">
      <c r="A25" s="89"/>
      <c r="B25" s="75" t="s">
        <v>360</v>
      </c>
      <c r="C25" s="87" t="s">
        <v>361</v>
      </c>
      <c r="D25" s="78"/>
      <c r="E25" s="78"/>
    </row>
    <row r="26" spans="1:6" s="15" customFormat="1" ht="27" x14ac:dyDescent="0.3">
      <c r="A26" s="89"/>
      <c r="B26" s="75" t="s">
        <v>362</v>
      </c>
      <c r="C26" s="87" t="s">
        <v>363</v>
      </c>
      <c r="D26" s="78"/>
      <c r="E26" s="78"/>
    </row>
    <row r="27" spans="1:6" s="15" customFormat="1" x14ac:dyDescent="0.3">
      <c r="A27" s="89"/>
      <c r="B27" s="91"/>
      <c r="C27" s="92"/>
      <c r="D27" s="78"/>
      <c r="E27" s="78"/>
    </row>
    <row r="28" spans="1:6" s="15" customFormat="1" x14ac:dyDescent="0.3">
      <c r="A28" s="89"/>
      <c r="B28" s="91"/>
      <c r="C28" s="92"/>
      <c r="D28" s="78"/>
      <c r="E28" s="78"/>
    </row>
  </sheetData>
  <sheetProtection algorithmName="SHA-512" hashValue="aV+WBQOimhvTUkJbGIna5VS1+6+l9HWt6knKMvn4EAaQjCrVqlM8Zt8O6Gi7R2v75v5Q6hqG4vam7FR02SRG7A==" saltValue="RfqrnjI1/x/EZpP4ouM71A==" spinCount="100000" sheet="1" objects="1" scenarios="1"/>
  <printOptions horizontalCentered="1"/>
  <pageMargins left="0.47244094488188998" right="0.47244094488188998" top="0.78740157480314998" bottom="0.78740157480314998" header="0.39370078740157499" footer="0.31496062992126"/>
  <pageSetup paperSize="9"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899FD-64DF-4C68-9FDD-00A41CB7EB2D}">
  <sheetPr>
    <tabColor theme="0" tint="-0.249977111117893"/>
    <pageSetUpPr fitToPage="1"/>
  </sheetPr>
  <dimension ref="A1:E26"/>
  <sheetViews>
    <sheetView showGridLines="0" view="pageBreakPreview" zoomScale="130" zoomScaleNormal="130" zoomScaleSheetLayoutView="130" zoomScalePageLayoutView="19" workbookViewId="0">
      <pane ySplit="4" topLeftCell="A5" activePane="bottomLeft" state="frozen"/>
      <selection activeCell="D6" sqref="D6"/>
      <selection pane="bottomLeft" activeCell="D6" sqref="D6"/>
    </sheetView>
  </sheetViews>
  <sheetFormatPr defaultColWidth="11.42578125" defaultRowHeight="13.5" x14ac:dyDescent="0.25"/>
  <cols>
    <col min="1" max="1" width="3.7109375" style="32" customWidth="1"/>
    <col min="2" max="2" width="3.7109375" style="26" customWidth="1"/>
    <col min="3" max="3" width="120.85546875" style="26" customWidth="1"/>
    <col min="4" max="5" width="3.7109375" style="26" customWidth="1"/>
    <col min="6" max="16384" width="11.42578125" style="26"/>
  </cols>
  <sheetData>
    <row r="1" spans="1:5" s="24" customFormat="1" x14ac:dyDescent="0.25">
      <c r="A1" s="93"/>
      <c r="B1" s="93"/>
      <c r="C1" s="94"/>
      <c r="D1" s="94"/>
      <c r="E1" s="94"/>
    </row>
    <row r="2" spans="1:5" s="24" customFormat="1" ht="13.5" customHeight="1" x14ac:dyDescent="0.25">
      <c r="A2" s="93"/>
      <c r="B2" s="93"/>
      <c r="C2" s="94"/>
      <c r="D2" s="94"/>
      <c r="E2" s="94"/>
    </row>
    <row r="3" spans="1:5" s="24" customFormat="1" ht="14.25" customHeight="1" x14ac:dyDescent="0.25">
      <c r="A3" s="95"/>
      <c r="B3" s="95"/>
      <c r="C3" s="92"/>
      <c r="D3" s="92"/>
      <c r="E3" s="92"/>
    </row>
    <row r="4" spans="1:5" s="25" customFormat="1" ht="13.5" customHeight="1" x14ac:dyDescent="0.25">
      <c r="A4" s="95"/>
      <c r="B4" s="95"/>
      <c r="C4" s="65" t="s">
        <v>43</v>
      </c>
      <c r="D4" s="65"/>
      <c r="E4" s="65"/>
    </row>
    <row r="5" spans="1:5" x14ac:dyDescent="0.25">
      <c r="A5" s="96"/>
      <c r="B5" s="96"/>
      <c r="C5" s="79"/>
      <c r="D5" s="65"/>
      <c r="E5" s="65"/>
    </row>
    <row r="6" spans="1:5" x14ac:dyDescent="0.25">
      <c r="A6" s="93"/>
      <c r="B6" s="81">
        <v>1</v>
      </c>
      <c r="C6" s="81" t="s">
        <v>364</v>
      </c>
      <c r="D6" s="81"/>
      <c r="E6" s="81"/>
    </row>
    <row r="7" spans="1:5" ht="108" x14ac:dyDescent="0.25">
      <c r="A7" s="93"/>
      <c r="B7" s="93"/>
      <c r="C7" s="73" t="s">
        <v>365</v>
      </c>
      <c r="D7" s="73"/>
      <c r="E7" s="73"/>
    </row>
    <row r="8" spans="1:5" x14ac:dyDescent="0.25">
      <c r="A8" s="93"/>
      <c r="B8" s="81" t="s">
        <v>75</v>
      </c>
      <c r="C8" s="81" t="s">
        <v>44</v>
      </c>
      <c r="D8" s="81"/>
      <c r="E8" s="81"/>
    </row>
    <row r="9" spans="1:5" ht="148.5" x14ac:dyDescent="0.25">
      <c r="A9" s="93"/>
      <c r="B9" s="93"/>
      <c r="C9" s="73" t="s">
        <v>76</v>
      </c>
      <c r="D9" s="73"/>
      <c r="E9" s="73"/>
    </row>
    <row r="10" spans="1:5" x14ac:dyDescent="0.25">
      <c r="A10" s="93"/>
      <c r="B10" s="81" t="s">
        <v>77</v>
      </c>
      <c r="C10" s="81" t="s">
        <v>45</v>
      </c>
      <c r="D10" s="81"/>
      <c r="E10" s="81"/>
    </row>
    <row r="11" spans="1:5" ht="54" x14ac:dyDescent="0.25">
      <c r="A11" s="93"/>
      <c r="B11" s="93"/>
      <c r="C11" s="73" t="s">
        <v>78</v>
      </c>
      <c r="D11" s="73"/>
      <c r="E11" s="73"/>
    </row>
    <row r="12" spans="1:5" x14ac:dyDescent="0.25">
      <c r="A12" s="93"/>
      <c r="B12" s="93"/>
      <c r="C12" s="94"/>
      <c r="D12" s="94"/>
      <c r="E12" s="94"/>
    </row>
    <row r="13" spans="1:5" ht="14.25" x14ac:dyDescent="0.25">
      <c r="A13" s="35"/>
    </row>
    <row r="25" spans="1:1" ht="15" x14ac:dyDescent="0.25">
      <c r="A25" s="36"/>
    </row>
    <row r="26" spans="1:1" ht="15" x14ac:dyDescent="0.25">
      <c r="A26" s="37"/>
    </row>
  </sheetData>
  <sheetProtection algorithmName="SHA-512" hashValue="DKJbjrfpaTkZvpLJGMDnf7MAAWPG/k3AxrqnM93Q1KcbGrMZzRk1q21clqp6oDIJycSSqJeePcI8PZC13Nc7bA==" saltValue="0IuraOBOjEXuZcrlcZcG2w==" spinCount="100000" sheet="1" objects="1" scenarios="1"/>
  <printOptions horizontalCentered="1"/>
  <pageMargins left="0.47244094488188998" right="0.47244094488188998" top="0.78740157480314998" bottom="0.78740157480314998" header="0.39370078740157499" footer="0.31496062992126"/>
  <pageSetup paperSize="9" scale="91"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35"/>
  <sheetViews>
    <sheetView showGridLines="0" view="pageBreakPreview" topLeftCell="D1" zoomScale="130" zoomScaleNormal="100" zoomScaleSheetLayoutView="130" zoomScalePageLayoutView="19" workbookViewId="0">
      <pane ySplit="6" topLeftCell="A7" activePane="bottomLeft" state="frozen"/>
      <selection pane="bottomLeft" activeCell="E32" sqref="E32"/>
    </sheetView>
  </sheetViews>
  <sheetFormatPr defaultColWidth="9.140625" defaultRowHeight="8.25" outlineLevelRow="5" x14ac:dyDescent="0.15"/>
  <cols>
    <col min="1" max="1" width="34.7109375" style="2" hidden="1" customWidth="1"/>
    <col min="2" max="3" width="3.85546875" style="2" customWidth="1"/>
    <col min="4" max="4" width="80.7109375" style="2" customWidth="1"/>
    <col min="5" max="5" width="15.7109375" style="2" customWidth="1"/>
    <col min="6" max="8" width="15.7109375" style="2" hidden="1" customWidth="1"/>
    <col min="9" max="10" width="3.85546875" style="2" customWidth="1"/>
    <col min="11" max="11" width="41.7109375" style="2" customWidth="1"/>
    <col min="12" max="16384" width="9.140625" style="2"/>
  </cols>
  <sheetData>
    <row r="1" spans="1:12" x14ac:dyDescent="0.15">
      <c r="A1" s="6"/>
      <c r="B1" s="6"/>
      <c r="C1" s="6"/>
      <c r="D1" s="139"/>
      <c r="E1" s="143"/>
      <c r="F1" s="148"/>
      <c r="G1" s="144"/>
      <c r="H1" s="144"/>
      <c r="I1" s="7"/>
      <c r="J1" s="7"/>
    </row>
    <row r="2" spans="1:12" ht="12.75" x14ac:dyDescent="0.15">
      <c r="D2" s="260" t="s">
        <v>54</v>
      </c>
      <c r="E2" s="261"/>
      <c r="F2" s="149"/>
      <c r="G2" s="154"/>
      <c r="H2" s="154"/>
    </row>
    <row r="3" spans="1:12" ht="7.5" customHeight="1" x14ac:dyDescent="0.15">
      <c r="A3" s="6"/>
      <c r="B3" s="6"/>
      <c r="C3" s="6"/>
      <c r="D3" s="140"/>
      <c r="E3" s="144"/>
      <c r="F3" s="150"/>
      <c r="G3" s="155"/>
      <c r="H3" s="155"/>
      <c r="K3" s="9"/>
    </row>
    <row r="4" spans="1:12" ht="25.5" customHeight="1" x14ac:dyDescent="0.15">
      <c r="D4" s="141" t="s">
        <v>5</v>
      </c>
      <c r="E4" s="145" t="s">
        <v>11</v>
      </c>
      <c r="F4" s="151" t="s">
        <v>13</v>
      </c>
      <c r="G4" s="156" t="s">
        <v>3</v>
      </c>
      <c r="H4" s="156" t="s">
        <v>17</v>
      </c>
      <c r="K4" s="6"/>
      <c r="L4" s="9"/>
    </row>
    <row r="5" spans="1:12" ht="7.5" customHeight="1" x14ac:dyDescent="0.15">
      <c r="D5" s="140"/>
      <c r="E5" s="144"/>
      <c r="F5" s="148"/>
      <c r="G5" s="144"/>
      <c r="H5" s="144"/>
      <c r="K5" s="9"/>
    </row>
    <row r="6" spans="1:12" ht="15" x14ac:dyDescent="0.2">
      <c r="A6" s="157" t="s">
        <v>105</v>
      </c>
      <c r="B6" s="157"/>
      <c r="C6" s="157"/>
      <c r="D6" s="158" t="s">
        <v>106</v>
      </c>
      <c r="E6" s="159">
        <f>VLOOKUP($A6,Zakázka!$A:$X,15,FALSE)</f>
        <v>0</v>
      </c>
      <c r="F6" s="160">
        <f>VLOOKUP($A6,Zakázka!$A:$X,19,FALSE)</f>
        <v>0</v>
      </c>
      <c r="G6" s="159">
        <f>VLOOKUP($A6,Zakázka!$A:$X,23,FALSE)</f>
        <v>0</v>
      </c>
      <c r="H6" s="159">
        <f>VLOOKUP($A6,Zakázka!$A:$X,24,FALSE)</f>
        <v>0</v>
      </c>
      <c r="I6" s="161"/>
      <c r="J6" s="161"/>
      <c r="K6" s="6"/>
      <c r="L6" s="9"/>
    </row>
    <row r="7" spans="1:12" ht="14.25" outlineLevel="1" x14ac:dyDescent="0.2">
      <c r="A7" s="162" t="s">
        <v>107</v>
      </c>
      <c r="B7" s="162"/>
      <c r="C7" s="162"/>
      <c r="D7" s="163" t="s">
        <v>108</v>
      </c>
      <c r="E7" s="164">
        <f>VLOOKUP($A7,Zakázka!$A:$X,15,FALSE)</f>
        <v>0</v>
      </c>
      <c r="F7" s="165">
        <f>VLOOKUP($A7,Zakázka!$A:$X,19,FALSE)</f>
        <v>0</v>
      </c>
      <c r="G7" s="164">
        <f>VLOOKUP($A7,Zakázka!$A:$X,23,FALSE)</f>
        <v>0</v>
      </c>
      <c r="H7" s="164">
        <f>VLOOKUP($A7,Zakázka!$A:$X,24,FALSE)</f>
        <v>0</v>
      </c>
      <c r="I7" s="166"/>
      <c r="J7" s="166"/>
      <c r="K7" s="6"/>
      <c r="L7" s="9"/>
    </row>
    <row r="8" spans="1:12" ht="12.75" outlineLevel="2" x14ac:dyDescent="0.2">
      <c r="A8" s="167" t="s">
        <v>109</v>
      </c>
      <c r="B8" s="167"/>
      <c r="C8" s="167"/>
      <c r="D8" s="168" t="s">
        <v>110</v>
      </c>
      <c r="E8" s="169">
        <f>VLOOKUP($A8,Zakázka!$A:$X,15,FALSE)</f>
        <v>0</v>
      </c>
      <c r="F8" s="170">
        <f>VLOOKUP($A8,Zakázka!$A:$X,19,FALSE)</f>
        <v>0</v>
      </c>
      <c r="G8" s="169">
        <f>VLOOKUP($A8,Zakázka!$A:$X,23,FALSE)</f>
        <v>0</v>
      </c>
      <c r="H8" s="169">
        <f>VLOOKUP($A8,Zakázka!$A:$X,24,FALSE)</f>
        <v>0</v>
      </c>
      <c r="I8" s="171"/>
      <c r="J8" s="171"/>
      <c r="K8" s="6"/>
      <c r="L8" s="9"/>
    </row>
    <row r="9" spans="1:12" ht="13.5" outlineLevel="3" collapsed="1" x14ac:dyDescent="0.25">
      <c r="A9" s="172" t="s">
        <v>111</v>
      </c>
      <c r="B9" s="172"/>
      <c r="C9" s="172"/>
      <c r="D9" s="173" t="s">
        <v>112</v>
      </c>
      <c r="E9" s="174">
        <f>VLOOKUP($A9,Zakázka!$A:$X,15,FALSE)</f>
        <v>0</v>
      </c>
      <c r="F9" s="175">
        <f>VLOOKUP($A9,Zakázka!$A:$X,19,FALSE)</f>
        <v>0</v>
      </c>
      <c r="G9" s="174">
        <f>VLOOKUP($A9,Zakázka!$A:$X,23,FALSE)</f>
        <v>0</v>
      </c>
      <c r="H9" s="174">
        <f>VLOOKUP($A9,Zakázka!$A:$X,24,FALSE)</f>
        <v>0</v>
      </c>
      <c r="I9" s="176"/>
      <c r="J9" s="176"/>
      <c r="K9" s="6"/>
      <c r="L9" s="9"/>
    </row>
    <row r="10" spans="1:12" ht="13.5" hidden="1" outlineLevel="4" x14ac:dyDescent="0.25">
      <c r="A10" s="177" t="s">
        <v>113</v>
      </c>
      <c r="B10" s="177"/>
      <c r="C10" s="177"/>
      <c r="D10" s="178" t="s">
        <v>114</v>
      </c>
      <c r="E10" s="179">
        <f>VLOOKUP($A10,Zakázka!$A:$X,15,FALSE)</f>
        <v>0</v>
      </c>
      <c r="F10" s="180">
        <f>VLOOKUP($A10,Zakázka!$A:$X,19,FALSE)</f>
        <v>0</v>
      </c>
      <c r="G10" s="179">
        <f>VLOOKUP($A10,Zakázka!$A:$X,23,FALSE)</f>
        <v>0</v>
      </c>
      <c r="H10" s="179">
        <f>VLOOKUP($A10,Zakázka!$A:$X,24,FALSE)</f>
        <v>0</v>
      </c>
      <c r="I10" s="181"/>
      <c r="J10" s="181"/>
      <c r="K10" s="6"/>
      <c r="L10" s="9"/>
    </row>
    <row r="11" spans="1:12" ht="13.5" hidden="1" outlineLevel="5" x14ac:dyDescent="0.25">
      <c r="A11" s="182" t="s">
        <v>115</v>
      </c>
      <c r="B11" s="182"/>
      <c r="C11" s="182"/>
      <c r="D11" s="183" t="s">
        <v>116</v>
      </c>
      <c r="E11" s="184">
        <f>VLOOKUP($A11,Zakázka!$A:$X,15,FALSE)</f>
        <v>0</v>
      </c>
      <c r="F11" s="185">
        <f>VLOOKUP($A11,Zakázka!$A:$X,19,FALSE)</f>
        <v>0</v>
      </c>
      <c r="G11" s="184">
        <f>VLOOKUP($A11,Zakázka!$A:$X,23,FALSE)</f>
        <v>0</v>
      </c>
      <c r="H11" s="184">
        <f>VLOOKUP($A11,Zakázka!$A:$X,24,FALSE)</f>
        <v>0</v>
      </c>
      <c r="I11" s="186"/>
      <c r="J11" s="186"/>
      <c r="K11" s="6"/>
      <c r="L11" s="9"/>
    </row>
    <row r="12" spans="1:12" ht="12.75" outlineLevel="2" x14ac:dyDescent="0.2">
      <c r="A12" s="167" t="s">
        <v>117</v>
      </c>
      <c r="B12" s="167"/>
      <c r="C12" s="167"/>
      <c r="D12" s="168" t="s">
        <v>118</v>
      </c>
      <c r="E12" s="169">
        <f>VLOOKUP($A12,Zakázka!$A:$X,15,FALSE)</f>
        <v>0</v>
      </c>
      <c r="F12" s="170">
        <f>VLOOKUP($A12,Zakázka!$A:$X,19,FALSE)</f>
        <v>0</v>
      </c>
      <c r="G12" s="169">
        <f>VLOOKUP($A12,Zakázka!$A:$X,23,FALSE)</f>
        <v>0</v>
      </c>
      <c r="H12" s="169">
        <f>VLOOKUP($A12,Zakázka!$A:$X,24,FALSE)</f>
        <v>0</v>
      </c>
      <c r="I12" s="171"/>
      <c r="J12" s="171"/>
      <c r="K12" s="6"/>
      <c r="L12" s="9"/>
    </row>
    <row r="13" spans="1:12" ht="13.5" outlineLevel="3" collapsed="1" x14ac:dyDescent="0.25">
      <c r="A13" s="172" t="s">
        <v>119</v>
      </c>
      <c r="B13" s="172"/>
      <c r="C13" s="172"/>
      <c r="D13" s="173" t="s">
        <v>120</v>
      </c>
      <c r="E13" s="174">
        <f>VLOOKUP($A13,Zakázka!$A:$X,15,FALSE)</f>
        <v>0</v>
      </c>
      <c r="F13" s="175">
        <f>VLOOKUP($A13,Zakázka!$A:$X,19,FALSE)</f>
        <v>0</v>
      </c>
      <c r="G13" s="174">
        <f>VLOOKUP($A13,Zakázka!$A:$X,23,FALSE)</f>
        <v>0</v>
      </c>
      <c r="H13" s="174">
        <f>VLOOKUP($A13,Zakázka!$A:$X,24,FALSE)</f>
        <v>0</v>
      </c>
      <c r="I13" s="176"/>
      <c r="J13" s="176"/>
      <c r="K13" s="6"/>
      <c r="L13" s="9"/>
    </row>
    <row r="14" spans="1:12" ht="13.5" hidden="1" outlineLevel="4" x14ac:dyDescent="0.25">
      <c r="A14" s="177" t="s">
        <v>121</v>
      </c>
      <c r="B14" s="177"/>
      <c r="C14" s="177"/>
      <c r="D14" s="178" t="s">
        <v>122</v>
      </c>
      <c r="E14" s="179">
        <f>VLOOKUP($A14,Zakázka!$A:$X,15,FALSE)</f>
        <v>0</v>
      </c>
      <c r="F14" s="180">
        <f>VLOOKUP($A14,Zakázka!$A:$X,19,FALSE)</f>
        <v>0</v>
      </c>
      <c r="G14" s="179">
        <f>VLOOKUP($A14,Zakázka!$A:$X,23,FALSE)</f>
        <v>0</v>
      </c>
      <c r="H14" s="179">
        <f>VLOOKUP($A14,Zakázka!$A:$X,24,FALSE)</f>
        <v>0</v>
      </c>
      <c r="I14" s="181"/>
      <c r="J14" s="181"/>
      <c r="K14" s="6"/>
      <c r="L14" s="9"/>
    </row>
    <row r="15" spans="1:12" ht="13.5" hidden="1" outlineLevel="5" x14ac:dyDescent="0.25">
      <c r="A15" s="182" t="s">
        <v>123</v>
      </c>
      <c r="B15" s="182"/>
      <c r="C15" s="182"/>
      <c r="D15" s="183" t="s">
        <v>124</v>
      </c>
      <c r="E15" s="184">
        <f>VLOOKUP($A15,Zakázka!$A:$X,15,FALSE)</f>
        <v>0</v>
      </c>
      <c r="F15" s="185">
        <f>VLOOKUP($A15,Zakázka!$A:$X,19,FALSE)</f>
        <v>0</v>
      </c>
      <c r="G15" s="184">
        <f>VLOOKUP($A15,Zakázka!$A:$X,23,FALSE)</f>
        <v>0</v>
      </c>
      <c r="H15" s="184">
        <f>VLOOKUP($A15,Zakázka!$A:$X,24,FALSE)</f>
        <v>0</v>
      </c>
      <c r="I15" s="186"/>
      <c r="J15" s="186"/>
      <c r="K15" s="6"/>
      <c r="L15" s="9"/>
    </row>
    <row r="16" spans="1:12" ht="12.75" outlineLevel="2" x14ac:dyDescent="0.2">
      <c r="A16" s="167" t="s">
        <v>125</v>
      </c>
      <c r="B16" s="167"/>
      <c r="C16" s="167"/>
      <c r="D16" s="168" t="s">
        <v>126</v>
      </c>
      <c r="E16" s="169">
        <f>VLOOKUP($A16,Zakázka!$A:$X,15,FALSE)</f>
        <v>0</v>
      </c>
      <c r="F16" s="170">
        <f>VLOOKUP($A16,Zakázka!$A:$X,19,FALSE)</f>
        <v>0</v>
      </c>
      <c r="G16" s="169">
        <f>VLOOKUP($A16,Zakázka!$A:$X,23,FALSE)</f>
        <v>0</v>
      </c>
      <c r="H16" s="169">
        <f>VLOOKUP($A16,Zakázka!$A:$X,24,FALSE)</f>
        <v>0</v>
      </c>
      <c r="I16" s="171"/>
      <c r="J16" s="171"/>
      <c r="K16" s="6"/>
      <c r="L16" s="9"/>
    </row>
    <row r="17" spans="1:12" ht="13.5" outlineLevel="3" collapsed="1" x14ac:dyDescent="0.25">
      <c r="A17" s="172" t="s">
        <v>127</v>
      </c>
      <c r="B17" s="172"/>
      <c r="C17" s="172"/>
      <c r="D17" s="173" t="s">
        <v>128</v>
      </c>
      <c r="E17" s="174">
        <f>VLOOKUP($A17,Zakázka!$A:$X,15,FALSE)</f>
        <v>0</v>
      </c>
      <c r="F17" s="175">
        <f>VLOOKUP($A17,Zakázka!$A:$X,19,FALSE)</f>
        <v>0</v>
      </c>
      <c r="G17" s="174">
        <f>VLOOKUP($A17,Zakázka!$A:$X,23,FALSE)</f>
        <v>0</v>
      </c>
      <c r="H17" s="174">
        <f>VLOOKUP($A17,Zakázka!$A:$X,24,FALSE)</f>
        <v>0</v>
      </c>
      <c r="I17" s="176"/>
      <c r="J17" s="176"/>
      <c r="K17" s="6"/>
      <c r="L17" s="9"/>
    </row>
    <row r="18" spans="1:12" ht="13.5" hidden="1" outlineLevel="4" x14ac:dyDescent="0.25">
      <c r="A18" s="177" t="s">
        <v>129</v>
      </c>
      <c r="B18" s="177"/>
      <c r="C18" s="177"/>
      <c r="D18" s="178" t="s">
        <v>130</v>
      </c>
      <c r="E18" s="179">
        <f>VLOOKUP($A18,Zakázka!$A:$X,15,FALSE)</f>
        <v>0</v>
      </c>
      <c r="F18" s="180">
        <f>VLOOKUP($A18,Zakázka!$A:$X,19,FALSE)</f>
        <v>0</v>
      </c>
      <c r="G18" s="179">
        <f>VLOOKUP($A18,Zakázka!$A:$X,23,FALSE)</f>
        <v>0</v>
      </c>
      <c r="H18" s="179">
        <f>VLOOKUP($A18,Zakázka!$A:$X,24,FALSE)</f>
        <v>0</v>
      </c>
      <c r="I18" s="181"/>
      <c r="J18" s="181"/>
      <c r="K18" s="6"/>
      <c r="L18" s="9"/>
    </row>
    <row r="19" spans="1:12" ht="13.5" hidden="1" outlineLevel="5" x14ac:dyDescent="0.25">
      <c r="A19" s="182" t="s">
        <v>131</v>
      </c>
      <c r="B19" s="182"/>
      <c r="C19" s="182"/>
      <c r="D19" s="183" t="s">
        <v>132</v>
      </c>
      <c r="E19" s="184">
        <f>VLOOKUP($A19,Zakázka!$A:$X,15,FALSE)</f>
        <v>0</v>
      </c>
      <c r="F19" s="185">
        <f>VLOOKUP($A19,Zakázka!$A:$X,19,FALSE)</f>
        <v>0</v>
      </c>
      <c r="G19" s="184">
        <f>VLOOKUP($A19,Zakázka!$A:$X,23,FALSE)</f>
        <v>0</v>
      </c>
      <c r="H19" s="184">
        <f>VLOOKUP($A19,Zakázka!$A:$X,24,FALSE)</f>
        <v>0</v>
      </c>
      <c r="I19" s="186"/>
      <c r="J19" s="186"/>
      <c r="K19" s="6"/>
      <c r="L19" s="9"/>
    </row>
    <row r="20" spans="1:12" ht="12.75" outlineLevel="2" x14ac:dyDescent="0.2">
      <c r="A20" s="167" t="s">
        <v>133</v>
      </c>
      <c r="B20" s="167"/>
      <c r="C20" s="167"/>
      <c r="D20" s="168" t="s">
        <v>134</v>
      </c>
      <c r="E20" s="169">
        <f>VLOOKUP($A20,Zakázka!$A:$X,15,FALSE)</f>
        <v>0</v>
      </c>
      <c r="F20" s="170">
        <f>VLOOKUP($A20,Zakázka!$A:$X,19,FALSE)</f>
        <v>0</v>
      </c>
      <c r="G20" s="169">
        <f>VLOOKUP($A20,Zakázka!$A:$X,23,FALSE)</f>
        <v>0</v>
      </c>
      <c r="H20" s="169">
        <f>VLOOKUP($A20,Zakázka!$A:$X,24,FALSE)</f>
        <v>0</v>
      </c>
      <c r="I20" s="171"/>
      <c r="J20" s="171"/>
      <c r="K20" s="6"/>
      <c r="L20" s="9"/>
    </row>
    <row r="21" spans="1:12" ht="13.5" outlineLevel="3" collapsed="1" x14ac:dyDescent="0.25">
      <c r="A21" s="172" t="s">
        <v>135</v>
      </c>
      <c r="B21" s="172"/>
      <c r="C21" s="172"/>
      <c r="D21" s="173" t="s">
        <v>136</v>
      </c>
      <c r="E21" s="174">
        <f>VLOOKUP($A21,Zakázka!$A:$X,15,FALSE)</f>
        <v>0</v>
      </c>
      <c r="F21" s="175">
        <f>VLOOKUP($A21,Zakázka!$A:$X,19,FALSE)</f>
        <v>0</v>
      </c>
      <c r="G21" s="174">
        <f>VLOOKUP($A21,Zakázka!$A:$X,23,FALSE)</f>
        <v>0</v>
      </c>
      <c r="H21" s="174">
        <f>VLOOKUP($A21,Zakázka!$A:$X,24,FALSE)</f>
        <v>0</v>
      </c>
      <c r="I21" s="176"/>
      <c r="J21" s="176"/>
      <c r="K21" s="6"/>
      <c r="L21" s="9"/>
    </row>
    <row r="22" spans="1:12" ht="13.5" hidden="1" outlineLevel="4" x14ac:dyDescent="0.25">
      <c r="A22" s="177" t="s">
        <v>137</v>
      </c>
      <c r="B22" s="177"/>
      <c r="C22" s="177"/>
      <c r="D22" s="178" t="s">
        <v>138</v>
      </c>
      <c r="E22" s="179">
        <f>VLOOKUP($A22,Zakázka!$A:$X,15,FALSE)</f>
        <v>0</v>
      </c>
      <c r="F22" s="180">
        <f>VLOOKUP($A22,Zakázka!$A:$X,19,FALSE)</f>
        <v>0</v>
      </c>
      <c r="G22" s="179">
        <f>VLOOKUP($A22,Zakázka!$A:$X,23,FALSE)</f>
        <v>0</v>
      </c>
      <c r="H22" s="179">
        <f>VLOOKUP($A22,Zakázka!$A:$X,24,FALSE)</f>
        <v>0</v>
      </c>
      <c r="I22" s="181"/>
      <c r="J22" s="181"/>
      <c r="K22" s="6"/>
      <c r="L22" s="9"/>
    </row>
    <row r="23" spans="1:12" ht="13.5" hidden="1" outlineLevel="5" x14ac:dyDescent="0.25">
      <c r="A23" s="182" t="s">
        <v>139</v>
      </c>
      <c r="B23" s="182"/>
      <c r="C23" s="182"/>
      <c r="D23" s="183" t="s">
        <v>140</v>
      </c>
      <c r="E23" s="184">
        <f>VLOOKUP($A23,Zakázka!$A:$X,15,FALSE)</f>
        <v>0</v>
      </c>
      <c r="F23" s="185">
        <f>VLOOKUP($A23,Zakázka!$A:$X,19,FALSE)</f>
        <v>0</v>
      </c>
      <c r="G23" s="184">
        <f>VLOOKUP($A23,Zakázka!$A:$X,23,FALSE)</f>
        <v>0</v>
      </c>
      <c r="H23" s="184">
        <f>VLOOKUP($A23,Zakázka!$A:$X,24,FALSE)</f>
        <v>0</v>
      </c>
      <c r="I23" s="186"/>
      <c r="J23" s="186"/>
      <c r="K23" s="6"/>
      <c r="L23" s="9"/>
    </row>
    <row r="24" spans="1:12" ht="12.75" outlineLevel="2" x14ac:dyDescent="0.2">
      <c r="A24" s="167" t="s">
        <v>141</v>
      </c>
      <c r="B24" s="167"/>
      <c r="C24" s="167"/>
      <c r="D24" s="168" t="s">
        <v>142</v>
      </c>
      <c r="E24" s="169">
        <f>VLOOKUP($A24,Zakázka!$A:$X,15,FALSE)</f>
        <v>0</v>
      </c>
      <c r="F24" s="170">
        <f>VLOOKUP($A24,Zakázka!$A:$X,19,FALSE)</f>
        <v>0</v>
      </c>
      <c r="G24" s="169">
        <f>VLOOKUP($A24,Zakázka!$A:$X,23,FALSE)</f>
        <v>0</v>
      </c>
      <c r="H24" s="169">
        <f>VLOOKUP($A24,Zakázka!$A:$X,24,FALSE)</f>
        <v>0</v>
      </c>
      <c r="I24" s="171"/>
      <c r="J24" s="171"/>
      <c r="K24" s="6"/>
      <c r="L24" s="9"/>
    </row>
    <row r="25" spans="1:12" ht="13.5" outlineLevel="3" collapsed="1" x14ac:dyDescent="0.25">
      <c r="A25" s="172" t="s">
        <v>143</v>
      </c>
      <c r="B25" s="172"/>
      <c r="C25" s="172"/>
      <c r="D25" s="173" t="s">
        <v>144</v>
      </c>
      <c r="E25" s="174">
        <f>VLOOKUP($A25,Zakázka!$A:$X,15,FALSE)</f>
        <v>0</v>
      </c>
      <c r="F25" s="175">
        <f>VLOOKUP($A25,Zakázka!$A:$X,19,FALSE)</f>
        <v>0</v>
      </c>
      <c r="G25" s="174">
        <f>VLOOKUP($A25,Zakázka!$A:$X,23,FALSE)</f>
        <v>0</v>
      </c>
      <c r="H25" s="174">
        <f>VLOOKUP($A25,Zakázka!$A:$X,24,FALSE)</f>
        <v>0</v>
      </c>
      <c r="I25" s="176"/>
      <c r="J25" s="176"/>
      <c r="K25" s="6"/>
      <c r="L25" s="9"/>
    </row>
    <row r="26" spans="1:12" ht="13.5" hidden="1" outlineLevel="4" x14ac:dyDescent="0.25">
      <c r="A26" s="177" t="s">
        <v>145</v>
      </c>
      <c r="B26" s="177"/>
      <c r="C26" s="177"/>
      <c r="D26" s="178" t="s">
        <v>146</v>
      </c>
      <c r="E26" s="179">
        <f>VLOOKUP($A26,Zakázka!$A:$X,15,FALSE)</f>
        <v>0</v>
      </c>
      <c r="F26" s="180">
        <f>VLOOKUP($A26,Zakázka!$A:$X,19,FALSE)</f>
        <v>0</v>
      </c>
      <c r="G26" s="179">
        <f>VLOOKUP($A26,Zakázka!$A:$X,23,FALSE)</f>
        <v>0</v>
      </c>
      <c r="H26" s="179">
        <f>VLOOKUP($A26,Zakázka!$A:$X,24,FALSE)</f>
        <v>0</v>
      </c>
      <c r="I26" s="181"/>
      <c r="J26" s="181"/>
      <c r="K26" s="6"/>
      <c r="L26" s="9"/>
    </row>
    <row r="27" spans="1:12" ht="13.5" hidden="1" outlineLevel="5" x14ac:dyDescent="0.25">
      <c r="A27" s="182" t="s">
        <v>147</v>
      </c>
      <c r="B27" s="182"/>
      <c r="C27" s="182"/>
      <c r="D27" s="183" t="s">
        <v>146</v>
      </c>
      <c r="E27" s="184">
        <f>VLOOKUP($A27,Zakázka!$A:$X,15,FALSE)</f>
        <v>0</v>
      </c>
      <c r="F27" s="185">
        <f>VLOOKUP($A27,Zakázka!$A:$X,19,FALSE)</f>
        <v>0</v>
      </c>
      <c r="G27" s="184">
        <f>VLOOKUP($A27,Zakázka!$A:$X,23,FALSE)</f>
        <v>0</v>
      </c>
      <c r="H27" s="184">
        <f>VLOOKUP($A27,Zakázka!$A:$X,24,FALSE)</f>
        <v>0</v>
      </c>
      <c r="I27" s="186"/>
      <c r="J27" s="186"/>
      <c r="K27" s="6"/>
      <c r="L27" s="9"/>
    </row>
    <row r="28" spans="1:12" ht="7.5" customHeight="1" x14ac:dyDescent="0.15">
      <c r="D28" s="142"/>
      <c r="E28" s="147"/>
      <c r="F28" s="153"/>
      <c r="G28" s="147"/>
      <c r="H28" s="147"/>
      <c r="K28" s="9"/>
    </row>
    <row r="29" spans="1:12" ht="12.75" x14ac:dyDescent="0.15">
      <c r="A29" s="8"/>
      <c r="B29" s="8"/>
      <c r="C29" s="8"/>
      <c r="D29" s="101" t="s">
        <v>2</v>
      </c>
      <c r="E29" s="102">
        <f>SUMIF(GROUP_ID,"",ITEM_PRICES)</f>
        <v>0</v>
      </c>
      <c r="F29" s="148"/>
      <c r="G29" s="144"/>
      <c r="H29" s="144"/>
      <c r="K29" s="6"/>
      <c r="L29" s="9"/>
    </row>
    <row r="30" spans="1:12" ht="13.5" x14ac:dyDescent="0.15">
      <c r="A30" s="9"/>
      <c r="B30" s="9"/>
      <c r="C30" s="9"/>
      <c r="D30" s="105" t="s">
        <v>3</v>
      </c>
      <c r="E30" s="103">
        <f ca="1">SUM(E31:E32)</f>
        <v>0</v>
      </c>
      <c r="F30" s="148"/>
      <c r="G30" s="144"/>
      <c r="H30" s="144"/>
      <c r="K30" s="6"/>
      <c r="L30" s="9"/>
    </row>
    <row r="31" spans="1:12" ht="13.5" x14ac:dyDescent="0.15">
      <c r="A31" s="9"/>
      <c r="B31" s="9"/>
      <c r="C31" s="9"/>
      <c r="D31" s="105" t="s">
        <v>366</v>
      </c>
      <c r="E31" s="103">
        <f>E29*0.21</f>
        <v>0</v>
      </c>
      <c r="F31" s="148"/>
      <c r="G31" s="144"/>
      <c r="H31" s="144"/>
      <c r="K31" s="6"/>
      <c r="L31" s="9"/>
    </row>
    <row r="32" spans="1:12" ht="13.5" x14ac:dyDescent="0.15">
      <c r="A32" s="9"/>
      <c r="B32" s="9"/>
      <c r="C32" s="9"/>
      <c r="D32" s="105"/>
      <c r="E32" s="103">
        <f ca="1">INDIRECT(ADDRESS(14,1,,,"Krycí List"))</f>
        <v>0</v>
      </c>
      <c r="F32" s="153"/>
      <c r="G32" s="147"/>
      <c r="H32" s="147"/>
      <c r="K32" s="6"/>
      <c r="L32" s="9"/>
    </row>
    <row r="33" spans="1:12" ht="13.5" x14ac:dyDescent="0.15">
      <c r="A33" s="9"/>
      <c r="B33" s="9"/>
      <c r="C33" s="9"/>
      <c r="D33" s="106" t="s">
        <v>1</v>
      </c>
      <c r="E33" s="104">
        <f ca="1">E29+E30</f>
        <v>0</v>
      </c>
      <c r="F33" s="148"/>
      <c r="G33" s="144"/>
      <c r="H33" s="144"/>
      <c r="K33" s="6"/>
      <c r="L33" s="9"/>
    </row>
    <row r="34" spans="1:12" x14ac:dyDescent="0.15">
      <c r="D34" s="140"/>
      <c r="E34" s="144"/>
      <c r="F34" s="148"/>
      <c r="G34" s="144"/>
      <c r="H34" s="144"/>
    </row>
    <row r="35" spans="1:12" x14ac:dyDescent="0.15">
      <c r="D35" s="6"/>
      <c r="E35" s="9"/>
      <c r="F35" s="6"/>
      <c r="G35" s="9"/>
      <c r="H35" s="9"/>
    </row>
  </sheetData>
  <sheetProtection algorithmName="SHA-512" hashValue="nf+3o/NV0fiqUPme5qd6cOy9HWpn9ELd5cP5fLPwoDrYXKG4DPRUrB2JsqLBcnxqFD5gZuBHLLy/x+7brJqmwQ==" saltValue="RDP8LjPFkd+ydVdL3UfAvA==" spinCount="100000" sheet="1" objects="1" scenarios="1"/>
  <mergeCells count="1">
    <mergeCell ref="D2:E2"/>
  </mergeCells>
  <pageMargins left="0.47244094488188998" right="0.47244094488188998" top="0.78740157480314998" bottom="0.78740157480314998" header="0.39370078740157499" footer="0.31496062992126"/>
  <pageSetup paperSize="9"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rgb="FF00B050"/>
    <outlinePr summaryBelow="0" summaryRight="0"/>
    <pageSetUpPr fitToPage="1"/>
  </sheetPr>
  <dimension ref="A1:AD170"/>
  <sheetViews>
    <sheetView showGridLines="0" tabSelected="1" view="pageBreakPreview" topLeftCell="D1" zoomScaleNormal="130" zoomScaleSheetLayoutView="100" zoomScalePageLayoutView="19" workbookViewId="0">
      <pane ySplit="5" topLeftCell="A6" activePane="bottomLeft" state="frozen"/>
      <selection pane="bottomLeft" activeCell="N11" sqref="N11"/>
    </sheetView>
  </sheetViews>
  <sheetFormatPr defaultColWidth="9.140625" defaultRowHeight="8.25" outlineLevelRow="6" x14ac:dyDescent="0.15"/>
  <cols>
    <col min="1" max="1" width="28.7109375" style="2" hidden="1" customWidth="1"/>
    <col min="2" max="2" width="3.7109375" style="2" hidden="1" customWidth="1"/>
    <col min="3" max="3" width="8.85546875" style="2" hidden="1" customWidth="1"/>
    <col min="4" max="4" width="8.85546875" style="2" customWidth="1"/>
    <col min="5" max="5" width="8.85546875" style="2" hidden="1" customWidth="1"/>
    <col min="6" max="6" width="15.85546875" style="2" hidden="1" customWidth="1"/>
    <col min="7" max="8" width="15.85546875" style="2" customWidth="1"/>
    <col min="9" max="9" width="72.7109375" style="2" customWidth="1"/>
    <col min="10" max="10" width="8.85546875" style="2" customWidth="1"/>
    <col min="11" max="12" width="15.85546875" style="2" hidden="1" customWidth="1"/>
    <col min="13" max="13" width="15.85546875" style="2" customWidth="1"/>
    <col min="14" max="14" width="15.85546875" style="237" customWidth="1"/>
    <col min="15" max="15" width="15.85546875" style="2" customWidth="1"/>
    <col min="16" max="16" width="16" style="2" hidden="1" customWidth="1"/>
    <col min="17" max="17" width="16" style="2" customWidth="1"/>
    <col min="18" max="22" width="16" style="2" hidden="1" customWidth="1"/>
    <col min="23" max="24" width="15.85546875" style="2" hidden="1" customWidth="1"/>
    <col min="25" max="25" width="16.28515625" style="2" hidden="1" customWidth="1"/>
    <col min="26" max="26" width="38.7109375" style="2" customWidth="1"/>
    <col min="27" max="29" width="9.140625" style="2"/>
    <col min="30" max="30" width="9.140625" style="2" customWidth="1"/>
    <col min="31" max="31" width="5.5703125" style="2" customWidth="1"/>
    <col min="32" max="16384" width="9.140625" style="2"/>
  </cols>
  <sheetData>
    <row r="1" spans="1:30" x14ac:dyDescent="0.15">
      <c r="B1" s="187"/>
      <c r="C1" s="187"/>
      <c r="D1" s="187"/>
      <c r="E1" s="187"/>
      <c r="I1" s="193"/>
      <c r="J1" s="140"/>
      <c r="K1" s="148"/>
      <c r="L1" s="148"/>
      <c r="M1" s="148"/>
      <c r="O1" s="144"/>
      <c r="P1" s="140"/>
      <c r="Q1" s="140"/>
      <c r="R1" s="148"/>
      <c r="S1" s="148"/>
      <c r="T1" s="148"/>
      <c r="U1" s="148"/>
      <c r="V1" s="144"/>
      <c r="W1" s="144"/>
      <c r="X1" s="144"/>
      <c r="AA1" s="8"/>
      <c r="AD1" s="3"/>
    </row>
    <row r="2" spans="1:30" ht="7.5" customHeight="1" x14ac:dyDescent="0.15">
      <c r="A2" s="6"/>
      <c r="B2" s="188"/>
      <c r="C2" s="188"/>
      <c r="D2" s="187"/>
      <c r="E2" s="187"/>
      <c r="I2" s="140"/>
      <c r="J2" s="140"/>
      <c r="K2" s="148"/>
      <c r="L2" s="148"/>
      <c r="M2" s="148"/>
      <c r="O2" s="144"/>
      <c r="P2" s="197"/>
      <c r="Q2" s="197"/>
      <c r="R2" s="150"/>
      <c r="S2" s="150"/>
      <c r="T2" s="150"/>
      <c r="U2" s="150"/>
      <c r="V2" s="155"/>
      <c r="W2" s="155"/>
      <c r="X2" s="155"/>
      <c r="Y2" s="9"/>
      <c r="Z2" s="9"/>
    </row>
    <row r="3" spans="1:30" ht="25.5" customHeight="1" x14ac:dyDescent="0.15">
      <c r="A3" s="100"/>
      <c r="B3" s="192"/>
      <c r="C3" s="192"/>
      <c r="D3" s="192" t="s">
        <v>6</v>
      </c>
      <c r="E3" s="192" t="s">
        <v>80</v>
      </c>
      <c r="F3" s="100" t="s">
        <v>81</v>
      </c>
      <c r="G3" s="100" t="s">
        <v>82</v>
      </c>
      <c r="H3" s="100" t="s">
        <v>8</v>
      </c>
      <c r="I3" s="194" t="s">
        <v>5</v>
      </c>
      <c r="J3" s="194" t="s">
        <v>9</v>
      </c>
      <c r="K3" s="151" t="s">
        <v>83</v>
      </c>
      <c r="L3" s="151" t="s">
        <v>84</v>
      </c>
      <c r="M3" s="151" t="s">
        <v>10</v>
      </c>
      <c r="N3" s="238" t="s">
        <v>20</v>
      </c>
      <c r="O3" s="156" t="s">
        <v>11</v>
      </c>
      <c r="P3" s="194" t="s">
        <v>7</v>
      </c>
      <c r="Q3" s="194" t="s">
        <v>79</v>
      </c>
      <c r="R3" s="151" t="s">
        <v>12</v>
      </c>
      <c r="S3" s="151" t="s">
        <v>13</v>
      </c>
      <c r="T3" s="151" t="s">
        <v>14</v>
      </c>
      <c r="U3" s="151" t="s">
        <v>15</v>
      </c>
      <c r="V3" s="156" t="s">
        <v>16</v>
      </c>
      <c r="W3" s="156" t="s">
        <v>3</v>
      </c>
      <c r="X3" s="156" t="s">
        <v>17</v>
      </c>
      <c r="Y3" s="100" t="s">
        <v>61</v>
      </c>
      <c r="Z3" s="6"/>
      <c r="AA3" s="9"/>
    </row>
    <row r="4" spans="1:30" ht="7.5" customHeight="1" x14ac:dyDescent="0.15">
      <c r="B4" s="187"/>
      <c r="C4" s="187"/>
      <c r="D4" s="187"/>
      <c r="E4" s="187"/>
      <c r="I4" s="140"/>
      <c r="J4" s="140"/>
      <c r="K4" s="148"/>
      <c r="L4" s="148"/>
      <c r="M4" s="148"/>
      <c r="O4" s="144"/>
      <c r="P4" s="140"/>
      <c r="Q4" s="140"/>
      <c r="R4" s="148"/>
      <c r="S4" s="148"/>
      <c r="T4" s="148"/>
      <c r="U4" s="148"/>
      <c r="V4" s="144"/>
      <c r="W4" s="144"/>
      <c r="X4" s="144"/>
      <c r="Z4" s="9"/>
    </row>
    <row r="5" spans="1:30" ht="30" x14ac:dyDescent="0.2">
      <c r="A5" s="157" t="s">
        <v>105</v>
      </c>
      <c r="B5" s="198">
        <v>1</v>
      </c>
      <c r="C5" s="199"/>
      <c r="D5" s="199"/>
      <c r="E5" s="199"/>
      <c r="F5" s="161"/>
      <c r="G5" s="161"/>
      <c r="H5" s="161"/>
      <c r="I5" s="200" t="s">
        <v>106</v>
      </c>
      <c r="J5" s="201"/>
      <c r="K5" s="202"/>
      <c r="L5" s="202"/>
      <c r="M5" s="202"/>
      <c r="N5" s="239"/>
      <c r="O5" s="159">
        <f>SUBTOTAL(9,O6:O170)</f>
        <v>0</v>
      </c>
      <c r="P5" s="201" t="s">
        <v>148</v>
      </c>
      <c r="Q5" s="201"/>
      <c r="R5" s="202"/>
      <c r="S5" s="160">
        <f>SUBTOTAL(9,S6:S170)</f>
        <v>0</v>
      </c>
      <c r="T5" s="202"/>
      <c r="U5" s="160">
        <f>SUBTOTAL(9,U6:U170)</f>
        <v>0</v>
      </c>
      <c r="V5" s="203"/>
      <c r="W5" s="159">
        <f>SUBTOTAL(9,W6:W170)</f>
        <v>0</v>
      </c>
      <c r="X5" s="159">
        <f>SUBTOTAL(9,X6:X170)</f>
        <v>0</v>
      </c>
      <c r="Y5" s="157"/>
      <c r="Z5" s="6"/>
      <c r="AA5" s="9"/>
      <c r="AB5" s="9"/>
    </row>
    <row r="6" spans="1:30" ht="14.25" outlineLevel="1" x14ac:dyDescent="0.2">
      <c r="A6" s="162" t="s">
        <v>107</v>
      </c>
      <c r="B6" s="204">
        <v>2</v>
      </c>
      <c r="C6" s="205"/>
      <c r="D6" s="205"/>
      <c r="E6" s="205"/>
      <c r="F6" s="166"/>
      <c r="G6" s="166"/>
      <c r="H6" s="166"/>
      <c r="I6" s="206" t="s">
        <v>108</v>
      </c>
      <c r="J6" s="207"/>
      <c r="K6" s="208"/>
      <c r="L6" s="208"/>
      <c r="M6" s="208"/>
      <c r="N6" s="240"/>
      <c r="O6" s="164">
        <f>SUBTOTAL(9,O7:O169)</f>
        <v>0</v>
      </c>
      <c r="P6" s="207" t="s">
        <v>149</v>
      </c>
      <c r="Q6" s="207"/>
      <c r="R6" s="208"/>
      <c r="S6" s="165">
        <f>SUBTOTAL(9,S7:S169)</f>
        <v>0</v>
      </c>
      <c r="T6" s="208"/>
      <c r="U6" s="165">
        <f>SUBTOTAL(9,U7:U169)</f>
        <v>0</v>
      </c>
      <c r="V6" s="209"/>
      <c r="W6" s="164">
        <f>SUBTOTAL(9,W7:W169)</f>
        <v>0</v>
      </c>
      <c r="X6" s="164">
        <f>SUBTOTAL(9,X7:X169)</f>
        <v>0</v>
      </c>
      <c r="Y6" s="162"/>
      <c r="Z6" s="6"/>
      <c r="AA6" s="9"/>
      <c r="AB6" s="9"/>
    </row>
    <row r="7" spans="1:30" ht="12.75" outlineLevel="2" x14ac:dyDescent="0.2">
      <c r="A7" s="167" t="s">
        <v>109</v>
      </c>
      <c r="B7" s="210">
        <v>3</v>
      </c>
      <c r="C7" s="211"/>
      <c r="D7" s="211"/>
      <c r="E7" s="211"/>
      <c r="F7" s="171"/>
      <c r="G7" s="171"/>
      <c r="H7" s="171"/>
      <c r="I7" s="212" t="s">
        <v>110</v>
      </c>
      <c r="J7" s="213"/>
      <c r="K7" s="214"/>
      <c r="L7" s="214"/>
      <c r="M7" s="214"/>
      <c r="N7" s="241"/>
      <c r="O7" s="169">
        <f>SUBTOTAL(9,O8:O57)</f>
        <v>0</v>
      </c>
      <c r="P7" s="213" t="s">
        <v>150</v>
      </c>
      <c r="Q7" s="213"/>
      <c r="R7" s="214"/>
      <c r="S7" s="170">
        <f>SUBTOTAL(9,S8:S57)</f>
        <v>0</v>
      </c>
      <c r="T7" s="214"/>
      <c r="U7" s="170">
        <f>SUBTOTAL(9,U8:U57)</f>
        <v>0</v>
      </c>
      <c r="V7" s="215"/>
      <c r="W7" s="169">
        <f>SUBTOTAL(9,W8:W57)</f>
        <v>0</v>
      </c>
      <c r="X7" s="169">
        <f>SUBTOTAL(9,X8:X57)</f>
        <v>0</v>
      </c>
      <c r="Y7" s="167"/>
      <c r="Z7" s="6"/>
      <c r="AA7" s="9"/>
      <c r="AB7" s="9"/>
    </row>
    <row r="8" spans="1:30" ht="13.5" outlineLevel="3" x14ac:dyDescent="0.25">
      <c r="A8" s="172" t="s">
        <v>111</v>
      </c>
      <c r="B8" s="216">
        <v>4</v>
      </c>
      <c r="C8" s="217"/>
      <c r="D8" s="217"/>
      <c r="E8" s="217"/>
      <c r="F8" s="176"/>
      <c r="G8" s="176"/>
      <c r="H8" s="176"/>
      <c r="I8" s="218" t="s">
        <v>112</v>
      </c>
      <c r="J8" s="219"/>
      <c r="K8" s="220"/>
      <c r="L8" s="220"/>
      <c r="M8" s="220"/>
      <c r="N8" s="242"/>
      <c r="O8" s="174">
        <f>SUBTOTAL(9,O9:O57)</f>
        <v>0</v>
      </c>
      <c r="P8" s="219" t="s">
        <v>151</v>
      </c>
      <c r="Q8" s="219"/>
      <c r="R8" s="220"/>
      <c r="S8" s="175">
        <f>SUBTOTAL(9,S9:S57)</f>
        <v>0</v>
      </c>
      <c r="T8" s="220"/>
      <c r="U8" s="175">
        <f>SUBTOTAL(9,U9:U57)</f>
        <v>0</v>
      </c>
      <c r="V8" s="221"/>
      <c r="W8" s="174">
        <f>SUBTOTAL(9,W9:W57)</f>
        <v>0</v>
      </c>
      <c r="X8" s="174">
        <f>SUBTOTAL(9,X9:X57)</f>
        <v>0</v>
      </c>
      <c r="Y8" s="172"/>
      <c r="Z8" s="6"/>
      <c r="AA8" s="9"/>
      <c r="AB8" s="9"/>
    </row>
    <row r="9" spans="1:30" ht="13.5" outlineLevel="4" x14ac:dyDescent="0.25">
      <c r="A9" s="177" t="s">
        <v>113</v>
      </c>
      <c r="B9" s="222">
        <v>5</v>
      </c>
      <c r="C9" s="223"/>
      <c r="D9" s="223"/>
      <c r="E9" s="223"/>
      <c r="F9" s="181"/>
      <c r="G9" s="181"/>
      <c r="H9" s="181"/>
      <c r="I9" s="224" t="s">
        <v>114</v>
      </c>
      <c r="J9" s="225"/>
      <c r="K9" s="226"/>
      <c r="L9" s="226"/>
      <c r="M9" s="226"/>
      <c r="N9" s="243"/>
      <c r="O9" s="179">
        <f>SUBTOTAL(9,O10:O57)</f>
        <v>0</v>
      </c>
      <c r="P9" s="225" t="s">
        <v>152</v>
      </c>
      <c r="Q9" s="225"/>
      <c r="R9" s="226"/>
      <c r="S9" s="180">
        <f>SUBTOTAL(9,S10:S57)</f>
        <v>0</v>
      </c>
      <c r="T9" s="226"/>
      <c r="U9" s="180">
        <f>SUBTOTAL(9,U10:U57)</f>
        <v>0</v>
      </c>
      <c r="V9" s="227"/>
      <c r="W9" s="179">
        <f>SUBTOTAL(9,W10:W57)</f>
        <v>0</v>
      </c>
      <c r="X9" s="179">
        <f>SUBTOTAL(9,X10:X57)</f>
        <v>0</v>
      </c>
      <c r="Y9" s="177"/>
      <c r="Z9" s="6"/>
      <c r="AA9" s="9"/>
      <c r="AB9" s="9"/>
    </row>
    <row r="10" spans="1:30" ht="13.5" outlineLevel="5" x14ac:dyDescent="0.25">
      <c r="A10" s="182" t="s">
        <v>115</v>
      </c>
      <c r="B10" s="228">
        <v>6</v>
      </c>
      <c r="C10" s="229"/>
      <c r="D10" s="229"/>
      <c r="E10" s="229"/>
      <c r="F10" s="186"/>
      <c r="G10" s="186"/>
      <c r="H10" s="186"/>
      <c r="I10" s="230" t="s">
        <v>116</v>
      </c>
      <c r="J10" s="231"/>
      <c r="K10" s="232"/>
      <c r="L10" s="232"/>
      <c r="M10" s="232"/>
      <c r="N10" s="244"/>
      <c r="O10" s="184">
        <f>SUBTOTAL(9,O11:O57)</f>
        <v>0</v>
      </c>
      <c r="P10" s="231" t="s">
        <v>153</v>
      </c>
      <c r="Q10" s="231"/>
      <c r="R10" s="232"/>
      <c r="S10" s="185">
        <f>SUBTOTAL(9,S11:S57)</f>
        <v>0</v>
      </c>
      <c r="T10" s="232"/>
      <c r="U10" s="185">
        <f>SUBTOTAL(9,U11:U57)</f>
        <v>0</v>
      </c>
      <c r="V10" s="233"/>
      <c r="W10" s="184">
        <f>SUBTOTAL(9,W11:W57)</f>
        <v>0</v>
      </c>
      <c r="X10" s="184">
        <f>SUBTOTAL(9,X11:X57)</f>
        <v>0</v>
      </c>
      <c r="Y10" s="182"/>
      <c r="Z10" s="6"/>
      <c r="AA10" s="9"/>
      <c r="AB10" s="9"/>
    </row>
    <row r="11" spans="1:30" ht="14.25" outlineLevel="6" x14ac:dyDescent="0.15">
      <c r="B11" s="189"/>
      <c r="C11" s="190"/>
      <c r="D11" s="107" t="s">
        <v>154</v>
      </c>
      <c r="E11" s="107"/>
      <c r="F11" s="108"/>
      <c r="G11" s="108" t="s">
        <v>155</v>
      </c>
      <c r="H11" s="108" t="s">
        <v>156</v>
      </c>
      <c r="I11" s="109" t="s">
        <v>157</v>
      </c>
      <c r="J11" s="110" t="s">
        <v>158</v>
      </c>
      <c r="K11" s="111">
        <v>8</v>
      </c>
      <c r="L11" s="111">
        <v>0</v>
      </c>
      <c r="M11" s="111">
        <v>8</v>
      </c>
      <c r="N11" s="245"/>
      <c r="O11" s="112">
        <f>M11*N11</f>
        <v>0</v>
      </c>
      <c r="P11" s="110" t="s">
        <v>159</v>
      </c>
      <c r="Q11" s="110" t="s">
        <v>160</v>
      </c>
      <c r="R11" s="111"/>
      <c r="S11" s="111">
        <f>M11*R11</f>
        <v>0</v>
      </c>
      <c r="T11" s="111"/>
      <c r="U11" s="111">
        <f>M11*T11</f>
        <v>0</v>
      </c>
      <c r="V11" s="112">
        <v>21</v>
      </c>
      <c r="W11" s="112">
        <f>O11*(V11/100)</f>
        <v>0</v>
      </c>
      <c r="X11" s="112">
        <f>O11+W11</f>
        <v>0</v>
      </c>
      <c r="Y11" s="113"/>
      <c r="Z11" s="9"/>
      <c r="AA11" s="9"/>
      <c r="AB11" s="9"/>
    </row>
    <row r="12" spans="1:30" ht="4.5" customHeight="1" outlineLevel="6" x14ac:dyDescent="0.15">
      <c r="B12" s="189"/>
      <c r="C12" s="191"/>
      <c r="D12" s="191"/>
      <c r="E12" s="191"/>
      <c r="F12" s="10"/>
      <c r="G12" s="10"/>
      <c r="H12" s="10"/>
      <c r="I12" s="195"/>
      <c r="J12" s="196"/>
      <c r="K12" s="152"/>
      <c r="L12" s="152"/>
      <c r="M12" s="152"/>
      <c r="N12" s="246"/>
      <c r="O12" s="146"/>
      <c r="P12" s="196"/>
      <c r="Q12" s="196"/>
      <c r="R12" s="152"/>
      <c r="S12" s="152"/>
      <c r="T12" s="152"/>
      <c r="U12" s="152"/>
      <c r="V12" s="146"/>
      <c r="W12" s="146"/>
      <c r="X12" s="146"/>
      <c r="Y12" s="10"/>
      <c r="Z12" s="9"/>
      <c r="AA12" s="9"/>
      <c r="AB12" s="9"/>
    </row>
    <row r="13" spans="1:30" ht="14.25" outlineLevel="6" x14ac:dyDescent="0.15">
      <c r="B13" s="189"/>
      <c r="C13" s="190"/>
      <c r="D13" s="107" t="s">
        <v>75</v>
      </c>
      <c r="E13" s="107"/>
      <c r="F13" s="108"/>
      <c r="G13" s="108" t="s">
        <v>161</v>
      </c>
      <c r="H13" s="108" t="s">
        <v>162</v>
      </c>
      <c r="I13" s="109" t="s">
        <v>163</v>
      </c>
      <c r="J13" s="110" t="s">
        <v>158</v>
      </c>
      <c r="K13" s="111">
        <v>1</v>
      </c>
      <c r="L13" s="111">
        <v>0</v>
      </c>
      <c r="M13" s="111">
        <v>1</v>
      </c>
      <c r="N13" s="245"/>
      <c r="O13" s="112">
        <f>M13*N13</f>
        <v>0</v>
      </c>
      <c r="P13" s="110" t="s">
        <v>159</v>
      </c>
      <c r="Q13" s="110" t="s">
        <v>160</v>
      </c>
      <c r="R13" s="111"/>
      <c r="S13" s="111">
        <f>M13*R13</f>
        <v>0</v>
      </c>
      <c r="T13" s="111"/>
      <c r="U13" s="111">
        <f>M13*T13</f>
        <v>0</v>
      </c>
      <c r="V13" s="112">
        <v>21</v>
      </c>
      <c r="W13" s="112">
        <f>O13*(V13/100)</f>
        <v>0</v>
      </c>
      <c r="X13" s="112">
        <f>O13+W13</f>
        <v>0</v>
      </c>
      <c r="Y13" s="113"/>
      <c r="Z13" s="9"/>
      <c r="AA13" s="9"/>
      <c r="AB13" s="9"/>
    </row>
    <row r="14" spans="1:30" ht="4.5" customHeight="1" outlineLevel="6" x14ac:dyDescent="0.15">
      <c r="B14" s="189"/>
      <c r="C14" s="191"/>
      <c r="D14" s="191"/>
      <c r="E14" s="191"/>
      <c r="F14" s="10"/>
      <c r="G14" s="10"/>
      <c r="H14" s="10"/>
      <c r="I14" s="195"/>
      <c r="J14" s="196"/>
      <c r="K14" s="152"/>
      <c r="L14" s="152"/>
      <c r="M14" s="152"/>
      <c r="N14" s="246"/>
      <c r="O14" s="146"/>
      <c r="P14" s="196"/>
      <c r="Q14" s="196"/>
      <c r="R14" s="152"/>
      <c r="S14" s="152"/>
      <c r="T14" s="152"/>
      <c r="U14" s="152"/>
      <c r="V14" s="146"/>
      <c r="W14" s="146"/>
      <c r="X14" s="146"/>
      <c r="Y14" s="10"/>
      <c r="Z14" s="9"/>
      <c r="AA14" s="9"/>
      <c r="AB14" s="9"/>
    </row>
    <row r="15" spans="1:30" ht="14.25" outlineLevel="6" x14ac:dyDescent="0.15">
      <c r="B15" s="189"/>
      <c r="C15" s="190"/>
      <c r="D15" s="107" t="s">
        <v>77</v>
      </c>
      <c r="E15" s="107"/>
      <c r="F15" s="108"/>
      <c r="G15" s="108" t="s">
        <v>164</v>
      </c>
      <c r="H15" s="108" t="s">
        <v>165</v>
      </c>
      <c r="I15" s="109" t="s">
        <v>166</v>
      </c>
      <c r="J15" s="110" t="s">
        <v>158</v>
      </c>
      <c r="K15" s="111">
        <v>2</v>
      </c>
      <c r="L15" s="111">
        <v>0</v>
      </c>
      <c r="M15" s="111">
        <v>2</v>
      </c>
      <c r="N15" s="245"/>
      <c r="O15" s="112">
        <f>M15*N15</f>
        <v>0</v>
      </c>
      <c r="P15" s="110" t="s">
        <v>159</v>
      </c>
      <c r="Q15" s="110" t="s">
        <v>160</v>
      </c>
      <c r="R15" s="111"/>
      <c r="S15" s="111">
        <f>M15*R15</f>
        <v>0</v>
      </c>
      <c r="T15" s="111"/>
      <c r="U15" s="111">
        <f>M15*T15</f>
        <v>0</v>
      </c>
      <c r="V15" s="112">
        <v>21</v>
      </c>
      <c r="W15" s="112">
        <f>O15*(V15/100)</f>
        <v>0</v>
      </c>
      <c r="X15" s="112">
        <f>O15+W15</f>
        <v>0</v>
      </c>
      <c r="Y15" s="113"/>
      <c r="Z15" s="9"/>
      <c r="AA15" s="9"/>
      <c r="AB15" s="9"/>
    </row>
    <row r="16" spans="1:30" ht="4.5" customHeight="1" outlineLevel="6" x14ac:dyDescent="0.15">
      <c r="B16" s="189"/>
      <c r="C16" s="191"/>
      <c r="D16" s="191"/>
      <c r="E16" s="191"/>
      <c r="F16" s="10"/>
      <c r="G16" s="10"/>
      <c r="H16" s="10"/>
      <c r="I16" s="195"/>
      <c r="J16" s="196"/>
      <c r="K16" s="152"/>
      <c r="L16" s="152"/>
      <c r="M16" s="152"/>
      <c r="N16" s="246"/>
      <c r="O16" s="146"/>
      <c r="P16" s="196"/>
      <c r="Q16" s="196"/>
      <c r="R16" s="152"/>
      <c r="S16" s="152"/>
      <c r="T16" s="152"/>
      <c r="U16" s="152"/>
      <c r="V16" s="146"/>
      <c r="W16" s="146"/>
      <c r="X16" s="146"/>
      <c r="Y16" s="10"/>
      <c r="Z16" s="9"/>
      <c r="AA16" s="9"/>
      <c r="AB16" s="9"/>
    </row>
    <row r="17" spans="2:28" ht="14.25" outlineLevel="6" x14ac:dyDescent="0.15">
      <c r="B17" s="189"/>
      <c r="C17" s="190"/>
      <c r="D17" s="107" t="s">
        <v>167</v>
      </c>
      <c r="E17" s="107"/>
      <c r="F17" s="108"/>
      <c r="G17" s="108" t="s">
        <v>168</v>
      </c>
      <c r="H17" s="108" t="s">
        <v>169</v>
      </c>
      <c r="I17" s="109" t="s">
        <v>170</v>
      </c>
      <c r="J17" s="110" t="s">
        <v>158</v>
      </c>
      <c r="K17" s="111">
        <v>5</v>
      </c>
      <c r="L17" s="111">
        <v>0</v>
      </c>
      <c r="M17" s="111">
        <v>5</v>
      </c>
      <c r="N17" s="245"/>
      <c r="O17" s="112">
        <f>M17*N17</f>
        <v>0</v>
      </c>
      <c r="P17" s="110" t="s">
        <v>159</v>
      </c>
      <c r="Q17" s="110" t="s">
        <v>160</v>
      </c>
      <c r="R17" s="111"/>
      <c r="S17" s="111">
        <f>M17*R17</f>
        <v>0</v>
      </c>
      <c r="T17" s="111"/>
      <c r="U17" s="111">
        <f>M17*T17</f>
        <v>0</v>
      </c>
      <c r="V17" s="112">
        <v>21</v>
      </c>
      <c r="W17" s="112">
        <f>O17*(V17/100)</f>
        <v>0</v>
      </c>
      <c r="X17" s="112">
        <f>O17+W17</f>
        <v>0</v>
      </c>
      <c r="Y17" s="113"/>
      <c r="Z17" s="9"/>
      <c r="AA17" s="9"/>
      <c r="AB17" s="9"/>
    </row>
    <row r="18" spans="2:28" ht="4.5" customHeight="1" outlineLevel="6" x14ac:dyDescent="0.15">
      <c r="B18" s="189"/>
      <c r="C18" s="191"/>
      <c r="D18" s="191"/>
      <c r="E18" s="191"/>
      <c r="F18" s="10"/>
      <c r="G18" s="10"/>
      <c r="H18" s="10"/>
      <c r="I18" s="195"/>
      <c r="J18" s="196"/>
      <c r="K18" s="152"/>
      <c r="L18" s="152"/>
      <c r="M18" s="152"/>
      <c r="N18" s="246"/>
      <c r="O18" s="146"/>
      <c r="P18" s="196"/>
      <c r="Q18" s="196"/>
      <c r="R18" s="152"/>
      <c r="S18" s="152"/>
      <c r="T18" s="152"/>
      <c r="U18" s="152"/>
      <c r="V18" s="146"/>
      <c r="W18" s="146"/>
      <c r="X18" s="146"/>
      <c r="Y18" s="10"/>
      <c r="Z18" s="9"/>
      <c r="AA18" s="9"/>
      <c r="AB18" s="9"/>
    </row>
    <row r="19" spans="2:28" ht="14.25" outlineLevel="6" x14ac:dyDescent="0.15">
      <c r="B19" s="189"/>
      <c r="C19" s="190"/>
      <c r="D19" s="107" t="s">
        <v>171</v>
      </c>
      <c r="E19" s="107"/>
      <c r="F19" s="108"/>
      <c r="G19" s="108" t="s">
        <v>172</v>
      </c>
      <c r="H19" s="108" t="s">
        <v>173</v>
      </c>
      <c r="I19" s="109" t="s">
        <v>174</v>
      </c>
      <c r="J19" s="110" t="s">
        <v>158</v>
      </c>
      <c r="K19" s="111">
        <v>5</v>
      </c>
      <c r="L19" s="111">
        <v>0</v>
      </c>
      <c r="M19" s="111">
        <v>5</v>
      </c>
      <c r="N19" s="245"/>
      <c r="O19" s="112">
        <f>M19*N19</f>
        <v>0</v>
      </c>
      <c r="P19" s="110" t="s">
        <v>159</v>
      </c>
      <c r="Q19" s="110" t="s">
        <v>160</v>
      </c>
      <c r="R19" s="111"/>
      <c r="S19" s="111">
        <f>M19*R19</f>
        <v>0</v>
      </c>
      <c r="T19" s="111"/>
      <c r="U19" s="111">
        <f>M19*T19</f>
        <v>0</v>
      </c>
      <c r="V19" s="112">
        <v>21</v>
      </c>
      <c r="W19" s="112">
        <f>O19*(V19/100)</f>
        <v>0</v>
      </c>
      <c r="X19" s="112">
        <f>O19+W19</f>
        <v>0</v>
      </c>
      <c r="Y19" s="113"/>
      <c r="Z19" s="9"/>
      <c r="AA19" s="9"/>
      <c r="AB19" s="9"/>
    </row>
    <row r="20" spans="2:28" ht="4.5" customHeight="1" outlineLevel="6" x14ac:dyDescent="0.15">
      <c r="B20" s="189"/>
      <c r="C20" s="191"/>
      <c r="D20" s="191"/>
      <c r="E20" s="191"/>
      <c r="F20" s="10"/>
      <c r="G20" s="10"/>
      <c r="H20" s="10"/>
      <c r="I20" s="195"/>
      <c r="J20" s="196"/>
      <c r="K20" s="152"/>
      <c r="L20" s="152"/>
      <c r="M20" s="152"/>
      <c r="N20" s="246"/>
      <c r="O20" s="146"/>
      <c r="P20" s="196"/>
      <c r="Q20" s="196"/>
      <c r="R20" s="152"/>
      <c r="S20" s="152"/>
      <c r="T20" s="152"/>
      <c r="U20" s="152"/>
      <c r="V20" s="146"/>
      <c r="W20" s="146"/>
      <c r="X20" s="146"/>
      <c r="Y20" s="10"/>
      <c r="Z20" s="9"/>
      <c r="AA20" s="9"/>
      <c r="AB20" s="9"/>
    </row>
    <row r="21" spans="2:28" ht="14.25" outlineLevel="6" x14ac:dyDescent="0.15">
      <c r="B21" s="189"/>
      <c r="C21" s="190"/>
      <c r="D21" s="107" t="s">
        <v>175</v>
      </c>
      <c r="E21" s="107"/>
      <c r="F21" s="108"/>
      <c r="G21" s="108" t="s">
        <v>176</v>
      </c>
      <c r="H21" s="108" t="s">
        <v>177</v>
      </c>
      <c r="I21" s="109" t="s">
        <v>178</v>
      </c>
      <c r="J21" s="110" t="s">
        <v>158</v>
      </c>
      <c r="K21" s="111">
        <v>5</v>
      </c>
      <c r="L21" s="111">
        <v>0</v>
      </c>
      <c r="M21" s="111">
        <v>5</v>
      </c>
      <c r="N21" s="245"/>
      <c r="O21" s="112">
        <f>M21*N21</f>
        <v>0</v>
      </c>
      <c r="P21" s="110" t="s">
        <v>159</v>
      </c>
      <c r="Q21" s="110" t="s">
        <v>160</v>
      </c>
      <c r="R21" s="111"/>
      <c r="S21" s="111">
        <f>M21*R21</f>
        <v>0</v>
      </c>
      <c r="T21" s="111"/>
      <c r="U21" s="111">
        <f>M21*T21</f>
        <v>0</v>
      </c>
      <c r="V21" s="112">
        <v>21</v>
      </c>
      <c r="W21" s="112">
        <f>O21*(V21/100)</f>
        <v>0</v>
      </c>
      <c r="X21" s="112">
        <f>O21+W21</f>
        <v>0</v>
      </c>
      <c r="Y21" s="113"/>
      <c r="Z21" s="9"/>
      <c r="AA21" s="9"/>
      <c r="AB21" s="9"/>
    </row>
    <row r="22" spans="2:28" ht="4.5" customHeight="1" outlineLevel="6" x14ac:dyDescent="0.15">
      <c r="B22" s="189"/>
      <c r="C22" s="191"/>
      <c r="D22" s="191"/>
      <c r="E22" s="191"/>
      <c r="F22" s="10"/>
      <c r="G22" s="10"/>
      <c r="H22" s="10"/>
      <c r="I22" s="195"/>
      <c r="J22" s="196"/>
      <c r="K22" s="152"/>
      <c r="L22" s="152"/>
      <c r="M22" s="152"/>
      <c r="N22" s="246"/>
      <c r="O22" s="146"/>
      <c r="P22" s="196"/>
      <c r="Q22" s="196"/>
      <c r="R22" s="152"/>
      <c r="S22" s="152"/>
      <c r="T22" s="152"/>
      <c r="U22" s="152"/>
      <c r="V22" s="146"/>
      <c r="W22" s="146"/>
      <c r="X22" s="146"/>
      <c r="Y22" s="10"/>
      <c r="Z22" s="9"/>
      <c r="AA22" s="9"/>
      <c r="AB22" s="9"/>
    </row>
    <row r="23" spans="2:28" ht="14.25" outlineLevel="6" x14ac:dyDescent="0.15">
      <c r="B23" s="189"/>
      <c r="C23" s="190"/>
      <c r="D23" s="107" t="s">
        <v>179</v>
      </c>
      <c r="E23" s="107"/>
      <c r="F23" s="108"/>
      <c r="G23" s="108" t="s">
        <v>180</v>
      </c>
      <c r="H23" s="108" t="s">
        <v>181</v>
      </c>
      <c r="I23" s="109" t="s">
        <v>182</v>
      </c>
      <c r="J23" s="110" t="s">
        <v>158</v>
      </c>
      <c r="K23" s="111">
        <v>4</v>
      </c>
      <c r="L23" s="111">
        <v>0</v>
      </c>
      <c r="M23" s="111">
        <v>4</v>
      </c>
      <c r="N23" s="245"/>
      <c r="O23" s="112">
        <f>M23*N23</f>
        <v>0</v>
      </c>
      <c r="P23" s="110" t="s">
        <v>159</v>
      </c>
      <c r="Q23" s="110" t="s">
        <v>160</v>
      </c>
      <c r="R23" s="111"/>
      <c r="S23" s="111">
        <f>M23*R23</f>
        <v>0</v>
      </c>
      <c r="T23" s="111"/>
      <c r="U23" s="111">
        <f>M23*T23</f>
        <v>0</v>
      </c>
      <c r="V23" s="112">
        <v>21</v>
      </c>
      <c r="W23" s="112">
        <f>O23*(V23/100)</f>
        <v>0</v>
      </c>
      <c r="X23" s="112">
        <f>O23+W23</f>
        <v>0</v>
      </c>
      <c r="Y23" s="113"/>
      <c r="Z23" s="9"/>
      <c r="AA23" s="9"/>
      <c r="AB23" s="9"/>
    </row>
    <row r="24" spans="2:28" ht="4.5" customHeight="1" outlineLevel="6" x14ac:dyDescent="0.15">
      <c r="B24" s="189"/>
      <c r="C24" s="191"/>
      <c r="D24" s="191"/>
      <c r="E24" s="191"/>
      <c r="F24" s="10"/>
      <c r="G24" s="10"/>
      <c r="H24" s="10"/>
      <c r="I24" s="195"/>
      <c r="J24" s="196"/>
      <c r="K24" s="152"/>
      <c r="L24" s="152"/>
      <c r="M24" s="152"/>
      <c r="N24" s="246"/>
      <c r="O24" s="146"/>
      <c r="P24" s="196"/>
      <c r="Q24" s="196"/>
      <c r="R24" s="152"/>
      <c r="S24" s="152"/>
      <c r="T24" s="152"/>
      <c r="U24" s="152"/>
      <c r="V24" s="146"/>
      <c r="W24" s="146"/>
      <c r="X24" s="146"/>
      <c r="Y24" s="10"/>
      <c r="Z24" s="9"/>
      <c r="AA24" s="9"/>
      <c r="AB24" s="9"/>
    </row>
    <row r="25" spans="2:28" ht="14.25" outlineLevel="6" x14ac:dyDescent="0.15">
      <c r="B25" s="189"/>
      <c r="C25" s="190"/>
      <c r="D25" s="107" t="s">
        <v>183</v>
      </c>
      <c r="E25" s="107"/>
      <c r="F25" s="108"/>
      <c r="G25" s="108" t="s">
        <v>184</v>
      </c>
      <c r="H25" s="108" t="s">
        <v>185</v>
      </c>
      <c r="I25" s="109" t="s">
        <v>186</v>
      </c>
      <c r="J25" s="110" t="s">
        <v>158</v>
      </c>
      <c r="K25" s="111">
        <v>6</v>
      </c>
      <c r="L25" s="111">
        <v>0</v>
      </c>
      <c r="M25" s="111">
        <v>6</v>
      </c>
      <c r="N25" s="245"/>
      <c r="O25" s="112">
        <f>M25*N25</f>
        <v>0</v>
      </c>
      <c r="P25" s="110" t="s">
        <v>159</v>
      </c>
      <c r="Q25" s="110" t="s">
        <v>160</v>
      </c>
      <c r="R25" s="111"/>
      <c r="S25" s="111">
        <f>M25*R25</f>
        <v>0</v>
      </c>
      <c r="T25" s="111"/>
      <c r="U25" s="111">
        <f>M25*T25</f>
        <v>0</v>
      </c>
      <c r="V25" s="112">
        <v>21</v>
      </c>
      <c r="W25" s="112">
        <f>O25*(V25/100)</f>
        <v>0</v>
      </c>
      <c r="X25" s="112">
        <f>O25+W25</f>
        <v>0</v>
      </c>
      <c r="Y25" s="113"/>
      <c r="Z25" s="9"/>
      <c r="AA25" s="9"/>
      <c r="AB25" s="9"/>
    </row>
    <row r="26" spans="2:28" ht="4.5" customHeight="1" outlineLevel="6" x14ac:dyDescent="0.15">
      <c r="B26" s="189"/>
      <c r="C26" s="191"/>
      <c r="D26" s="191"/>
      <c r="E26" s="191"/>
      <c r="F26" s="10"/>
      <c r="G26" s="10"/>
      <c r="H26" s="10"/>
      <c r="I26" s="195"/>
      <c r="J26" s="196"/>
      <c r="K26" s="152"/>
      <c r="L26" s="152"/>
      <c r="M26" s="152"/>
      <c r="N26" s="246"/>
      <c r="O26" s="146"/>
      <c r="P26" s="196"/>
      <c r="Q26" s="196"/>
      <c r="R26" s="152"/>
      <c r="S26" s="152"/>
      <c r="T26" s="152"/>
      <c r="U26" s="152"/>
      <c r="V26" s="146"/>
      <c r="W26" s="146"/>
      <c r="X26" s="146"/>
      <c r="Y26" s="10"/>
      <c r="Z26" s="9"/>
      <c r="AA26" s="9"/>
      <c r="AB26" s="9"/>
    </row>
    <row r="27" spans="2:28" ht="14.25" outlineLevel="6" x14ac:dyDescent="0.15">
      <c r="B27" s="189"/>
      <c r="C27" s="190"/>
      <c r="D27" s="107" t="s">
        <v>187</v>
      </c>
      <c r="E27" s="107"/>
      <c r="F27" s="108"/>
      <c r="G27" s="108" t="s">
        <v>188</v>
      </c>
      <c r="H27" s="108" t="s">
        <v>189</v>
      </c>
      <c r="I27" s="109" t="s">
        <v>190</v>
      </c>
      <c r="J27" s="110" t="s">
        <v>158</v>
      </c>
      <c r="K27" s="111">
        <v>12</v>
      </c>
      <c r="L27" s="111">
        <v>0</v>
      </c>
      <c r="M27" s="111">
        <v>12</v>
      </c>
      <c r="N27" s="245"/>
      <c r="O27" s="112">
        <f>M27*N27</f>
        <v>0</v>
      </c>
      <c r="P27" s="110" t="s">
        <v>159</v>
      </c>
      <c r="Q27" s="110" t="s">
        <v>160</v>
      </c>
      <c r="R27" s="111"/>
      <c r="S27" s="111">
        <f>M27*R27</f>
        <v>0</v>
      </c>
      <c r="T27" s="111"/>
      <c r="U27" s="111">
        <f>M27*T27</f>
        <v>0</v>
      </c>
      <c r="V27" s="112">
        <v>21</v>
      </c>
      <c r="W27" s="112">
        <f>O27*(V27/100)</f>
        <v>0</v>
      </c>
      <c r="X27" s="112">
        <f>O27+W27</f>
        <v>0</v>
      </c>
      <c r="Y27" s="113"/>
      <c r="Z27" s="9"/>
      <c r="AA27" s="9"/>
      <c r="AB27" s="9"/>
    </row>
    <row r="28" spans="2:28" ht="4.5" customHeight="1" outlineLevel="6" x14ac:dyDescent="0.15">
      <c r="B28" s="189"/>
      <c r="C28" s="191"/>
      <c r="D28" s="191"/>
      <c r="E28" s="191"/>
      <c r="F28" s="10"/>
      <c r="G28" s="10"/>
      <c r="H28" s="10"/>
      <c r="I28" s="195"/>
      <c r="J28" s="196"/>
      <c r="K28" s="152"/>
      <c r="L28" s="152"/>
      <c r="M28" s="152"/>
      <c r="N28" s="246"/>
      <c r="O28" s="146"/>
      <c r="P28" s="196"/>
      <c r="Q28" s="196"/>
      <c r="R28" s="152"/>
      <c r="S28" s="152"/>
      <c r="T28" s="152"/>
      <c r="U28" s="152"/>
      <c r="V28" s="146"/>
      <c r="W28" s="146"/>
      <c r="X28" s="146"/>
      <c r="Y28" s="10"/>
      <c r="Z28" s="9"/>
      <c r="AA28" s="9"/>
      <c r="AB28" s="9"/>
    </row>
    <row r="29" spans="2:28" ht="14.25" outlineLevel="6" x14ac:dyDescent="0.15">
      <c r="B29" s="189"/>
      <c r="C29" s="190"/>
      <c r="D29" s="107" t="s">
        <v>191</v>
      </c>
      <c r="E29" s="107"/>
      <c r="F29" s="108"/>
      <c r="G29" s="108" t="s">
        <v>192</v>
      </c>
      <c r="H29" s="108" t="s">
        <v>193</v>
      </c>
      <c r="I29" s="109" t="s">
        <v>194</v>
      </c>
      <c r="J29" s="110" t="s">
        <v>158</v>
      </c>
      <c r="K29" s="111">
        <v>4</v>
      </c>
      <c r="L29" s="111">
        <v>0</v>
      </c>
      <c r="M29" s="111">
        <v>4</v>
      </c>
      <c r="N29" s="245"/>
      <c r="O29" s="112">
        <f>M29*N29</f>
        <v>0</v>
      </c>
      <c r="P29" s="110" t="s">
        <v>159</v>
      </c>
      <c r="Q29" s="110" t="s">
        <v>160</v>
      </c>
      <c r="R29" s="111"/>
      <c r="S29" s="111">
        <f>M29*R29</f>
        <v>0</v>
      </c>
      <c r="T29" s="111"/>
      <c r="U29" s="111">
        <f>M29*T29</f>
        <v>0</v>
      </c>
      <c r="V29" s="112">
        <v>21</v>
      </c>
      <c r="W29" s="112">
        <f>O29*(V29/100)</f>
        <v>0</v>
      </c>
      <c r="X29" s="112">
        <f>O29+W29</f>
        <v>0</v>
      </c>
      <c r="Y29" s="113"/>
      <c r="Z29" s="9"/>
      <c r="AA29" s="9"/>
      <c r="AB29" s="9"/>
    </row>
    <row r="30" spans="2:28" ht="4.5" customHeight="1" outlineLevel="6" x14ac:dyDescent="0.15">
      <c r="B30" s="189"/>
      <c r="C30" s="191"/>
      <c r="D30" s="191"/>
      <c r="E30" s="191"/>
      <c r="F30" s="10"/>
      <c r="G30" s="10"/>
      <c r="H30" s="10"/>
      <c r="I30" s="195"/>
      <c r="J30" s="196"/>
      <c r="K30" s="152"/>
      <c r="L30" s="152"/>
      <c r="M30" s="152"/>
      <c r="N30" s="246"/>
      <c r="O30" s="146"/>
      <c r="P30" s="196"/>
      <c r="Q30" s="196"/>
      <c r="R30" s="152"/>
      <c r="S30" s="152"/>
      <c r="T30" s="152"/>
      <c r="U30" s="152"/>
      <c r="V30" s="146"/>
      <c r="W30" s="146"/>
      <c r="X30" s="146"/>
      <c r="Y30" s="10"/>
      <c r="Z30" s="9"/>
      <c r="AA30" s="9"/>
      <c r="AB30" s="9"/>
    </row>
    <row r="31" spans="2:28" ht="14.25" outlineLevel="6" x14ac:dyDescent="0.15">
      <c r="B31" s="189"/>
      <c r="C31" s="190"/>
      <c r="D31" s="107" t="s">
        <v>195</v>
      </c>
      <c r="E31" s="107"/>
      <c r="F31" s="108"/>
      <c r="G31" s="108" t="s">
        <v>196</v>
      </c>
      <c r="H31" s="108" t="s">
        <v>197</v>
      </c>
      <c r="I31" s="109" t="s">
        <v>198</v>
      </c>
      <c r="J31" s="110" t="s">
        <v>158</v>
      </c>
      <c r="K31" s="111">
        <v>20</v>
      </c>
      <c r="L31" s="111">
        <v>0</v>
      </c>
      <c r="M31" s="111">
        <v>20</v>
      </c>
      <c r="N31" s="245"/>
      <c r="O31" s="112">
        <f>M31*N31</f>
        <v>0</v>
      </c>
      <c r="P31" s="110" t="s">
        <v>159</v>
      </c>
      <c r="Q31" s="110" t="s">
        <v>160</v>
      </c>
      <c r="R31" s="111"/>
      <c r="S31" s="111">
        <f>M31*R31</f>
        <v>0</v>
      </c>
      <c r="T31" s="111"/>
      <c r="U31" s="111">
        <f>M31*T31</f>
        <v>0</v>
      </c>
      <c r="V31" s="112">
        <v>21</v>
      </c>
      <c r="W31" s="112">
        <f>O31*(V31/100)</f>
        <v>0</v>
      </c>
      <c r="X31" s="112">
        <f>O31+W31</f>
        <v>0</v>
      </c>
      <c r="Y31" s="113"/>
      <c r="Z31" s="9"/>
      <c r="AA31" s="9"/>
      <c r="AB31" s="9"/>
    </row>
    <row r="32" spans="2:28" ht="4.5" customHeight="1" outlineLevel="6" x14ac:dyDescent="0.15">
      <c r="B32" s="189"/>
      <c r="C32" s="191"/>
      <c r="D32" s="191"/>
      <c r="E32" s="191"/>
      <c r="F32" s="10"/>
      <c r="G32" s="10"/>
      <c r="H32" s="10"/>
      <c r="I32" s="195"/>
      <c r="J32" s="196"/>
      <c r="K32" s="152"/>
      <c r="L32" s="152"/>
      <c r="M32" s="152"/>
      <c r="N32" s="246"/>
      <c r="O32" s="146"/>
      <c r="P32" s="196"/>
      <c r="Q32" s="196"/>
      <c r="R32" s="152"/>
      <c r="S32" s="152"/>
      <c r="T32" s="152"/>
      <c r="U32" s="152"/>
      <c r="V32" s="146"/>
      <c r="W32" s="146"/>
      <c r="X32" s="146"/>
      <c r="Y32" s="10"/>
      <c r="Z32" s="9"/>
      <c r="AA32" s="9"/>
      <c r="AB32" s="9"/>
    </row>
    <row r="33" spans="2:28" ht="14.25" outlineLevel="6" x14ac:dyDescent="0.15">
      <c r="B33" s="189"/>
      <c r="C33" s="190"/>
      <c r="D33" s="107" t="s">
        <v>199</v>
      </c>
      <c r="E33" s="107"/>
      <c r="F33" s="108"/>
      <c r="G33" s="108" t="s">
        <v>200</v>
      </c>
      <c r="H33" s="108" t="s">
        <v>201</v>
      </c>
      <c r="I33" s="109" t="s">
        <v>202</v>
      </c>
      <c r="J33" s="110" t="s">
        <v>158</v>
      </c>
      <c r="K33" s="111">
        <v>3</v>
      </c>
      <c r="L33" s="111">
        <v>0</v>
      </c>
      <c r="M33" s="111">
        <v>3</v>
      </c>
      <c r="N33" s="245"/>
      <c r="O33" s="112">
        <f>M33*N33</f>
        <v>0</v>
      </c>
      <c r="P33" s="110" t="s">
        <v>159</v>
      </c>
      <c r="Q33" s="110" t="s">
        <v>160</v>
      </c>
      <c r="R33" s="111"/>
      <c r="S33" s="111">
        <f>M33*R33</f>
        <v>0</v>
      </c>
      <c r="T33" s="111"/>
      <c r="U33" s="111">
        <f>M33*T33</f>
        <v>0</v>
      </c>
      <c r="V33" s="112">
        <v>21</v>
      </c>
      <c r="W33" s="112">
        <f>O33*(V33/100)</f>
        <v>0</v>
      </c>
      <c r="X33" s="112">
        <f>O33+W33</f>
        <v>0</v>
      </c>
      <c r="Y33" s="113"/>
      <c r="Z33" s="9"/>
      <c r="AA33" s="9"/>
      <c r="AB33" s="9"/>
    </row>
    <row r="34" spans="2:28" ht="4.5" customHeight="1" outlineLevel="6" x14ac:dyDescent="0.15">
      <c r="B34" s="189"/>
      <c r="C34" s="191"/>
      <c r="D34" s="191"/>
      <c r="E34" s="191"/>
      <c r="F34" s="10"/>
      <c r="G34" s="10"/>
      <c r="H34" s="10"/>
      <c r="I34" s="195"/>
      <c r="J34" s="196"/>
      <c r="K34" s="152"/>
      <c r="L34" s="152"/>
      <c r="M34" s="152"/>
      <c r="N34" s="246"/>
      <c r="O34" s="146"/>
      <c r="P34" s="196"/>
      <c r="Q34" s="196"/>
      <c r="R34" s="152"/>
      <c r="S34" s="152"/>
      <c r="T34" s="152"/>
      <c r="U34" s="152"/>
      <c r="V34" s="146"/>
      <c r="W34" s="146"/>
      <c r="X34" s="146"/>
      <c r="Y34" s="10"/>
      <c r="Z34" s="9"/>
      <c r="AA34" s="9"/>
      <c r="AB34" s="9"/>
    </row>
    <row r="35" spans="2:28" ht="28.5" outlineLevel="6" x14ac:dyDescent="0.15">
      <c r="B35" s="189"/>
      <c r="C35" s="190"/>
      <c r="D35" s="107" t="s">
        <v>203</v>
      </c>
      <c r="E35" s="107"/>
      <c r="F35" s="108"/>
      <c r="G35" s="108" t="s">
        <v>204</v>
      </c>
      <c r="H35" s="108" t="s">
        <v>205</v>
      </c>
      <c r="I35" s="109" t="s">
        <v>206</v>
      </c>
      <c r="J35" s="110" t="s">
        <v>158</v>
      </c>
      <c r="K35" s="111">
        <v>6</v>
      </c>
      <c r="L35" s="111">
        <v>0</v>
      </c>
      <c r="M35" s="111">
        <v>6</v>
      </c>
      <c r="N35" s="245"/>
      <c r="O35" s="112">
        <f>M35*N35</f>
        <v>0</v>
      </c>
      <c r="P35" s="110" t="s">
        <v>159</v>
      </c>
      <c r="Q35" s="110" t="s">
        <v>160</v>
      </c>
      <c r="R35" s="111"/>
      <c r="S35" s="111">
        <f>M35*R35</f>
        <v>0</v>
      </c>
      <c r="T35" s="111"/>
      <c r="U35" s="111">
        <f>M35*T35</f>
        <v>0</v>
      </c>
      <c r="V35" s="112">
        <v>21</v>
      </c>
      <c r="W35" s="112">
        <f>O35*(V35/100)</f>
        <v>0</v>
      </c>
      <c r="X35" s="112">
        <f>O35+W35</f>
        <v>0</v>
      </c>
      <c r="Y35" s="113"/>
      <c r="Z35" s="9"/>
      <c r="AA35" s="9"/>
      <c r="AB35" s="9"/>
    </row>
    <row r="36" spans="2:28" ht="4.5" customHeight="1" outlineLevel="6" x14ac:dyDescent="0.15">
      <c r="B36" s="189"/>
      <c r="C36" s="191"/>
      <c r="D36" s="191"/>
      <c r="E36" s="191"/>
      <c r="F36" s="10"/>
      <c r="G36" s="10"/>
      <c r="H36" s="10"/>
      <c r="I36" s="195"/>
      <c r="J36" s="196"/>
      <c r="K36" s="152"/>
      <c r="L36" s="152"/>
      <c r="M36" s="152"/>
      <c r="N36" s="246"/>
      <c r="O36" s="146"/>
      <c r="P36" s="196"/>
      <c r="Q36" s="196"/>
      <c r="R36" s="152"/>
      <c r="S36" s="152"/>
      <c r="T36" s="152"/>
      <c r="U36" s="152"/>
      <c r="V36" s="146"/>
      <c r="W36" s="146"/>
      <c r="X36" s="146"/>
      <c r="Y36" s="10"/>
      <c r="Z36" s="9"/>
      <c r="AA36" s="9"/>
      <c r="AB36" s="9"/>
    </row>
    <row r="37" spans="2:28" ht="14.25" outlineLevel="6" x14ac:dyDescent="0.15">
      <c r="B37" s="189"/>
      <c r="C37" s="190"/>
      <c r="D37" s="107" t="s">
        <v>207</v>
      </c>
      <c r="E37" s="107"/>
      <c r="F37" s="108"/>
      <c r="G37" s="108" t="s">
        <v>208</v>
      </c>
      <c r="H37" s="108" t="s">
        <v>209</v>
      </c>
      <c r="I37" s="109" t="s">
        <v>210</v>
      </c>
      <c r="J37" s="110" t="s">
        <v>158</v>
      </c>
      <c r="K37" s="111">
        <v>6</v>
      </c>
      <c r="L37" s="111">
        <v>0</v>
      </c>
      <c r="M37" s="111">
        <v>6</v>
      </c>
      <c r="N37" s="245"/>
      <c r="O37" s="112">
        <f>M37*N37</f>
        <v>0</v>
      </c>
      <c r="P37" s="110" t="s">
        <v>159</v>
      </c>
      <c r="Q37" s="110" t="s">
        <v>160</v>
      </c>
      <c r="R37" s="111"/>
      <c r="S37" s="111">
        <f>M37*R37</f>
        <v>0</v>
      </c>
      <c r="T37" s="111"/>
      <c r="U37" s="111">
        <f>M37*T37</f>
        <v>0</v>
      </c>
      <c r="V37" s="112">
        <v>21</v>
      </c>
      <c r="W37" s="112">
        <f>O37*(V37/100)</f>
        <v>0</v>
      </c>
      <c r="X37" s="112">
        <f>O37+W37</f>
        <v>0</v>
      </c>
      <c r="Y37" s="113"/>
      <c r="Z37" s="9"/>
      <c r="AA37" s="9"/>
      <c r="AB37" s="9"/>
    </row>
    <row r="38" spans="2:28" ht="4.5" customHeight="1" outlineLevel="6" x14ac:dyDescent="0.15">
      <c r="B38" s="189"/>
      <c r="C38" s="191"/>
      <c r="D38" s="191"/>
      <c r="E38" s="191"/>
      <c r="F38" s="10"/>
      <c r="G38" s="10"/>
      <c r="H38" s="10"/>
      <c r="I38" s="195"/>
      <c r="J38" s="196"/>
      <c r="K38" s="152"/>
      <c r="L38" s="152"/>
      <c r="M38" s="152"/>
      <c r="N38" s="246"/>
      <c r="O38" s="146"/>
      <c r="P38" s="196"/>
      <c r="Q38" s="196"/>
      <c r="R38" s="152"/>
      <c r="S38" s="152"/>
      <c r="T38" s="152"/>
      <c r="U38" s="152"/>
      <c r="V38" s="146"/>
      <c r="W38" s="146"/>
      <c r="X38" s="146"/>
      <c r="Y38" s="10"/>
      <c r="Z38" s="9"/>
      <c r="AA38" s="9"/>
      <c r="AB38" s="9"/>
    </row>
    <row r="39" spans="2:28" ht="14.25" outlineLevel="6" x14ac:dyDescent="0.15">
      <c r="B39" s="189"/>
      <c r="C39" s="190"/>
      <c r="D39" s="107" t="s">
        <v>211</v>
      </c>
      <c r="E39" s="107"/>
      <c r="F39" s="108"/>
      <c r="G39" s="108" t="s">
        <v>212</v>
      </c>
      <c r="H39" s="108" t="s">
        <v>213</v>
      </c>
      <c r="I39" s="109" t="s">
        <v>214</v>
      </c>
      <c r="J39" s="110" t="s">
        <v>158</v>
      </c>
      <c r="K39" s="111">
        <v>8</v>
      </c>
      <c r="L39" s="111">
        <v>0</v>
      </c>
      <c r="M39" s="111">
        <v>8</v>
      </c>
      <c r="N39" s="245"/>
      <c r="O39" s="112">
        <f>M39*N39</f>
        <v>0</v>
      </c>
      <c r="P39" s="110" t="s">
        <v>159</v>
      </c>
      <c r="Q39" s="110" t="s">
        <v>160</v>
      </c>
      <c r="R39" s="111"/>
      <c r="S39" s="111">
        <f>M39*R39</f>
        <v>0</v>
      </c>
      <c r="T39" s="111"/>
      <c r="U39" s="111">
        <f>M39*T39</f>
        <v>0</v>
      </c>
      <c r="V39" s="112">
        <v>21</v>
      </c>
      <c r="W39" s="112">
        <f>O39*(V39/100)</f>
        <v>0</v>
      </c>
      <c r="X39" s="112">
        <f>O39+W39</f>
        <v>0</v>
      </c>
      <c r="Y39" s="113"/>
      <c r="Z39" s="9"/>
      <c r="AA39" s="9"/>
      <c r="AB39" s="9"/>
    </row>
    <row r="40" spans="2:28" ht="4.5" customHeight="1" outlineLevel="6" x14ac:dyDescent="0.15">
      <c r="B40" s="189"/>
      <c r="C40" s="191"/>
      <c r="D40" s="191"/>
      <c r="E40" s="191"/>
      <c r="F40" s="10"/>
      <c r="G40" s="10"/>
      <c r="H40" s="10"/>
      <c r="I40" s="195"/>
      <c r="J40" s="196"/>
      <c r="K40" s="152"/>
      <c r="L40" s="152"/>
      <c r="M40" s="152"/>
      <c r="N40" s="246"/>
      <c r="O40" s="146"/>
      <c r="P40" s="196"/>
      <c r="Q40" s="196"/>
      <c r="R40" s="152"/>
      <c r="S40" s="152"/>
      <c r="T40" s="152"/>
      <c r="U40" s="152"/>
      <c r="V40" s="146"/>
      <c r="W40" s="146"/>
      <c r="X40" s="146"/>
      <c r="Y40" s="10"/>
      <c r="Z40" s="9"/>
      <c r="AA40" s="9"/>
      <c r="AB40" s="9"/>
    </row>
    <row r="41" spans="2:28" ht="14.25" outlineLevel="6" x14ac:dyDescent="0.15">
      <c r="B41" s="189"/>
      <c r="C41" s="190"/>
      <c r="D41" s="107" t="s">
        <v>215</v>
      </c>
      <c r="E41" s="107"/>
      <c r="F41" s="108"/>
      <c r="G41" s="108" t="s">
        <v>216</v>
      </c>
      <c r="H41" s="108" t="s">
        <v>217</v>
      </c>
      <c r="I41" s="109" t="s">
        <v>218</v>
      </c>
      <c r="J41" s="110" t="s">
        <v>158</v>
      </c>
      <c r="K41" s="111">
        <v>7</v>
      </c>
      <c r="L41" s="111">
        <v>0</v>
      </c>
      <c r="M41" s="111">
        <v>7</v>
      </c>
      <c r="N41" s="245"/>
      <c r="O41" s="112">
        <f>M41*N41</f>
        <v>0</v>
      </c>
      <c r="P41" s="110" t="s">
        <v>159</v>
      </c>
      <c r="Q41" s="110" t="s">
        <v>160</v>
      </c>
      <c r="R41" s="111"/>
      <c r="S41" s="111">
        <f>M41*R41</f>
        <v>0</v>
      </c>
      <c r="T41" s="111"/>
      <c r="U41" s="111">
        <f>M41*T41</f>
        <v>0</v>
      </c>
      <c r="V41" s="112">
        <v>21</v>
      </c>
      <c r="W41" s="112">
        <f>O41*(V41/100)</f>
        <v>0</v>
      </c>
      <c r="X41" s="112">
        <f>O41+W41</f>
        <v>0</v>
      </c>
      <c r="Y41" s="113"/>
      <c r="Z41" s="9"/>
      <c r="AA41" s="9"/>
      <c r="AB41" s="9"/>
    </row>
    <row r="42" spans="2:28" ht="4.5" customHeight="1" outlineLevel="6" x14ac:dyDescent="0.15">
      <c r="B42" s="189"/>
      <c r="C42" s="191"/>
      <c r="D42" s="191"/>
      <c r="E42" s="191"/>
      <c r="F42" s="10"/>
      <c r="G42" s="10"/>
      <c r="H42" s="10"/>
      <c r="I42" s="195"/>
      <c r="J42" s="196"/>
      <c r="K42" s="152"/>
      <c r="L42" s="152"/>
      <c r="M42" s="152"/>
      <c r="N42" s="246"/>
      <c r="O42" s="146"/>
      <c r="P42" s="196"/>
      <c r="Q42" s="196"/>
      <c r="R42" s="152"/>
      <c r="S42" s="152"/>
      <c r="T42" s="152"/>
      <c r="U42" s="152"/>
      <c r="V42" s="146"/>
      <c r="W42" s="146"/>
      <c r="X42" s="146"/>
      <c r="Y42" s="10"/>
      <c r="Z42" s="9"/>
      <c r="AA42" s="9"/>
      <c r="AB42" s="9"/>
    </row>
    <row r="43" spans="2:28" ht="14.25" outlineLevel="6" x14ac:dyDescent="0.15">
      <c r="B43" s="189"/>
      <c r="C43" s="190"/>
      <c r="D43" s="107" t="s">
        <v>219</v>
      </c>
      <c r="E43" s="107"/>
      <c r="F43" s="108"/>
      <c r="G43" s="108" t="s">
        <v>220</v>
      </c>
      <c r="H43" s="108" t="s">
        <v>221</v>
      </c>
      <c r="I43" s="109" t="s">
        <v>222</v>
      </c>
      <c r="J43" s="110" t="s">
        <v>158</v>
      </c>
      <c r="K43" s="111">
        <v>6</v>
      </c>
      <c r="L43" s="111">
        <v>0</v>
      </c>
      <c r="M43" s="111">
        <v>6</v>
      </c>
      <c r="N43" s="245"/>
      <c r="O43" s="112">
        <f>M43*N43</f>
        <v>0</v>
      </c>
      <c r="P43" s="110" t="s">
        <v>159</v>
      </c>
      <c r="Q43" s="110" t="s">
        <v>160</v>
      </c>
      <c r="R43" s="111"/>
      <c r="S43" s="111">
        <f>M43*R43</f>
        <v>0</v>
      </c>
      <c r="T43" s="111"/>
      <c r="U43" s="111">
        <f>M43*T43</f>
        <v>0</v>
      </c>
      <c r="V43" s="112">
        <v>21</v>
      </c>
      <c r="W43" s="112">
        <f>O43*(V43/100)</f>
        <v>0</v>
      </c>
      <c r="X43" s="112">
        <f>O43+W43</f>
        <v>0</v>
      </c>
      <c r="Y43" s="113"/>
      <c r="Z43" s="9"/>
      <c r="AA43" s="9"/>
      <c r="AB43" s="9"/>
    </row>
    <row r="44" spans="2:28" ht="4.5" customHeight="1" outlineLevel="6" x14ac:dyDescent="0.15">
      <c r="B44" s="189"/>
      <c r="C44" s="191"/>
      <c r="D44" s="191"/>
      <c r="E44" s="191"/>
      <c r="F44" s="10"/>
      <c r="G44" s="10"/>
      <c r="H44" s="10"/>
      <c r="I44" s="195"/>
      <c r="J44" s="196"/>
      <c r="K44" s="152"/>
      <c r="L44" s="152"/>
      <c r="M44" s="152"/>
      <c r="N44" s="246"/>
      <c r="O44" s="146"/>
      <c r="P44" s="196"/>
      <c r="Q44" s="196"/>
      <c r="R44" s="152"/>
      <c r="S44" s="152"/>
      <c r="T44" s="152"/>
      <c r="U44" s="152"/>
      <c r="V44" s="146"/>
      <c r="W44" s="146"/>
      <c r="X44" s="146"/>
      <c r="Y44" s="10"/>
      <c r="Z44" s="9"/>
      <c r="AA44" s="9"/>
      <c r="AB44" s="9"/>
    </row>
    <row r="45" spans="2:28" ht="28.5" outlineLevel="6" x14ac:dyDescent="0.15">
      <c r="B45" s="189"/>
      <c r="C45" s="190"/>
      <c r="D45" s="107" t="s">
        <v>223</v>
      </c>
      <c r="E45" s="107"/>
      <c r="F45" s="108"/>
      <c r="G45" s="108" t="s">
        <v>224</v>
      </c>
      <c r="H45" s="108" t="s">
        <v>225</v>
      </c>
      <c r="I45" s="109" t="s">
        <v>226</v>
      </c>
      <c r="J45" s="110" t="s">
        <v>158</v>
      </c>
      <c r="K45" s="111">
        <v>15</v>
      </c>
      <c r="L45" s="111">
        <v>0</v>
      </c>
      <c r="M45" s="111">
        <v>0</v>
      </c>
      <c r="N45" s="245"/>
      <c r="O45" s="112">
        <f>M45*N45</f>
        <v>0</v>
      </c>
      <c r="P45" s="110" t="s">
        <v>159</v>
      </c>
      <c r="Q45" s="110" t="s">
        <v>160</v>
      </c>
      <c r="R45" s="111"/>
      <c r="S45" s="111">
        <f>M45*R45</f>
        <v>0</v>
      </c>
      <c r="T45" s="111"/>
      <c r="U45" s="111">
        <f>M45*T45</f>
        <v>0</v>
      </c>
      <c r="V45" s="112">
        <v>21</v>
      </c>
      <c r="W45" s="112">
        <f>O45*(V45/100)</f>
        <v>0</v>
      </c>
      <c r="X45" s="112">
        <f>O45+W45</f>
        <v>0</v>
      </c>
      <c r="Y45" s="113"/>
      <c r="Z45" s="9"/>
      <c r="AA45" s="9"/>
      <c r="AB45" s="9"/>
    </row>
    <row r="46" spans="2:28" ht="4.5" customHeight="1" outlineLevel="6" x14ac:dyDescent="0.15">
      <c r="B46" s="189"/>
      <c r="C46" s="191"/>
      <c r="D46" s="191"/>
      <c r="E46" s="191"/>
      <c r="F46" s="10"/>
      <c r="G46" s="10"/>
      <c r="H46" s="10"/>
      <c r="I46" s="195"/>
      <c r="J46" s="196"/>
      <c r="K46" s="152"/>
      <c r="L46" s="152"/>
      <c r="M46" s="152"/>
      <c r="N46" s="246"/>
      <c r="O46" s="146"/>
      <c r="P46" s="196"/>
      <c r="Q46" s="196"/>
      <c r="R46" s="152"/>
      <c r="S46" s="152"/>
      <c r="T46" s="152"/>
      <c r="U46" s="152"/>
      <c r="V46" s="146"/>
      <c r="W46" s="146"/>
      <c r="X46" s="146"/>
      <c r="Y46" s="10"/>
      <c r="Z46" s="9"/>
      <c r="AA46" s="9"/>
      <c r="AB46" s="9"/>
    </row>
    <row r="47" spans="2:28" ht="14.25" outlineLevel="6" x14ac:dyDescent="0.15">
      <c r="B47" s="189"/>
      <c r="C47" s="190"/>
      <c r="D47" s="107" t="s">
        <v>227</v>
      </c>
      <c r="E47" s="107"/>
      <c r="F47" s="108"/>
      <c r="G47" s="108" t="s">
        <v>228</v>
      </c>
      <c r="H47" s="108" t="s">
        <v>229</v>
      </c>
      <c r="I47" s="109" t="s">
        <v>230</v>
      </c>
      <c r="J47" s="110" t="s">
        <v>158</v>
      </c>
      <c r="K47" s="111">
        <v>6</v>
      </c>
      <c r="L47" s="111">
        <v>0</v>
      </c>
      <c r="M47" s="111">
        <v>6</v>
      </c>
      <c r="N47" s="245"/>
      <c r="O47" s="112">
        <f>M47*N47</f>
        <v>0</v>
      </c>
      <c r="P47" s="110" t="s">
        <v>159</v>
      </c>
      <c r="Q47" s="110" t="s">
        <v>160</v>
      </c>
      <c r="R47" s="111"/>
      <c r="S47" s="111">
        <f>M47*R47</f>
        <v>0</v>
      </c>
      <c r="T47" s="111"/>
      <c r="U47" s="111">
        <f>M47*T47</f>
        <v>0</v>
      </c>
      <c r="V47" s="112">
        <v>21</v>
      </c>
      <c r="W47" s="112">
        <f>O47*(V47/100)</f>
        <v>0</v>
      </c>
      <c r="X47" s="112">
        <f>O47+W47</f>
        <v>0</v>
      </c>
      <c r="Y47" s="113"/>
      <c r="Z47" s="9"/>
      <c r="AA47" s="9"/>
      <c r="AB47" s="9"/>
    </row>
    <row r="48" spans="2:28" ht="4.5" customHeight="1" outlineLevel="6" x14ac:dyDescent="0.15">
      <c r="B48" s="189"/>
      <c r="C48" s="191"/>
      <c r="D48" s="191"/>
      <c r="E48" s="191"/>
      <c r="F48" s="10"/>
      <c r="G48" s="10"/>
      <c r="H48" s="10"/>
      <c r="I48" s="195"/>
      <c r="J48" s="196"/>
      <c r="K48" s="152"/>
      <c r="L48" s="152"/>
      <c r="M48" s="152"/>
      <c r="N48" s="246"/>
      <c r="O48" s="146"/>
      <c r="P48" s="196"/>
      <c r="Q48" s="196"/>
      <c r="R48" s="152"/>
      <c r="S48" s="152"/>
      <c r="T48" s="152"/>
      <c r="U48" s="152"/>
      <c r="V48" s="146"/>
      <c r="W48" s="146"/>
      <c r="X48" s="146"/>
      <c r="Y48" s="10"/>
      <c r="Z48" s="9"/>
      <c r="AA48" s="9"/>
      <c r="AB48" s="9"/>
    </row>
    <row r="49" spans="1:28" ht="14.25" outlineLevel="6" x14ac:dyDescent="0.15">
      <c r="B49" s="189"/>
      <c r="C49" s="190"/>
      <c r="D49" s="107" t="s">
        <v>231</v>
      </c>
      <c r="E49" s="107"/>
      <c r="F49" s="108"/>
      <c r="G49" s="108" t="s">
        <v>232</v>
      </c>
      <c r="H49" s="108" t="s">
        <v>233</v>
      </c>
      <c r="I49" s="109" t="s">
        <v>234</v>
      </c>
      <c r="J49" s="110" t="s">
        <v>158</v>
      </c>
      <c r="K49" s="111">
        <v>2</v>
      </c>
      <c r="L49" s="111">
        <v>0</v>
      </c>
      <c r="M49" s="111">
        <v>2</v>
      </c>
      <c r="N49" s="245"/>
      <c r="O49" s="112">
        <f>M49*N49</f>
        <v>0</v>
      </c>
      <c r="P49" s="110" t="s">
        <v>159</v>
      </c>
      <c r="Q49" s="110" t="s">
        <v>160</v>
      </c>
      <c r="R49" s="111"/>
      <c r="S49" s="111">
        <f>M49*R49</f>
        <v>0</v>
      </c>
      <c r="T49" s="111"/>
      <c r="U49" s="111">
        <f>M49*T49</f>
        <v>0</v>
      </c>
      <c r="V49" s="112">
        <v>21</v>
      </c>
      <c r="W49" s="112">
        <f>O49*(V49/100)</f>
        <v>0</v>
      </c>
      <c r="X49" s="112">
        <f>O49+W49</f>
        <v>0</v>
      </c>
      <c r="Y49" s="113"/>
      <c r="Z49" s="9"/>
      <c r="AA49" s="9"/>
      <c r="AB49" s="9"/>
    </row>
    <row r="50" spans="1:28" ht="4.5" customHeight="1" outlineLevel="6" x14ac:dyDescent="0.15">
      <c r="B50" s="189"/>
      <c r="C50" s="191"/>
      <c r="D50" s="191"/>
      <c r="E50" s="191"/>
      <c r="F50" s="10"/>
      <c r="G50" s="10"/>
      <c r="H50" s="10"/>
      <c r="I50" s="195"/>
      <c r="J50" s="196"/>
      <c r="K50" s="152"/>
      <c r="L50" s="152"/>
      <c r="M50" s="152"/>
      <c r="N50" s="246"/>
      <c r="O50" s="146"/>
      <c r="P50" s="196"/>
      <c r="Q50" s="196"/>
      <c r="R50" s="152"/>
      <c r="S50" s="152"/>
      <c r="T50" s="152"/>
      <c r="U50" s="152"/>
      <c r="V50" s="146"/>
      <c r="W50" s="146"/>
      <c r="X50" s="146"/>
      <c r="Y50" s="10"/>
      <c r="Z50" s="9"/>
      <c r="AA50" s="9"/>
      <c r="AB50" s="9"/>
    </row>
    <row r="51" spans="1:28" ht="14.25" outlineLevel="6" x14ac:dyDescent="0.15">
      <c r="B51" s="189"/>
      <c r="C51" s="190"/>
      <c r="D51" s="107" t="s">
        <v>235</v>
      </c>
      <c r="E51" s="107"/>
      <c r="F51" s="108"/>
      <c r="G51" s="108" t="s">
        <v>236</v>
      </c>
      <c r="H51" s="108" t="s">
        <v>237</v>
      </c>
      <c r="I51" s="109" t="s">
        <v>238</v>
      </c>
      <c r="J51" s="110" t="s">
        <v>158</v>
      </c>
      <c r="K51" s="111">
        <v>1</v>
      </c>
      <c r="L51" s="111">
        <v>0</v>
      </c>
      <c r="M51" s="111">
        <v>1</v>
      </c>
      <c r="N51" s="245"/>
      <c r="O51" s="112">
        <f>M51*N51</f>
        <v>0</v>
      </c>
      <c r="P51" s="110" t="s">
        <v>159</v>
      </c>
      <c r="Q51" s="110" t="s">
        <v>160</v>
      </c>
      <c r="R51" s="111"/>
      <c r="S51" s="111">
        <f>M51*R51</f>
        <v>0</v>
      </c>
      <c r="T51" s="111"/>
      <c r="U51" s="111">
        <f>M51*T51</f>
        <v>0</v>
      </c>
      <c r="V51" s="112">
        <v>21</v>
      </c>
      <c r="W51" s="112">
        <f>O51*(V51/100)</f>
        <v>0</v>
      </c>
      <c r="X51" s="112">
        <f>O51+W51</f>
        <v>0</v>
      </c>
      <c r="Y51" s="113"/>
      <c r="Z51" s="9"/>
      <c r="AA51" s="9"/>
      <c r="AB51" s="9"/>
    </row>
    <row r="52" spans="1:28" ht="4.5" customHeight="1" outlineLevel="6" x14ac:dyDescent="0.15">
      <c r="B52" s="189"/>
      <c r="C52" s="191"/>
      <c r="D52" s="191"/>
      <c r="E52" s="191"/>
      <c r="F52" s="10"/>
      <c r="G52" s="10"/>
      <c r="H52" s="10"/>
      <c r="I52" s="195"/>
      <c r="J52" s="196"/>
      <c r="K52" s="152"/>
      <c r="L52" s="152"/>
      <c r="M52" s="152"/>
      <c r="N52" s="246"/>
      <c r="O52" s="146"/>
      <c r="P52" s="196"/>
      <c r="Q52" s="196"/>
      <c r="R52" s="152"/>
      <c r="S52" s="152"/>
      <c r="T52" s="152"/>
      <c r="U52" s="152"/>
      <c r="V52" s="146"/>
      <c r="W52" s="146"/>
      <c r="X52" s="146"/>
      <c r="Y52" s="10"/>
      <c r="Z52" s="9"/>
      <c r="AA52" s="9"/>
      <c r="AB52" s="9"/>
    </row>
    <row r="53" spans="1:28" ht="28.5" outlineLevel="6" x14ac:dyDescent="0.15">
      <c r="B53" s="189"/>
      <c r="C53" s="190"/>
      <c r="D53" s="107" t="s">
        <v>239</v>
      </c>
      <c r="E53" s="107"/>
      <c r="F53" s="108"/>
      <c r="G53" s="108" t="s">
        <v>240</v>
      </c>
      <c r="H53" s="108" t="s">
        <v>241</v>
      </c>
      <c r="I53" s="109" t="s">
        <v>242</v>
      </c>
      <c r="J53" s="110" t="s">
        <v>158</v>
      </c>
      <c r="K53" s="111">
        <v>8</v>
      </c>
      <c r="L53" s="111">
        <v>0</v>
      </c>
      <c r="M53" s="111">
        <v>8</v>
      </c>
      <c r="N53" s="245"/>
      <c r="O53" s="112">
        <f>M53*N53</f>
        <v>0</v>
      </c>
      <c r="P53" s="110" t="s">
        <v>159</v>
      </c>
      <c r="Q53" s="110" t="s">
        <v>160</v>
      </c>
      <c r="R53" s="111"/>
      <c r="S53" s="111">
        <f>M53*R53</f>
        <v>0</v>
      </c>
      <c r="T53" s="111"/>
      <c r="U53" s="111">
        <f>M53*T53</f>
        <v>0</v>
      </c>
      <c r="V53" s="112">
        <v>21</v>
      </c>
      <c r="W53" s="112">
        <f>O53*(V53/100)</f>
        <v>0</v>
      </c>
      <c r="X53" s="112">
        <f>O53+W53</f>
        <v>0</v>
      </c>
      <c r="Y53" s="113"/>
      <c r="Z53" s="9"/>
      <c r="AA53" s="9"/>
      <c r="AB53" s="9"/>
    </row>
    <row r="54" spans="1:28" ht="4.5" customHeight="1" outlineLevel="6" x14ac:dyDescent="0.15">
      <c r="B54" s="189"/>
      <c r="C54" s="191"/>
      <c r="D54" s="191"/>
      <c r="E54" s="191"/>
      <c r="F54" s="10"/>
      <c r="G54" s="10"/>
      <c r="H54" s="10"/>
      <c r="I54" s="195"/>
      <c r="J54" s="196"/>
      <c r="K54" s="152"/>
      <c r="L54" s="152"/>
      <c r="M54" s="152"/>
      <c r="N54" s="246"/>
      <c r="O54" s="146"/>
      <c r="P54" s="196"/>
      <c r="Q54" s="196"/>
      <c r="R54" s="152"/>
      <c r="S54" s="152"/>
      <c r="T54" s="152"/>
      <c r="U54" s="152"/>
      <c r="V54" s="146"/>
      <c r="W54" s="146"/>
      <c r="X54" s="146"/>
      <c r="Y54" s="10"/>
      <c r="Z54" s="9"/>
      <c r="AA54" s="9"/>
      <c r="AB54" s="9"/>
    </row>
    <row r="55" spans="1:28" ht="14.25" outlineLevel="6" x14ac:dyDescent="0.15">
      <c r="B55" s="189"/>
      <c r="C55" s="190"/>
      <c r="D55" s="107" t="s">
        <v>243</v>
      </c>
      <c r="E55" s="107"/>
      <c r="F55" s="108"/>
      <c r="G55" s="108" t="s">
        <v>244</v>
      </c>
      <c r="H55" s="108" t="s">
        <v>245</v>
      </c>
      <c r="I55" s="109" t="s">
        <v>246</v>
      </c>
      <c r="J55" s="110" t="s">
        <v>158</v>
      </c>
      <c r="K55" s="111">
        <v>5</v>
      </c>
      <c r="L55" s="111">
        <v>0</v>
      </c>
      <c r="M55" s="111">
        <v>5</v>
      </c>
      <c r="N55" s="245"/>
      <c r="O55" s="112">
        <f>M55*N55</f>
        <v>0</v>
      </c>
      <c r="P55" s="110" t="s">
        <v>159</v>
      </c>
      <c r="Q55" s="110" t="s">
        <v>160</v>
      </c>
      <c r="R55" s="111"/>
      <c r="S55" s="111">
        <f>M55*R55</f>
        <v>0</v>
      </c>
      <c r="T55" s="111"/>
      <c r="U55" s="111">
        <f>M55*T55</f>
        <v>0</v>
      </c>
      <c r="V55" s="112">
        <v>21</v>
      </c>
      <c r="W55" s="112">
        <f>O55*(V55/100)</f>
        <v>0</v>
      </c>
      <c r="X55" s="112">
        <f>O55+W55</f>
        <v>0</v>
      </c>
      <c r="Y55" s="113"/>
      <c r="Z55" s="9"/>
      <c r="AA55" s="9"/>
      <c r="AB55" s="9"/>
    </row>
    <row r="56" spans="1:28" ht="4.5" customHeight="1" outlineLevel="6" x14ac:dyDescent="0.15">
      <c r="B56" s="189"/>
      <c r="C56" s="191"/>
      <c r="D56" s="191"/>
      <c r="E56" s="191"/>
      <c r="F56" s="10"/>
      <c r="G56" s="10"/>
      <c r="H56" s="10"/>
      <c r="I56" s="195"/>
      <c r="J56" s="196"/>
      <c r="K56" s="152"/>
      <c r="L56" s="152"/>
      <c r="M56" s="152"/>
      <c r="N56" s="246"/>
      <c r="O56" s="146"/>
      <c r="P56" s="196"/>
      <c r="Q56" s="196"/>
      <c r="R56" s="152"/>
      <c r="S56" s="152"/>
      <c r="T56" s="152"/>
      <c r="U56" s="152"/>
      <c r="V56" s="146"/>
      <c r="W56" s="146"/>
      <c r="X56" s="146"/>
      <c r="Y56" s="10"/>
      <c r="Z56" s="9"/>
      <c r="AA56" s="9"/>
      <c r="AB56" s="9"/>
    </row>
    <row r="57" spans="1:28" outlineLevel="6" x14ac:dyDescent="0.15">
      <c r="B57" s="6"/>
      <c r="C57" s="6"/>
      <c r="D57" s="6"/>
      <c r="E57" s="6"/>
      <c r="F57" s="6"/>
      <c r="G57" s="6"/>
      <c r="H57" s="6"/>
      <c r="I57" s="6"/>
      <c r="J57" s="6"/>
      <c r="K57" s="6"/>
      <c r="L57" s="6"/>
      <c r="M57" s="6"/>
      <c r="N57" s="247"/>
      <c r="O57" s="9"/>
      <c r="P57" s="6"/>
      <c r="Q57" s="6"/>
      <c r="R57" s="6"/>
      <c r="S57" s="6"/>
      <c r="T57" s="6"/>
      <c r="U57" s="6"/>
      <c r="V57" s="6"/>
      <c r="W57" s="9"/>
      <c r="X57" s="9"/>
      <c r="Y57" s="9"/>
    </row>
    <row r="58" spans="1:28" ht="12.75" outlineLevel="2" x14ac:dyDescent="0.2">
      <c r="A58" s="167" t="s">
        <v>117</v>
      </c>
      <c r="B58" s="210">
        <v>3</v>
      </c>
      <c r="C58" s="211"/>
      <c r="D58" s="211"/>
      <c r="E58" s="211"/>
      <c r="F58" s="171"/>
      <c r="G58" s="171"/>
      <c r="H58" s="171"/>
      <c r="I58" s="212" t="s">
        <v>118</v>
      </c>
      <c r="J58" s="213"/>
      <c r="K58" s="214"/>
      <c r="L58" s="214"/>
      <c r="M58" s="214"/>
      <c r="N58" s="241"/>
      <c r="O58" s="169">
        <f>SUBTOTAL(9,O59:O98)</f>
        <v>0</v>
      </c>
      <c r="P58" s="213" t="s">
        <v>150</v>
      </c>
      <c r="Q58" s="213"/>
      <c r="R58" s="214"/>
      <c r="S58" s="170">
        <f>SUBTOTAL(9,S59:S98)</f>
        <v>0</v>
      </c>
      <c r="T58" s="214"/>
      <c r="U58" s="170">
        <f>SUBTOTAL(9,U59:U98)</f>
        <v>0</v>
      </c>
      <c r="V58" s="215"/>
      <c r="W58" s="169">
        <f>SUBTOTAL(9,W59:W98)</f>
        <v>0</v>
      </c>
      <c r="X58" s="169">
        <f>SUBTOTAL(9,X59:X98)</f>
        <v>0</v>
      </c>
      <c r="Y58" s="167"/>
      <c r="Z58" s="6"/>
      <c r="AA58" s="9"/>
      <c r="AB58" s="9"/>
    </row>
    <row r="59" spans="1:28" ht="13.5" outlineLevel="3" x14ac:dyDescent="0.25">
      <c r="A59" s="172" t="s">
        <v>119</v>
      </c>
      <c r="B59" s="216">
        <v>4</v>
      </c>
      <c r="C59" s="217"/>
      <c r="D59" s="217"/>
      <c r="E59" s="217"/>
      <c r="F59" s="176"/>
      <c r="G59" s="176"/>
      <c r="H59" s="176"/>
      <c r="I59" s="218" t="s">
        <v>120</v>
      </c>
      <c r="J59" s="219"/>
      <c r="K59" s="220"/>
      <c r="L59" s="220"/>
      <c r="M59" s="220"/>
      <c r="N59" s="242"/>
      <c r="O59" s="174">
        <f>SUBTOTAL(9,O60:O98)</f>
        <v>0</v>
      </c>
      <c r="P59" s="219" t="s">
        <v>151</v>
      </c>
      <c r="Q59" s="219"/>
      <c r="R59" s="220"/>
      <c r="S59" s="175">
        <f>SUBTOTAL(9,S60:S98)</f>
        <v>0</v>
      </c>
      <c r="T59" s="220"/>
      <c r="U59" s="175">
        <f>SUBTOTAL(9,U60:U98)</f>
        <v>0</v>
      </c>
      <c r="V59" s="221"/>
      <c r="W59" s="174">
        <f>SUBTOTAL(9,W60:W98)</f>
        <v>0</v>
      </c>
      <c r="X59" s="174">
        <f>SUBTOTAL(9,X60:X98)</f>
        <v>0</v>
      </c>
      <c r="Y59" s="172"/>
      <c r="Z59" s="6"/>
      <c r="AA59" s="9"/>
      <c r="AB59" s="9"/>
    </row>
    <row r="60" spans="1:28" ht="13.5" outlineLevel="4" x14ac:dyDescent="0.25">
      <c r="A60" s="177" t="s">
        <v>121</v>
      </c>
      <c r="B60" s="222">
        <v>5</v>
      </c>
      <c r="C60" s="223"/>
      <c r="D60" s="223"/>
      <c r="E60" s="223"/>
      <c r="F60" s="181"/>
      <c r="G60" s="181"/>
      <c r="H60" s="181"/>
      <c r="I60" s="224" t="s">
        <v>122</v>
      </c>
      <c r="J60" s="225"/>
      <c r="K60" s="226"/>
      <c r="L60" s="226"/>
      <c r="M60" s="226"/>
      <c r="N60" s="243"/>
      <c r="O60" s="179">
        <f>SUBTOTAL(9,O61:O98)</f>
        <v>0</v>
      </c>
      <c r="P60" s="225" t="s">
        <v>152</v>
      </c>
      <c r="Q60" s="225"/>
      <c r="R60" s="226"/>
      <c r="S60" s="180">
        <f>SUBTOTAL(9,S61:S98)</f>
        <v>0</v>
      </c>
      <c r="T60" s="226"/>
      <c r="U60" s="180">
        <f>SUBTOTAL(9,U61:U98)</f>
        <v>0</v>
      </c>
      <c r="V60" s="227"/>
      <c r="W60" s="179">
        <f>SUBTOTAL(9,W61:W98)</f>
        <v>0</v>
      </c>
      <c r="X60" s="179">
        <f>SUBTOTAL(9,X61:X98)</f>
        <v>0</v>
      </c>
      <c r="Y60" s="177"/>
      <c r="Z60" s="6"/>
      <c r="AA60" s="9"/>
      <c r="AB60" s="9"/>
    </row>
    <row r="61" spans="1:28" ht="13.5" outlineLevel="5" x14ac:dyDescent="0.25">
      <c r="A61" s="182" t="s">
        <v>123</v>
      </c>
      <c r="B61" s="228">
        <v>6</v>
      </c>
      <c r="C61" s="229"/>
      <c r="D61" s="229"/>
      <c r="E61" s="229"/>
      <c r="F61" s="186"/>
      <c r="G61" s="186"/>
      <c r="H61" s="186"/>
      <c r="I61" s="230" t="s">
        <v>124</v>
      </c>
      <c r="J61" s="231"/>
      <c r="K61" s="232"/>
      <c r="L61" s="232"/>
      <c r="M61" s="232"/>
      <c r="N61" s="244"/>
      <c r="O61" s="184">
        <f>SUBTOTAL(9,O62:O98)</f>
        <v>0</v>
      </c>
      <c r="P61" s="231" t="s">
        <v>153</v>
      </c>
      <c r="Q61" s="231"/>
      <c r="R61" s="232"/>
      <c r="S61" s="185">
        <f>SUBTOTAL(9,S62:S98)</f>
        <v>0</v>
      </c>
      <c r="T61" s="232"/>
      <c r="U61" s="185">
        <f>SUBTOTAL(9,U62:U98)</f>
        <v>0</v>
      </c>
      <c r="V61" s="233"/>
      <c r="W61" s="184">
        <f>SUBTOTAL(9,W62:W98)</f>
        <v>0</v>
      </c>
      <c r="X61" s="184">
        <f>SUBTOTAL(9,X62:X98)</f>
        <v>0</v>
      </c>
      <c r="Y61" s="182"/>
      <c r="Z61" s="6"/>
      <c r="AA61" s="9"/>
      <c r="AB61" s="9"/>
    </row>
    <row r="62" spans="1:28" ht="14.25" outlineLevel="6" x14ac:dyDescent="0.15">
      <c r="B62" s="189"/>
      <c r="C62" s="190"/>
      <c r="D62" s="107" t="s">
        <v>247</v>
      </c>
      <c r="E62" s="107"/>
      <c r="F62" s="108"/>
      <c r="G62" s="108" t="s">
        <v>155</v>
      </c>
      <c r="H62" s="108" t="s">
        <v>248</v>
      </c>
      <c r="I62" s="109" t="s">
        <v>157</v>
      </c>
      <c r="J62" s="110" t="s">
        <v>158</v>
      </c>
      <c r="K62" s="111">
        <v>9</v>
      </c>
      <c r="L62" s="111">
        <v>0</v>
      </c>
      <c r="M62" s="111">
        <v>9</v>
      </c>
      <c r="N62" s="245"/>
      <c r="O62" s="112">
        <f>M62*N62</f>
        <v>0</v>
      </c>
      <c r="P62" s="110" t="s">
        <v>159</v>
      </c>
      <c r="Q62" s="110" t="s">
        <v>160</v>
      </c>
      <c r="R62" s="111"/>
      <c r="S62" s="111">
        <f>M62*R62</f>
        <v>0</v>
      </c>
      <c r="T62" s="111"/>
      <c r="U62" s="111">
        <f>M62*T62</f>
        <v>0</v>
      </c>
      <c r="V62" s="112">
        <v>21</v>
      </c>
      <c r="W62" s="112">
        <f>O62*(V62/100)</f>
        <v>0</v>
      </c>
      <c r="X62" s="112">
        <f>O62+W62</f>
        <v>0</v>
      </c>
      <c r="Y62" s="113"/>
      <c r="Z62" s="9"/>
      <c r="AA62" s="9"/>
      <c r="AB62" s="9"/>
    </row>
    <row r="63" spans="1:28" ht="4.5" customHeight="1" outlineLevel="6" x14ac:dyDescent="0.15">
      <c r="B63" s="189"/>
      <c r="C63" s="191"/>
      <c r="D63" s="191"/>
      <c r="E63" s="191"/>
      <c r="F63" s="10"/>
      <c r="G63" s="10"/>
      <c r="H63" s="10"/>
      <c r="I63" s="195"/>
      <c r="J63" s="196"/>
      <c r="K63" s="152"/>
      <c r="L63" s="152"/>
      <c r="M63" s="152"/>
      <c r="N63" s="246"/>
      <c r="O63" s="146"/>
      <c r="P63" s="196"/>
      <c r="Q63" s="196"/>
      <c r="R63" s="152"/>
      <c r="S63" s="152"/>
      <c r="T63" s="152"/>
      <c r="U63" s="152"/>
      <c r="V63" s="146"/>
      <c r="W63" s="146"/>
      <c r="X63" s="146"/>
      <c r="Y63" s="10"/>
      <c r="Z63" s="9"/>
      <c r="AA63" s="9"/>
      <c r="AB63" s="9"/>
    </row>
    <row r="64" spans="1:28" ht="14.25" outlineLevel="6" x14ac:dyDescent="0.15">
      <c r="B64" s="189"/>
      <c r="C64" s="190"/>
      <c r="D64" s="107" t="s">
        <v>249</v>
      </c>
      <c r="E64" s="107"/>
      <c r="F64" s="108"/>
      <c r="G64" s="108" t="s">
        <v>161</v>
      </c>
      <c r="H64" s="108" t="s">
        <v>250</v>
      </c>
      <c r="I64" s="109" t="s">
        <v>163</v>
      </c>
      <c r="J64" s="110" t="s">
        <v>158</v>
      </c>
      <c r="K64" s="111">
        <v>1</v>
      </c>
      <c r="L64" s="111">
        <v>0</v>
      </c>
      <c r="M64" s="111">
        <v>1</v>
      </c>
      <c r="N64" s="245"/>
      <c r="O64" s="112">
        <f>M64*N64</f>
        <v>0</v>
      </c>
      <c r="P64" s="110" t="s">
        <v>159</v>
      </c>
      <c r="Q64" s="110" t="s">
        <v>160</v>
      </c>
      <c r="R64" s="111"/>
      <c r="S64" s="111">
        <f>M64*R64</f>
        <v>0</v>
      </c>
      <c r="T64" s="111"/>
      <c r="U64" s="111">
        <f>M64*T64</f>
        <v>0</v>
      </c>
      <c r="V64" s="112">
        <v>21</v>
      </c>
      <c r="W64" s="112">
        <f>O64*(V64/100)</f>
        <v>0</v>
      </c>
      <c r="X64" s="112">
        <f>O64+W64</f>
        <v>0</v>
      </c>
      <c r="Y64" s="113"/>
      <c r="Z64" s="9"/>
      <c r="AA64" s="9"/>
      <c r="AB64" s="9"/>
    </row>
    <row r="65" spans="2:28" ht="4.5" customHeight="1" outlineLevel="6" x14ac:dyDescent="0.15">
      <c r="B65" s="189"/>
      <c r="C65" s="191"/>
      <c r="D65" s="191"/>
      <c r="E65" s="191"/>
      <c r="F65" s="10"/>
      <c r="G65" s="10"/>
      <c r="H65" s="10"/>
      <c r="I65" s="195"/>
      <c r="J65" s="196"/>
      <c r="K65" s="152"/>
      <c r="L65" s="152"/>
      <c r="M65" s="152"/>
      <c r="N65" s="246"/>
      <c r="O65" s="146"/>
      <c r="P65" s="196"/>
      <c r="Q65" s="196"/>
      <c r="R65" s="152"/>
      <c r="S65" s="152"/>
      <c r="T65" s="152"/>
      <c r="U65" s="152"/>
      <c r="V65" s="146"/>
      <c r="W65" s="146"/>
      <c r="X65" s="146"/>
      <c r="Y65" s="10"/>
      <c r="Z65" s="9"/>
      <c r="AA65" s="9"/>
      <c r="AB65" s="9"/>
    </row>
    <row r="66" spans="2:28" ht="14.25" outlineLevel="6" x14ac:dyDescent="0.15">
      <c r="B66" s="189"/>
      <c r="C66" s="190"/>
      <c r="D66" s="107" t="s">
        <v>251</v>
      </c>
      <c r="E66" s="107"/>
      <c r="F66" s="108"/>
      <c r="G66" s="108" t="s">
        <v>232</v>
      </c>
      <c r="H66" s="108" t="s">
        <v>252</v>
      </c>
      <c r="I66" s="109" t="s">
        <v>253</v>
      </c>
      <c r="J66" s="110" t="s">
        <v>158</v>
      </c>
      <c r="K66" s="111">
        <v>5</v>
      </c>
      <c r="L66" s="111">
        <v>0</v>
      </c>
      <c r="M66" s="111">
        <v>5</v>
      </c>
      <c r="N66" s="245"/>
      <c r="O66" s="112">
        <f>M66*N66</f>
        <v>0</v>
      </c>
      <c r="P66" s="110" t="s">
        <v>159</v>
      </c>
      <c r="Q66" s="110" t="s">
        <v>160</v>
      </c>
      <c r="R66" s="111"/>
      <c r="S66" s="111">
        <f>M66*R66</f>
        <v>0</v>
      </c>
      <c r="T66" s="111"/>
      <c r="U66" s="111">
        <f>M66*T66</f>
        <v>0</v>
      </c>
      <c r="V66" s="112">
        <v>21</v>
      </c>
      <c r="W66" s="112">
        <f>O66*(V66/100)</f>
        <v>0</v>
      </c>
      <c r="X66" s="112">
        <f>O66+W66</f>
        <v>0</v>
      </c>
      <c r="Y66" s="113"/>
      <c r="Z66" s="9"/>
      <c r="AA66" s="9"/>
      <c r="AB66" s="9"/>
    </row>
    <row r="67" spans="2:28" ht="4.5" customHeight="1" outlineLevel="6" x14ac:dyDescent="0.15">
      <c r="B67" s="189"/>
      <c r="C67" s="191"/>
      <c r="D67" s="191"/>
      <c r="E67" s="191"/>
      <c r="F67" s="10"/>
      <c r="G67" s="10"/>
      <c r="H67" s="10"/>
      <c r="I67" s="195"/>
      <c r="J67" s="196"/>
      <c r="K67" s="152"/>
      <c r="L67" s="152"/>
      <c r="M67" s="152"/>
      <c r="N67" s="246"/>
      <c r="O67" s="146"/>
      <c r="P67" s="196"/>
      <c r="Q67" s="196"/>
      <c r="R67" s="152"/>
      <c r="S67" s="152"/>
      <c r="T67" s="152"/>
      <c r="U67" s="152"/>
      <c r="V67" s="146"/>
      <c r="W67" s="146"/>
      <c r="X67" s="146"/>
      <c r="Y67" s="10"/>
      <c r="Z67" s="9"/>
      <c r="AA67" s="9"/>
      <c r="AB67" s="9"/>
    </row>
    <row r="68" spans="2:28" ht="14.25" outlineLevel="6" x14ac:dyDescent="0.15">
      <c r="B68" s="189"/>
      <c r="C68" s="190"/>
      <c r="D68" s="107" t="s">
        <v>254</v>
      </c>
      <c r="E68" s="107"/>
      <c r="F68" s="108"/>
      <c r="G68" s="108" t="s">
        <v>164</v>
      </c>
      <c r="H68" s="108" t="s">
        <v>255</v>
      </c>
      <c r="I68" s="109" t="s">
        <v>166</v>
      </c>
      <c r="J68" s="110" t="s">
        <v>158</v>
      </c>
      <c r="K68" s="111">
        <v>1</v>
      </c>
      <c r="L68" s="111">
        <v>0</v>
      </c>
      <c r="M68" s="111">
        <v>1</v>
      </c>
      <c r="N68" s="245"/>
      <c r="O68" s="112">
        <f>M68*N68</f>
        <v>0</v>
      </c>
      <c r="P68" s="110" t="s">
        <v>159</v>
      </c>
      <c r="Q68" s="110" t="s">
        <v>160</v>
      </c>
      <c r="R68" s="111"/>
      <c r="S68" s="111">
        <f>M68*R68</f>
        <v>0</v>
      </c>
      <c r="T68" s="111"/>
      <c r="U68" s="111">
        <f>M68*T68</f>
        <v>0</v>
      </c>
      <c r="V68" s="112">
        <v>21</v>
      </c>
      <c r="W68" s="112">
        <f>O68*(V68/100)</f>
        <v>0</v>
      </c>
      <c r="X68" s="112">
        <f>O68+W68</f>
        <v>0</v>
      </c>
      <c r="Y68" s="113"/>
      <c r="Z68" s="9"/>
      <c r="AA68" s="9"/>
      <c r="AB68" s="9"/>
    </row>
    <row r="69" spans="2:28" ht="4.5" customHeight="1" outlineLevel="6" x14ac:dyDescent="0.15">
      <c r="B69" s="189"/>
      <c r="C69" s="191"/>
      <c r="D69" s="191"/>
      <c r="E69" s="191"/>
      <c r="F69" s="10"/>
      <c r="G69" s="10"/>
      <c r="H69" s="10"/>
      <c r="I69" s="195"/>
      <c r="J69" s="196"/>
      <c r="K69" s="152"/>
      <c r="L69" s="152"/>
      <c r="M69" s="152"/>
      <c r="N69" s="246"/>
      <c r="O69" s="146"/>
      <c r="P69" s="196"/>
      <c r="Q69" s="196"/>
      <c r="R69" s="152"/>
      <c r="S69" s="152"/>
      <c r="T69" s="152"/>
      <c r="U69" s="152"/>
      <c r="V69" s="146"/>
      <c r="W69" s="146"/>
      <c r="X69" s="146"/>
      <c r="Y69" s="10"/>
      <c r="Z69" s="9"/>
      <c r="AA69" s="9"/>
      <c r="AB69" s="9"/>
    </row>
    <row r="70" spans="2:28" ht="14.25" outlineLevel="6" x14ac:dyDescent="0.15">
      <c r="B70" s="189"/>
      <c r="C70" s="190"/>
      <c r="D70" s="107" t="s">
        <v>256</v>
      </c>
      <c r="E70" s="107"/>
      <c r="F70" s="108"/>
      <c r="G70" s="108" t="s">
        <v>172</v>
      </c>
      <c r="H70" s="108" t="s">
        <v>257</v>
      </c>
      <c r="I70" s="109" t="s">
        <v>174</v>
      </c>
      <c r="J70" s="110" t="s">
        <v>158</v>
      </c>
      <c r="K70" s="111">
        <v>4</v>
      </c>
      <c r="L70" s="111">
        <v>0</v>
      </c>
      <c r="M70" s="111">
        <v>4</v>
      </c>
      <c r="N70" s="245"/>
      <c r="O70" s="112">
        <f>M70*N70</f>
        <v>0</v>
      </c>
      <c r="P70" s="110" t="s">
        <v>159</v>
      </c>
      <c r="Q70" s="110" t="s">
        <v>160</v>
      </c>
      <c r="R70" s="111"/>
      <c r="S70" s="111">
        <f>M70*R70</f>
        <v>0</v>
      </c>
      <c r="T70" s="111"/>
      <c r="U70" s="111">
        <f>M70*T70</f>
        <v>0</v>
      </c>
      <c r="V70" s="112">
        <v>21</v>
      </c>
      <c r="W70" s="112">
        <f>O70*(V70/100)</f>
        <v>0</v>
      </c>
      <c r="X70" s="112">
        <f>O70+W70</f>
        <v>0</v>
      </c>
      <c r="Y70" s="113"/>
      <c r="Z70" s="9"/>
      <c r="AA70" s="9"/>
      <c r="AB70" s="9"/>
    </row>
    <row r="71" spans="2:28" ht="4.5" customHeight="1" outlineLevel="6" x14ac:dyDescent="0.15">
      <c r="B71" s="189"/>
      <c r="C71" s="191"/>
      <c r="D71" s="191"/>
      <c r="E71" s="191"/>
      <c r="F71" s="10"/>
      <c r="G71" s="10"/>
      <c r="H71" s="10"/>
      <c r="I71" s="195"/>
      <c r="J71" s="196"/>
      <c r="K71" s="152"/>
      <c r="L71" s="152"/>
      <c r="M71" s="152"/>
      <c r="N71" s="246"/>
      <c r="O71" s="146"/>
      <c r="P71" s="196"/>
      <c r="Q71" s="196"/>
      <c r="R71" s="152"/>
      <c r="S71" s="152"/>
      <c r="T71" s="152"/>
      <c r="U71" s="152"/>
      <c r="V71" s="146"/>
      <c r="W71" s="146"/>
      <c r="X71" s="146"/>
      <c r="Y71" s="10"/>
      <c r="Z71" s="9"/>
      <c r="AA71" s="9"/>
      <c r="AB71" s="9"/>
    </row>
    <row r="72" spans="2:28" ht="14.25" outlineLevel="6" x14ac:dyDescent="0.15">
      <c r="B72" s="189"/>
      <c r="C72" s="190"/>
      <c r="D72" s="107" t="s">
        <v>258</v>
      </c>
      <c r="E72" s="107"/>
      <c r="F72" s="108"/>
      <c r="G72" s="108" t="s">
        <v>176</v>
      </c>
      <c r="H72" s="108" t="s">
        <v>259</v>
      </c>
      <c r="I72" s="109" t="s">
        <v>178</v>
      </c>
      <c r="J72" s="110" t="s">
        <v>158</v>
      </c>
      <c r="K72" s="111">
        <v>5</v>
      </c>
      <c r="L72" s="111">
        <v>0</v>
      </c>
      <c r="M72" s="111">
        <v>5</v>
      </c>
      <c r="N72" s="245"/>
      <c r="O72" s="112">
        <f>M72*N72</f>
        <v>0</v>
      </c>
      <c r="P72" s="110" t="s">
        <v>159</v>
      </c>
      <c r="Q72" s="110" t="s">
        <v>160</v>
      </c>
      <c r="R72" s="111"/>
      <c r="S72" s="111">
        <f>M72*R72</f>
        <v>0</v>
      </c>
      <c r="T72" s="111"/>
      <c r="U72" s="111">
        <f>M72*T72</f>
        <v>0</v>
      </c>
      <c r="V72" s="112">
        <v>21</v>
      </c>
      <c r="W72" s="112">
        <f>O72*(V72/100)</f>
        <v>0</v>
      </c>
      <c r="X72" s="112">
        <f>O72+W72</f>
        <v>0</v>
      </c>
      <c r="Y72" s="113"/>
      <c r="Z72" s="9"/>
      <c r="AA72" s="9"/>
      <c r="AB72" s="9"/>
    </row>
    <row r="73" spans="2:28" ht="4.5" customHeight="1" outlineLevel="6" x14ac:dyDescent="0.15">
      <c r="B73" s="189"/>
      <c r="C73" s="191"/>
      <c r="D73" s="191"/>
      <c r="E73" s="191"/>
      <c r="F73" s="10"/>
      <c r="G73" s="10"/>
      <c r="H73" s="10"/>
      <c r="I73" s="195"/>
      <c r="J73" s="196"/>
      <c r="K73" s="152"/>
      <c r="L73" s="152"/>
      <c r="M73" s="152"/>
      <c r="N73" s="246"/>
      <c r="O73" s="146"/>
      <c r="P73" s="196"/>
      <c r="Q73" s="196"/>
      <c r="R73" s="152"/>
      <c r="S73" s="152"/>
      <c r="T73" s="152"/>
      <c r="U73" s="152"/>
      <c r="V73" s="146"/>
      <c r="W73" s="146"/>
      <c r="X73" s="146"/>
      <c r="Y73" s="10"/>
      <c r="Z73" s="9"/>
      <c r="AA73" s="9"/>
      <c r="AB73" s="9"/>
    </row>
    <row r="74" spans="2:28" ht="14.25" outlineLevel="6" x14ac:dyDescent="0.15">
      <c r="B74" s="189"/>
      <c r="C74" s="190"/>
      <c r="D74" s="107" t="s">
        <v>260</v>
      </c>
      <c r="E74" s="107"/>
      <c r="F74" s="108"/>
      <c r="G74" s="108" t="s">
        <v>236</v>
      </c>
      <c r="H74" s="108" t="s">
        <v>261</v>
      </c>
      <c r="I74" s="109" t="s">
        <v>262</v>
      </c>
      <c r="J74" s="110" t="s">
        <v>158</v>
      </c>
      <c r="K74" s="111">
        <v>2</v>
      </c>
      <c r="L74" s="111">
        <v>0</v>
      </c>
      <c r="M74" s="111">
        <v>2</v>
      </c>
      <c r="N74" s="245"/>
      <c r="O74" s="112">
        <f>M74*N74</f>
        <v>0</v>
      </c>
      <c r="P74" s="110" t="s">
        <v>159</v>
      </c>
      <c r="Q74" s="110" t="s">
        <v>160</v>
      </c>
      <c r="R74" s="111"/>
      <c r="S74" s="111">
        <f>M74*R74</f>
        <v>0</v>
      </c>
      <c r="T74" s="111"/>
      <c r="U74" s="111">
        <f>M74*T74</f>
        <v>0</v>
      </c>
      <c r="V74" s="112">
        <v>21</v>
      </c>
      <c r="W74" s="112">
        <f>O74*(V74/100)</f>
        <v>0</v>
      </c>
      <c r="X74" s="112">
        <f>O74+W74</f>
        <v>0</v>
      </c>
      <c r="Y74" s="113"/>
      <c r="Z74" s="9"/>
      <c r="AA74" s="9"/>
      <c r="AB74" s="9"/>
    </row>
    <row r="75" spans="2:28" ht="4.5" customHeight="1" outlineLevel="6" x14ac:dyDescent="0.15">
      <c r="B75" s="189"/>
      <c r="C75" s="191"/>
      <c r="D75" s="191"/>
      <c r="E75" s="191"/>
      <c r="F75" s="10"/>
      <c r="G75" s="10"/>
      <c r="H75" s="10"/>
      <c r="I75" s="195"/>
      <c r="J75" s="196"/>
      <c r="K75" s="152"/>
      <c r="L75" s="152"/>
      <c r="M75" s="152"/>
      <c r="N75" s="246"/>
      <c r="O75" s="146"/>
      <c r="P75" s="196"/>
      <c r="Q75" s="196"/>
      <c r="R75" s="152"/>
      <c r="S75" s="152"/>
      <c r="T75" s="152"/>
      <c r="U75" s="152"/>
      <c r="V75" s="146"/>
      <c r="W75" s="146"/>
      <c r="X75" s="146"/>
      <c r="Y75" s="10"/>
      <c r="Z75" s="9"/>
      <c r="AA75" s="9"/>
      <c r="AB75" s="9"/>
    </row>
    <row r="76" spans="2:28" ht="14.25" outlineLevel="6" x14ac:dyDescent="0.15">
      <c r="B76" s="189"/>
      <c r="C76" s="190"/>
      <c r="D76" s="107" t="s">
        <v>263</v>
      </c>
      <c r="E76" s="107"/>
      <c r="F76" s="108"/>
      <c r="G76" s="108" t="s">
        <v>188</v>
      </c>
      <c r="H76" s="108" t="s">
        <v>264</v>
      </c>
      <c r="I76" s="109" t="s">
        <v>190</v>
      </c>
      <c r="J76" s="110" t="s">
        <v>158</v>
      </c>
      <c r="K76" s="111">
        <v>7</v>
      </c>
      <c r="L76" s="111">
        <v>0</v>
      </c>
      <c r="M76" s="111">
        <v>7</v>
      </c>
      <c r="N76" s="245"/>
      <c r="O76" s="112">
        <f>M76*N76</f>
        <v>0</v>
      </c>
      <c r="P76" s="110" t="s">
        <v>159</v>
      </c>
      <c r="Q76" s="110" t="s">
        <v>160</v>
      </c>
      <c r="R76" s="111"/>
      <c r="S76" s="111">
        <f>M76*R76</f>
        <v>0</v>
      </c>
      <c r="T76" s="111"/>
      <c r="U76" s="111">
        <f>M76*T76</f>
        <v>0</v>
      </c>
      <c r="V76" s="112">
        <v>21</v>
      </c>
      <c r="W76" s="112">
        <f>O76*(V76/100)</f>
        <v>0</v>
      </c>
      <c r="X76" s="112">
        <f>O76+W76</f>
        <v>0</v>
      </c>
      <c r="Y76" s="113"/>
      <c r="Z76" s="9"/>
      <c r="AA76" s="9"/>
      <c r="AB76" s="9"/>
    </row>
    <row r="77" spans="2:28" ht="4.5" customHeight="1" outlineLevel="6" x14ac:dyDescent="0.15">
      <c r="B77" s="189"/>
      <c r="C77" s="191"/>
      <c r="D77" s="191"/>
      <c r="E77" s="191"/>
      <c r="F77" s="10"/>
      <c r="G77" s="10"/>
      <c r="H77" s="10"/>
      <c r="I77" s="195"/>
      <c r="J77" s="196"/>
      <c r="K77" s="152"/>
      <c r="L77" s="152"/>
      <c r="M77" s="152"/>
      <c r="N77" s="246"/>
      <c r="O77" s="146"/>
      <c r="P77" s="196"/>
      <c r="Q77" s="196"/>
      <c r="R77" s="152"/>
      <c r="S77" s="152"/>
      <c r="T77" s="152"/>
      <c r="U77" s="152"/>
      <c r="V77" s="146"/>
      <c r="W77" s="146"/>
      <c r="X77" s="146"/>
      <c r="Y77" s="10"/>
      <c r="Z77" s="9"/>
      <c r="AA77" s="9"/>
      <c r="AB77" s="9"/>
    </row>
    <row r="78" spans="2:28" ht="14.25" outlineLevel="6" x14ac:dyDescent="0.15">
      <c r="B78" s="189"/>
      <c r="C78" s="190"/>
      <c r="D78" s="107" t="s">
        <v>265</v>
      </c>
      <c r="E78" s="107"/>
      <c r="F78" s="108"/>
      <c r="G78" s="108" t="s">
        <v>196</v>
      </c>
      <c r="H78" s="108" t="s">
        <v>266</v>
      </c>
      <c r="I78" s="109" t="s">
        <v>198</v>
      </c>
      <c r="J78" s="110" t="s">
        <v>158</v>
      </c>
      <c r="K78" s="111">
        <v>30</v>
      </c>
      <c r="L78" s="111">
        <v>0</v>
      </c>
      <c r="M78" s="111">
        <v>30</v>
      </c>
      <c r="N78" s="245"/>
      <c r="O78" s="112">
        <f>M78*N78</f>
        <v>0</v>
      </c>
      <c r="P78" s="110" t="s">
        <v>159</v>
      </c>
      <c r="Q78" s="110" t="s">
        <v>160</v>
      </c>
      <c r="R78" s="111"/>
      <c r="S78" s="111">
        <f>M78*R78</f>
        <v>0</v>
      </c>
      <c r="T78" s="111"/>
      <c r="U78" s="111">
        <f>M78*T78</f>
        <v>0</v>
      </c>
      <c r="V78" s="112">
        <v>21</v>
      </c>
      <c r="W78" s="112">
        <f>O78*(V78/100)</f>
        <v>0</v>
      </c>
      <c r="X78" s="112">
        <f>O78+W78</f>
        <v>0</v>
      </c>
      <c r="Y78" s="113"/>
      <c r="Z78" s="9"/>
      <c r="AA78" s="9"/>
      <c r="AB78" s="9"/>
    </row>
    <row r="79" spans="2:28" ht="4.5" customHeight="1" outlineLevel="6" x14ac:dyDescent="0.15">
      <c r="B79" s="189"/>
      <c r="C79" s="191"/>
      <c r="D79" s="191"/>
      <c r="E79" s="191"/>
      <c r="F79" s="10"/>
      <c r="G79" s="10"/>
      <c r="H79" s="10"/>
      <c r="I79" s="195"/>
      <c r="J79" s="196"/>
      <c r="K79" s="152"/>
      <c r="L79" s="152"/>
      <c r="M79" s="152"/>
      <c r="N79" s="246"/>
      <c r="O79" s="146"/>
      <c r="P79" s="196"/>
      <c r="Q79" s="196"/>
      <c r="R79" s="152"/>
      <c r="S79" s="152"/>
      <c r="T79" s="152"/>
      <c r="U79" s="152"/>
      <c r="V79" s="146"/>
      <c r="W79" s="146"/>
      <c r="X79" s="146"/>
      <c r="Y79" s="10"/>
      <c r="Z79" s="9"/>
      <c r="AA79" s="9"/>
      <c r="AB79" s="9"/>
    </row>
    <row r="80" spans="2:28" ht="28.5" outlineLevel="6" x14ac:dyDescent="0.15">
      <c r="B80" s="189"/>
      <c r="C80" s="190"/>
      <c r="D80" s="107" t="s">
        <v>267</v>
      </c>
      <c r="E80" s="107"/>
      <c r="F80" s="108"/>
      <c r="G80" s="108" t="s">
        <v>204</v>
      </c>
      <c r="H80" s="108" t="s">
        <v>268</v>
      </c>
      <c r="I80" s="109" t="s">
        <v>206</v>
      </c>
      <c r="J80" s="110" t="s">
        <v>158</v>
      </c>
      <c r="K80" s="111">
        <v>6</v>
      </c>
      <c r="L80" s="111">
        <v>0</v>
      </c>
      <c r="M80" s="111">
        <v>6</v>
      </c>
      <c r="N80" s="245"/>
      <c r="O80" s="112">
        <f>M80*N80</f>
        <v>0</v>
      </c>
      <c r="P80" s="110" t="s">
        <v>159</v>
      </c>
      <c r="Q80" s="110" t="s">
        <v>160</v>
      </c>
      <c r="R80" s="111"/>
      <c r="S80" s="111">
        <f>M80*R80</f>
        <v>0</v>
      </c>
      <c r="T80" s="111"/>
      <c r="U80" s="111">
        <f>M80*T80</f>
        <v>0</v>
      </c>
      <c r="V80" s="112">
        <v>21</v>
      </c>
      <c r="W80" s="112">
        <f>O80*(V80/100)</f>
        <v>0</v>
      </c>
      <c r="X80" s="112">
        <f>O80+W80</f>
        <v>0</v>
      </c>
      <c r="Y80" s="113"/>
      <c r="Z80" s="9"/>
      <c r="AA80" s="9"/>
      <c r="AB80" s="9"/>
    </row>
    <row r="81" spans="2:28" ht="4.5" customHeight="1" outlineLevel="6" x14ac:dyDescent="0.15">
      <c r="B81" s="189"/>
      <c r="C81" s="191"/>
      <c r="D81" s="191"/>
      <c r="E81" s="191"/>
      <c r="F81" s="10"/>
      <c r="G81" s="10"/>
      <c r="H81" s="10"/>
      <c r="I81" s="195"/>
      <c r="J81" s="196"/>
      <c r="K81" s="152"/>
      <c r="L81" s="152"/>
      <c r="M81" s="152"/>
      <c r="N81" s="246"/>
      <c r="O81" s="146"/>
      <c r="P81" s="196"/>
      <c r="Q81" s="196"/>
      <c r="R81" s="152"/>
      <c r="S81" s="152"/>
      <c r="T81" s="152"/>
      <c r="U81" s="152"/>
      <c r="V81" s="146"/>
      <c r="W81" s="146"/>
      <c r="X81" s="146"/>
      <c r="Y81" s="10"/>
      <c r="Z81" s="9"/>
      <c r="AA81" s="9"/>
      <c r="AB81" s="9"/>
    </row>
    <row r="82" spans="2:28" ht="14.25" outlineLevel="6" x14ac:dyDescent="0.15">
      <c r="B82" s="189"/>
      <c r="C82" s="190"/>
      <c r="D82" s="107" t="s">
        <v>269</v>
      </c>
      <c r="E82" s="107"/>
      <c r="F82" s="108"/>
      <c r="G82" s="108" t="s">
        <v>208</v>
      </c>
      <c r="H82" s="108" t="s">
        <v>270</v>
      </c>
      <c r="I82" s="109" t="s">
        <v>210</v>
      </c>
      <c r="J82" s="110" t="s">
        <v>158</v>
      </c>
      <c r="K82" s="111">
        <v>6</v>
      </c>
      <c r="L82" s="111">
        <v>0</v>
      </c>
      <c r="M82" s="111">
        <v>6</v>
      </c>
      <c r="N82" s="245"/>
      <c r="O82" s="112">
        <f>M82*N82</f>
        <v>0</v>
      </c>
      <c r="P82" s="110" t="s">
        <v>159</v>
      </c>
      <c r="Q82" s="110" t="s">
        <v>160</v>
      </c>
      <c r="R82" s="111"/>
      <c r="S82" s="111">
        <f>M82*R82</f>
        <v>0</v>
      </c>
      <c r="T82" s="111"/>
      <c r="U82" s="111">
        <f>M82*T82</f>
        <v>0</v>
      </c>
      <c r="V82" s="112">
        <v>21</v>
      </c>
      <c r="W82" s="112">
        <f>O82*(V82/100)</f>
        <v>0</v>
      </c>
      <c r="X82" s="112">
        <f>O82+W82</f>
        <v>0</v>
      </c>
      <c r="Y82" s="113"/>
      <c r="Z82" s="9"/>
      <c r="AA82" s="9"/>
      <c r="AB82" s="9"/>
    </row>
    <row r="83" spans="2:28" ht="4.5" customHeight="1" outlineLevel="6" x14ac:dyDescent="0.15">
      <c r="B83" s="189"/>
      <c r="C83" s="191"/>
      <c r="D83" s="191"/>
      <c r="E83" s="191"/>
      <c r="F83" s="10"/>
      <c r="G83" s="10"/>
      <c r="H83" s="10"/>
      <c r="I83" s="195"/>
      <c r="J83" s="196"/>
      <c r="K83" s="152"/>
      <c r="L83" s="152"/>
      <c r="M83" s="152"/>
      <c r="N83" s="246"/>
      <c r="O83" s="146"/>
      <c r="P83" s="196"/>
      <c r="Q83" s="196"/>
      <c r="R83" s="152"/>
      <c r="S83" s="152"/>
      <c r="T83" s="152"/>
      <c r="U83" s="152"/>
      <c r="V83" s="146"/>
      <c r="W83" s="146"/>
      <c r="X83" s="146"/>
      <c r="Y83" s="10"/>
      <c r="Z83" s="9"/>
      <c r="AA83" s="9"/>
      <c r="AB83" s="9"/>
    </row>
    <row r="84" spans="2:28" ht="14.25" outlineLevel="6" x14ac:dyDescent="0.15">
      <c r="B84" s="189"/>
      <c r="C84" s="190"/>
      <c r="D84" s="107" t="s">
        <v>271</v>
      </c>
      <c r="E84" s="107"/>
      <c r="F84" s="108"/>
      <c r="G84" s="108" t="s">
        <v>212</v>
      </c>
      <c r="H84" s="108" t="s">
        <v>272</v>
      </c>
      <c r="I84" s="109" t="s">
        <v>214</v>
      </c>
      <c r="J84" s="110" t="s">
        <v>158</v>
      </c>
      <c r="K84" s="111">
        <v>7</v>
      </c>
      <c r="L84" s="111">
        <v>0</v>
      </c>
      <c r="M84" s="111">
        <v>7</v>
      </c>
      <c r="N84" s="245"/>
      <c r="O84" s="112">
        <f>M84*N84</f>
        <v>0</v>
      </c>
      <c r="P84" s="110" t="s">
        <v>159</v>
      </c>
      <c r="Q84" s="110" t="s">
        <v>160</v>
      </c>
      <c r="R84" s="111"/>
      <c r="S84" s="111">
        <f>M84*R84</f>
        <v>0</v>
      </c>
      <c r="T84" s="111"/>
      <c r="U84" s="111">
        <f>M84*T84</f>
        <v>0</v>
      </c>
      <c r="V84" s="112">
        <v>21</v>
      </c>
      <c r="W84" s="112">
        <f>O84*(V84/100)</f>
        <v>0</v>
      </c>
      <c r="X84" s="112">
        <f>O84+W84</f>
        <v>0</v>
      </c>
      <c r="Y84" s="113"/>
      <c r="Z84" s="9"/>
      <c r="AA84" s="9"/>
      <c r="AB84" s="9"/>
    </row>
    <row r="85" spans="2:28" ht="4.5" customHeight="1" outlineLevel="6" x14ac:dyDescent="0.15">
      <c r="B85" s="189"/>
      <c r="C85" s="191"/>
      <c r="D85" s="191"/>
      <c r="E85" s="191"/>
      <c r="F85" s="10"/>
      <c r="G85" s="10"/>
      <c r="H85" s="10"/>
      <c r="I85" s="195"/>
      <c r="J85" s="196"/>
      <c r="K85" s="152"/>
      <c r="L85" s="152"/>
      <c r="M85" s="152"/>
      <c r="N85" s="246"/>
      <c r="O85" s="146"/>
      <c r="P85" s="196"/>
      <c r="Q85" s="196"/>
      <c r="R85" s="152"/>
      <c r="S85" s="152"/>
      <c r="T85" s="152"/>
      <c r="U85" s="152"/>
      <c r="V85" s="146"/>
      <c r="W85" s="146"/>
      <c r="X85" s="146"/>
      <c r="Y85" s="10"/>
      <c r="Z85" s="9"/>
      <c r="AA85" s="9"/>
      <c r="AB85" s="9"/>
    </row>
    <row r="86" spans="2:28" ht="14.25" outlineLevel="6" x14ac:dyDescent="0.15">
      <c r="B86" s="189"/>
      <c r="C86" s="190"/>
      <c r="D86" s="107" t="s">
        <v>273</v>
      </c>
      <c r="E86" s="107"/>
      <c r="F86" s="108"/>
      <c r="G86" s="108" t="s">
        <v>216</v>
      </c>
      <c r="H86" s="108" t="s">
        <v>274</v>
      </c>
      <c r="I86" s="109" t="s">
        <v>218</v>
      </c>
      <c r="J86" s="110" t="s">
        <v>158</v>
      </c>
      <c r="K86" s="111">
        <v>7</v>
      </c>
      <c r="L86" s="111">
        <v>0</v>
      </c>
      <c r="M86" s="111">
        <v>7</v>
      </c>
      <c r="N86" s="245"/>
      <c r="O86" s="112">
        <f>M86*N86</f>
        <v>0</v>
      </c>
      <c r="P86" s="110" t="s">
        <v>159</v>
      </c>
      <c r="Q86" s="110" t="s">
        <v>160</v>
      </c>
      <c r="R86" s="111"/>
      <c r="S86" s="111">
        <f>M86*R86</f>
        <v>0</v>
      </c>
      <c r="T86" s="111"/>
      <c r="U86" s="111">
        <f>M86*T86</f>
        <v>0</v>
      </c>
      <c r="V86" s="112">
        <v>21</v>
      </c>
      <c r="W86" s="112">
        <f>O86*(V86/100)</f>
        <v>0</v>
      </c>
      <c r="X86" s="112">
        <f>O86+W86</f>
        <v>0</v>
      </c>
      <c r="Y86" s="113"/>
      <c r="Z86" s="9"/>
      <c r="AA86" s="9"/>
      <c r="AB86" s="9"/>
    </row>
    <row r="87" spans="2:28" ht="4.5" customHeight="1" outlineLevel="6" x14ac:dyDescent="0.15">
      <c r="B87" s="189"/>
      <c r="C87" s="191"/>
      <c r="D87" s="191"/>
      <c r="E87" s="191"/>
      <c r="F87" s="10"/>
      <c r="G87" s="10"/>
      <c r="H87" s="10"/>
      <c r="I87" s="195"/>
      <c r="J87" s="196"/>
      <c r="K87" s="152"/>
      <c r="L87" s="152"/>
      <c r="M87" s="152"/>
      <c r="N87" s="246"/>
      <c r="O87" s="146"/>
      <c r="P87" s="196"/>
      <c r="Q87" s="196"/>
      <c r="R87" s="152"/>
      <c r="S87" s="152"/>
      <c r="T87" s="152"/>
      <c r="U87" s="152"/>
      <c r="V87" s="146"/>
      <c r="W87" s="146"/>
      <c r="X87" s="146"/>
      <c r="Y87" s="10"/>
      <c r="Z87" s="9"/>
      <c r="AA87" s="9"/>
      <c r="AB87" s="9"/>
    </row>
    <row r="88" spans="2:28" ht="14.25" outlineLevel="6" x14ac:dyDescent="0.15">
      <c r="B88" s="189"/>
      <c r="C88" s="190"/>
      <c r="D88" s="107" t="s">
        <v>275</v>
      </c>
      <c r="E88" s="107"/>
      <c r="F88" s="108"/>
      <c r="G88" s="108" t="s">
        <v>220</v>
      </c>
      <c r="H88" s="108" t="s">
        <v>276</v>
      </c>
      <c r="I88" s="109" t="s">
        <v>222</v>
      </c>
      <c r="J88" s="110" t="s">
        <v>158</v>
      </c>
      <c r="K88" s="111">
        <v>6</v>
      </c>
      <c r="L88" s="111">
        <v>0</v>
      </c>
      <c r="M88" s="111">
        <v>6</v>
      </c>
      <c r="N88" s="245"/>
      <c r="O88" s="112">
        <f>M88*N88</f>
        <v>0</v>
      </c>
      <c r="P88" s="110" t="s">
        <v>159</v>
      </c>
      <c r="Q88" s="110" t="s">
        <v>160</v>
      </c>
      <c r="R88" s="111"/>
      <c r="S88" s="111">
        <f>M88*R88</f>
        <v>0</v>
      </c>
      <c r="T88" s="111"/>
      <c r="U88" s="111">
        <f>M88*T88</f>
        <v>0</v>
      </c>
      <c r="V88" s="112">
        <v>21</v>
      </c>
      <c r="W88" s="112">
        <f>O88*(V88/100)</f>
        <v>0</v>
      </c>
      <c r="X88" s="112">
        <f>O88+W88</f>
        <v>0</v>
      </c>
      <c r="Y88" s="113"/>
      <c r="Z88" s="9"/>
      <c r="AA88" s="9"/>
      <c r="AB88" s="9"/>
    </row>
    <row r="89" spans="2:28" ht="4.5" customHeight="1" outlineLevel="6" x14ac:dyDescent="0.15">
      <c r="B89" s="189"/>
      <c r="C89" s="191"/>
      <c r="D89" s="191"/>
      <c r="E89" s="191"/>
      <c r="F89" s="10"/>
      <c r="G89" s="10"/>
      <c r="H89" s="10"/>
      <c r="I89" s="195"/>
      <c r="J89" s="196"/>
      <c r="K89" s="152"/>
      <c r="L89" s="152"/>
      <c r="M89" s="152"/>
      <c r="N89" s="246"/>
      <c r="O89" s="146"/>
      <c r="P89" s="196"/>
      <c r="Q89" s="196"/>
      <c r="R89" s="152"/>
      <c r="S89" s="152"/>
      <c r="T89" s="152"/>
      <c r="U89" s="152"/>
      <c r="V89" s="146"/>
      <c r="W89" s="146"/>
      <c r="X89" s="146"/>
      <c r="Y89" s="10"/>
      <c r="Z89" s="9"/>
      <c r="AA89" s="9"/>
      <c r="AB89" s="9"/>
    </row>
    <row r="90" spans="2:28" ht="28.5" outlineLevel="6" x14ac:dyDescent="0.15">
      <c r="B90" s="189"/>
      <c r="C90" s="190"/>
      <c r="D90" s="107" t="s">
        <v>277</v>
      </c>
      <c r="E90" s="107"/>
      <c r="F90" s="108"/>
      <c r="G90" s="108" t="s">
        <v>224</v>
      </c>
      <c r="H90" s="108" t="s">
        <v>278</v>
      </c>
      <c r="I90" s="109" t="s">
        <v>226</v>
      </c>
      <c r="J90" s="110" t="s">
        <v>158</v>
      </c>
      <c r="K90" s="111">
        <v>11</v>
      </c>
      <c r="L90" s="111">
        <v>0</v>
      </c>
      <c r="M90" s="111">
        <v>0</v>
      </c>
      <c r="N90" s="245"/>
      <c r="O90" s="112">
        <f>M90*N90</f>
        <v>0</v>
      </c>
      <c r="P90" s="110" t="s">
        <v>159</v>
      </c>
      <c r="Q90" s="110" t="s">
        <v>160</v>
      </c>
      <c r="R90" s="111"/>
      <c r="S90" s="111">
        <f>M90*R90</f>
        <v>0</v>
      </c>
      <c r="T90" s="111"/>
      <c r="U90" s="111">
        <f>M90*T90</f>
        <v>0</v>
      </c>
      <c r="V90" s="112">
        <v>21</v>
      </c>
      <c r="W90" s="112">
        <f>O90*(V90/100)</f>
        <v>0</v>
      </c>
      <c r="X90" s="112">
        <f>O90+W90</f>
        <v>0</v>
      </c>
      <c r="Y90" s="113"/>
      <c r="Z90" s="9"/>
      <c r="AA90" s="9"/>
      <c r="AB90" s="9"/>
    </row>
    <row r="91" spans="2:28" ht="4.5" customHeight="1" outlineLevel="6" x14ac:dyDescent="0.15">
      <c r="B91" s="189"/>
      <c r="C91" s="191"/>
      <c r="D91" s="191"/>
      <c r="E91" s="191"/>
      <c r="F91" s="10"/>
      <c r="G91" s="10"/>
      <c r="H91" s="10"/>
      <c r="I91" s="195"/>
      <c r="J91" s="196"/>
      <c r="K91" s="152"/>
      <c r="L91" s="152"/>
      <c r="M91" s="152"/>
      <c r="N91" s="246"/>
      <c r="O91" s="146"/>
      <c r="P91" s="196"/>
      <c r="Q91" s="196"/>
      <c r="R91" s="152"/>
      <c r="S91" s="152"/>
      <c r="T91" s="152"/>
      <c r="U91" s="152"/>
      <c r="V91" s="146"/>
      <c r="W91" s="146"/>
      <c r="X91" s="146"/>
      <c r="Y91" s="10"/>
      <c r="Z91" s="9"/>
      <c r="AA91" s="9"/>
      <c r="AB91" s="9"/>
    </row>
    <row r="92" spans="2:28" ht="14.25" outlineLevel="6" x14ac:dyDescent="0.15">
      <c r="B92" s="189"/>
      <c r="C92" s="190"/>
      <c r="D92" s="107" t="s">
        <v>279</v>
      </c>
      <c r="E92" s="107"/>
      <c r="F92" s="108"/>
      <c r="G92" s="108" t="s">
        <v>228</v>
      </c>
      <c r="H92" s="108" t="s">
        <v>280</v>
      </c>
      <c r="I92" s="109" t="s">
        <v>230</v>
      </c>
      <c r="J92" s="110" t="s">
        <v>158</v>
      </c>
      <c r="K92" s="111">
        <v>6</v>
      </c>
      <c r="L92" s="111">
        <v>0</v>
      </c>
      <c r="M92" s="111">
        <v>6</v>
      </c>
      <c r="N92" s="245"/>
      <c r="O92" s="112">
        <f>M92*N92</f>
        <v>0</v>
      </c>
      <c r="P92" s="110" t="s">
        <v>159</v>
      </c>
      <c r="Q92" s="110" t="s">
        <v>160</v>
      </c>
      <c r="R92" s="111"/>
      <c r="S92" s="111">
        <f>M92*R92</f>
        <v>0</v>
      </c>
      <c r="T92" s="111"/>
      <c r="U92" s="111">
        <f>M92*T92</f>
        <v>0</v>
      </c>
      <c r="V92" s="112">
        <v>21</v>
      </c>
      <c r="W92" s="112">
        <f>O92*(V92/100)</f>
        <v>0</v>
      </c>
      <c r="X92" s="112">
        <f>O92+W92</f>
        <v>0</v>
      </c>
      <c r="Y92" s="113"/>
      <c r="Z92" s="9"/>
      <c r="AA92" s="9"/>
      <c r="AB92" s="9"/>
    </row>
    <row r="93" spans="2:28" ht="4.5" customHeight="1" outlineLevel="6" x14ac:dyDescent="0.15">
      <c r="B93" s="189"/>
      <c r="C93" s="191"/>
      <c r="D93" s="191"/>
      <c r="E93" s="191"/>
      <c r="F93" s="10"/>
      <c r="G93" s="10"/>
      <c r="H93" s="10"/>
      <c r="I93" s="195"/>
      <c r="J93" s="196"/>
      <c r="K93" s="152"/>
      <c r="L93" s="152"/>
      <c r="M93" s="152"/>
      <c r="N93" s="246"/>
      <c r="O93" s="146"/>
      <c r="P93" s="196"/>
      <c r="Q93" s="196"/>
      <c r="R93" s="152"/>
      <c r="S93" s="152"/>
      <c r="T93" s="152"/>
      <c r="U93" s="152"/>
      <c r="V93" s="146"/>
      <c r="W93" s="146"/>
      <c r="X93" s="146"/>
      <c r="Y93" s="10"/>
      <c r="Z93" s="9"/>
      <c r="AA93" s="9"/>
      <c r="AB93" s="9"/>
    </row>
    <row r="94" spans="2:28" ht="28.5" outlineLevel="6" x14ac:dyDescent="0.15">
      <c r="B94" s="189"/>
      <c r="C94" s="190"/>
      <c r="D94" s="107" t="s">
        <v>281</v>
      </c>
      <c r="E94" s="107"/>
      <c r="F94" s="108"/>
      <c r="G94" s="108" t="s">
        <v>240</v>
      </c>
      <c r="H94" s="108" t="s">
        <v>282</v>
      </c>
      <c r="I94" s="109" t="s">
        <v>242</v>
      </c>
      <c r="J94" s="110" t="s">
        <v>158</v>
      </c>
      <c r="K94" s="111">
        <v>8</v>
      </c>
      <c r="L94" s="111">
        <v>0</v>
      </c>
      <c r="M94" s="111">
        <v>8</v>
      </c>
      <c r="N94" s="245"/>
      <c r="O94" s="112">
        <f>M94*N94</f>
        <v>0</v>
      </c>
      <c r="P94" s="110" t="s">
        <v>159</v>
      </c>
      <c r="Q94" s="110" t="s">
        <v>160</v>
      </c>
      <c r="R94" s="111"/>
      <c r="S94" s="111">
        <f>M94*R94</f>
        <v>0</v>
      </c>
      <c r="T94" s="111"/>
      <c r="U94" s="111">
        <f>M94*T94</f>
        <v>0</v>
      </c>
      <c r="V94" s="112">
        <v>21</v>
      </c>
      <c r="W94" s="112">
        <f>O94*(V94/100)</f>
        <v>0</v>
      </c>
      <c r="X94" s="112">
        <f>O94+W94</f>
        <v>0</v>
      </c>
      <c r="Y94" s="113"/>
      <c r="Z94" s="9"/>
      <c r="AA94" s="9"/>
      <c r="AB94" s="9"/>
    </row>
    <row r="95" spans="2:28" ht="4.5" customHeight="1" outlineLevel="6" x14ac:dyDescent="0.15">
      <c r="B95" s="189"/>
      <c r="C95" s="191"/>
      <c r="D95" s="191"/>
      <c r="E95" s="191"/>
      <c r="F95" s="10"/>
      <c r="G95" s="10"/>
      <c r="H95" s="10"/>
      <c r="I95" s="195"/>
      <c r="J95" s="196"/>
      <c r="K95" s="152"/>
      <c r="L95" s="152"/>
      <c r="M95" s="152"/>
      <c r="N95" s="246"/>
      <c r="O95" s="146"/>
      <c r="P95" s="196"/>
      <c r="Q95" s="196"/>
      <c r="R95" s="152"/>
      <c r="S95" s="152"/>
      <c r="T95" s="152"/>
      <c r="U95" s="152"/>
      <c r="V95" s="146"/>
      <c r="W95" s="146"/>
      <c r="X95" s="146"/>
      <c r="Y95" s="10"/>
      <c r="Z95" s="9"/>
      <c r="AA95" s="9"/>
      <c r="AB95" s="9"/>
    </row>
    <row r="96" spans="2:28" ht="14.25" outlineLevel="6" x14ac:dyDescent="0.15">
      <c r="B96" s="189"/>
      <c r="C96" s="190"/>
      <c r="D96" s="107" t="s">
        <v>283</v>
      </c>
      <c r="E96" s="107"/>
      <c r="F96" s="108"/>
      <c r="G96" s="108" t="s">
        <v>244</v>
      </c>
      <c r="H96" s="108" t="s">
        <v>284</v>
      </c>
      <c r="I96" s="109" t="s">
        <v>246</v>
      </c>
      <c r="J96" s="110" t="s">
        <v>158</v>
      </c>
      <c r="K96" s="111">
        <v>9</v>
      </c>
      <c r="L96" s="111">
        <v>0</v>
      </c>
      <c r="M96" s="111">
        <v>9</v>
      </c>
      <c r="N96" s="245"/>
      <c r="O96" s="112">
        <f>M96*N96</f>
        <v>0</v>
      </c>
      <c r="P96" s="110" t="s">
        <v>159</v>
      </c>
      <c r="Q96" s="110" t="s">
        <v>160</v>
      </c>
      <c r="R96" s="111"/>
      <c r="S96" s="111">
        <f>M96*R96</f>
        <v>0</v>
      </c>
      <c r="T96" s="111"/>
      <c r="U96" s="111">
        <f>M96*T96</f>
        <v>0</v>
      </c>
      <c r="V96" s="112">
        <v>21</v>
      </c>
      <c r="W96" s="112">
        <f>O96*(V96/100)</f>
        <v>0</v>
      </c>
      <c r="X96" s="112">
        <f>O96+W96</f>
        <v>0</v>
      </c>
      <c r="Y96" s="113"/>
      <c r="Z96" s="9"/>
      <c r="AA96" s="9"/>
      <c r="AB96" s="9"/>
    </row>
    <row r="97" spans="1:28" ht="4.5" customHeight="1" outlineLevel="6" x14ac:dyDescent="0.15">
      <c r="B97" s="189"/>
      <c r="C97" s="191"/>
      <c r="D97" s="191"/>
      <c r="E97" s="191"/>
      <c r="F97" s="10"/>
      <c r="G97" s="10"/>
      <c r="H97" s="10"/>
      <c r="I97" s="195"/>
      <c r="J97" s="196"/>
      <c r="K97" s="152"/>
      <c r="L97" s="152"/>
      <c r="M97" s="152"/>
      <c r="N97" s="246"/>
      <c r="O97" s="146"/>
      <c r="P97" s="196"/>
      <c r="Q97" s="196"/>
      <c r="R97" s="152"/>
      <c r="S97" s="152"/>
      <c r="T97" s="152"/>
      <c r="U97" s="152"/>
      <c r="V97" s="146"/>
      <c r="W97" s="146"/>
      <c r="X97" s="146"/>
      <c r="Y97" s="10"/>
      <c r="Z97" s="9"/>
      <c r="AA97" s="9"/>
      <c r="AB97" s="9"/>
    </row>
    <row r="98" spans="1:28" outlineLevel="6" x14ac:dyDescent="0.15">
      <c r="B98" s="6"/>
      <c r="C98" s="6"/>
      <c r="D98" s="6"/>
      <c r="E98" s="6"/>
      <c r="F98" s="6"/>
      <c r="G98" s="6"/>
      <c r="H98" s="6"/>
      <c r="I98" s="6"/>
      <c r="J98" s="6"/>
      <c r="K98" s="6"/>
      <c r="L98" s="6"/>
      <c r="M98" s="6"/>
      <c r="N98" s="247"/>
      <c r="O98" s="9"/>
      <c r="P98" s="6"/>
      <c r="Q98" s="6"/>
      <c r="R98" s="6"/>
      <c r="S98" s="6"/>
      <c r="T98" s="6"/>
      <c r="U98" s="6"/>
      <c r="V98" s="6"/>
      <c r="W98" s="9"/>
      <c r="X98" s="9"/>
      <c r="Y98" s="9"/>
    </row>
    <row r="99" spans="1:28" ht="12.75" outlineLevel="2" x14ac:dyDescent="0.2">
      <c r="A99" s="167" t="s">
        <v>125</v>
      </c>
      <c r="B99" s="210">
        <v>3</v>
      </c>
      <c r="C99" s="211"/>
      <c r="D99" s="211"/>
      <c r="E99" s="211"/>
      <c r="F99" s="171"/>
      <c r="G99" s="171"/>
      <c r="H99" s="171"/>
      <c r="I99" s="212" t="s">
        <v>126</v>
      </c>
      <c r="J99" s="213"/>
      <c r="K99" s="214"/>
      <c r="L99" s="214"/>
      <c r="M99" s="214"/>
      <c r="N99" s="241"/>
      <c r="O99" s="169">
        <f>SUBTOTAL(9,O100:O147)</f>
        <v>0</v>
      </c>
      <c r="P99" s="213" t="s">
        <v>150</v>
      </c>
      <c r="Q99" s="213"/>
      <c r="R99" s="214"/>
      <c r="S99" s="170">
        <f>SUBTOTAL(9,S100:S147)</f>
        <v>0</v>
      </c>
      <c r="T99" s="214"/>
      <c r="U99" s="170">
        <f>SUBTOTAL(9,U100:U147)</f>
        <v>0</v>
      </c>
      <c r="V99" s="215"/>
      <c r="W99" s="169">
        <f>SUBTOTAL(9,W100:W147)</f>
        <v>0</v>
      </c>
      <c r="X99" s="169">
        <f>SUBTOTAL(9,X100:X147)</f>
        <v>0</v>
      </c>
      <c r="Y99" s="167"/>
      <c r="Z99" s="6"/>
      <c r="AA99" s="9"/>
      <c r="AB99" s="9"/>
    </row>
    <row r="100" spans="1:28" ht="13.5" outlineLevel="3" x14ac:dyDescent="0.25">
      <c r="A100" s="172" t="s">
        <v>127</v>
      </c>
      <c r="B100" s="216">
        <v>4</v>
      </c>
      <c r="C100" s="217"/>
      <c r="D100" s="217"/>
      <c r="E100" s="217"/>
      <c r="F100" s="176"/>
      <c r="G100" s="176"/>
      <c r="H100" s="176"/>
      <c r="I100" s="218" t="s">
        <v>128</v>
      </c>
      <c r="J100" s="219"/>
      <c r="K100" s="220"/>
      <c r="L100" s="220"/>
      <c r="M100" s="220"/>
      <c r="N100" s="242"/>
      <c r="O100" s="174">
        <f>SUBTOTAL(9,O101:O147)</f>
        <v>0</v>
      </c>
      <c r="P100" s="219" t="s">
        <v>151</v>
      </c>
      <c r="Q100" s="219"/>
      <c r="R100" s="220"/>
      <c r="S100" s="175">
        <f>SUBTOTAL(9,S101:S147)</f>
        <v>0</v>
      </c>
      <c r="T100" s="220"/>
      <c r="U100" s="175">
        <f>SUBTOTAL(9,U101:U147)</f>
        <v>0</v>
      </c>
      <c r="V100" s="221"/>
      <c r="W100" s="174">
        <f>SUBTOTAL(9,W101:W147)</f>
        <v>0</v>
      </c>
      <c r="X100" s="174">
        <f>SUBTOTAL(9,X101:X147)</f>
        <v>0</v>
      </c>
      <c r="Y100" s="172"/>
      <c r="Z100" s="6"/>
      <c r="AA100" s="9"/>
      <c r="AB100" s="9"/>
    </row>
    <row r="101" spans="1:28" ht="13.5" outlineLevel="4" x14ac:dyDescent="0.25">
      <c r="A101" s="177" t="s">
        <v>129</v>
      </c>
      <c r="B101" s="222">
        <v>5</v>
      </c>
      <c r="C101" s="223"/>
      <c r="D101" s="223"/>
      <c r="E101" s="223"/>
      <c r="F101" s="181"/>
      <c r="G101" s="181"/>
      <c r="H101" s="181"/>
      <c r="I101" s="224" t="s">
        <v>130</v>
      </c>
      <c r="J101" s="225"/>
      <c r="K101" s="226"/>
      <c r="L101" s="226"/>
      <c r="M101" s="226"/>
      <c r="N101" s="243"/>
      <c r="O101" s="179">
        <f>SUBTOTAL(9,O102:O147)</f>
        <v>0</v>
      </c>
      <c r="P101" s="225" t="s">
        <v>152</v>
      </c>
      <c r="Q101" s="225"/>
      <c r="R101" s="226"/>
      <c r="S101" s="180">
        <f>SUBTOTAL(9,S102:S147)</f>
        <v>0</v>
      </c>
      <c r="T101" s="226"/>
      <c r="U101" s="180">
        <f>SUBTOTAL(9,U102:U147)</f>
        <v>0</v>
      </c>
      <c r="V101" s="227"/>
      <c r="W101" s="179">
        <f>SUBTOTAL(9,W102:W147)</f>
        <v>0</v>
      </c>
      <c r="X101" s="179">
        <f>SUBTOTAL(9,X102:X147)</f>
        <v>0</v>
      </c>
      <c r="Y101" s="177"/>
      <c r="Z101" s="6"/>
      <c r="AA101" s="9"/>
      <c r="AB101" s="9"/>
    </row>
    <row r="102" spans="1:28" ht="13.5" outlineLevel="5" x14ac:dyDescent="0.25">
      <c r="A102" s="182" t="s">
        <v>131</v>
      </c>
      <c r="B102" s="228">
        <v>6</v>
      </c>
      <c r="C102" s="229"/>
      <c r="D102" s="229"/>
      <c r="E102" s="229"/>
      <c r="F102" s="186"/>
      <c r="G102" s="186"/>
      <c r="H102" s="186"/>
      <c r="I102" s="230" t="s">
        <v>132</v>
      </c>
      <c r="J102" s="231"/>
      <c r="K102" s="232"/>
      <c r="L102" s="232"/>
      <c r="M102" s="232"/>
      <c r="N102" s="244"/>
      <c r="O102" s="184">
        <f>SUBTOTAL(9,O103:O147)</f>
        <v>0</v>
      </c>
      <c r="P102" s="231" t="s">
        <v>153</v>
      </c>
      <c r="Q102" s="231"/>
      <c r="R102" s="232"/>
      <c r="S102" s="185">
        <f>SUBTOTAL(9,S103:S147)</f>
        <v>0</v>
      </c>
      <c r="T102" s="232"/>
      <c r="U102" s="185">
        <f>SUBTOTAL(9,U103:U147)</f>
        <v>0</v>
      </c>
      <c r="V102" s="233"/>
      <c r="W102" s="184">
        <f>SUBTOTAL(9,W103:W147)</f>
        <v>0</v>
      </c>
      <c r="X102" s="184">
        <f>SUBTOTAL(9,X103:X147)</f>
        <v>0</v>
      </c>
      <c r="Y102" s="182"/>
      <c r="Z102" s="6"/>
      <c r="AA102" s="9"/>
      <c r="AB102" s="9"/>
    </row>
    <row r="103" spans="1:28" ht="14.25" outlineLevel="6" x14ac:dyDescent="0.15">
      <c r="B103" s="189"/>
      <c r="C103" s="190"/>
      <c r="D103" s="107" t="s">
        <v>285</v>
      </c>
      <c r="E103" s="107"/>
      <c r="F103" s="108"/>
      <c r="G103" s="108" t="s">
        <v>155</v>
      </c>
      <c r="H103" s="108" t="s">
        <v>286</v>
      </c>
      <c r="I103" s="109" t="s">
        <v>157</v>
      </c>
      <c r="J103" s="110" t="s">
        <v>158</v>
      </c>
      <c r="K103" s="111">
        <v>37</v>
      </c>
      <c r="L103" s="111">
        <v>0</v>
      </c>
      <c r="M103" s="111">
        <v>41</v>
      </c>
      <c r="N103" s="245"/>
      <c r="O103" s="112">
        <f>M103*N103</f>
        <v>0</v>
      </c>
      <c r="P103" s="110" t="s">
        <v>159</v>
      </c>
      <c r="Q103" s="110" t="s">
        <v>160</v>
      </c>
      <c r="R103" s="111"/>
      <c r="S103" s="111">
        <f>M103*R103</f>
        <v>0</v>
      </c>
      <c r="T103" s="111"/>
      <c r="U103" s="111">
        <f>M103*T103</f>
        <v>0</v>
      </c>
      <c r="V103" s="112">
        <v>21</v>
      </c>
      <c r="W103" s="112">
        <f>O103*(V103/100)</f>
        <v>0</v>
      </c>
      <c r="X103" s="112">
        <f>O103+W103</f>
        <v>0</v>
      </c>
      <c r="Y103" s="113"/>
      <c r="Z103" s="9"/>
      <c r="AA103" s="9"/>
      <c r="AB103" s="9"/>
    </row>
    <row r="104" spans="1:28" ht="4.5" customHeight="1" outlineLevel="6" x14ac:dyDescent="0.15">
      <c r="B104" s="189"/>
      <c r="C104" s="191"/>
      <c r="D104" s="191"/>
      <c r="E104" s="191"/>
      <c r="F104" s="10"/>
      <c r="G104" s="10"/>
      <c r="H104" s="10"/>
      <c r="I104" s="195"/>
      <c r="J104" s="196"/>
      <c r="K104" s="152"/>
      <c r="L104" s="152"/>
      <c r="M104" s="152"/>
      <c r="N104" s="246"/>
      <c r="O104" s="146"/>
      <c r="P104" s="196"/>
      <c r="Q104" s="196"/>
      <c r="R104" s="152"/>
      <c r="S104" s="152"/>
      <c r="T104" s="152"/>
      <c r="U104" s="152"/>
      <c r="V104" s="146"/>
      <c r="W104" s="146"/>
      <c r="X104" s="146"/>
      <c r="Y104" s="10"/>
      <c r="Z104" s="9"/>
      <c r="AA104" s="9"/>
      <c r="AB104" s="9"/>
    </row>
    <row r="105" spans="1:28" ht="14.25" outlineLevel="6" x14ac:dyDescent="0.15">
      <c r="B105" s="189"/>
      <c r="C105" s="190"/>
      <c r="D105" s="107" t="s">
        <v>287</v>
      </c>
      <c r="E105" s="107"/>
      <c r="F105" s="108"/>
      <c r="G105" s="108" t="s">
        <v>161</v>
      </c>
      <c r="H105" s="108" t="s">
        <v>288</v>
      </c>
      <c r="I105" s="109" t="s">
        <v>163</v>
      </c>
      <c r="J105" s="110" t="s">
        <v>158</v>
      </c>
      <c r="K105" s="111">
        <v>2</v>
      </c>
      <c r="L105" s="111">
        <v>0</v>
      </c>
      <c r="M105" s="111">
        <v>2</v>
      </c>
      <c r="N105" s="245"/>
      <c r="O105" s="112">
        <f>M105*N105</f>
        <v>0</v>
      </c>
      <c r="P105" s="110" t="s">
        <v>159</v>
      </c>
      <c r="Q105" s="110" t="s">
        <v>160</v>
      </c>
      <c r="R105" s="111"/>
      <c r="S105" s="111">
        <f>M105*R105</f>
        <v>0</v>
      </c>
      <c r="T105" s="111"/>
      <c r="U105" s="111">
        <f>M105*T105</f>
        <v>0</v>
      </c>
      <c r="V105" s="112">
        <v>21</v>
      </c>
      <c r="W105" s="112">
        <f>O105*(V105/100)</f>
        <v>0</v>
      </c>
      <c r="X105" s="112">
        <f>O105+W105</f>
        <v>0</v>
      </c>
      <c r="Y105" s="113"/>
      <c r="Z105" s="9"/>
      <c r="AA105" s="9"/>
      <c r="AB105" s="9"/>
    </row>
    <row r="106" spans="1:28" ht="4.5" customHeight="1" outlineLevel="6" x14ac:dyDescent="0.15">
      <c r="B106" s="189"/>
      <c r="C106" s="191"/>
      <c r="D106" s="191"/>
      <c r="E106" s="191"/>
      <c r="F106" s="10"/>
      <c r="G106" s="10"/>
      <c r="H106" s="10"/>
      <c r="I106" s="195"/>
      <c r="J106" s="196"/>
      <c r="K106" s="152"/>
      <c r="L106" s="152"/>
      <c r="M106" s="152"/>
      <c r="N106" s="246"/>
      <c r="O106" s="146"/>
      <c r="P106" s="196"/>
      <c r="Q106" s="196"/>
      <c r="R106" s="152"/>
      <c r="S106" s="152"/>
      <c r="T106" s="152"/>
      <c r="U106" s="152"/>
      <c r="V106" s="146"/>
      <c r="W106" s="146"/>
      <c r="X106" s="146"/>
      <c r="Y106" s="10"/>
      <c r="Z106" s="9"/>
      <c r="AA106" s="9"/>
      <c r="AB106" s="9"/>
    </row>
    <row r="107" spans="1:28" ht="14.25" outlineLevel="6" x14ac:dyDescent="0.15">
      <c r="B107" s="189"/>
      <c r="C107" s="190"/>
      <c r="D107" s="107" t="s">
        <v>289</v>
      </c>
      <c r="E107" s="107"/>
      <c r="F107" s="108"/>
      <c r="G107" s="108" t="s">
        <v>232</v>
      </c>
      <c r="H107" s="108" t="s">
        <v>290</v>
      </c>
      <c r="I107" s="109" t="s">
        <v>253</v>
      </c>
      <c r="J107" s="110" t="s">
        <v>158</v>
      </c>
      <c r="K107" s="111">
        <v>21</v>
      </c>
      <c r="L107" s="111">
        <v>0</v>
      </c>
      <c r="M107" s="111">
        <v>22</v>
      </c>
      <c r="N107" s="245"/>
      <c r="O107" s="112">
        <f>M107*N107</f>
        <v>0</v>
      </c>
      <c r="P107" s="110" t="s">
        <v>159</v>
      </c>
      <c r="Q107" s="110" t="s">
        <v>160</v>
      </c>
      <c r="R107" s="111"/>
      <c r="S107" s="111">
        <f>M107*R107</f>
        <v>0</v>
      </c>
      <c r="T107" s="111"/>
      <c r="U107" s="111">
        <f>M107*T107</f>
        <v>0</v>
      </c>
      <c r="V107" s="112">
        <v>21</v>
      </c>
      <c r="W107" s="112">
        <f>O107*(V107/100)</f>
        <v>0</v>
      </c>
      <c r="X107" s="112">
        <f>O107+W107</f>
        <v>0</v>
      </c>
      <c r="Y107" s="113"/>
      <c r="Z107" s="9"/>
      <c r="AA107" s="9"/>
      <c r="AB107" s="9"/>
    </row>
    <row r="108" spans="1:28" ht="4.5" customHeight="1" outlineLevel="6" x14ac:dyDescent="0.15">
      <c r="B108" s="189"/>
      <c r="C108" s="191"/>
      <c r="D108" s="191"/>
      <c r="E108" s="191"/>
      <c r="F108" s="10"/>
      <c r="G108" s="10"/>
      <c r="H108" s="10"/>
      <c r="I108" s="195"/>
      <c r="J108" s="196"/>
      <c r="K108" s="152"/>
      <c r="L108" s="152"/>
      <c r="M108" s="152"/>
      <c r="N108" s="246"/>
      <c r="O108" s="146"/>
      <c r="P108" s="196"/>
      <c r="Q108" s="196"/>
      <c r="R108" s="152"/>
      <c r="S108" s="152"/>
      <c r="T108" s="152"/>
      <c r="U108" s="152"/>
      <c r="V108" s="146"/>
      <c r="W108" s="146"/>
      <c r="X108" s="146"/>
      <c r="Y108" s="10"/>
      <c r="Z108" s="9"/>
      <c r="AA108" s="9"/>
      <c r="AB108" s="9"/>
    </row>
    <row r="109" spans="1:28" ht="14.25" outlineLevel="6" x14ac:dyDescent="0.15">
      <c r="B109" s="189"/>
      <c r="C109" s="190"/>
      <c r="D109" s="107" t="s">
        <v>291</v>
      </c>
      <c r="E109" s="107"/>
      <c r="F109" s="108"/>
      <c r="G109" s="108" t="s">
        <v>168</v>
      </c>
      <c r="H109" s="108" t="s">
        <v>292</v>
      </c>
      <c r="I109" s="109" t="s">
        <v>170</v>
      </c>
      <c r="J109" s="110" t="s">
        <v>158</v>
      </c>
      <c r="K109" s="111">
        <v>2</v>
      </c>
      <c r="L109" s="111">
        <v>0</v>
      </c>
      <c r="M109" s="111">
        <v>2</v>
      </c>
      <c r="N109" s="245"/>
      <c r="O109" s="112">
        <f>M109*N109</f>
        <v>0</v>
      </c>
      <c r="P109" s="110" t="s">
        <v>159</v>
      </c>
      <c r="Q109" s="110" t="s">
        <v>160</v>
      </c>
      <c r="R109" s="111"/>
      <c r="S109" s="111">
        <f>M109*R109</f>
        <v>0</v>
      </c>
      <c r="T109" s="111"/>
      <c r="U109" s="111">
        <f>M109*T109</f>
        <v>0</v>
      </c>
      <c r="V109" s="112">
        <v>21</v>
      </c>
      <c r="W109" s="112">
        <f>O109*(V109/100)</f>
        <v>0</v>
      </c>
      <c r="X109" s="112">
        <f>O109+W109</f>
        <v>0</v>
      </c>
      <c r="Y109" s="113"/>
      <c r="Z109" s="9"/>
      <c r="AA109" s="9"/>
      <c r="AB109" s="9"/>
    </row>
    <row r="110" spans="1:28" ht="4.5" customHeight="1" outlineLevel="6" x14ac:dyDescent="0.15">
      <c r="B110" s="189"/>
      <c r="C110" s="191"/>
      <c r="D110" s="191"/>
      <c r="E110" s="191"/>
      <c r="F110" s="10"/>
      <c r="G110" s="10"/>
      <c r="H110" s="10"/>
      <c r="I110" s="195"/>
      <c r="J110" s="196"/>
      <c r="K110" s="152"/>
      <c r="L110" s="152"/>
      <c r="M110" s="152"/>
      <c r="N110" s="246"/>
      <c r="O110" s="146"/>
      <c r="P110" s="196"/>
      <c r="Q110" s="196"/>
      <c r="R110" s="152"/>
      <c r="S110" s="152"/>
      <c r="T110" s="152"/>
      <c r="U110" s="152"/>
      <c r="V110" s="146"/>
      <c r="W110" s="146"/>
      <c r="X110" s="146"/>
      <c r="Y110" s="10"/>
      <c r="Z110" s="9"/>
      <c r="AA110" s="9"/>
      <c r="AB110" s="9"/>
    </row>
    <row r="111" spans="1:28" ht="14.25" outlineLevel="6" x14ac:dyDescent="0.15">
      <c r="B111" s="189"/>
      <c r="C111" s="190"/>
      <c r="D111" s="107" t="s">
        <v>293</v>
      </c>
      <c r="E111" s="107"/>
      <c r="F111" s="108"/>
      <c r="G111" s="108" t="s">
        <v>172</v>
      </c>
      <c r="H111" s="108" t="s">
        <v>294</v>
      </c>
      <c r="I111" s="109" t="s">
        <v>174</v>
      </c>
      <c r="J111" s="110" t="s">
        <v>158</v>
      </c>
      <c r="K111" s="111">
        <v>3</v>
      </c>
      <c r="L111" s="111">
        <v>0</v>
      </c>
      <c r="M111" s="111">
        <v>3</v>
      </c>
      <c r="N111" s="245"/>
      <c r="O111" s="112">
        <f>M111*N111</f>
        <v>0</v>
      </c>
      <c r="P111" s="110" t="s">
        <v>159</v>
      </c>
      <c r="Q111" s="110" t="s">
        <v>160</v>
      </c>
      <c r="R111" s="111"/>
      <c r="S111" s="111">
        <f>M111*R111</f>
        <v>0</v>
      </c>
      <c r="T111" s="111"/>
      <c r="U111" s="111">
        <f>M111*T111</f>
        <v>0</v>
      </c>
      <c r="V111" s="112">
        <v>21</v>
      </c>
      <c r="W111" s="112">
        <f>O111*(V111/100)</f>
        <v>0</v>
      </c>
      <c r="X111" s="112">
        <f>O111+W111</f>
        <v>0</v>
      </c>
      <c r="Y111" s="113"/>
      <c r="Z111" s="9"/>
      <c r="AA111" s="9"/>
      <c r="AB111" s="9"/>
    </row>
    <row r="112" spans="1:28" ht="4.5" customHeight="1" outlineLevel="6" x14ac:dyDescent="0.15">
      <c r="B112" s="189"/>
      <c r="C112" s="191"/>
      <c r="D112" s="191"/>
      <c r="E112" s="191"/>
      <c r="F112" s="10"/>
      <c r="G112" s="10"/>
      <c r="H112" s="10"/>
      <c r="I112" s="195"/>
      <c r="J112" s="196"/>
      <c r="K112" s="152"/>
      <c r="L112" s="152"/>
      <c r="M112" s="152"/>
      <c r="N112" s="246"/>
      <c r="O112" s="146"/>
      <c r="P112" s="196"/>
      <c r="Q112" s="196"/>
      <c r="R112" s="152"/>
      <c r="S112" s="152"/>
      <c r="T112" s="152"/>
      <c r="U112" s="152"/>
      <c r="V112" s="146"/>
      <c r="W112" s="146"/>
      <c r="X112" s="146"/>
      <c r="Y112" s="10"/>
      <c r="Z112" s="9"/>
      <c r="AA112" s="9"/>
      <c r="AB112" s="9"/>
    </row>
    <row r="113" spans="2:28" ht="14.25" outlineLevel="6" x14ac:dyDescent="0.15">
      <c r="B113" s="189"/>
      <c r="C113" s="190"/>
      <c r="D113" s="107" t="s">
        <v>295</v>
      </c>
      <c r="E113" s="107"/>
      <c r="F113" s="108"/>
      <c r="G113" s="108" t="s">
        <v>176</v>
      </c>
      <c r="H113" s="108" t="s">
        <v>296</v>
      </c>
      <c r="I113" s="109" t="s">
        <v>178</v>
      </c>
      <c r="J113" s="110" t="s">
        <v>158</v>
      </c>
      <c r="K113" s="111">
        <v>2</v>
      </c>
      <c r="L113" s="111">
        <v>0</v>
      </c>
      <c r="M113" s="111">
        <v>2</v>
      </c>
      <c r="N113" s="245"/>
      <c r="O113" s="112">
        <f>M113*N113</f>
        <v>0</v>
      </c>
      <c r="P113" s="110" t="s">
        <v>159</v>
      </c>
      <c r="Q113" s="110" t="s">
        <v>160</v>
      </c>
      <c r="R113" s="111"/>
      <c r="S113" s="111">
        <f>M113*R113</f>
        <v>0</v>
      </c>
      <c r="T113" s="111"/>
      <c r="U113" s="111">
        <f>M113*T113</f>
        <v>0</v>
      </c>
      <c r="V113" s="112">
        <v>21</v>
      </c>
      <c r="W113" s="112">
        <f>O113*(V113/100)</f>
        <v>0</v>
      </c>
      <c r="X113" s="112">
        <f>O113+W113</f>
        <v>0</v>
      </c>
      <c r="Y113" s="113"/>
      <c r="Z113" s="9"/>
      <c r="AA113" s="9"/>
      <c r="AB113" s="9"/>
    </row>
    <row r="114" spans="2:28" ht="4.5" customHeight="1" outlineLevel="6" x14ac:dyDescent="0.15">
      <c r="B114" s="189"/>
      <c r="C114" s="191"/>
      <c r="D114" s="191"/>
      <c r="E114" s="191"/>
      <c r="F114" s="10"/>
      <c r="G114" s="10"/>
      <c r="H114" s="10"/>
      <c r="I114" s="195"/>
      <c r="J114" s="196"/>
      <c r="K114" s="152"/>
      <c r="L114" s="152"/>
      <c r="M114" s="152"/>
      <c r="N114" s="246"/>
      <c r="O114" s="146"/>
      <c r="P114" s="196"/>
      <c r="Q114" s="196"/>
      <c r="R114" s="152"/>
      <c r="S114" s="152"/>
      <c r="T114" s="152"/>
      <c r="U114" s="152"/>
      <c r="V114" s="146"/>
      <c r="W114" s="146"/>
      <c r="X114" s="146"/>
      <c r="Y114" s="10"/>
      <c r="Z114" s="9"/>
      <c r="AA114" s="9"/>
      <c r="AB114" s="9"/>
    </row>
    <row r="115" spans="2:28" ht="14.25" outlineLevel="6" x14ac:dyDescent="0.15">
      <c r="B115" s="189"/>
      <c r="C115" s="190"/>
      <c r="D115" s="107" t="s">
        <v>297</v>
      </c>
      <c r="E115" s="107"/>
      <c r="F115" s="108"/>
      <c r="G115" s="108" t="s">
        <v>180</v>
      </c>
      <c r="H115" s="108" t="s">
        <v>298</v>
      </c>
      <c r="I115" s="109" t="s">
        <v>182</v>
      </c>
      <c r="J115" s="110" t="s">
        <v>158</v>
      </c>
      <c r="K115" s="111">
        <v>3</v>
      </c>
      <c r="L115" s="111">
        <v>0</v>
      </c>
      <c r="M115" s="111">
        <v>3</v>
      </c>
      <c r="N115" s="245"/>
      <c r="O115" s="112">
        <f>M115*N115</f>
        <v>0</v>
      </c>
      <c r="P115" s="110" t="s">
        <v>159</v>
      </c>
      <c r="Q115" s="110" t="s">
        <v>160</v>
      </c>
      <c r="R115" s="111"/>
      <c r="S115" s="111">
        <f>M115*R115</f>
        <v>0</v>
      </c>
      <c r="T115" s="111"/>
      <c r="U115" s="111">
        <f>M115*T115</f>
        <v>0</v>
      </c>
      <c r="V115" s="112">
        <v>21</v>
      </c>
      <c r="W115" s="112">
        <f>O115*(V115/100)</f>
        <v>0</v>
      </c>
      <c r="X115" s="112">
        <f>O115+W115</f>
        <v>0</v>
      </c>
      <c r="Y115" s="113"/>
      <c r="Z115" s="9"/>
      <c r="AA115" s="9"/>
      <c r="AB115" s="9"/>
    </row>
    <row r="116" spans="2:28" ht="4.5" customHeight="1" outlineLevel="6" x14ac:dyDescent="0.15">
      <c r="B116" s="189"/>
      <c r="C116" s="191"/>
      <c r="D116" s="191"/>
      <c r="E116" s="191"/>
      <c r="F116" s="10"/>
      <c r="G116" s="10"/>
      <c r="H116" s="10"/>
      <c r="I116" s="195"/>
      <c r="J116" s="196"/>
      <c r="K116" s="152"/>
      <c r="L116" s="152"/>
      <c r="M116" s="152"/>
      <c r="N116" s="246"/>
      <c r="O116" s="146"/>
      <c r="P116" s="196"/>
      <c r="Q116" s="196"/>
      <c r="R116" s="152"/>
      <c r="S116" s="152"/>
      <c r="T116" s="152"/>
      <c r="U116" s="152"/>
      <c r="V116" s="146"/>
      <c r="W116" s="146"/>
      <c r="X116" s="146"/>
      <c r="Y116" s="10"/>
      <c r="Z116" s="9"/>
      <c r="AA116" s="9"/>
      <c r="AB116" s="9"/>
    </row>
    <row r="117" spans="2:28" ht="14.25" outlineLevel="6" x14ac:dyDescent="0.15">
      <c r="B117" s="189"/>
      <c r="C117" s="190"/>
      <c r="D117" s="107" t="s">
        <v>299</v>
      </c>
      <c r="E117" s="107"/>
      <c r="F117" s="108"/>
      <c r="G117" s="108" t="s">
        <v>236</v>
      </c>
      <c r="H117" s="108" t="s">
        <v>300</v>
      </c>
      <c r="I117" s="109" t="s">
        <v>262</v>
      </c>
      <c r="J117" s="110" t="s">
        <v>158</v>
      </c>
      <c r="K117" s="111">
        <v>2</v>
      </c>
      <c r="L117" s="111">
        <v>0</v>
      </c>
      <c r="M117" s="111">
        <v>2</v>
      </c>
      <c r="N117" s="245"/>
      <c r="O117" s="112">
        <f>M117*N117</f>
        <v>0</v>
      </c>
      <c r="P117" s="110" t="s">
        <v>159</v>
      </c>
      <c r="Q117" s="110" t="s">
        <v>160</v>
      </c>
      <c r="R117" s="111"/>
      <c r="S117" s="111">
        <f>M117*R117</f>
        <v>0</v>
      </c>
      <c r="T117" s="111"/>
      <c r="U117" s="111">
        <f>M117*T117</f>
        <v>0</v>
      </c>
      <c r="V117" s="112">
        <v>21</v>
      </c>
      <c r="W117" s="112">
        <f>O117*(V117/100)</f>
        <v>0</v>
      </c>
      <c r="X117" s="112">
        <f>O117+W117</f>
        <v>0</v>
      </c>
      <c r="Y117" s="113"/>
      <c r="Z117" s="9"/>
      <c r="AA117" s="9"/>
      <c r="AB117" s="9"/>
    </row>
    <row r="118" spans="2:28" ht="4.5" customHeight="1" outlineLevel="6" x14ac:dyDescent="0.15">
      <c r="B118" s="189"/>
      <c r="C118" s="191"/>
      <c r="D118" s="191"/>
      <c r="E118" s="191"/>
      <c r="F118" s="10"/>
      <c r="G118" s="10"/>
      <c r="H118" s="10"/>
      <c r="I118" s="195"/>
      <c r="J118" s="196"/>
      <c r="K118" s="152"/>
      <c r="L118" s="152"/>
      <c r="M118" s="152"/>
      <c r="N118" s="246"/>
      <c r="O118" s="146"/>
      <c r="P118" s="196"/>
      <c r="Q118" s="196"/>
      <c r="R118" s="152"/>
      <c r="S118" s="152"/>
      <c r="T118" s="152"/>
      <c r="U118" s="152"/>
      <c r="V118" s="146"/>
      <c r="W118" s="146"/>
      <c r="X118" s="146"/>
      <c r="Y118" s="10"/>
      <c r="Z118" s="9"/>
      <c r="AA118" s="9"/>
      <c r="AB118" s="9"/>
    </row>
    <row r="119" spans="2:28" ht="14.25" outlineLevel="6" x14ac:dyDescent="0.15">
      <c r="B119" s="189"/>
      <c r="C119" s="190"/>
      <c r="D119" s="107" t="s">
        <v>301</v>
      </c>
      <c r="E119" s="107"/>
      <c r="F119" s="108"/>
      <c r="G119" s="108" t="s">
        <v>184</v>
      </c>
      <c r="H119" s="108" t="s">
        <v>302</v>
      </c>
      <c r="I119" s="109" t="s">
        <v>186</v>
      </c>
      <c r="J119" s="110" t="s">
        <v>158</v>
      </c>
      <c r="K119" s="111">
        <v>12</v>
      </c>
      <c r="L119" s="111">
        <v>0</v>
      </c>
      <c r="M119" s="111">
        <v>12</v>
      </c>
      <c r="N119" s="245"/>
      <c r="O119" s="112">
        <f>M119*N119</f>
        <v>0</v>
      </c>
      <c r="P119" s="110" t="s">
        <v>159</v>
      </c>
      <c r="Q119" s="110" t="s">
        <v>160</v>
      </c>
      <c r="R119" s="111"/>
      <c r="S119" s="111">
        <f>M119*R119</f>
        <v>0</v>
      </c>
      <c r="T119" s="111"/>
      <c r="U119" s="111">
        <f>M119*T119</f>
        <v>0</v>
      </c>
      <c r="V119" s="112">
        <v>21</v>
      </c>
      <c r="W119" s="112">
        <f>O119*(V119/100)</f>
        <v>0</v>
      </c>
      <c r="X119" s="112">
        <f>O119+W119</f>
        <v>0</v>
      </c>
      <c r="Y119" s="113"/>
      <c r="Z119" s="9"/>
      <c r="AA119" s="9"/>
      <c r="AB119" s="9"/>
    </row>
    <row r="120" spans="2:28" ht="4.5" customHeight="1" outlineLevel="6" x14ac:dyDescent="0.15">
      <c r="B120" s="189"/>
      <c r="C120" s="191"/>
      <c r="D120" s="191"/>
      <c r="E120" s="191"/>
      <c r="F120" s="10"/>
      <c r="G120" s="10"/>
      <c r="H120" s="10"/>
      <c r="I120" s="195"/>
      <c r="J120" s="196"/>
      <c r="K120" s="152"/>
      <c r="L120" s="152"/>
      <c r="M120" s="152"/>
      <c r="N120" s="246"/>
      <c r="O120" s="146"/>
      <c r="P120" s="196"/>
      <c r="Q120" s="196"/>
      <c r="R120" s="152"/>
      <c r="S120" s="152"/>
      <c r="T120" s="152"/>
      <c r="U120" s="152"/>
      <c r="V120" s="146"/>
      <c r="W120" s="146"/>
      <c r="X120" s="146"/>
      <c r="Y120" s="10"/>
      <c r="Z120" s="9"/>
      <c r="AA120" s="9"/>
      <c r="AB120" s="9"/>
    </row>
    <row r="121" spans="2:28" ht="14.25" outlineLevel="6" x14ac:dyDescent="0.15">
      <c r="B121" s="189"/>
      <c r="C121" s="190"/>
      <c r="D121" s="107" t="s">
        <v>303</v>
      </c>
      <c r="E121" s="107"/>
      <c r="F121" s="108"/>
      <c r="G121" s="108" t="s">
        <v>188</v>
      </c>
      <c r="H121" s="108" t="s">
        <v>304</v>
      </c>
      <c r="I121" s="109" t="s">
        <v>190</v>
      </c>
      <c r="J121" s="110" t="s">
        <v>158</v>
      </c>
      <c r="K121" s="111">
        <v>2</v>
      </c>
      <c r="L121" s="111">
        <v>0</v>
      </c>
      <c r="M121" s="111">
        <v>4</v>
      </c>
      <c r="N121" s="245"/>
      <c r="O121" s="112">
        <f>M121*N121</f>
        <v>0</v>
      </c>
      <c r="P121" s="110" t="s">
        <v>159</v>
      </c>
      <c r="Q121" s="110" t="s">
        <v>160</v>
      </c>
      <c r="R121" s="111"/>
      <c r="S121" s="111">
        <f>M121*R121</f>
        <v>0</v>
      </c>
      <c r="T121" s="111"/>
      <c r="U121" s="111">
        <f>M121*T121</f>
        <v>0</v>
      </c>
      <c r="V121" s="112">
        <v>21</v>
      </c>
      <c r="W121" s="112">
        <f>O121*(V121/100)</f>
        <v>0</v>
      </c>
      <c r="X121" s="112">
        <f>O121+W121</f>
        <v>0</v>
      </c>
      <c r="Y121" s="113"/>
      <c r="Z121" s="9"/>
      <c r="AA121" s="9"/>
      <c r="AB121" s="9"/>
    </row>
    <row r="122" spans="2:28" ht="4.5" customHeight="1" outlineLevel="6" x14ac:dyDescent="0.15">
      <c r="B122" s="189"/>
      <c r="C122" s="191"/>
      <c r="D122" s="191"/>
      <c r="E122" s="191"/>
      <c r="F122" s="10"/>
      <c r="G122" s="10"/>
      <c r="H122" s="10"/>
      <c r="I122" s="195"/>
      <c r="J122" s="196"/>
      <c r="K122" s="152"/>
      <c r="L122" s="152"/>
      <c r="M122" s="152"/>
      <c r="N122" s="246"/>
      <c r="O122" s="146"/>
      <c r="P122" s="196"/>
      <c r="Q122" s="196"/>
      <c r="R122" s="152"/>
      <c r="S122" s="152"/>
      <c r="T122" s="152"/>
      <c r="U122" s="152"/>
      <c r="V122" s="146"/>
      <c r="W122" s="146"/>
      <c r="X122" s="146"/>
      <c r="Y122" s="10"/>
      <c r="Z122" s="9"/>
      <c r="AA122" s="9"/>
      <c r="AB122" s="9"/>
    </row>
    <row r="123" spans="2:28" ht="14.25" outlineLevel="6" x14ac:dyDescent="0.15">
      <c r="B123" s="189"/>
      <c r="C123" s="190"/>
      <c r="D123" s="107" t="s">
        <v>305</v>
      </c>
      <c r="E123" s="107"/>
      <c r="F123" s="108"/>
      <c r="G123" s="108" t="s">
        <v>192</v>
      </c>
      <c r="H123" s="108" t="s">
        <v>306</v>
      </c>
      <c r="I123" s="109" t="s">
        <v>194</v>
      </c>
      <c r="J123" s="110" t="s">
        <v>158</v>
      </c>
      <c r="K123" s="111">
        <v>4</v>
      </c>
      <c r="L123" s="111">
        <v>0</v>
      </c>
      <c r="M123" s="111">
        <v>4</v>
      </c>
      <c r="N123" s="245"/>
      <c r="O123" s="112">
        <f>M123*N123</f>
        <v>0</v>
      </c>
      <c r="P123" s="110" t="s">
        <v>159</v>
      </c>
      <c r="Q123" s="110" t="s">
        <v>160</v>
      </c>
      <c r="R123" s="111"/>
      <c r="S123" s="111">
        <f>M123*R123</f>
        <v>0</v>
      </c>
      <c r="T123" s="111"/>
      <c r="U123" s="111">
        <f>M123*T123</f>
        <v>0</v>
      </c>
      <c r="V123" s="112">
        <v>21</v>
      </c>
      <c r="W123" s="112">
        <f>O123*(V123/100)</f>
        <v>0</v>
      </c>
      <c r="X123" s="112">
        <f>O123+W123</f>
        <v>0</v>
      </c>
      <c r="Y123" s="113"/>
      <c r="Z123" s="9"/>
      <c r="AA123" s="9"/>
      <c r="AB123" s="9"/>
    </row>
    <row r="124" spans="2:28" ht="4.5" customHeight="1" outlineLevel="6" x14ac:dyDescent="0.15">
      <c r="B124" s="189"/>
      <c r="C124" s="191"/>
      <c r="D124" s="191"/>
      <c r="E124" s="191"/>
      <c r="F124" s="10"/>
      <c r="G124" s="10"/>
      <c r="H124" s="10"/>
      <c r="I124" s="195"/>
      <c r="J124" s="196"/>
      <c r="K124" s="152"/>
      <c r="L124" s="152"/>
      <c r="M124" s="152"/>
      <c r="N124" s="246"/>
      <c r="O124" s="146"/>
      <c r="P124" s="196"/>
      <c r="Q124" s="196"/>
      <c r="R124" s="152"/>
      <c r="S124" s="152"/>
      <c r="T124" s="152"/>
      <c r="U124" s="152"/>
      <c r="V124" s="146"/>
      <c r="W124" s="146"/>
      <c r="X124" s="146"/>
      <c r="Y124" s="10"/>
      <c r="Z124" s="9"/>
      <c r="AA124" s="9"/>
      <c r="AB124" s="9"/>
    </row>
    <row r="125" spans="2:28" ht="14.25" outlineLevel="6" x14ac:dyDescent="0.15">
      <c r="B125" s="189"/>
      <c r="C125" s="190"/>
      <c r="D125" s="107" t="s">
        <v>307</v>
      </c>
      <c r="E125" s="107"/>
      <c r="F125" s="108"/>
      <c r="G125" s="108" t="s">
        <v>196</v>
      </c>
      <c r="H125" s="108" t="s">
        <v>308</v>
      </c>
      <c r="I125" s="109" t="s">
        <v>198</v>
      </c>
      <c r="J125" s="110" t="s">
        <v>158</v>
      </c>
      <c r="K125" s="111">
        <v>7</v>
      </c>
      <c r="L125" s="111">
        <v>0</v>
      </c>
      <c r="M125" s="111">
        <v>10</v>
      </c>
      <c r="N125" s="245"/>
      <c r="O125" s="112">
        <f>M125*N125</f>
        <v>0</v>
      </c>
      <c r="P125" s="110" t="s">
        <v>159</v>
      </c>
      <c r="Q125" s="110" t="s">
        <v>160</v>
      </c>
      <c r="R125" s="111"/>
      <c r="S125" s="111">
        <f>M125*R125</f>
        <v>0</v>
      </c>
      <c r="T125" s="111"/>
      <c r="U125" s="111">
        <f>M125*T125</f>
        <v>0</v>
      </c>
      <c r="V125" s="112">
        <v>21</v>
      </c>
      <c r="W125" s="112">
        <f>O125*(V125/100)</f>
        <v>0</v>
      </c>
      <c r="X125" s="112">
        <f>O125+W125</f>
        <v>0</v>
      </c>
      <c r="Y125" s="113"/>
      <c r="Z125" s="9"/>
      <c r="AA125" s="9"/>
      <c r="AB125" s="9"/>
    </row>
    <row r="126" spans="2:28" ht="4.5" customHeight="1" outlineLevel="6" x14ac:dyDescent="0.15">
      <c r="B126" s="189"/>
      <c r="C126" s="191"/>
      <c r="D126" s="191"/>
      <c r="E126" s="191"/>
      <c r="F126" s="10"/>
      <c r="G126" s="10"/>
      <c r="H126" s="10"/>
      <c r="I126" s="195"/>
      <c r="J126" s="196"/>
      <c r="K126" s="152"/>
      <c r="L126" s="152"/>
      <c r="M126" s="152"/>
      <c r="N126" s="246"/>
      <c r="O126" s="146"/>
      <c r="P126" s="196"/>
      <c r="Q126" s="196"/>
      <c r="R126" s="152"/>
      <c r="S126" s="152"/>
      <c r="T126" s="152"/>
      <c r="U126" s="152"/>
      <c r="V126" s="146"/>
      <c r="W126" s="146"/>
      <c r="X126" s="146"/>
      <c r="Y126" s="10"/>
      <c r="Z126" s="9"/>
      <c r="AA126" s="9"/>
      <c r="AB126" s="9"/>
    </row>
    <row r="127" spans="2:28" ht="14.25" outlineLevel="6" x14ac:dyDescent="0.15">
      <c r="B127" s="189"/>
      <c r="C127" s="190"/>
      <c r="D127" s="107" t="s">
        <v>309</v>
      </c>
      <c r="E127" s="107"/>
      <c r="F127" s="108"/>
      <c r="G127" s="108" t="s">
        <v>200</v>
      </c>
      <c r="H127" s="108" t="s">
        <v>310</v>
      </c>
      <c r="I127" s="109" t="s">
        <v>202</v>
      </c>
      <c r="J127" s="110" t="s">
        <v>158</v>
      </c>
      <c r="K127" s="111">
        <v>4</v>
      </c>
      <c r="L127" s="111">
        <v>0</v>
      </c>
      <c r="M127" s="111">
        <v>6</v>
      </c>
      <c r="N127" s="245"/>
      <c r="O127" s="112">
        <f>M127*N127</f>
        <v>0</v>
      </c>
      <c r="P127" s="110" t="s">
        <v>159</v>
      </c>
      <c r="Q127" s="110" t="s">
        <v>160</v>
      </c>
      <c r="R127" s="111"/>
      <c r="S127" s="111">
        <f>M127*R127</f>
        <v>0</v>
      </c>
      <c r="T127" s="111"/>
      <c r="U127" s="111">
        <f>M127*T127</f>
        <v>0</v>
      </c>
      <c r="V127" s="112">
        <v>21</v>
      </c>
      <c r="W127" s="112">
        <f>O127*(V127/100)</f>
        <v>0</v>
      </c>
      <c r="X127" s="112">
        <f>O127+W127</f>
        <v>0</v>
      </c>
      <c r="Y127" s="113"/>
      <c r="Z127" s="9"/>
      <c r="AA127" s="9"/>
      <c r="AB127" s="9"/>
    </row>
    <row r="128" spans="2:28" ht="4.5" customHeight="1" outlineLevel="6" x14ac:dyDescent="0.15">
      <c r="B128" s="189"/>
      <c r="C128" s="191"/>
      <c r="D128" s="191"/>
      <c r="E128" s="191"/>
      <c r="F128" s="10"/>
      <c r="G128" s="10"/>
      <c r="H128" s="10"/>
      <c r="I128" s="195"/>
      <c r="J128" s="196"/>
      <c r="K128" s="152"/>
      <c r="L128" s="152"/>
      <c r="M128" s="152"/>
      <c r="N128" s="246"/>
      <c r="O128" s="146"/>
      <c r="P128" s="196"/>
      <c r="Q128" s="196"/>
      <c r="R128" s="152"/>
      <c r="S128" s="152"/>
      <c r="T128" s="152"/>
      <c r="U128" s="152"/>
      <c r="V128" s="146"/>
      <c r="W128" s="146"/>
      <c r="X128" s="146"/>
      <c r="Y128" s="10"/>
      <c r="Z128" s="9"/>
      <c r="AA128" s="9"/>
      <c r="AB128" s="9"/>
    </row>
    <row r="129" spans="2:28" ht="14.25" outlineLevel="6" x14ac:dyDescent="0.15">
      <c r="B129" s="189"/>
      <c r="C129" s="190"/>
      <c r="D129" s="107" t="s">
        <v>311</v>
      </c>
      <c r="E129" s="107"/>
      <c r="F129" s="108"/>
      <c r="G129" s="108" t="s">
        <v>312</v>
      </c>
      <c r="H129" s="108" t="s">
        <v>313</v>
      </c>
      <c r="I129" s="109" t="s">
        <v>314</v>
      </c>
      <c r="J129" s="110" t="s">
        <v>158</v>
      </c>
      <c r="K129" s="111">
        <v>5</v>
      </c>
      <c r="L129" s="111">
        <v>0</v>
      </c>
      <c r="M129" s="111">
        <v>5</v>
      </c>
      <c r="N129" s="245"/>
      <c r="O129" s="112">
        <f>M129*N129</f>
        <v>0</v>
      </c>
      <c r="P129" s="110" t="s">
        <v>159</v>
      </c>
      <c r="Q129" s="110" t="s">
        <v>160</v>
      </c>
      <c r="R129" s="111"/>
      <c r="S129" s="111">
        <f>M129*R129</f>
        <v>0</v>
      </c>
      <c r="T129" s="111"/>
      <c r="U129" s="111">
        <f>M129*T129</f>
        <v>0</v>
      </c>
      <c r="V129" s="112">
        <v>21</v>
      </c>
      <c r="W129" s="112">
        <f>O129*(V129/100)</f>
        <v>0</v>
      </c>
      <c r="X129" s="112">
        <f>O129+W129</f>
        <v>0</v>
      </c>
      <c r="Y129" s="113"/>
      <c r="Z129" s="9"/>
      <c r="AA129" s="9"/>
      <c r="AB129" s="9"/>
    </row>
    <row r="130" spans="2:28" ht="4.5" customHeight="1" outlineLevel="6" x14ac:dyDescent="0.15">
      <c r="B130" s="189"/>
      <c r="C130" s="191"/>
      <c r="D130" s="191"/>
      <c r="E130" s="191"/>
      <c r="F130" s="10"/>
      <c r="G130" s="10"/>
      <c r="H130" s="10"/>
      <c r="I130" s="195"/>
      <c r="J130" s="196"/>
      <c r="K130" s="152"/>
      <c r="L130" s="152"/>
      <c r="M130" s="152"/>
      <c r="N130" s="246"/>
      <c r="O130" s="146"/>
      <c r="P130" s="196"/>
      <c r="Q130" s="196"/>
      <c r="R130" s="152"/>
      <c r="S130" s="152"/>
      <c r="T130" s="152"/>
      <c r="U130" s="152"/>
      <c r="V130" s="146"/>
      <c r="W130" s="146"/>
      <c r="X130" s="146"/>
      <c r="Y130" s="10"/>
      <c r="Z130" s="9"/>
      <c r="AA130" s="9"/>
      <c r="AB130" s="9"/>
    </row>
    <row r="131" spans="2:28" ht="28.5" outlineLevel="6" x14ac:dyDescent="0.15">
      <c r="B131" s="189"/>
      <c r="C131" s="190"/>
      <c r="D131" s="107" t="s">
        <v>315</v>
      </c>
      <c r="E131" s="107"/>
      <c r="F131" s="108"/>
      <c r="G131" s="108" t="s">
        <v>204</v>
      </c>
      <c r="H131" s="108" t="s">
        <v>316</v>
      </c>
      <c r="I131" s="109" t="s">
        <v>206</v>
      </c>
      <c r="J131" s="110" t="s">
        <v>158</v>
      </c>
      <c r="K131" s="111">
        <v>3</v>
      </c>
      <c r="L131" s="111">
        <v>0</v>
      </c>
      <c r="M131" s="111">
        <v>3</v>
      </c>
      <c r="N131" s="245"/>
      <c r="O131" s="112">
        <f>M131*N131</f>
        <v>0</v>
      </c>
      <c r="P131" s="110" t="s">
        <v>159</v>
      </c>
      <c r="Q131" s="110" t="s">
        <v>160</v>
      </c>
      <c r="R131" s="111"/>
      <c r="S131" s="111">
        <f>M131*R131</f>
        <v>0</v>
      </c>
      <c r="T131" s="111"/>
      <c r="U131" s="111">
        <f>M131*T131</f>
        <v>0</v>
      </c>
      <c r="V131" s="112">
        <v>21</v>
      </c>
      <c r="W131" s="112">
        <f>O131*(V131/100)</f>
        <v>0</v>
      </c>
      <c r="X131" s="112">
        <f>O131+W131</f>
        <v>0</v>
      </c>
      <c r="Y131" s="113"/>
      <c r="Z131" s="9"/>
      <c r="AA131" s="9"/>
      <c r="AB131" s="9"/>
    </row>
    <row r="132" spans="2:28" ht="4.5" customHeight="1" outlineLevel="6" x14ac:dyDescent="0.15">
      <c r="B132" s="189"/>
      <c r="C132" s="191"/>
      <c r="D132" s="191"/>
      <c r="E132" s="191"/>
      <c r="F132" s="10"/>
      <c r="G132" s="10"/>
      <c r="H132" s="10"/>
      <c r="I132" s="195"/>
      <c r="J132" s="196"/>
      <c r="K132" s="152"/>
      <c r="L132" s="152"/>
      <c r="M132" s="152"/>
      <c r="N132" s="246"/>
      <c r="O132" s="146"/>
      <c r="P132" s="196"/>
      <c r="Q132" s="196"/>
      <c r="R132" s="152"/>
      <c r="S132" s="152"/>
      <c r="T132" s="152"/>
      <c r="U132" s="152"/>
      <c r="V132" s="146"/>
      <c r="W132" s="146"/>
      <c r="X132" s="146"/>
      <c r="Y132" s="10"/>
      <c r="Z132" s="9"/>
      <c r="AA132" s="9"/>
      <c r="AB132" s="9"/>
    </row>
    <row r="133" spans="2:28" ht="14.25" outlineLevel="6" x14ac:dyDescent="0.15">
      <c r="B133" s="189"/>
      <c r="C133" s="190"/>
      <c r="D133" s="107" t="s">
        <v>317</v>
      </c>
      <c r="E133" s="107"/>
      <c r="F133" s="108"/>
      <c r="G133" s="108" t="s">
        <v>208</v>
      </c>
      <c r="H133" s="108" t="s">
        <v>318</v>
      </c>
      <c r="I133" s="109" t="s">
        <v>210</v>
      </c>
      <c r="J133" s="110" t="s">
        <v>158</v>
      </c>
      <c r="K133" s="111">
        <v>3</v>
      </c>
      <c r="L133" s="111">
        <v>0</v>
      </c>
      <c r="M133" s="111">
        <v>3</v>
      </c>
      <c r="N133" s="245"/>
      <c r="O133" s="112">
        <f>M133*N133</f>
        <v>0</v>
      </c>
      <c r="P133" s="110" t="s">
        <v>159</v>
      </c>
      <c r="Q133" s="110" t="s">
        <v>160</v>
      </c>
      <c r="R133" s="111"/>
      <c r="S133" s="111">
        <f>M133*R133</f>
        <v>0</v>
      </c>
      <c r="T133" s="111"/>
      <c r="U133" s="111">
        <f>M133*T133</f>
        <v>0</v>
      </c>
      <c r="V133" s="112">
        <v>21</v>
      </c>
      <c r="W133" s="112">
        <f>O133*(V133/100)</f>
        <v>0</v>
      </c>
      <c r="X133" s="112">
        <f>O133+W133</f>
        <v>0</v>
      </c>
      <c r="Y133" s="113"/>
      <c r="Z133" s="9"/>
      <c r="AA133" s="9"/>
      <c r="AB133" s="9"/>
    </row>
    <row r="134" spans="2:28" ht="4.5" customHeight="1" outlineLevel="6" x14ac:dyDescent="0.15">
      <c r="B134" s="189"/>
      <c r="C134" s="191"/>
      <c r="D134" s="191"/>
      <c r="E134" s="191"/>
      <c r="F134" s="10"/>
      <c r="G134" s="10"/>
      <c r="H134" s="10"/>
      <c r="I134" s="195"/>
      <c r="J134" s="196"/>
      <c r="K134" s="152"/>
      <c r="L134" s="152"/>
      <c r="M134" s="152"/>
      <c r="N134" s="246"/>
      <c r="O134" s="146"/>
      <c r="P134" s="196"/>
      <c r="Q134" s="196"/>
      <c r="R134" s="152"/>
      <c r="S134" s="152"/>
      <c r="T134" s="152"/>
      <c r="U134" s="152"/>
      <c r="V134" s="146"/>
      <c r="W134" s="146"/>
      <c r="X134" s="146"/>
      <c r="Y134" s="10"/>
      <c r="Z134" s="9"/>
      <c r="AA134" s="9"/>
      <c r="AB134" s="9"/>
    </row>
    <row r="135" spans="2:28" ht="14.25" outlineLevel="6" x14ac:dyDescent="0.15">
      <c r="B135" s="189"/>
      <c r="C135" s="190"/>
      <c r="D135" s="107" t="s">
        <v>319</v>
      </c>
      <c r="E135" s="107"/>
      <c r="F135" s="108"/>
      <c r="G135" s="108" t="s">
        <v>212</v>
      </c>
      <c r="H135" s="108" t="s">
        <v>320</v>
      </c>
      <c r="I135" s="109" t="s">
        <v>214</v>
      </c>
      <c r="J135" s="110" t="s">
        <v>158</v>
      </c>
      <c r="K135" s="111">
        <v>6</v>
      </c>
      <c r="L135" s="111">
        <v>0</v>
      </c>
      <c r="M135" s="111">
        <v>6</v>
      </c>
      <c r="N135" s="245"/>
      <c r="O135" s="112">
        <f>M135*N135</f>
        <v>0</v>
      </c>
      <c r="P135" s="110" t="s">
        <v>159</v>
      </c>
      <c r="Q135" s="110" t="s">
        <v>160</v>
      </c>
      <c r="R135" s="111"/>
      <c r="S135" s="111">
        <f>M135*R135</f>
        <v>0</v>
      </c>
      <c r="T135" s="111"/>
      <c r="U135" s="111">
        <f>M135*T135</f>
        <v>0</v>
      </c>
      <c r="V135" s="112">
        <v>21</v>
      </c>
      <c r="W135" s="112">
        <f>O135*(V135/100)</f>
        <v>0</v>
      </c>
      <c r="X135" s="112">
        <f>O135+W135</f>
        <v>0</v>
      </c>
      <c r="Y135" s="113"/>
      <c r="Z135" s="9"/>
      <c r="AA135" s="9"/>
      <c r="AB135" s="9"/>
    </row>
    <row r="136" spans="2:28" ht="4.5" customHeight="1" outlineLevel="6" x14ac:dyDescent="0.15">
      <c r="B136" s="189"/>
      <c r="C136" s="191"/>
      <c r="D136" s="191"/>
      <c r="E136" s="191"/>
      <c r="F136" s="10"/>
      <c r="G136" s="10"/>
      <c r="H136" s="10"/>
      <c r="I136" s="195"/>
      <c r="J136" s="196"/>
      <c r="K136" s="152"/>
      <c r="L136" s="152"/>
      <c r="M136" s="152"/>
      <c r="N136" s="246"/>
      <c r="O136" s="146"/>
      <c r="P136" s="196"/>
      <c r="Q136" s="196"/>
      <c r="R136" s="152"/>
      <c r="S136" s="152"/>
      <c r="T136" s="152"/>
      <c r="U136" s="152"/>
      <c r="V136" s="146"/>
      <c r="W136" s="146"/>
      <c r="X136" s="146"/>
      <c r="Y136" s="10"/>
      <c r="Z136" s="9"/>
      <c r="AA136" s="9"/>
      <c r="AB136" s="9"/>
    </row>
    <row r="137" spans="2:28" ht="14.25" outlineLevel="6" x14ac:dyDescent="0.15">
      <c r="B137" s="189"/>
      <c r="C137" s="190"/>
      <c r="D137" s="107" t="s">
        <v>321</v>
      </c>
      <c r="E137" s="107"/>
      <c r="F137" s="108"/>
      <c r="G137" s="108" t="s">
        <v>220</v>
      </c>
      <c r="H137" s="108" t="s">
        <v>322</v>
      </c>
      <c r="I137" s="109" t="s">
        <v>222</v>
      </c>
      <c r="J137" s="110" t="s">
        <v>158</v>
      </c>
      <c r="K137" s="111">
        <v>10</v>
      </c>
      <c r="L137" s="111">
        <v>0</v>
      </c>
      <c r="M137" s="111">
        <v>30</v>
      </c>
      <c r="N137" s="245"/>
      <c r="O137" s="112">
        <f>M137*N137</f>
        <v>0</v>
      </c>
      <c r="P137" s="110" t="s">
        <v>159</v>
      </c>
      <c r="Q137" s="110" t="s">
        <v>160</v>
      </c>
      <c r="R137" s="111"/>
      <c r="S137" s="111">
        <f>M137*R137</f>
        <v>0</v>
      </c>
      <c r="T137" s="111"/>
      <c r="U137" s="111">
        <f>M137*T137</f>
        <v>0</v>
      </c>
      <c r="V137" s="112">
        <v>21</v>
      </c>
      <c r="W137" s="112">
        <f>O137*(V137/100)</f>
        <v>0</v>
      </c>
      <c r="X137" s="112">
        <f>O137+W137</f>
        <v>0</v>
      </c>
      <c r="Y137" s="113"/>
      <c r="Z137" s="9"/>
      <c r="AA137" s="9"/>
      <c r="AB137" s="9"/>
    </row>
    <row r="138" spans="2:28" ht="4.5" customHeight="1" outlineLevel="6" x14ac:dyDescent="0.15">
      <c r="B138" s="189"/>
      <c r="C138" s="191"/>
      <c r="D138" s="191"/>
      <c r="E138" s="191"/>
      <c r="F138" s="10"/>
      <c r="G138" s="10"/>
      <c r="H138" s="10"/>
      <c r="I138" s="195"/>
      <c r="J138" s="196"/>
      <c r="K138" s="152"/>
      <c r="L138" s="152"/>
      <c r="M138" s="152"/>
      <c r="N138" s="246"/>
      <c r="O138" s="146"/>
      <c r="P138" s="196"/>
      <c r="Q138" s="196"/>
      <c r="R138" s="152"/>
      <c r="S138" s="152"/>
      <c r="T138" s="152"/>
      <c r="U138" s="152"/>
      <c r="V138" s="146"/>
      <c r="W138" s="146"/>
      <c r="X138" s="146"/>
      <c r="Y138" s="10"/>
      <c r="Z138" s="9"/>
      <c r="AA138" s="9"/>
      <c r="AB138" s="9"/>
    </row>
    <row r="139" spans="2:28" ht="14.25" outlineLevel="6" x14ac:dyDescent="0.15">
      <c r="B139" s="189"/>
      <c r="C139" s="190"/>
      <c r="D139" s="107" t="s">
        <v>323</v>
      </c>
      <c r="E139" s="107"/>
      <c r="F139" s="108"/>
      <c r="G139" s="108" t="s">
        <v>236</v>
      </c>
      <c r="H139" s="108" t="s">
        <v>324</v>
      </c>
      <c r="I139" s="109" t="s">
        <v>314</v>
      </c>
      <c r="J139" s="110" t="s">
        <v>158</v>
      </c>
      <c r="K139" s="111">
        <v>5</v>
      </c>
      <c r="L139" s="111">
        <v>0</v>
      </c>
      <c r="M139" s="111">
        <v>5</v>
      </c>
      <c r="N139" s="245"/>
      <c r="O139" s="112">
        <f>M139*N139</f>
        <v>0</v>
      </c>
      <c r="P139" s="110" t="s">
        <v>159</v>
      </c>
      <c r="Q139" s="110" t="s">
        <v>160</v>
      </c>
      <c r="R139" s="111"/>
      <c r="S139" s="111">
        <f>M139*R139</f>
        <v>0</v>
      </c>
      <c r="T139" s="111"/>
      <c r="U139" s="111">
        <f>M139*T139</f>
        <v>0</v>
      </c>
      <c r="V139" s="112">
        <v>21</v>
      </c>
      <c r="W139" s="112">
        <f>O139*(V139/100)</f>
        <v>0</v>
      </c>
      <c r="X139" s="112">
        <f>O139+W139</f>
        <v>0</v>
      </c>
      <c r="Y139" s="113"/>
      <c r="Z139" s="9"/>
      <c r="AA139" s="9"/>
      <c r="AB139" s="9"/>
    </row>
    <row r="140" spans="2:28" ht="4.5" customHeight="1" outlineLevel="6" x14ac:dyDescent="0.15">
      <c r="B140" s="189"/>
      <c r="C140" s="191"/>
      <c r="D140" s="191"/>
      <c r="E140" s="191"/>
      <c r="F140" s="10"/>
      <c r="G140" s="10"/>
      <c r="H140" s="10"/>
      <c r="I140" s="195"/>
      <c r="J140" s="196"/>
      <c r="K140" s="152"/>
      <c r="L140" s="152"/>
      <c r="M140" s="152"/>
      <c r="N140" s="246"/>
      <c r="O140" s="146"/>
      <c r="P140" s="196"/>
      <c r="Q140" s="196"/>
      <c r="R140" s="152"/>
      <c r="S140" s="152"/>
      <c r="T140" s="152"/>
      <c r="U140" s="152"/>
      <c r="V140" s="146"/>
      <c r="W140" s="146"/>
      <c r="X140" s="146"/>
      <c r="Y140" s="10"/>
      <c r="Z140" s="9"/>
      <c r="AA140" s="9"/>
      <c r="AB140" s="9"/>
    </row>
    <row r="141" spans="2:28" ht="28.5" outlineLevel="6" x14ac:dyDescent="0.15">
      <c r="B141" s="189"/>
      <c r="C141" s="190"/>
      <c r="D141" s="107" t="s">
        <v>325</v>
      </c>
      <c r="E141" s="107"/>
      <c r="F141" s="108"/>
      <c r="G141" s="108" t="s">
        <v>240</v>
      </c>
      <c r="H141" s="108" t="s">
        <v>326</v>
      </c>
      <c r="I141" s="109" t="s">
        <v>242</v>
      </c>
      <c r="J141" s="110" t="s">
        <v>158</v>
      </c>
      <c r="K141" s="111">
        <v>16</v>
      </c>
      <c r="L141" s="111">
        <v>0</v>
      </c>
      <c r="M141" s="111">
        <v>19</v>
      </c>
      <c r="N141" s="245"/>
      <c r="O141" s="112">
        <f>M141*N141</f>
        <v>0</v>
      </c>
      <c r="P141" s="110" t="s">
        <v>159</v>
      </c>
      <c r="Q141" s="110" t="s">
        <v>160</v>
      </c>
      <c r="R141" s="111"/>
      <c r="S141" s="111">
        <f>M141*R141</f>
        <v>0</v>
      </c>
      <c r="T141" s="111"/>
      <c r="U141" s="111">
        <f>M141*T141</f>
        <v>0</v>
      </c>
      <c r="V141" s="112">
        <v>21</v>
      </c>
      <c r="W141" s="112">
        <f>O141*(V141/100)</f>
        <v>0</v>
      </c>
      <c r="X141" s="112">
        <f>O141+W141</f>
        <v>0</v>
      </c>
      <c r="Y141" s="113"/>
      <c r="Z141" s="9"/>
      <c r="AA141" s="9"/>
      <c r="AB141" s="9"/>
    </row>
    <row r="142" spans="2:28" ht="4.5" customHeight="1" outlineLevel="6" x14ac:dyDescent="0.15">
      <c r="B142" s="189"/>
      <c r="C142" s="191"/>
      <c r="D142" s="191"/>
      <c r="E142" s="191"/>
      <c r="F142" s="10"/>
      <c r="G142" s="10"/>
      <c r="H142" s="10"/>
      <c r="I142" s="195"/>
      <c r="J142" s="196"/>
      <c r="K142" s="152"/>
      <c r="L142" s="152"/>
      <c r="M142" s="152"/>
      <c r="N142" s="246"/>
      <c r="O142" s="146"/>
      <c r="P142" s="196"/>
      <c r="Q142" s="196"/>
      <c r="R142" s="152"/>
      <c r="S142" s="152"/>
      <c r="T142" s="152"/>
      <c r="U142" s="152"/>
      <c r="V142" s="146"/>
      <c r="W142" s="146"/>
      <c r="X142" s="146"/>
      <c r="Y142" s="10"/>
      <c r="Z142" s="9"/>
      <c r="AA142" s="9"/>
      <c r="AB142" s="9"/>
    </row>
    <row r="143" spans="2:28" ht="28.5" outlineLevel="6" x14ac:dyDescent="0.15">
      <c r="B143" s="189"/>
      <c r="C143" s="190"/>
      <c r="D143" s="107" t="s">
        <v>327</v>
      </c>
      <c r="E143" s="107"/>
      <c r="F143" s="108"/>
      <c r="G143" s="108" t="s">
        <v>328</v>
      </c>
      <c r="H143" s="108" t="s">
        <v>329</v>
      </c>
      <c r="I143" s="109" t="s">
        <v>330</v>
      </c>
      <c r="J143" s="110" t="s">
        <v>158</v>
      </c>
      <c r="K143" s="111">
        <v>1</v>
      </c>
      <c r="L143" s="111">
        <v>0</v>
      </c>
      <c r="M143" s="111">
        <v>1</v>
      </c>
      <c r="N143" s="245"/>
      <c r="O143" s="112">
        <f>M143*N143</f>
        <v>0</v>
      </c>
      <c r="P143" s="110" t="s">
        <v>159</v>
      </c>
      <c r="Q143" s="110" t="s">
        <v>160</v>
      </c>
      <c r="R143" s="111"/>
      <c r="S143" s="111">
        <f>M143*R143</f>
        <v>0</v>
      </c>
      <c r="T143" s="111"/>
      <c r="U143" s="111">
        <f>M143*T143</f>
        <v>0</v>
      </c>
      <c r="V143" s="112">
        <v>21</v>
      </c>
      <c r="W143" s="112">
        <f>O143*(V143/100)</f>
        <v>0</v>
      </c>
      <c r="X143" s="112">
        <f>O143+W143</f>
        <v>0</v>
      </c>
      <c r="Y143" s="113"/>
      <c r="Z143" s="9"/>
      <c r="AA143" s="9"/>
      <c r="AB143" s="9"/>
    </row>
    <row r="144" spans="2:28" ht="4.5" customHeight="1" outlineLevel="6" x14ac:dyDescent="0.15">
      <c r="B144" s="189"/>
      <c r="C144" s="191"/>
      <c r="D144" s="191"/>
      <c r="E144" s="191"/>
      <c r="F144" s="10"/>
      <c r="G144" s="10"/>
      <c r="H144" s="10"/>
      <c r="I144" s="195"/>
      <c r="J144" s="196"/>
      <c r="K144" s="152"/>
      <c r="L144" s="152"/>
      <c r="M144" s="152"/>
      <c r="N144" s="246"/>
      <c r="O144" s="146"/>
      <c r="P144" s="196"/>
      <c r="Q144" s="196"/>
      <c r="R144" s="152"/>
      <c r="S144" s="152"/>
      <c r="T144" s="152"/>
      <c r="U144" s="152"/>
      <c r="V144" s="146"/>
      <c r="W144" s="146"/>
      <c r="X144" s="146"/>
      <c r="Y144" s="10"/>
      <c r="Z144" s="9"/>
      <c r="AA144" s="9"/>
      <c r="AB144" s="9"/>
    </row>
    <row r="145" spans="1:28" ht="14.25" outlineLevel="6" x14ac:dyDescent="0.15">
      <c r="B145" s="189"/>
      <c r="C145" s="190"/>
      <c r="D145" s="107" t="s">
        <v>331</v>
      </c>
      <c r="E145" s="107"/>
      <c r="F145" s="108"/>
      <c r="G145" s="108" t="s">
        <v>244</v>
      </c>
      <c r="H145" s="108" t="s">
        <v>332</v>
      </c>
      <c r="I145" s="109" t="s">
        <v>246</v>
      </c>
      <c r="J145" s="110" t="s">
        <v>158</v>
      </c>
      <c r="K145" s="111">
        <v>23</v>
      </c>
      <c r="L145" s="111">
        <v>0</v>
      </c>
      <c r="M145" s="111">
        <v>23</v>
      </c>
      <c r="N145" s="245"/>
      <c r="O145" s="112">
        <f>M145*N145</f>
        <v>0</v>
      </c>
      <c r="P145" s="110" t="s">
        <v>159</v>
      </c>
      <c r="Q145" s="110" t="s">
        <v>160</v>
      </c>
      <c r="R145" s="111"/>
      <c r="S145" s="111">
        <f>M145*R145</f>
        <v>0</v>
      </c>
      <c r="T145" s="111"/>
      <c r="U145" s="111">
        <f>M145*T145</f>
        <v>0</v>
      </c>
      <c r="V145" s="112">
        <v>21</v>
      </c>
      <c r="W145" s="112">
        <f>O145*(V145/100)</f>
        <v>0</v>
      </c>
      <c r="X145" s="112">
        <f>O145+W145</f>
        <v>0</v>
      </c>
      <c r="Y145" s="113"/>
      <c r="Z145" s="9"/>
      <c r="AA145" s="9"/>
      <c r="AB145" s="9"/>
    </row>
    <row r="146" spans="1:28" ht="4.5" customHeight="1" outlineLevel="6" x14ac:dyDescent="0.15">
      <c r="B146" s="189"/>
      <c r="C146" s="191"/>
      <c r="D146" s="191"/>
      <c r="E146" s="191"/>
      <c r="F146" s="10"/>
      <c r="G146" s="10"/>
      <c r="H146" s="10"/>
      <c r="I146" s="195"/>
      <c r="J146" s="196"/>
      <c r="K146" s="152"/>
      <c r="L146" s="152"/>
      <c r="M146" s="152"/>
      <c r="N146" s="246"/>
      <c r="O146" s="146"/>
      <c r="P146" s="196"/>
      <c r="Q146" s="196"/>
      <c r="R146" s="152"/>
      <c r="S146" s="152"/>
      <c r="T146" s="152"/>
      <c r="U146" s="152"/>
      <c r="V146" s="146"/>
      <c r="W146" s="146"/>
      <c r="X146" s="146"/>
      <c r="Y146" s="10"/>
      <c r="Z146" s="9"/>
      <c r="AA146" s="9"/>
      <c r="AB146" s="9"/>
    </row>
    <row r="147" spans="1:28" outlineLevel="6" x14ac:dyDescent="0.15">
      <c r="B147" s="6"/>
      <c r="C147" s="6"/>
      <c r="D147" s="6"/>
      <c r="E147" s="6"/>
      <c r="F147" s="6"/>
      <c r="G147" s="6"/>
      <c r="H147" s="6"/>
      <c r="I147" s="6"/>
      <c r="J147" s="6"/>
      <c r="K147" s="6"/>
      <c r="L147" s="6"/>
      <c r="M147" s="6"/>
      <c r="N147" s="247"/>
      <c r="O147" s="9"/>
      <c r="P147" s="6"/>
      <c r="Q147" s="6"/>
      <c r="R147" s="6"/>
      <c r="S147" s="6"/>
      <c r="T147" s="6"/>
      <c r="U147" s="6"/>
      <c r="V147" s="6"/>
      <c r="W147" s="9"/>
      <c r="X147" s="9"/>
      <c r="Y147" s="9"/>
    </row>
    <row r="148" spans="1:28" ht="12.75" outlineLevel="2" x14ac:dyDescent="0.2">
      <c r="A148" s="167" t="s">
        <v>133</v>
      </c>
      <c r="B148" s="210">
        <v>3</v>
      </c>
      <c r="C148" s="211"/>
      <c r="D148" s="211"/>
      <c r="E148" s="211"/>
      <c r="F148" s="171"/>
      <c r="G148" s="171"/>
      <c r="H148" s="171"/>
      <c r="I148" s="212" t="s">
        <v>134</v>
      </c>
      <c r="J148" s="213"/>
      <c r="K148" s="214"/>
      <c r="L148" s="214"/>
      <c r="M148" s="214"/>
      <c r="N148" s="241"/>
      <c r="O148" s="169">
        <f>SUBTOTAL(9,O149:O160)</f>
        <v>0</v>
      </c>
      <c r="P148" s="213" t="s">
        <v>150</v>
      </c>
      <c r="Q148" s="213"/>
      <c r="R148" s="214"/>
      <c r="S148" s="170">
        <f>SUBTOTAL(9,S149:S160)</f>
        <v>0</v>
      </c>
      <c r="T148" s="214"/>
      <c r="U148" s="170">
        <f>SUBTOTAL(9,U149:U160)</f>
        <v>0</v>
      </c>
      <c r="V148" s="215"/>
      <c r="W148" s="169">
        <f>SUBTOTAL(9,W149:W160)</f>
        <v>0</v>
      </c>
      <c r="X148" s="169">
        <f>SUBTOTAL(9,X149:X160)</f>
        <v>0</v>
      </c>
      <c r="Y148" s="167"/>
      <c r="Z148" s="6"/>
      <c r="AA148" s="9"/>
      <c r="AB148" s="9"/>
    </row>
    <row r="149" spans="1:28" ht="13.5" outlineLevel="3" x14ac:dyDescent="0.25">
      <c r="A149" s="172" t="s">
        <v>135</v>
      </c>
      <c r="B149" s="216">
        <v>4</v>
      </c>
      <c r="C149" s="217"/>
      <c r="D149" s="217"/>
      <c r="E149" s="217"/>
      <c r="F149" s="176"/>
      <c r="G149" s="176"/>
      <c r="H149" s="176"/>
      <c r="I149" s="218" t="s">
        <v>136</v>
      </c>
      <c r="J149" s="219"/>
      <c r="K149" s="220"/>
      <c r="L149" s="220"/>
      <c r="M149" s="220"/>
      <c r="N149" s="242"/>
      <c r="O149" s="174">
        <f>SUBTOTAL(9,O150:O160)</f>
        <v>0</v>
      </c>
      <c r="P149" s="219" t="s">
        <v>151</v>
      </c>
      <c r="Q149" s="219"/>
      <c r="R149" s="220"/>
      <c r="S149" s="175">
        <f>SUBTOTAL(9,S150:S160)</f>
        <v>0</v>
      </c>
      <c r="T149" s="220"/>
      <c r="U149" s="175">
        <f>SUBTOTAL(9,U150:U160)</f>
        <v>0</v>
      </c>
      <c r="V149" s="221"/>
      <c r="W149" s="174">
        <f>SUBTOTAL(9,W150:W160)</f>
        <v>0</v>
      </c>
      <c r="X149" s="174">
        <f>SUBTOTAL(9,X150:X160)</f>
        <v>0</v>
      </c>
      <c r="Y149" s="172"/>
      <c r="Z149" s="6"/>
      <c r="AA149" s="9"/>
      <c r="AB149" s="9"/>
    </row>
    <row r="150" spans="1:28" ht="13.5" outlineLevel="4" x14ac:dyDescent="0.25">
      <c r="A150" s="177" t="s">
        <v>137</v>
      </c>
      <c r="B150" s="222">
        <v>5</v>
      </c>
      <c r="C150" s="223"/>
      <c r="D150" s="223"/>
      <c r="E150" s="223"/>
      <c r="F150" s="181"/>
      <c r="G150" s="181"/>
      <c r="H150" s="181"/>
      <c r="I150" s="224" t="s">
        <v>138</v>
      </c>
      <c r="J150" s="225"/>
      <c r="K150" s="226"/>
      <c r="L150" s="226"/>
      <c r="M150" s="226"/>
      <c r="N150" s="243"/>
      <c r="O150" s="179">
        <f>SUBTOTAL(9,O151:O160)</f>
        <v>0</v>
      </c>
      <c r="P150" s="225" t="s">
        <v>152</v>
      </c>
      <c r="Q150" s="225"/>
      <c r="R150" s="226"/>
      <c r="S150" s="180">
        <f>SUBTOTAL(9,S151:S160)</f>
        <v>0</v>
      </c>
      <c r="T150" s="226"/>
      <c r="U150" s="180">
        <f>SUBTOTAL(9,U151:U160)</f>
        <v>0</v>
      </c>
      <c r="V150" s="227"/>
      <c r="W150" s="179">
        <f>SUBTOTAL(9,W151:W160)</f>
        <v>0</v>
      </c>
      <c r="X150" s="179">
        <f>SUBTOTAL(9,X151:X160)</f>
        <v>0</v>
      </c>
      <c r="Y150" s="177"/>
      <c r="Z150" s="6"/>
      <c r="AA150" s="9"/>
      <c r="AB150" s="9"/>
    </row>
    <row r="151" spans="1:28" ht="13.5" outlineLevel="5" x14ac:dyDescent="0.25">
      <c r="A151" s="182" t="s">
        <v>139</v>
      </c>
      <c r="B151" s="228">
        <v>6</v>
      </c>
      <c r="C151" s="229"/>
      <c r="D151" s="229"/>
      <c r="E151" s="229"/>
      <c r="F151" s="186"/>
      <c r="G151" s="186"/>
      <c r="H151" s="186"/>
      <c r="I151" s="230" t="s">
        <v>140</v>
      </c>
      <c r="J151" s="231"/>
      <c r="K151" s="232"/>
      <c r="L151" s="232"/>
      <c r="M151" s="232"/>
      <c r="N151" s="244"/>
      <c r="O151" s="184">
        <f>SUBTOTAL(9,O152:O160)</f>
        <v>0</v>
      </c>
      <c r="P151" s="231" t="s">
        <v>153</v>
      </c>
      <c r="Q151" s="231"/>
      <c r="R151" s="232"/>
      <c r="S151" s="185">
        <f>SUBTOTAL(9,S152:S160)</f>
        <v>0</v>
      </c>
      <c r="T151" s="232"/>
      <c r="U151" s="185">
        <f>SUBTOTAL(9,U152:U160)</f>
        <v>0</v>
      </c>
      <c r="V151" s="233"/>
      <c r="W151" s="184">
        <f>SUBTOTAL(9,W152:W160)</f>
        <v>0</v>
      </c>
      <c r="X151" s="184">
        <f>SUBTOTAL(9,X152:X160)</f>
        <v>0</v>
      </c>
      <c r="Y151" s="182"/>
      <c r="Z151" s="6"/>
      <c r="AA151" s="9"/>
      <c r="AB151" s="9"/>
    </row>
    <row r="152" spans="1:28" ht="14.25" outlineLevel="6" x14ac:dyDescent="0.15">
      <c r="B152" s="189"/>
      <c r="C152" s="190"/>
      <c r="D152" s="107" t="s">
        <v>333</v>
      </c>
      <c r="E152" s="107"/>
      <c r="F152" s="108"/>
      <c r="G152" s="108" t="s">
        <v>188</v>
      </c>
      <c r="H152" s="108" t="s">
        <v>334</v>
      </c>
      <c r="I152" s="109" t="s">
        <v>190</v>
      </c>
      <c r="J152" s="110" t="s">
        <v>158</v>
      </c>
      <c r="K152" s="111">
        <v>3</v>
      </c>
      <c r="L152" s="111">
        <v>0</v>
      </c>
      <c r="M152" s="111">
        <v>3</v>
      </c>
      <c r="N152" s="245"/>
      <c r="O152" s="112">
        <f>M152*N152</f>
        <v>0</v>
      </c>
      <c r="P152" s="110" t="s">
        <v>159</v>
      </c>
      <c r="Q152" s="110" t="s">
        <v>160</v>
      </c>
      <c r="R152" s="111"/>
      <c r="S152" s="111">
        <f>M152*R152</f>
        <v>0</v>
      </c>
      <c r="T152" s="111"/>
      <c r="U152" s="111">
        <f>M152*T152</f>
        <v>0</v>
      </c>
      <c r="V152" s="112">
        <v>21</v>
      </c>
      <c r="W152" s="112">
        <f>O152*(V152/100)</f>
        <v>0</v>
      </c>
      <c r="X152" s="112">
        <f>O152+W152</f>
        <v>0</v>
      </c>
      <c r="Y152" s="113"/>
      <c r="Z152" s="9"/>
      <c r="AA152" s="9"/>
      <c r="AB152" s="9"/>
    </row>
    <row r="153" spans="1:28" ht="4.5" customHeight="1" outlineLevel="6" x14ac:dyDescent="0.15">
      <c r="B153" s="189"/>
      <c r="C153" s="191"/>
      <c r="D153" s="191"/>
      <c r="E153" s="191"/>
      <c r="F153" s="10"/>
      <c r="G153" s="10"/>
      <c r="H153" s="10"/>
      <c r="I153" s="195"/>
      <c r="J153" s="196"/>
      <c r="K153" s="152"/>
      <c r="L153" s="152"/>
      <c r="M153" s="152"/>
      <c r="N153" s="246"/>
      <c r="O153" s="146"/>
      <c r="P153" s="196"/>
      <c r="Q153" s="196"/>
      <c r="R153" s="152"/>
      <c r="S153" s="152"/>
      <c r="T153" s="152"/>
      <c r="U153" s="152"/>
      <c r="V153" s="146"/>
      <c r="W153" s="146"/>
      <c r="X153" s="146"/>
      <c r="Y153" s="10"/>
      <c r="Z153" s="9"/>
      <c r="AA153" s="9"/>
      <c r="AB153" s="9"/>
    </row>
    <row r="154" spans="1:28" ht="14.25" outlineLevel="6" x14ac:dyDescent="0.15">
      <c r="B154" s="189"/>
      <c r="C154" s="190"/>
      <c r="D154" s="107" t="s">
        <v>335</v>
      </c>
      <c r="E154" s="107"/>
      <c r="F154" s="108"/>
      <c r="G154" s="108" t="s">
        <v>196</v>
      </c>
      <c r="H154" s="108" t="s">
        <v>336</v>
      </c>
      <c r="I154" s="109" t="s">
        <v>198</v>
      </c>
      <c r="J154" s="110" t="s">
        <v>158</v>
      </c>
      <c r="K154" s="111">
        <v>1</v>
      </c>
      <c r="L154" s="111">
        <v>0</v>
      </c>
      <c r="M154" s="111">
        <v>1</v>
      </c>
      <c r="N154" s="245"/>
      <c r="O154" s="112">
        <f>M154*N154</f>
        <v>0</v>
      </c>
      <c r="P154" s="110" t="s">
        <v>159</v>
      </c>
      <c r="Q154" s="110" t="s">
        <v>160</v>
      </c>
      <c r="R154" s="111"/>
      <c r="S154" s="111">
        <f>M154*R154</f>
        <v>0</v>
      </c>
      <c r="T154" s="111"/>
      <c r="U154" s="111">
        <f>M154*T154</f>
        <v>0</v>
      </c>
      <c r="V154" s="112">
        <v>21</v>
      </c>
      <c r="W154" s="112">
        <f>O154*(V154/100)</f>
        <v>0</v>
      </c>
      <c r="X154" s="112">
        <f>O154+W154</f>
        <v>0</v>
      </c>
      <c r="Y154" s="113"/>
      <c r="Z154" s="9"/>
      <c r="AA154" s="9"/>
      <c r="AB154" s="9"/>
    </row>
    <row r="155" spans="1:28" ht="4.5" customHeight="1" outlineLevel="6" x14ac:dyDescent="0.15">
      <c r="B155" s="189"/>
      <c r="C155" s="191"/>
      <c r="D155" s="191"/>
      <c r="E155" s="191"/>
      <c r="F155" s="10"/>
      <c r="G155" s="10"/>
      <c r="H155" s="10"/>
      <c r="I155" s="195"/>
      <c r="J155" s="196"/>
      <c r="K155" s="152"/>
      <c r="L155" s="152"/>
      <c r="M155" s="152"/>
      <c r="N155" s="246"/>
      <c r="O155" s="146"/>
      <c r="P155" s="196"/>
      <c r="Q155" s="196"/>
      <c r="R155" s="152"/>
      <c r="S155" s="152"/>
      <c r="T155" s="152"/>
      <c r="U155" s="152"/>
      <c r="V155" s="146"/>
      <c r="W155" s="146"/>
      <c r="X155" s="146"/>
      <c r="Y155" s="10"/>
      <c r="Z155" s="9"/>
      <c r="AA155" s="9"/>
      <c r="AB155" s="9"/>
    </row>
    <row r="156" spans="1:28" ht="14.25" outlineLevel="6" x14ac:dyDescent="0.15">
      <c r="B156" s="189"/>
      <c r="C156" s="190"/>
      <c r="D156" s="107" t="s">
        <v>337</v>
      </c>
      <c r="E156" s="107"/>
      <c r="F156" s="108"/>
      <c r="G156" s="108" t="s">
        <v>338</v>
      </c>
      <c r="H156" s="108" t="s">
        <v>339</v>
      </c>
      <c r="I156" s="109" t="s">
        <v>340</v>
      </c>
      <c r="J156" s="110" t="s">
        <v>158</v>
      </c>
      <c r="K156" s="111">
        <v>2</v>
      </c>
      <c r="L156" s="111">
        <v>0</v>
      </c>
      <c r="M156" s="111">
        <v>2</v>
      </c>
      <c r="N156" s="245"/>
      <c r="O156" s="112">
        <f>M156*N156</f>
        <v>0</v>
      </c>
      <c r="P156" s="110" t="s">
        <v>159</v>
      </c>
      <c r="Q156" s="110" t="s">
        <v>160</v>
      </c>
      <c r="R156" s="111"/>
      <c r="S156" s="111">
        <f>M156*R156</f>
        <v>0</v>
      </c>
      <c r="T156" s="111"/>
      <c r="U156" s="111">
        <f>M156*T156</f>
        <v>0</v>
      </c>
      <c r="V156" s="112">
        <v>21</v>
      </c>
      <c r="W156" s="112">
        <f>O156*(V156/100)</f>
        <v>0</v>
      </c>
      <c r="X156" s="112">
        <f>O156+W156</f>
        <v>0</v>
      </c>
      <c r="Y156" s="113"/>
      <c r="Z156" s="9"/>
      <c r="AA156" s="9"/>
      <c r="AB156" s="9"/>
    </row>
    <row r="157" spans="1:28" ht="4.5" customHeight="1" outlineLevel="6" x14ac:dyDescent="0.15">
      <c r="B157" s="189"/>
      <c r="C157" s="191"/>
      <c r="D157" s="191"/>
      <c r="E157" s="191"/>
      <c r="F157" s="10"/>
      <c r="G157" s="10"/>
      <c r="H157" s="10"/>
      <c r="I157" s="195"/>
      <c r="J157" s="196"/>
      <c r="K157" s="152"/>
      <c r="L157" s="152"/>
      <c r="M157" s="152"/>
      <c r="N157" s="246"/>
      <c r="O157" s="146"/>
      <c r="P157" s="196"/>
      <c r="Q157" s="196"/>
      <c r="R157" s="152"/>
      <c r="S157" s="152"/>
      <c r="T157" s="152"/>
      <c r="U157" s="152"/>
      <c r="V157" s="146"/>
      <c r="W157" s="146"/>
      <c r="X157" s="146"/>
      <c r="Y157" s="10"/>
      <c r="Z157" s="9"/>
      <c r="AA157" s="9"/>
      <c r="AB157" s="9"/>
    </row>
    <row r="158" spans="1:28" ht="14.25" outlineLevel="6" x14ac:dyDescent="0.15">
      <c r="B158" s="189"/>
      <c r="C158" s="190"/>
      <c r="D158" s="107" t="s">
        <v>341</v>
      </c>
      <c r="E158" s="107"/>
      <c r="F158" s="108"/>
      <c r="G158" s="108" t="s">
        <v>342</v>
      </c>
      <c r="H158" s="108" t="s">
        <v>343</v>
      </c>
      <c r="I158" s="109" t="s">
        <v>344</v>
      </c>
      <c r="J158" s="110" t="s">
        <v>158</v>
      </c>
      <c r="K158" s="111">
        <v>6</v>
      </c>
      <c r="L158" s="111">
        <v>0</v>
      </c>
      <c r="M158" s="111">
        <v>8</v>
      </c>
      <c r="N158" s="245"/>
      <c r="O158" s="112">
        <f>M158*N158</f>
        <v>0</v>
      </c>
      <c r="P158" s="110" t="s">
        <v>159</v>
      </c>
      <c r="Q158" s="110" t="s">
        <v>160</v>
      </c>
      <c r="R158" s="111"/>
      <c r="S158" s="111">
        <f>M158*R158</f>
        <v>0</v>
      </c>
      <c r="T158" s="111"/>
      <c r="U158" s="111">
        <f>M158*T158</f>
        <v>0</v>
      </c>
      <c r="V158" s="112">
        <v>21</v>
      </c>
      <c r="W158" s="112">
        <f>O158*(V158/100)</f>
        <v>0</v>
      </c>
      <c r="X158" s="112">
        <f>O158+W158</f>
        <v>0</v>
      </c>
      <c r="Y158" s="113"/>
      <c r="Z158" s="9"/>
      <c r="AA158" s="9"/>
      <c r="AB158" s="9"/>
    </row>
    <row r="159" spans="1:28" ht="4.5" customHeight="1" outlineLevel="6" x14ac:dyDescent="0.15">
      <c r="B159" s="189"/>
      <c r="C159" s="191"/>
      <c r="D159" s="191"/>
      <c r="E159" s="191"/>
      <c r="F159" s="10"/>
      <c r="G159" s="10"/>
      <c r="H159" s="10"/>
      <c r="I159" s="195"/>
      <c r="J159" s="196"/>
      <c r="K159" s="152"/>
      <c r="L159" s="152"/>
      <c r="M159" s="152"/>
      <c r="N159" s="246"/>
      <c r="O159" s="146"/>
      <c r="P159" s="196"/>
      <c r="Q159" s="196"/>
      <c r="R159" s="152"/>
      <c r="S159" s="152"/>
      <c r="T159" s="152"/>
      <c r="U159" s="152"/>
      <c r="V159" s="146"/>
      <c r="W159" s="146"/>
      <c r="X159" s="146"/>
      <c r="Y159" s="10"/>
      <c r="Z159" s="9"/>
      <c r="AA159" s="9"/>
      <c r="AB159" s="9"/>
    </row>
    <row r="160" spans="1:28" outlineLevel="6" x14ac:dyDescent="0.15">
      <c r="B160" s="6"/>
      <c r="C160" s="6"/>
      <c r="D160" s="6"/>
      <c r="E160" s="6"/>
      <c r="F160" s="6"/>
      <c r="G160" s="6"/>
      <c r="H160" s="6"/>
      <c r="I160" s="6"/>
      <c r="J160" s="6"/>
      <c r="K160" s="6"/>
      <c r="L160" s="6"/>
      <c r="M160" s="6"/>
      <c r="N160" s="247"/>
      <c r="O160" s="9"/>
      <c r="P160" s="6"/>
      <c r="Q160" s="6"/>
      <c r="R160" s="6"/>
      <c r="S160" s="6"/>
      <c r="T160" s="6"/>
      <c r="U160" s="6"/>
      <c r="V160" s="6"/>
      <c r="W160" s="9"/>
      <c r="X160" s="9"/>
      <c r="Y160" s="9"/>
    </row>
    <row r="161" spans="1:28" ht="12.75" outlineLevel="2" x14ac:dyDescent="0.2">
      <c r="A161" s="167" t="s">
        <v>141</v>
      </c>
      <c r="B161" s="210">
        <v>3</v>
      </c>
      <c r="C161" s="211"/>
      <c r="D161" s="211"/>
      <c r="E161" s="211"/>
      <c r="F161" s="171"/>
      <c r="G161" s="171"/>
      <c r="H161" s="171"/>
      <c r="I161" s="212" t="s">
        <v>142</v>
      </c>
      <c r="J161" s="213"/>
      <c r="K161" s="214"/>
      <c r="L161" s="214"/>
      <c r="M161" s="214"/>
      <c r="N161" s="241"/>
      <c r="O161" s="169">
        <f>SUBTOTAL(9,O162:O169)</f>
        <v>0</v>
      </c>
      <c r="P161" s="213" t="s">
        <v>150</v>
      </c>
      <c r="Q161" s="213"/>
      <c r="R161" s="214"/>
      <c r="S161" s="170">
        <f>SUBTOTAL(9,S162:S169)</f>
        <v>0</v>
      </c>
      <c r="T161" s="214"/>
      <c r="U161" s="170">
        <f>SUBTOTAL(9,U162:U169)</f>
        <v>0</v>
      </c>
      <c r="V161" s="215"/>
      <c r="W161" s="169">
        <f>SUBTOTAL(9,W162:W169)</f>
        <v>0</v>
      </c>
      <c r="X161" s="169">
        <f>SUBTOTAL(9,X162:X169)</f>
        <v>0</v>
      </c>
      <c r="Y161" s="167"/>
      <c r="Z161" s="6"/>
      <c r="AA161" s="9"/>
      <c r="AB161" s="9"/>
    </row>
    <row r="162" spans="1:28" ht="13.5" outlineLevel="3" x14ac:dyDescent="0.25">
      <c r="A162" s="172" t="s">
        <v>143</v>
      </c>
      <c r="B162" s="216">
        <v>4</v>
      </c>
      <c r="C162" s="217"/>
      <c r="D162" s="217"/>
      <c r="E162" s="217"/>
      <c r="F162" s="176"/>
      <c r="G162" s="176"/>
      <c r="H162" s="176"/>
      <c r="I162" s="218" t="s">
        <v>144</v>
      </c>
      <c r="J162" s="219"/>
      <c r="K162" s="220"/>
      <c r="L162" s="220"/>
      <c r="M162" s="220"/>
      <c r="N162" s="242"/>
      <c r="O162" s="174">
        <f>SUBTOTAL(9,O163:O169)</f>
        <v>0</v>
      </c>
      <c r="P162" s="219" t="s">
        <v>151</v>
      </c>
      <c r="Q162" s="219"/>
      <c r="R162" s="220"/>
      <c r="S162" s="175">
        <f>SUBTOTAL(9,S163:S169)</f>
        <v>0</v>
      </c>
      <c r="T162" s="220"/>
      <c r="U162" s="175">
        <f>SUBTOTAL(9,U163:U169)</f>
        <v>0</v>
      </c>
      <c r="V162" s="221"/>
      <c r="W162" s="174">
        <f>SUBTOTAL(9,W163:W169)</f>
        <v>0</v>
      </c>
      <c r="X162" s="174">
        <f>SUBTOTAL(9,X163:X169)</f>
        <v>0</v>
      </c>
      <c r="Y162" s="172"/>
      <c r="Z162" s="6"/>
      <c r="AA162" s="9"/>
      <c r="AB162" s="9"/>
    </row>
    <row r="163" spans="1:28" ht="13.5" outlineLevel="4" x14ac:dyDescent="0.25">
      <c r="A163" s="177" t="s">
        <v>145</v>
      </c>
      <c r="B163" s="222">
        <v>5</v>
      </c>
      <c r="C163" s="223"/>
      <c r="D163" s="223"/>
      <c r="E163" s="223"/>
      <c r="F163" s="181"/>
      <c r="G163" s="181"/>
      <c r="H163" s="181"/>
      <c r="I163" s="224" t="s">
        <v>146</v>
      </c>
      <c r="J163" s="225"/>
      <c r="K163" s="226"/>
      <c r="L163" s="226"/>
      <c r="M163" s="226"/>
      <c r="N163" s="243"/>
      <c r="O163" s="179">
        <f>SUBTOTAL(9,O164:O169)</f>
        <v>0</v>
      </c>
      <c r="P163" s="225" t="s">
        <v>152</v>
      </c>
      <c r="Q163" s="225"/>
      <c r="R163" s="226"/>
      <c r="S163" s="180">
        <f>SUBTOTAL(9,S164:S169)</f>
        <v>0</v>
      </c>
      <c r="T163" s="226"/>
      <c r="U163" s="180">
        <f>SUBTOTAL(9,U164:U169)</f>
        <v>0</v>
      </c>
      <c r="V163" s="227"/>
      <c r="W163" s="179">
        <f>SUBTOTAL(9,W164:W169)</f>
        <v>0</v>
      </c>
      <c r="X163" s="179">
        <f>SUBTOTAL(9,X164:X169)</f>
        <v>0</v>
      </c>
      <c r="Y163" s="177"/>
      <c r="Z163" s="6"/>
      <c r="AA163" s="9"/>
      <c r="AB163" s="9"/>
    </row>
    <row r="164" spans="1:28" ht="13.5" outlineLevel="5" x14ac:dyDescent="0.25">
      <c r="A164" s="182" t="s">
        <v>147</v>
      </c>
      <c r="B164" s="228">
        <v>6</v>
      </c>
      <c r="C164" s="229"/>
      <c r="D164" s="229"/>
      <c r="E164" s="229"/>
      <c r="F164" s="186"/>
      <c r="G164" s="186"/>
      <c r="H164" s="186"/>
      <c r="I164" s="230" t="s">
        <v>146</v>
      </c>
      <c r="J164" s="231"/>
      <c r="K164" s="232"/>
      <c r="L164" s="232"/>
      <c r="M164" s="232"/>
      <c r="N164" s="244"/>
      <c r="O164" s="184">
        <f>SUBTOTAL(9,O165:O169)</f>
        <v>0</v>
      </c>
      <c r="P164" s="231" t="s">
        <v>153</v>
      </c>
      <c r="Q164" s="231"/>
      <c r="R164" s="232"/>
      <c r="S164" s="185">
        <f>SUBTOTAL(9,S165:S169)</f>
        <v>0</v>
      </c>
      <c r="T164" s="232"/>
      <c r="U164" s="185">
        <f>SUBTOTAL(9,U165:U169)</f>
        <v>0</v>
      </c>
      <c r="V164" s="233"/>
      <c r="W164" s="184">
        <f>SUBTOTAL(9,W165:W169)</f>
        <v>0</v>
      </c>
      <c r="X164" s="184">
        <f>SUBTOTAL(9,X165:X169)</f>
        <v>0</v>
      </c>
      <c r="Y164" s="182"/>
      <c r="Z164" s="6"/>
      <c r="AA164" s="9"/>
      <c r="AB164" s="9"/>
    </row>
    <row r="165" spans="1:28" ht="42.75" outlineLevel="6" x14ac:dyDescent="0.15">
      <c r="B165" s="189"/>
      <c r="C165" s="190"/>
      <c r="D165" s="107" t="s">
        <v>345</v>
      </c>
      <c r="E165" s="107"/>
      <c r="F165" s="108"/>
      <c r="G165" s="108"/>
      <c r="H165" s="108" t="s">
        <v>346</v>
      </c>
      <c r="I165" s="109" t="s">
        <v>347</v>
      </c>
      <c r="J165" s="110" t="s">
        <v>348</v>
      </c>
      <c r="K165" s="111">
        <v>1</v>
      </c>
      <c r="L165" s="111">
        <v>0</v>
      </c>
      <c r="M165" s="111">
        <v>1</v>
      </c>
      <c r="N165" s="245"/>
      <c r="O165" s="112">
        <f>M165*N165</f>
        <v>0</v>
      </c>
      <c r="P165" s="110" t="s">
        <v>159</v>
      </c>
      <c r="Q165" s="110" t="s">
        <v>160</v>
      </c>
      <c r="R165" s="111"/>
      <c r="S165" s="111">
        <f>M165*R165</f>
        <v>0</v>
      </c>
      <c r="T165" s="111"/>
      <c r="U165" s="111">
        <f>M165*T165</f>
        <v>0</v>
      </c>
      <c r="V165" s="112">
        <v>21</v>
      </c>
      <c r="W165" s="112">
        <f>O165*(V165/100)</f>
        <v>0</v>
      </c>
      <c r="X165" s="112">
        <f>O165+W165</f>
        <v>0</v>
      </c>
      <c r="Y165" s="113"/>
      <c r="Z165" s="9"/>
      <c r="AA165" s="9"/>
      <c r="AB165" s="9"/>
    </row>
    <row r="166" spans="1:28" ht="4.5" customHeight="1" outlineLevel="6" x14ac:dyDescent="0.15">
      <c r="B166" s="189"/>
      <c r="C166" s="191"/>
      <c r="D166" s="191"/>
      <c r="E166" s="191"/>
      <c r="F166" s="10"/>
      <c r="G166" s="10"/>
      <c r="H166" s="10"/>
      <c r="I166" s="195"/>
      <c r="J166" s="196"/>
      <c r="K166" s="152"/>
      <c r="L166" s="152"/>
      <c r="M166" s="152"/>
      <c r="N166" s="246"/>
      <c r="O166" s="146"/>
      <c r="P166" s="196"/>
      <c r="Q166" s="196"/>
      <c r="R166" s="152"/>
      <c r="S166" s="152"/>
      <c r="T166" s="152"/>
      <c r="U166" s="152"/>
      <c r="V166" s="146"/>
      <c r="W166" s="146"/>
      <c r="X166" s="146"/>
      <c r="Y166" s="10"/>
      <c r="Z166" s="9"/>
      <c r="AA166" s="9"/>
      <c r="AB166" s="9"/>
    </row>
    <row r="167" spans="1:28" ht="28.5" outlineLevel="6" x14ac:dyDescent="0.15">
      <c r="B167" s="189"/>
      <c r="C167" s="190"/>
      <c r="D167" s="107" t="s">
        <v>349</v>
      </c>
      <c r="E167" s="107"/>
      <c r="F167" s="108"/>
      <c r="G167" s="108"/>
      <c r="H167" s="108" t="s">
        <v>350</v>
      </c>
      <c r="I167" s="109" t="s">
        <v>351</v>
      </c>
      <c r="J167" s="110" t="s">
        <v>348</v>
      </c>
      <c r="K167" s="111">
        <v>1</v>
      </c>
      <c r="L167" s="111">
        <v>0</v>
      </c>
      <c r="M167" s="111">
        <v>1</v>
      </c>
      <c r="N167" s="245"/>
      <c r="O167" s="112">
        <f>M167*N167</f>
        <v>0</v>
      </c>
      <c r="P167" s="110" t="s">
        <v>159</v>
      </c>
      <c r="Q167" s="110" t="s">
        <v>160</v>
      </c>
      <c r="R167" s="111"/>
      <c r="S167" s="111">
        <f>M167*R167</f>
        <v>0</v>
      </c>
      <c r="T167" s="111"/>
      <c r="U167" s="111">
        <f>M167*T167</f>
        <v>0</v>
      </c>
      <c r="V167" s="112">
        <v>21</v>
      </c>
      <c r="W167" s="112">
        <f>O167*(V167/100)</f>
        <v>0</v>
      </c>
      <c r="X167" s="112">
        <f>O167+W167</f>
        <v>0</v>
      </c>
      <c r="Y167" s="113"/>
      <c r="Z167" s="9"/>
      <c r="AA167" s="9"/>
      <c r="AB167" s="9"/>
    </row>
    <row r="168" spans="1:28" ht="4.5" customHeight="1" outlineLevel="6" x14ac:dyDescent="0.15">
      <c r="B168" s="189"/>
      <c r="C168" s="191"/>
      <c r="D168" s="191"/>
      <c r="E168" s="191"/>
      <c r="F168" s="10"/>
      <c r="G168" s="10"/>
      <c r="H168" s="10"/>
      <c r="I168" s="195"/>
      <c r="J168" s="196"/>
      <c r="K168" s="152"/>
      <c r="L168" s="152"/>
      <c r="M168" s="152"/>
      <c r="N168" s="246"/>
      <c r="O168" s="146"/>
      <c r="P168" s="196"/>
      <c r="Q168" s="196"/>
      <c r="R168" s="152"/>
      <c r="S168" s="152"/>
      <c r="T168" s="152"/>
      <c r="U168" s="152"/>
      <c r="V168" s="146"/>
      <c r="W168" s="146"/>
      <c r="X168" s="146"/>
      <c r="Y168" s="10"/>
      <c r="Z168" s="9"/>
      <c r="AA168" s="9"/>
      <c r="AB168" s="9"/>
    </row>
    <row r="169" spans="1:28" outlineLevel="6" x14ac:dyDescent="0.15">
      <c r="B169" s="6"/>
      <c r="C169" s="6"/>
      <c r="D169" s="6"/>
      <c r="E169" s="6"/>
      <c r="F169" s="6"/>
      <c r="G169" s="6"/>
      <c r="H169" s="6"/>
      <c r="I169" s="6"/>
      <c r="J169" s="6"/>
      <c r="K169" s="6"/>
      <c r="L169" s="6"/>
      <c r="M169" s="6"/>
      <c r="N169" s="247"/>
      <c r="O169" s="9"/>
      <c r="P169" s="6"/>
      <c r="Q169" s="6"/>
      <c r="R169" s="6"/>
      <c r="S169" s="6"/>
      <c r="T169" s="6"/>
      <c r="U169" s="6"/>
      <c r="V169" s="6"/>
      <c r="W169" s="9"/>
      <c r="X169" s="9"/>
      <c r="Y169" s="9"/>
    </row>
    <row r="170" spans="1:28" outlineLevel="1" x14ac:dyDescent="0.15"/>
  </sheetData>
  <sheetProtection algorithmName="SHA-512" hashValue="ZpX7jMb/1MVWROXv1tMXmkmIpOVBj62t4VepnbPtcKADBkpcC7QgLXo6W9t71I0DZpVdECdu/iDZ3DlflkLOPw==" saltValue="LDcYHrtd37NS+cMIaW6yJg==" spinCount="100000" sheet="1" objects="1" scenarios="1" autoFilter="0"/>
  <autoFilter ref="D3:Q169" xr:uid="{00000000-0001-0000-0600-000000000000}"/>
  <conditionalFormatting sqref="C11:X56 C62:X97 C103:X146 C152:X159 C165:X168">
    <cfRule type="expression" dxfId="5" priority="1">
      <formula>$Y11=15</formula>
    </cfRule>
    <cfRule type="expression" dxfId="4" priority="2">
      <formula>$Y11=14</formula>
    </cfRule>
    <cfRule type="expression" dxfId="3" priority="3">
      <formula>$Y11=13</formula>
    </cfRule>
    <cfRule type="expression" dxfId="2" priority="4">
      <formula>$Y11=12</formula>
    </cfRule>
    <cfRule type="expression" dxfId="1" priority="5">
      <formula>$Y11=11</formula>
    </cfRule>
    <cfRule type="expression" dxfId="0" priority="6">
      <formula>$Y11=10</formula>
    </cfRule>
  </conditionalFormatting>
  <pageMargins left="0.47244094488188998" right="0.47244094488188998" top="0.78740157480314998" bottom="0.78740157480314998" header="0.39370078740157499" footer="0.31496062992126"/>
  <pageSetup paperSize="9" scale="75"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defaultColWidth="9.140625" defaultRowHeight="8.25" x14ac:dyDescent="0.15"/>
  <cols>
    <col min="1" max="1" width="13.140625" style="2" hidden="1" customWidth="1"/>
    <col min="2" max="2" width="18" style="2" customWidth="1"/>
    <col min="3" max="3" width="40.7109375" style="2" customWidth="1"/>
    <col min="4" max="4" width="13.7109375" style="2" customWidth="1"/>
    <col min="5" max="5" width="60.7109375" style="2" customWidth="1"/>
    <col min="6" max="6" width="41.5703125" style="2" customWidth="1"/>
    <col min="7" max="16384" width="9.140625" style="2"/>
  </cols>
  <sheetData>
    <row r="1" spans="1:17" ht="11.25" x14ac:dyDescent="0.2">
      <c r="A1" s="4"/>
      <c r="B1" s="4" t="s">
        <v>18</v>
      </c>
      <c r="C1" s="234" t="s">
        <v>19</v>
      </c>
      <c r="D1" s="4" t="s">
        <v>0</v>
      </c>
      <c r="E1" s="234" t="s">
        <v>5</v>
      </c>
      <c r="F1" s="6"/>
      <c r="G1" s="9"/>
    </row>
    <row r="2" spans="1:17" ht="7.5" customHeight="1" x14ac:dyDescent="0.15">
      <c r="A2" s="7"/>
      <c r="C2" s="140"/>
      <c r="E2" s="140"/>
      <c r="F2" s="9"/>
    </row>
    <row r="3" spans="1:17" x14ac:dyDescent="0.15">
      <c r="C3" s="6"/>
      <c r="E3" s="6"/>
      <c r="G3" s="11"/>
      <c r="I3" s="10"/>
      <c r="J3" s="10"/>
      <c r="K3" s="10"/>
      <c r="L3" s="10"/>
      <c r="M3" s="10"/>
      <c r="N3" s="10"/>
      <c r="O3" s="10"/>
      <c r="P3" s="10"/>
      <c r="Q3" s="10"/>
    </row>
    <row r="4" spans="1:17" x14ac:dyDescent="0.15">
      <c r="C4" s="10"/>
      <c r="D4" s="10"/>
      <c r="E4" s="11"/>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2aeb5e0-4d8c-495b-8ac8-9c7e0f9108af">
      <Terms xmlns="http://schemas.microsoft.com/office/infopath/2007/PartnerControls"/>
    </lcf76f155ced4ddcb4097134ff3c332f>
    <TaxCatchAll xmlns="1c1cfe40-64e6-48a4-a923-d8a21d9bc9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267FE34967BE34AA1C2910CD8452E2D" ma:contentTypeVersion="15" ma:contentTypeDescription="Vytvoří nový dokument" ma:contentTypeScope="" ma:versionID="19544547465c62a1384639bfb8523264">
  <xsd:schema xmlns:xsd="http://www.w3.org/2001/XMLSchema" xmlns:xs="http://www.w3.org/2001/XMLSchema" xmlns:p="http://schemas.microsoft.com/office/2006/metadata/properties" xmlns:ns2="42aeb5e0-4d8c-495b-8ac8-9c7e0f9108af" xmlns:ns3="1c1cfe40-64e6-48a4-a923-d8a21d9bc96d" targetNamespace="http://schemas.microsoft.com/office/2006/metadata/properties" ma:root="true" ma:fieldsID="ec50c24212fe8b47600ee8a5c952b3e6" ns2:_="" ns3:_="">
    <xsd:import namespace="42aeb5e0-4d8c-495b-8ac8-9c7e0f9108af"/>
    <xsd:import namespace="1c1cfe40-64e6-48a4-a923-d8a21d9bc9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eb5e0-4d8c-495b-8ac8-9c7e0f9108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Značky obrázků" ma:readOnly="false" ma:fieldId="{5cf76f15-5ced-4ddc-b409-7134ff3c332f}" ma:taxonomyMulti="true" ma:sspId="05144c32-5194-445f-8fa8-b47f4d440b8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1cfe40-64e6-48a4-a923-d8a21d9bc96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1ba7402-a552-47a9-ad5f-5f8c4461a637}" ma:internalName="TaxCatchAll" ma:showField="CatchAllData" ma:web="1c1cfe40-64e6-48a4-a923-d8a21d9bc96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96E315-5D68-4B9A-A51F-BF0B65571D32}">
  <ds:schemaRefs>
    <ds:schemaRef ds:uri="http://schemas.microsoft.com/office/2006/metadata/properties"/>
    <ds:schemaRef ds:uri="http://schemas.microsoft.com/office/infopath/2007/PartnerControls"/>
    <ds:schemaRef ds:uri="42aeb5e0-4d8c-495b-8ac8-9c7e0f9108af"/>
    <ds:schemaRef ds:uri="1c1cfe40-64e6-48a4-a923-d8a21d9bc96d"/>
  </ds:schemaRefs>
</ds:datastoreItem>
</file>

<file path=customXml/itemProps2.xml><?xml version="1.0" encoding="utf-8"?>
<ds:datastoreItem xmlns:ds="http://schemas.openxmlformats.org/officeDocument/2006/customXml" ds:itemID="{B3F69855-D445-48B7-86F7-3A79DB0680E7}">
  <ds:schemaRefs>
    <ds:schemaRef ds:uri="http://schemas.microsoft.com/sharepoint/v3/contenttype/forms"/>
  </ds:schemaRefs>
</ds:datastoreItem>
</file>

<file path=customXml/itemProps3.xml><?xml version="1.0" encoding="utf-8"?>
<ds:datastoreItem xmlns:ds="http://schemas.openxmlformats.org/officeDocument/2006/customXml" ds:itemID="{78648CC0-B7DA-448C-B0AD-67943B143C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eb5e0-4d8c-495b-8ac8-9c7e0f9108af"/>
    <ds:schemaRef ds:uri="1c1cfe40-64e6-48a4-a923-d8a21d9bc9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OCEA_Rozpočet s VV</Template>
  <Application>Microsoft Excel</Application>
  <DocSecurity>0</DocSecurity>
  <ScaleCrop>false</ScaleCrop>
  <HeadingPairs>
    <vt:vector size="4" baseType="variant">
      <vt:variant>
        <vt:lpstr>Listy</vt:lpstr>
      </vt:variant>
      <vt:variant>
        <vt:i4>8</vt:i4>
      </vt:variant>
      <vt:variant>
        <vt:lpstr>Pojmenované oblasti</vt:lpstr>
      </vt:variant>
      <vt:variant>
        <vt:i4>29</vt:i4>
      </vt:variant>
    </vt:vector>
  </HeadingPairs>
  <TitlesOfParts>
    <vt:vector size="37" baseType="lpstr">
      <vt:lpstr>Krycí List_</vt:lpstr>
      <vt:lpstr>Krycí list</vt:lpstr>
      <vt:lpstr>Pokyny pro vyplnění</vt:lpstr>
      <vt:lpstr>Všeobecné podmínky</vt:lpstr>
      <vt:lpstr>Způsob stanovení jedn. ceny</vt:lpstr>
      <vt:lpstr>Rekapitulace</vt:lpstr>
      <vt:lpstr>Zakázka</vt:lpstr>
      <vt:lpstr>Figury</vt:lpstr>
      <vt:lpstr>__DD5D9C7C_8CD7_46FB_9848_94013A623CAC_ITEM__</vt:lpstr>
      <vt:lpstr>__DD5D9C7C_8CD7_46FB_9848_94013A623CAC_ITEM_GROUP1__</vt:lpstr>
      <vt:lpstr>__DD5D9C7C_8CD7_46FB_9848_94013A623CAC_ITEM_GROUP1_RECAP__</vt:lpstr>
      <vt:lpstr>__DD5D9C7C_8CD7_46FB_9848_94013A623CAC_ITEM_GROUP2__</vt:lpstr>
      <vt:lpstr>__DD5D9C7C_8CD7_46FB_9848_94013A623CAC_ITEM_GROUP2_RECAP__</vt:lpstr>
      <vt:lpstr>__DD5D9C7C_8CD7_46FB_9848_94013A623CAC_ITEM_GROUP3__X</vt:lpstr>
      <vt:lpstr>__DD5D9C7C_8CD7_46FB_9848_94013A623CAC_ITEM_GROUP3_RECAP__</vt:lpstr>
      <vt:lpstr>__DD5D9C7C_8CD7_46FB_9848_94013A623CAC_ITEM_GROUP4__X</vt:lpstr>
      <vt:lpstr>__DD5D9C7C_8CD7_46FB_9848_94013A623CAC_ITEM_GROUP4_RECAP__</vt:lpstr>
      <vt:lpstr>__DD5D9C7C_8CD7_46FB_9848_94013A623CAC_ITEM_GROUP5__X</vt:lpstr>
      <vt:lpstr>__DD5D9C7C_8CD7_46FB_9848_94013A623CAC_ITEM_GROUP5_RECAP__</vt:lpstr>
      <vt:lpstr>__DD5D9C7C_8CD7_46FB_9848_94013A623CAC_ITEM_GROUP6__X</vt:lpstr>
      <vt:lpstr>__DD5D9C7C_8CD7_46FB_9848_94013A623CAC_ITEM_GROUP6_RECAP__</vt:lpstr>
      <vt:lpstr>GROUP_ID</vt:lpstr>
      <vt:lpstr>ITEM_PRICES</vt:lpstr>
      <vt:lpstr>Figury!Názvy_tisku</vt:lpstr>
      <vt:lpstr>Rekapitulace!Názvy_tisku</vt:lpstr>
      <vt:lpstr>'Všeobecné podmínky'!Názvy_tisku</vt:lpstr>
      <vt:lpstr>Zakázka!Názvy_tisku</vt:lpstr>
      <vt:lpstr>'Způsob stanovení jedn. ceny'!Názvy_tisku</vt:lpstr>
      <vt:lpstr>Figury!Oblast_tisku</vt:lpstr>
      <vt:lpstr>'Krycí list'!Oblast_tisku</vt:lpstr>
      <vt:lpstr>'Krycí List_'!Oblast_tisku</vt:lpstr>
      <vt:lpstr>'Pokyny pro vyplnění'!Oblast_tisku</vt:lpstr>
      <vt:lpstr>Rekapitulace!Oblast_tisku</vt:lpstr>
      <vt:lpstr>'Všeobecné podmínky'!Oblast_tisku</vt:lpstr>
      <vt:lpstr>Zakázka!Oblast_tisku</vt:lpstr>
      <vt:lpstr>'Způsob stanovení jedn. ceny'!Oblast_tisku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231006_MUNI - Rozděleno - kopie - Rozpočet</dc:subject>
  <dc:creator>ADMIN</dc:creator>
  <cp:lastModifiedBy>Radomír Drozd</cp:lastModifiedBy>
  <dcterms:created xsi:type="dcterms:W3CDTF">2024-05-15T13:49:44Z</dcterms:created>
  <dcterms:modified xsi:type="dcterms:W3CDTF">2025-04-08T11:44:34Z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0x010100C267FE34967BE34AA1C2910CD8452E2D</vt:lpwstr>
  </property>
  <property fmtid="{D5CDD505-2E9C-101B-9397-08002B2CF9AE}" pid="3" name="MediaServiceImageTags">
    <vt:lpwstr/>
  </property>
</Properties>
</file>