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cnmuni-my.sharepoint.com/personal/244040_muni_cz/Documents/+ akce/10 ESF/Zasedačky/01 PD/01d Rozpocty hybrid meeting room/01d VV hybrid meeting room/"/>
    </mc:Choice>
  </mc:AlternateContent>
  <xr:revisionPtr revIDLastSave="17" documentId="13_ncr:1_{A850509C-E70B-46E7-8637-829CF4C85053}" xr6:coauthVersionLast="47" xr6:coauthVersionMax="47" xr10:uidLastSave="{69220800-6DA0-4CBB-A3CA-92D16FDA7DA4}"/>
  <workbookProtection workbookAlgorithmName="SHA-512" workbookHashValue="ZAALrQCAPnZkKFbaKrY56TPRG6qDWrUwzeZTiA3wItXDthKyRe6bH7EVUKaAxOZU+gvHF3GSOa2HKBTdqq5tog==" workbookSaltValue="3+4JwIBM7WWrI7G4EIx0MA==" workbookSpinCount="100000" lockStructure="1"/>
  <bookViews>
    <workbookView xWindow="28680" yWindow="-2145" windowWidth="29040" windowHeight="17520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 Naklady" sheetId="12" r:id="rId4"/>
    <sheet name="1 1 Pol" sheetId="13" r:id="rId5"/>
    <sheet name="1 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 Naklady'!$1:$7</definedName>
    <definedName name="_xlnm.Print_Titles" localSheetId="4">'1 1 Pol'!$1:$7</definedName>
    <definedName name="_xlnm.Print_Titles" localSheetId="5">'1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 Naklady'!$A$1:$Y$22</definedName>
    <definedName name="_xlnm.Print_Area" localSheetId="4">'1 1 Pol'!$A$1:$Y$327</definedName>
    <definedName name="_xlnm.Print_Area" localSheetId="5">'1 2 Pol'!$A$1:$Y$22</definedName>
    <definedName name="_xlnm.Print_Area" localSheetId="1">Stavba!$A$1:$J$85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4" l="1"/>
  <c r="G9" i="14"/>
  <c r="M9" i="14" s="1"/>
  <c r="M8" i="14" s="1"/>
  <c r="I9" i="14"/>
  <c r="I8" i="14" s="1"/>
  <c r="K9" i="14"/>
  <c r="K8" i="14" s="1"/>
  <c r="O9" i="14"/>
  <c r="O8" i="14" s="1"/>
  <c r="Q9" i="14"/>
  <c r="Q8" i="14" s="1"/>
  <c r="V9" i="14"/>
  <c r="V8" i="14" s="1"/>
  <c r="G10" i="14"/>
  <c r="I70" i="1" s="1"/>
  <c r="G11" i="14"/>
  <c r="M11" i="14" s="1"/>
  <c r="M10" i="14" s="1"/>
  <c r="I11" i="14"/>
  <c r="I10" i="14" s="1"/>
  <c r="K11" i="14"/>
  <c r="K10" i="14" s="1"/>
  <c r="O11" i="14"/>
  <c r="O10" i="14" s="1"/>
  <c r="Q11" i="14"/>
  <c r="Q10" i="14" s="1"/>
  <c r="V11" i="14"/>
  <c r="V10" i="14" s="1"/>
  <c r="G12" i="14"/>
  <c r="I78" i="1" s="1"/>
  <c r="G13" i="14"/>
  <c r="M13" i="14" s="1"/>
  <c r="M12" i="14" s="1"/>
  <c r="I13" i="14"/>
  <c r="I12" i="14" s="1"/>
  <c r="K13" i="14"/>
  <c r="K12" i="14" s="1"/>
  <c r="O13" i="14"/>
  <c r="O12" i="14" s="1"/>
  <c r="Q13" i="14"/>
  <c r="Q12" i="14" s="1"/>
  <c r="V13" i="14"/>
  <c r="V12" i="14" s="1"/>
  <c r="G14" i="14"/>
  <c r="I79" i="1" s="1"/>
  <c r="O14" i="14"/>
  <c r="G15" i="14"/>
  <c r="M15" i="14" s="1"/>
  <c r="M14" i="14" s="1"/>
  <c r="I15" i="14"/>
  <c r="I14" i="14" s="1"/>
  <c r="K15" i="14"/>
  <c r="K14" i="14" s="1"/>
  <c r="O15" i="14"/>
  <c r="Q15" i="14"/>
  <c r="Q14" i="14" s="1"/>
  <c r="V15" i="14"/>
  <c r="V14" i="14" s="1"/>
  <c r="G16" i="14"/>
  <c r="I80" i="1" s="1"/>
  <c r="G17" i="14"/>
  <c r="I17" i="14"/>
  <c r="I16" i="14" s="1"/>
  <c r="K17" i="14"/>
  <c r="K16" i="14" s="1"/>
  <c r="M17" i="14"/>
  <c r="M16" i="14" s="1"/>
  <c r="O17" i="14"/>
  <c r="O16" i="14" s="1"/>
  <c r="Q17" i="14"/>
  <c r="Q16" i="14" s="1"/>
  <c r="V17" i="14"/>
  <c r="V16" i="14" s="1"/>
  <c r="O18" i="14"/>
  <c r="G19" i="14"/>
  <c r="M19" i="14" s="1"/>
  <c r="M18" i="14" s="1"/>
  <c r="I19" i="14"/>
  <c r="I18" i="14" s="1"/>
  <c r="K19" i="14"/>
  <c r="K18" i="14" s="1"/>
  <c r="O19" i="14"/>
  <c r="Q19" i="14"/>
  <c r="Q18" i="14" s="1"/>
  <c r="V19" i="14"/>
  <c r="V18" i="14" s="1"/>
  <c r="AE21" i="14"/>
  <c r="F45" i="1" s="1"/>
  <c r="AF21" i="14"/>
  <c r="G45" i="1" s="1"/>
  <c r="BA195" i="13"/>
  <c r="BA94" i="13"/>
  <c r="BA61" i="13"/>
  <c r="BA21" i="13"/>
  <c r="G9" i="13"/>
  <c r="M9" i="13" s="1"/>
  <c r="I9" i="13"/>
  <c r="K9" i="13"/>
  <c r="O9" i="13"/>
  <c r="Q9" i="13"/>
  <c r="V9" i="13"/>
  <c r="G11" i="13"/>
  <c r="I11" i="13"/>
  <c r="K11" i="13"/>
  <c r="M11" i="13"/>
  <c r="O11" i="13"/>
  <c r="Q11" i="13"/>
  <c r="V11" i="13"/>
  <c r="G13" i="13"/>
  <c r="M13" i="13" s="1"/>
  <c r="I13" i="13"/>
  <c r="K13" i="13"/>
  <c r="O13" i="13"/>
  <c r="Q13" i="13"/>
  <c r="V13" i="13"/>
  <c r="G16" i="13"/>
  <c r="G8" i="13" s="1"/>
  <c r="I16" i="13"/>
  <c r="K16" i="13"/>
  <c r="O16" i="13"/>
  <c r="Q16" i="13"/>
  <c r="V16" i="13"/>
  <c r="G20" i="13"/>
  <c r="M20" i="13" s="1"/>
  <c r="I20" i="13"/>
  <c r="K20" i="13"/>
  <c r="O20" i="13"/>
  <c r="Q20" i="13"/>
  <c r="V20" i="13"/>
  <c r="G24" i="13"/>
  <c r="M24" i="13" s="1"/>
  <c r="I24" i="13"/>
  <c r="K24" i="13"/>
  <c r="O24" i="13"/>
  <c r="Q24" i="13"/>
  <c r="V24" i="13"/>
  <c r="G27" i="13"/>
  <c r="I27" i="13"/>
  <c r="K27" i="13"/>
  <c r="O27" i="13"/>
  <c r="Q27" i="13"/>
  <c r="V27" i="13"/>
  <c r="G30" i="13"/>
  <c r="M30" i="13" s="1"/>
  <c r="I30" i="13"/>
  <c r="K30" i="13"/>
  <c r="O30" i="13"/>
  <c r="Q30" i="13"/>
  <c r="V30" i="13"/>
  <c r="G31" i="13"/>
  <c r="M31" i="13" s="1"/>
  <c r="I31" i="13"/>
  <c r="K31" i="13"/>
  <c r="O31" i="13"/>
  <c r="Q31" i="13"/>
  <c r="V31" i="13"/>
  <c r="G34" i="13"/>
  <c r="I34" i="13"/>
  <c r="K34" i="13"/>
  <c r="M34" i="13"/>
  <c r="O34" i="13"/>
  <c r="Q34" i="13"/>
  <c r="V34" i="13"/>
  <c r="G36" i="13"/>
  <c r="M36" i="13" s="1"/>
  <c r="I36" i="13"/>
  <c r="K36" i="13"/>
  <c r="O36" i="13"/>
  <c r="Q36" i="13"/>
  <c r="V36" i="13"/>
  <c r="G39" i="13"/>
  <c r="M39" i="13" s="1"/>
  <c r="I39" i="13"/>
  <c r="K39" i="13"/>
  <c r="O39" i="13"/>
  <c r="Q39" i="13"/>
  <c r="V39" i="13"/>
  <c r="G41" i="13"/>
  <c r="M41" i="13" s="1"/>
  <c r="I41" i="13"/>
  <c r="K41" i="13"/>
  <c r="O41" i="13"/>
  <c r="Q41" i="13"/>
  <c r="V41" i="13"/>
  <c r="G43" i="13"/>
  <c r="M43" i="13" s="1"/>
  <c r="I43" i="13"/>
  <c r="K43" i="13"/>
  <c r="O43" i="13"/>
  <c r="Q43" i="13"/>
  <c r="V43" i="13"/>
  <c r="G45" i="13"/>
  <c r="M45" i="13" s="1"/>
  <c r="I45" i="13"/>
  <c r="K45" i="13"/>
  <c r="O45" i="13"/>
  <c r="Q45" i="13"/>
  <c r="V45" i="13"/>
  <c r="G48" i="13"/>
  <c r="M48" i="13" s="1"/>
  <c r="I48" i="13"/>
  <c r="K48" i="13"/>
  <c r="O48" i="13"/>
  <c r="Q48" i="13"/>
  <c r="V48" i="13"/>
  <c r="G50" i="13"/>
  <c r="M50" i="13" s="1"/>
  <c r="I50" i="13"/>
  <c r="K50" i="13"/>
  <c r="O50" i="13"/>
  <c r="Q50" i="13"/>
  <c r="V50" i="13"/>
  <c r="G52" i="13"/>
  <c r="M52" i="13" s="1"/>
  <c r="I52" i="13"/>
  <c r="K52" i="13"/>
  <c r="O52" i="13"/>
  <c r="Q52" i="13"/>
  <c r="V52" i="13"/>
  <c r="G53" i="13"/>
  <c r="M53" i="13" s="1"/>
  <c r="I53" i="13"/>
  <c r="K53" i="13"/>
  <c r="O53" i="13"/>
  <c r="Q53" i="13"/>
  <c r="V53" i="13"/>
  <c r="G56" i="13"/>
  <c r="M56" i="13" s="1"/>
  <c r="I56" i="13"/>
  <c r="K56" i="13"/>
  <c r="O56" i="13"/>
  <c r="Q56" i="13"/>
  <c r="V56" i="13"/>
  <c r="G60" i="13"/>
  <c r="M60" i="13" s="1"/>
  <c r="I60" i="13"/>
  <c r="K60" i="13"/>
  <c r="O60" i="13"/>
  <c r="Q60" i="13"/>
  <c r="V60" i="13"/>
  <c r="G63" i="13"/>
  <c r="I63" i="13"/>
  <c r="K63" i="13"/>
  <c r="O63" i="13"/>
  <c r="Q63" i="13"/>
  <c r="V63" i="13"/>
  <c r="G67" i="13"/>
  <c r="M67" i="13" s="1"/>
  <c r="I67" i="13"/>
  <c r="K67" i="13"/>
  <c r="O67" i="13"/>
  <c r="Q67" i="13"/>
  <c r="Q55" i="13" s="1"/>
  <c r="V67" i="13"/>
  <c r="G69" i="13"/>
  <c r="I69" i="13"/>
  <c r="K69" i="13"/>
  <c r="M69" i="13"/>
  <c r="O69" i="13"/>
  <c r="Q69" i="13"/>
  <c r="V69" i="13"/>
  <c r="G71" i="13"/>
  <c r="M71" i="13" s="1"/>
  <c r="I71" i="13"/>
  <c r="K71" i="13"/>
  <c r="O71" i="13"/>
  <c r="Q71" i="13"/>
  <c r="V71" i="13"/>
  <c r="G74" i="13"/>
  <c r="M74" i="13" s="1"/>
  <c r="I74" i="13"/>
  <c r="K74" i="13"/>
  <c r="O74" i="13"/>
  <c r="Q74" i="13"/>
  <c r="V74" i="13"/>
  <c r="G78" i="13"/>
  <c r="M78" i="13" s="1"/>
  <c r="I78" i="13"/>
  <c r="K78" i="13"/>
  <c r="O78" i="13"/>
  <c r="Q78" i="13"/>
  <c r="V78" i="13"/>
  <c r="G85" i="13"/>
  <c r="M85" i="13" s="1"/>
  <c r="I85" i="13"/>
  <c r="K85" i="13"/>
  <c r="O85" i="13"/>
  <c r="Q85" i="13"/>
  <c r="V85" i="13"/>
  <c r="G88" i="13"/>
  <c r="M88" i="13" s="1"/>
  <c r="I88" i="13"/>
  <c r="K88" i="13"/>
  <c r="O88" i="13"/>
  <c r="Q88" i="13"/>
  <c r="V88" i="13"/>
  <c r="G93" i="13"/>
  <c r="M93" i="13" s="1"/>
  <c r="I93" i="13"/>
  <c r="K93" i="13"/>
  <c r="O93" i="13"/>
  <c r="Q93" i="13"/>
  <c r="V93" i="13"/>
  <c r="G96" i="13"/>
  <c r="M96" i="13" s="1"/>
  <c r="I96" i="13"/>
  <c r="K96" i="13"/>
  <c r="O96" i="13"/>
  <c r="Q96" i="13"/>
  <c r="V96" i="13"/>
  <c r="G99" i="13"/>
  <c r="M99" i="13" s="1"/>
  <c r="I99" i="13"/>
  <c r="K99" i="13"/>
  <c r="O99" i="13"/>
  <c r="Q99" i="13"/>
  <c r="V99" i="13"/>
  <c r="G101" i="13"/>
  <c r="I101" i="13"/>
  <c r="K101" i="13"/>
  <c r="M101" i="13"/>
  <c r="O101" i="13"/>
  <c r="Q101" i="13"/>
  <c r="V101" i="13"/>
  <c r="G103" i="13"/>
  <c r="M103" i="13" s="1"/>
  <c r="M102" i="13" s="1"/>
  <c r="I103" i="13"/>
  <c r="I102" i="13" s="1"/>
  <c r="K103" i="13"/>
  <c r="K102" i="13" s="1"/>
  <c r="O103" i="13"/>
  <c r="O102" i="13" s="1"/>
  <c r="Q103" i="13"/>
  <c r="Q102" i="13" s="1"/>
  <c r="V103" i="13"/>
  <c r="V102" i="13" s="1"/>
  <c r="G105" i="13"/>
  <c r="G104" i="13" s="1"/>
  <c r="I63" i="1" s="1"/>
  <c r="I105" i="13"/>
  <c r="K105" i="13"/>
  <c r="O105" i="13"/>
  <c r="Q105" i="13"/>
  <c r="Q104" i="13" s="1"/>
  <c r="V105" i="13"/>
  <c r="G106" i="13"/>
  <c r="M106" i="13" s="1"/>
  <c r="I106" i="13"/>
  <c r="K106" i="13"/>
  <c r="K104" i="13" s="1"/>
  <c r="O106" i="13"/>
  <c r="Q106" i="13"/>
  <c r="V106" i="13"/>
  <c r="G107" i="13"/>
  <c r="I64" i="1" s="1"/>
  <c r="G108" i="13"/>
  <c r="M108" i="13" s="1"/>
  <c r="I108" i="13"/>
  <c r="K108" i="13"/>
  <c r="O108" i="13"/>
  <c r="O107" i="13" s="1"/>
  <c r="Q108" i="13"/>
  <c r="Q107" i="13" s="1"/>
  <c r="V108" i="13"/>
  <c r="G110" i="13"/>
  <c r="M110" i="13" s="1"/>
  <c r="I110" i="13"/>
  <c r="I107" i="13" s="1"/>
  <c r="K110" i="13"/>
  <c r="O110" i="13"/>
  <c r="Q110" i="13"/>
  <c r="V110" i="13"/>
  <c r="G114" i="13"/>
  <c r="M114" i="13" s="1"/>
  <c r="I114" i="13"/>
  <c r="K114" i="13"/>
  <c r="O114" i="13"/>
  <c r="Q114" i="13"/>
  <c r="V114" i="13"/>
  <c r="G117" i="13"/>
  <c r="M117" i="13" s="1"/>
  <c r="I117" i="13"/>
  <c r="K117" i="13"/>
  <c r="O117" i="13"/>
  <c r="Q117" i="13"/>
  <c r="V117" i="13"/>
  <c r="G120" i="13"/>
  <c r="I120" i="13"/>
  <c r="K120" i="13"/>
  <c r="M120" i="13"/>
  <c r="O120" i="13"/>
  <c r="Q120" i="13"/>
  <c r="V120" i="13"/>
  <c r="G122" i="13"/>
  <c r="I122" i="13"/>
  <c r="K122" i="13"/>
  <c r="O122" i="13"/>
  <c r="Q122" i="13"/>
  <c r="V122" i="13"/>
  <c r="G124" i="13"/>
  <c r="M124" i="13" s="1"/>
  <c r="I124" i="13"/>
  <c r="K124" i="13"/>
  <c r="O124" i="13"/>
  <c r="Q124" i="13"/>
  <c r="V124" i="13"/>
  <c r="G126" i="13"/>
  <c r="M126" i="13" s="1"/>
  <c r="I126" i="13"/>
  <c r="K126" i="13"/>
  <c r="O126" i="13"/>
  <c r="Q126" i="13"/>
  <c r="V126" i="13"/>
  <c r="G128" i="13"/>
  <c r="I128" i="13"/>
  <c r="K128" i="13"/>
  <c r="O128" i="13"/>
  <c r="Q128" i="13"/>
  <c r="V128" i="13"/>
  <c r="G130" i="13"/>
  <c r="M130" i="13" s="1"/>
  <c r="I130" i="13"/>
  <c r="K130" i="13"/>
  <c r="O130" i="13"/>
  <c r="Q130" i="13"/>
  <c r="V130" i="13"/>
  <c r="G132" i="13"/>
  <c r="I132" i="13"/>
  <c r="K132" i="13"/>
  <c r="M132" i="13"/>
  <c r="O132" i="13"/>
  <c r="Q132" i="13"/>
  <c r="V132" i="13"/>
  <c r="G134" i="13"/>
  <c r="M134" i="13" s="1"/>
  <c r="I134" i="13"/>
  <c r="K134" i="13"/>
  <c r="O134" i="13"/>
  <c r="Q134" i="13"/>
  <c r="V134" i="13"/>
  <c r="G136" i="13"/>
  <c r="M136" i="13" s="1"/>
  <c r="I136" i="13"/>
  <c r="K136" i="13"/>
  <c r="O136" i="13"/>
  <c r="Q136" i="13"/>
  <c r="V136" i="13"/>
  <c r="G138" i="13"/>
  <c r="M138" i="13" s="1"/>
  <c r="I138" i="13"/>
  <c r="K138" i="13"/>
  <c r="O138" i="13"/>
  <c r="Q138" i="13"/>
  <c r="V138" i="13"/>
  <c r="G140" i="13"/>
  <c r="I140" i="13"/>
  <c r="K140" i="13"/>
  <c r="M140" i="13"/>
  <c r="O140" i="13"/>
  <c r="Q140" i="13"/>
  <c r="V140" i="13"/>
  <c r="G144" i="13"/>
  <c r="M144" i="13" s="1"/>
  <c r="I144" i="13"/>
  <c r="K144" i="13"/>
  <c r="O144" i="13"/>
  <c r="Q144" i="13"/>
  <c r="V144" i="13"/>
  <c r="G147" i="13"/>
  <c r="M147" i="13" s="1"/>
  <c r="I147" i="13"/>
  <c r="K147" i="13"/>
  <c r="O147" i="13"/>
  <c r="Q147" i="13"/>
  <c r="V147" i="13"/>
  <c r="G150" i="13"/>
  <c r="M150" i="13" s="1"/>
  <c r="I150" i="13"/>
  <c r="K150" i="13"/>
  <c r="O150" i="13"/>
  <c r="Q150" i="13"/>
  <c r="V150" i="13"/>
  <c r="G154" i="13"/>
  <c r="I154" i="13"/>
  <c r="K154" i="13"/>
  <c r="M154" i="13"/>
  <c r="O154" i="13"/>
  <c r="Q154" i="13"/>
  <c r="V154" i="13"/>
  <c r="G157" i="13"/>
  <c r="M157" i="13" s="1"/>
  <c r="I157" i="13"/>
  <c r="K157" i="13"/>
  <c r="O157" i="13"/>
  <c r="Q157" i="13"/>
  <c r="V157" i="13"/>
  <c r="G163" i="13"/>
  <c r="M163" i="13" s="1"/>
  <c r="I163" i="13"/>
  <c r="K163" i="13"/>
  <c r="O163" i="13"/>
  <c r="Q163" i="13"/>
  <c r="V163" i="13"/>
  <c r="G165" i="13"/>
  <c r="M165" i="13" s="1"/>
  <c r="I165" i="13"/>
  <c r="K165" i="13"/>
  <c r="O165" i="13"/>
  <c r="Q165" i="13"/>
  <c r="V165" i="13"/>
  <c r="G170" i="13"/>
  <c r="I170" i="13"/>
  <c r="K170" i="13"/>
  <c r="M170" i="13"/>
  <c r="O170" i="13"/>
  <c r="Q170" i="13"/>
  <c r="V170" i="13"/>
  <c r="G171" i="13"/>
  <c r="M171" i="13" s="1"/>
  <c r="I171" i="13"/>
  <c r="K171" i="13"/>
  <c r="O171" i="13"/>
  <c r="Q171" i="13"/>
  <c r="V171" i="13"/>
  <c r="G172" i="13"/>
  <c r="M172" i="13" s="1"/>
  <c r="I172" i="13"/>
  <c r="K172" i="13"/>
  <c r="O172" i="13"/>
  <c r="Q172" i="13"/>
  <c r="V172" i="13"/>
  <c r="G174" i="13"/>
  <c r="M174" i="13" s="1"/>
  <c r="I174" i="13"/>
  <c r="K174" i="13"/>
  <c r="O174" i="13"/>
  <c r="Q174" i="13"/>
  <c r="V174" i="13"/>
  <c r="G175" i="13"/>
  <c r="M175" i="13" s="1"/>
  <c r="I175" i="13"/>
  <c r="K175" i="13"/>
  <c r="O175" i="13"/>
  <c r="Q175" i="13"/>
  <c r="V175" i="13"/>
  <c r="G177" i="13"/>
  <c r="I177" i="13"/>
  <c r="K177" i="13"/>
  <c r="M177" i="13"/>
  <c r="O177" i="13"/>
  <c r="Q177" i="13"/>
  <c r="V177" i="13"/>
  <c r="G179" i="13"/>
  <c r="M179" i="13" s="1"/>
  <c r="I179" i="13"/>
  <c r="K179" i="13"/>
  <c r="O179" i="13"/>
  <c r="Q179" i="13"/>
  <c r="V179" i="13"/>
  <c r="G181" i="13"/>
  <c r="M181" i="13" s="1"/>
  <c r="I181" i="13"/>
  <c r="K181" i="13"/>
  <c r="O181" i="13"/>
  <c r="Q181" i="13"/>
  <c r="V181" i="13"/>
  <c r="G182" i="13"/>
  <c r="I182" i="13"/>
  <c r="K182" i="13"/>
  <c r="M182" i="13"/>
  <c r="O182" i="13"/>
  <c r="Q182" i="13"/>
  <c r="V182" i="13"/>
  <c r="G183" i="13"/>
  <c r="I183" i="13"/>
  <c r="K183" i="13"/>
  <c r="M183" i="13"/>
  <c r="O183" i="13"/>
  <c r="Q183" i="13"/>
  <c r="V183" i="13"/>
  <c r="G185" i="13"/>
  <c r="M185" i="13" s="1"/>
  <c r="I185" i="13"/>
  <c r="K185" i="13"/>
  <c r="O185" i="13"/>
  <c r="Q185" i="13"/>
  <c r="V185" i="13"/>
  <c r="G186" i="13"/>
  <c r="I67" i="1" s="1"/>
  <c r="G187" i="13"/>
  <c r="M187" i="13" s="1"/>
  <c r="M186" i="13" s="1"/>
  <c r="I187" i="13"/>
  <c r="I186" i="13" s="1"/>
  <c r="K187" i="13"/>
  <c r="K186" i="13" s="1"/>
  <c r="O187" i="13"/>
  <c r="O186" i="13" s="1"/>
  <c r="Q187" i="13"/>
  <c r="Q186" i="13" s="1"/>
  <c r="V187" i="13"/>
  <c r="V186" i="13" s="1"/>
  <c r="G194" i="13"/>
  <c r="G193" i="13" s="1"/>
  <c r="I68" i="1" s="1"/>
  <c r="I194" i="13"/>
  <c r="I193" i="13" s="1"/>
  <c r="K194" i="13"/>
  <c r="K193" i="13" s="1"/>
  <c r="O194" i="13"/>
  <c r="O193" i="13" s="1"/>
  <c r="Q194" i="13"/>
  <c r="Q193" i="13" s="1"/>
  <c r="V194" i="13"/>
  <c r="V193" i="13" s="1"/>
  <c r="G198" i="13"/>
  <c r="M198" i="13" s="1"/>
  <c r="I198" i="13"/>
  <c r="K198" i="13"/>
  <c r="O198" i="13"/>
  <c r="Q198" i="13"/>
  <c r="V198" i="13"/>
  <c r="G200" i="13"/>
  <c r="I200" i="13"/>
  <c r="K200" i="13"/>
  <c r="M200" i="13"/>
  <c r="O200" i="13"/>
  <c r="Q200" i="13"/>
  <c r="V200" i="13"/>
  <c r="G201" i="13"/>
  <c r="M201" i="13" s="1"/>
  <c r="I201" i="13"/>
  <c r="K201" i="13"/>
  <c r="O201" i="13"/>
  <c r="Q201" i="13"/>
  <c r="V201" i="13"/>
  <c r="G202" i="13"/>
  <c r="M202" i="13" s="1"/>
  <c r="I202" i="13"/>
  <c r="K202" i="13"/>
  <c r="O202" i="13"/>
  <c r="Q202" i="13"/>
  <c r="V202" i="13"/>
  <c r="G203" i="13"/>
  <c r="M203" i="13" s="1"/>
  <c r="I203" i="13"/>
  <c r="K203" i="13"/>
  <c r="O203" i="13"/>
  <c r="Q203" i="13"/>
  <c r="V203" i="13"/>
  <c r="G204" i="13"/>
  <c r="I204" i="13"/>
  <c r="K204" i="13"/>
  <c r="M204" i="13"/>
  <c r="O204" i="13"/>
  <c r="Q204" i="13"/>
  <c r="V204" i="13"/>
  <c r="G205" i="13"/>
  <c r="M205" i="13" s="1"/>
  <c r="I205" i="13"/>
  <c r="K205" i="13"/>
  <c r="O205" i="13"/>
  <c r="Q205" i="13"/>
  <c r="V205" i="13"/>
  <c r="G206" i="13"/>
  <c r="M206" i="13" s="1"/>
  <c r="I206" i="13"/>
  <c r="K206" i="13"/>
  <c r="O206" i="13"/>
  <c r="Q206" i="13"/>
  <c r="V206" i="13"/>
  <c r="G208" i="13"/>
  <c r="I208" i="13"/>
  <c r="K208" i="13"/>
  <c r="K207" i="13" s="1"/>
  <c r="M208" i="13"/>
  <c r="O208" i="13"/>
  <c r="Q208" i="13"/>
  <c r="V208" i="13"/>
  <c r="V207" i="13" s="1"/>
  <c r="G210" i="13"/>
  <c r="M210" i="13" s="1"/>
  <c r="I210" i="13"/>
  <c r="K210" i="13"/>
  <c r="O210" i="13"/>
  <c r="Q210" i="13"/>
  <c r="V210" i="13"/>
  <c r="G211" i="13"/>
  <c r="M211" i="13" s="1"/>
  <c r="I211" i="13"/>
  <c r="K211" i="13"/>
  <c r="O211" i="13"/>
  <c r="Q211" i="13"/>
  <c r="V211" i="13"/>
  <c r="G213" i="13"/>
  <c r="G212" i="13" s="1"/>
  <c r="I73" i="1" s="1"/>
  <c r="I213" i="13"/>
  <c r="K213" i="13"/>
  <c r="M213" i="13"/>
  <c r="O213" i="13"/>
  <c r="Q213" i="13"/>
  <c r="V213" i="13"/>
  <c r="G217" i="13"/>
  <c r="M217" i="13" s="1"/>
  <c r="I217" i="13"/>
  <c r="K217" i="13"/>
  <c r="O217" i="13"/>
  <c r="Q217" i="13"/>
  <c r="V217" i="13"/>
  <c r="G219" i="13"/>
  <c r="M219" i="13" s="1"/>
  <c r="I219" i="13"/>
  <c r="K219" i="13"/>
  <c r="O219" i="13"/>
  <c r="Q219" i="13"/>
  <c r="V219" i="13"/>
  <c r="G220" i="13"/>
  <c r="M220" i="13" s="1"/>
  <c r="I220" i="13"/>
  <c r="K220" i="13"/>
  <c r="O220" i="13"/>
  <c r="Q220" i="13"/>
  <c r="V220" i="13"/>
  <c r="G221" i="13"/>
  <c r="M221" i="13" s="1"/>
  <c r="I221" i="13"/>
  <c r="K221" i="13"/>
  <c r="O221" i="13"/>
  <c r="Q221" i="13"/>
  <c r="V221" i="13"/>
  <c r="G222" i="13"/>
  <c r="M222" i="13" s="1"/>
  <c r="I222" i="13"/>
  <c r="K222" i="13"/>
  <c r="O222" i="13"/>
  <c r="Q222" i="13"/>
  <c r="V222" i="13"/>
  <c r="G224" i="13"/>
  <c r="M224" i="13" s="1"/>
  <c r="I224" i="13"/>
  <c r="K224" i="13"/>
  <c r="O224" i="13"/>
  <c r="Q224" i="13"/>
  <c r="V224" i="13"/>
  <c r="G225" i="13"/>
  <c r="M225" i="13" s="1"/>
  <c r="I225" i="13"/>
  <c r="K225" i="13"/>
  <c r="O225" i="13"/>
  <c r="Q225" i="13"/>
  <c r="V225" i="13"/>
  <c r="G227" i="13"/>
  <c r="I227" i="13"/>
  <c r="K227" i="13"/>
  <c r="O227" i="13"/>
  <c r="Q227" i="13"/>
  <c r="V227" i="13"/>
  <c r="G229" i="13"/>
  <c r="M229" i="13" s="1"/>
  <c r="I229" i="13"/>
  <c r="K229" i="13"/>
  <c r="O229" i="13"/>
  <c r="Q229" i="13"/>
  <c r="V229" i="13"/>
  <c r="G235" i="13"/>
  <c r="M235" i="13" s="1"/>
  <c r="I235" i="13"/>
  <c r="K235" i="13"/>
  <c r="O235" i="13"/>
  <c r="Q235" i="13"/>
  <c r="V235" i="13"/>
  <c r="G238" i="13"/>
  <c r="I238" i="13"/>
  <c r="K238" i="13"/>
  <c r="M238" i="13"/>
  <c r="O238" i="13"/>
  <c r="Q238" i="13"/>
  <c r="V238" i="13"/>
  <c r="G240" i="13"/>
  <c r="M240" i="13" s="1"/>
  <c r="I240" i="13"/>
  <c r="K240" i="13"/>
  <c r="O240" i="13"/>
  <c r="Q240" i="13"/>
  <c r="V240" i="13"/>
  <c r="G243" i="13"/>
  <c r="M243" i="13" s="1"/>
  <c r="I243" i="13"/>
  <c r="K243" i="13"/>
  <c r="O243" i="13"/>
  <c r="Q243" i="13"/>
  <c r="V243" i="13"/>
  <c r="G249" i="13"/>
  <c r="I249" i="13"/>
  <c r="K249" i="13"/>
  <c r="O249" i="13"/>
  <c r="Q249" i="13"/>
  <c r="V249" i="13"/>
  <c r="G250" i="13"/>
  <c r="M250" i="13" s="1"/>
  <c r="I250" i="13"/>
  <c r="K250" i="13"/>
  <c r="O250" i="13"/>
  <c r="Q250" i="13"/>
  <c r="V250" i="13"/>
  <c r="G251" i="13"/>
  <c r="M251" i="13" s="1"/>
  <c r="I251" i="13"/>
  <c r="K251" i="13"/>
  <c r="O251" i="13"/>
  <c r="Q251" i="13"/>
  <c r="V251" i="13"/>
  <c r="G252" i="13"/>
  <c r="I252" i="13"/>
  <c r="K252" i="13"/>
  <c r="M252" i="13"/>
  <c r="O252" i="13"/>
  <c r="Q252" i="13"/>
  <c r="V252" i="13"/>
  <c r="G260" i="13"/>
  <c r="M260" i="13" s="1"/>
  <c r="I260" i="13"/>
  <c r="K260" i="13"/>
  <c r="O260" i="13"/>
  <c r="Q260" i="13"/>
  <c r="V260" i="13"/>
  <c r="G265" i="13"/>
  <c r="I76" i="1" s="1"/>
  <c r="G266" i="13"/>
  <c r="M266" i="13" s="1"/>
  <c r="I266" i="13"/>
  <c r="K266" i="13"/>
  <c r="O266" i="13"/>
  <c r="Q266" i="13"/>
  <c r="V266" i="13"/>
  <c r="G269" i="13"/>
  <c r="I269" i="13"/>
  <c r="K269" i="13"/>
  <c r="M269" i="13"/>
  <c r="O269" i="13"/>
  <c r="Q269" i="13"/>
  <c r="V269" i="13"/>
  <c r="G272" i="13"/>
  <c r="M272" i="13" s="1"/>
  <c r="I272" i="13"/>
  <c r="K272" i="13"/>
  <c r="O272" i="13"/>
  <c r="Q272" i="13"/>
  <c r="V272" i="13"/>
  <c r="G273" i="13"/>
  <c r="M273" i="13" s="1"/>
  <c r="I273" i="13"/>
  <c r="K273" i="13"/>
  <c r="O273" i="13"/>
  <c r="Q273" i="13"/>
  <c r="V273" i="13"/>
  <c r="G275" i="13"/>
  <c r="M275" i="13" s="1"/>
  <c r="I275" i="13"/>
  <c r="K275" i="13"/>
  <c r="O275" i="13"/>
  <c r="Q275" i="13"/>
  <c r="V275" i="13"/>
  <c r="G280" i="13"/>
  <c r="M280" i="13" s="1"/>
  <c r="I280" i="13"/>
  <c r="K280" i="13"/>
  <c r="K279" i="13" s="1"/>
  <c r="O280" i="13"/>
  <c r="O279" i="13" s="1"/>
  <c r="Q280" i="13"/>
  <c r="V280" i="13"/>
  <c r="V279" i="13" s="1"/>
  <c r="G292" i="13"/>
  <c r="M292" i="13" s="1"/>
  <c r="I292" i="13"/>
  <c r="K292" i="13"/>
  <c r="O292" i="13"/>
  <c r="Q292" i="13"/>
  <c r="V292" i="13"/>
  <c r="G295" i="13"/>
  <c r="M295" i="13" s="1"/>
  <c r="I295" i="13"/>
  <c r="K295" i="13"/>
  <c r="O295" i="13"/>
  <c r="Q295" i="13"/>
  <c r="V295" i="13"/>
  <c r="G299" i="13"/>
  <c r="M299" i="13" s="1"/>
  <c r="I299" i="13"/>
  <c r="K299" i="13"/>
  <c r="O299" i="13"/>
  <c r="Q299" i="13"/>
  <c r="V299" i="13"/>
  <c r="G303" i="13"/>
  <c r="M303" i="13" s="1"/>
  <c r="I303" i="13"/>
  <c r="K303" i="13"/>
  <c r="O303" i="13"/>
  <c r="Q303" i="13"/>
  <c r="V303" i="13"/>
  <c r="G308" i="13"/>
  <c r="M308" i="13" s="1"/>
  <c r="I308" i="13"/>
  <c r="K308" i="13"/>
  <c r="O308" i="13"/>
  <c r="Q308" i="13"/>
  <c r="V308" i="13"/>
  <c r="G312" i="13"/>
  <c r="M312" i="13" s="1"/>
  <c r="I312" i="13"/>
  <c r="K312" i="13"/>
  <c r="O312" i="13"/>
  <c r="Q312" i="13"/>
  <c r="V312" i="13"/>
  <c r="G317" i="13"/>
  <c r="M317" i="13" s="1"/>
  <c r="I317" i="13"/>
  <c r="K317" i="13"/>
  <c r="O317" i="13"/>
  <c r="Q317" i="13"/>
  <c r="V317" i="13"/>
  <c r="G321" i="13"/>
  <c r="M321" i="13" s="1"/>
  <c r="I321" i="13"/>
  <c r="K321" i="13"/>
  <c r="O321" i="13"/>
  <c r="Q321" i="13"/>
  <c r="V321" i="13"/>
  <c r="AE326" i="13"/>
  <c r="F44" i="1" s="1"/>
  <c r="BA17" i="12"/>
  <c r="BA12" i="12"/>
  <c r="G9" i="12"/>
  <c r="M9" i="12" s="1"/>
  <c r="I9" i="12"/>
  <c r="K9" i="12"/>
  <c r="O9" i="12"/>
  <c r="O8" i="12" s="1"/>
  <c r="Q9" i="12"/>
  <c r="V9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6" i="12"/>
  <c r="G15" i="12" s="1"/>
  <c r="I84" i="1" s="1"/>
  <c r="I20" i="1" s="1"/>
  <c r="I16" i="12"/>
  <c r="K16" i="12"/>
  <c r="O16" i="12"/>
  <c r="Q16" i="12"/>
  <c r="V16" i="12"/>
  <c r="V15" i="12" s="1"/>
  <c r="V18" i="12"/>
  <c r="V19" i="12"/>
  <c r="AE21" i="12"/>
  <c r="F41" i="1" s="1"/>
  <c r="H46" i="1"/>
  <c r="J28" i="1"/>
  <c r="J26" i="1"/>
  <c r="G38" i="1"/>
  <c r="F38" i="1"/>
  <c r="J23" i="1"/>
  <c r="J24" i="1"/>
  <c r="J25" i="1"/>
  <c r="J27" i="1"/>
  <c r="E24" i="1"/>
  <c r="G24" i="1"/>
  <c r="E26" i="1"/>
  <c r="G26" i="1"/>
  <c r="I45" i="1" l="1"/>
  <c r="I104" i="13"/>
  <c r="K8" i="12"/>
  <c r="I8" i="12"/>
  <c r="Q279" i="13"/>
  <c r="I113" i="13"/>
  <c r="Q212" i="13"/>
  <c r="V104" i="13"/>
  <c r="V294" i="13"/>
  <c r="O104" i="13"/>
  <c r="V226" i="13"/>
  <c r="Q197" i="13"/>
  <c r="O207" i="13"/>
  <c r="V113" i="13"/>
  <c r="I15" i="12"/>
  <c r="O15" i="12"/>
  <c r="V55" i="13"/>
  <c r="Q19" i="13"/>
  <c r="K8" i="13"/>
  <c r="F43" i="1"/>
  <c r="I69" i="1"/>
  <c r="G248" i="13"/>
  <c r="I75" i="1" s="1"/>
  <c r="I294" i="13"/>
  <c r="K197" i="13"/>
  <c r="I123" i="13"/>
  <c r="I55" i="13"/>
  <c r="I8" i="13"/>
  <c r="AF21" i="12"/>
  <c r="K248" i="13"/>
  <c r="M16" i="12"/>
  <c r="O226" i="13"/>
  <c r="V19" i="13"/>
  <c r="Q15" i="12"/>
  <c r="V212" i="13"/>
  <c r="AF326" i="13"/>
  <c r="Q226" i="13"/>
  <c r="I212" i="13"/>
  <c r="Q207" i="13"/>
  <c r="K15" i="12"/>
  <c r="I279" i="13"/>
  <c r="K123" i="13"/>
  <c r="I19" i="13"/>
  <c r="M197" i="13"/>
  <c r="O294" i="13"/>
  <c r="Q248" i="13"/>
  <c r="I226" i="13"/>
  <c r="K212" i="13"/>
  <c r="I207" i="13"/>
  <c r="O123" i="13"/>
  <c r="K55" i="13"/>
  <c r="G18" i="14"/>
  <c r="I81" i="1" s="1"/>
  <c r="I18" i="1" s="1"/>
  <c r="V123" i="13"/>
  <c r="O212" i="13"/>
  <c r="O55" i="13"/>
  <c r="V8" i="12"/>
  <c r="K19" i="13"/>
  <c r="I59" i="1"/>
  <c r="G226" i="13"/>
  <c r="I74" i="1" s="1"/>
  <c r="Q8" i="12"/>
  <c r="I248" i="13"/>
  <c r="O197" i="13"/>
  <c r="G123" i="13"/>
  <c r="I66" i="1" s="1"/>
  <c r="V107" i="13"/>
  <c r="O19" i="13"/>
  <c r="G55" i="13"/>
  <c r="I61" i="1" s="1"/>
  <c r="M107" i="13"/>
  <c r="G102" i="13"/>
  <c r="I62" i="1" s="1"/>
  <c r="G19" i="13"/>
  <c r="I60" i="1" s="1"/>
  <c r="F39" i="1"/>
  <c r="G279" i="13"/>
  <c r="I77" i="1" s="1"/>
  <c r="K265" i="13"/>
  <c r="O248" i="13"/>
  <c r="G197" i="13"/>
  <c r="I71" i="1" s="1"/>
  <c r="G113" i="13"/>
  <c r="I65" i="1" s="1"/>
  <c r="Q113" i="13"/>
  <c r="K107" i="13"/>
  <c r="M105" i="13"/>
  <c r="O8" i="13"/>
  <c r="V265" i="13"/>
  <c r="O113" i="13"/>
  <c r="Q265" i="13"/>
  <c r="K294" i="13"/>
  <c r="O265" i="13"/>
  <c r="I265" i="13"/>
  <c r="M249" i="13"/>
  <c r="M248" i="13" s="1"/>
  <c r="G207" i="13"/>
  <c r="I72" i="1" s="1"/>
  <c r="V197" i="13"/>
  <c r="F40" i="1"/>
  <c r="M8" i="12"/>
  <c r="G8" i="12"/>
  <c r="Q294" i="13"/>
  <c r="V248" i="13"/>
  <c r="K226" i="13"/>
  <c r="I197" i="13"/>
  <c r="Q123" i="13"/>
  <c r="K113" i="13"/>
  <c r="V8" i="13"/>
  <c r="Q8" i="13"/>
  <c r="M104" i="13"/>
  <c r="M294" i="13"/>
  <c r="M265" i="13"/>
  <c r="M207" i="13"/>
  <c r="M279" i="13"/>
  <c r="M212" i="13"/>
  <c r="G294" i="13"/>
  <c r="I82" i="1" s="1"/>
  <c r="M227" i="13"/>
  <c r="M226" i="13" s="1"/>
  <c r="M194" i="13"/>
  <c r="M193" i="13" s="1"/>
  <c r="M128" i="13"/>
  <c r="M123" i="13" s="1"/>
  <c r="M122" i="13"/>
  <c r="M113" i="13" s="1"/>
  <c r="M63" i="13"/>
  <c r="M55" i="13" s="1"/>
  <c r="M27" i="13"/>
  <c r="M19" i="13" s="1"/>
  <c r="M16" i="13"/>
  <c r="M8" i="13" s="1"/>
  <c r="M15" i="12"/>
  <c r="I17" i="1" l="1"/>
  <c r="I16" i="1"/>
  <c r="F46" i="1"/>
  <c r="G23" i="1" s="1"/>
  <c r="G44" i="1"/>
  <c r="I44" i="1" s="1"/>
  <c r="G43" i="1"/>
  <c r="I43" i="1" s="1"/>
  <c r="G21" i="14"/>
  <c r="G326" i="13"/>
  <c r="I83" i="1"/>
  <c r="I19" i="1" s="1"/>
  <c r="G21" i="12"/>
  <c r="G41" i="1"/>
  <c r="I41" i="1" s="1"/>
  <c r="G40" i="1"/>
  <c r="I40" i="1" s="1"/>
  <c r="G39" i="1"/>
  <c r="G46" i="1" s="1"/>
  <c r="G25" i="1" s="1"/>
  <c r="I21" i="1" l="1"/>
  <c r="A27" i="1"/>
  <c r="A28" i="1" s="1"/>
  <c r="G28" i="1" s="1"/>
  <c r="G27" i="1" s="1"/>
  <c r="G29" i="1" s="1"/>
  <c r="I39" i="1"/>
  <c r="I46" i="1" s="1"/>
  <c r="I85" i="1"/>
  <c r="J84" i="1" l="1"/>
  <c r="J69" i="1"/>
  <c r="J67" i="1"/>
  <c r="J81" i="1"/>
  <c r="J68" i="1"/>
  <c r="J66" i="1"/>
  <c r="J82" i="1"/>
  <c r="J64" i="1"/>
  <c r="J65" i="1"/>
  <c r="J79" i="1"/>
  <c r="J63" i="1"/>
  <c r="J77" i="1"/>
  <c r="J78" i="1"/>
  <c r="J62" i="1"/>
  <c r="J61" i="1"/>
  <c r="J70" i="1"/>
  <c r="J76" i="1"/>
  <c r="J60" i="1"/>
  <c r="J71" i="1"/>
  <c r="J75" i="1"/>
  <c r="J59" i="1"/>
  <c r="J73" i="1"/>
  <c r="J74" i="1"/>
  <c r="J72" i="1"/>
  <c r="J80" i="1"/>
  <c r="J83" i="1"/>
  <c r="J41" i="1"/>
  <c r="J39" i="1"/>
  <c r="J46" i="1" s="1"/>
  <c r="J45" i="1"/>
  <c r="J40" i="1"/>
  <c r="J43" i="1"/>
  <c r="J44" i="1"/>
  <c r="J8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FF5B6778-2371-4BC4-AED4-6936DB3E315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E89F257-BA47-4A09-8B32-C746F4B1BE9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69BF78A4-1DBA-4D7F-B017-95D82E7B51A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7A19A57-8B21-4D07-8F10-5B97FB8EE5E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lenka</author>
  </authors>
  <commentList>
    <comment ref="S6" authorId="0" shapeId="0" xr:uid="{58ED4834-FD07-40D1-A68E-D36F3CEF0D7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7B6B393-57EA-41E6-AB28-BBB3AA71A45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<sst xmlns="http://schemas.openxmlformats.org/spreadsheetml/2006/main" count="1874" uniqueCount="589">
  <si>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</si>
  <si>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</si>
  <si>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</si>
  <si>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</si>
  <si>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</si>
  <si>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</si>
  <si>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</si>
  <si>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</si>
  <si>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</si>
  <si>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</si>
  <si>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</si>
  <si>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</si>
  <si>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</si>
  <si>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</si>
  <si>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</si>
  <si>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</si>
  <si>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</si>
  <si>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</si>
  <si>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</si>
  <si>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</si>
  <si>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</si>
  <si>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</si>
  <si>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</si>
  <si>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</si>
  <si>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</si>
  <si>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</si>
  <si>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</si>
  <si>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</si>
  <si>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</si>
  <si>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</si>
  <si>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</si>
  <si>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</si>
  <si>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</si>
  <si>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</si>
  <si>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</si>
  <si>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</si>
  <si>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</si>
  <si>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</si>
  <si>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</si>
  <si>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</si>
  <si>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</si>
  <si>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</si>
  <si>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</si>
  <si>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2024/18 PaK</t>
  </si>
  <si>
    <t>Hybridní meeting room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</si>
  <si>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</si>
  <si>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</si>
  <si>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</si>
  <si>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</si>
  <si>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</si>
  <si>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</si>
  <si>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Projekční architektonická kancelář spol. s r.o. ing.arch. V. Steinhauserová</t>
  </si>
  <si>
    <t>Gorkého 62/13</t>
  </si>
  <si>
    <t>Brno-Veveří</t>
  </si>
  <si>
    <t>60754583</t>
  </si>
  <si>
    <t>CZ60754583</t>
  </si>
  <si>
    <t>Stavba</t>
  </si>
  <si>
    <t>Ostatní a vedlejší náklady</t>
  </si>
  <si>
    <t>0</t>
  </si>
  <si>
    <t>VN+ON</t>
  </si>
  <si>
    <t>Stavební objekt</t>
  </si>
  <si>
    <t>1</t>
  </si>
  <si>
    <t>stavební část</t>
  </si>
  <si>
    <t>2</t>
  </si>
  <si>
    <t>profese</t>
  </si>
  <si>
    <t>Celkem za stavbu</t>
  </si>
  <si>
    <t>CZK</t>
  </si>
  <si>
    <t>#POPS</t>
  </si>
  <si>
    <t>Popis stavby: 2024/18 PaK - Hybridní meeting room</t>
  </si>
  <si>
    <t>#POPO</t>
  </si>
  <si>
    <t>Popis objektu: 00 - Vedlejší a ostatní náklady</t>
  </si>
  <si>
    <t>#POPR</t>
  </si>
  <si>
    <t>Popis rozpočtu: 0 - VN+ON</t>
  </si>
  <si>
    <t>Popis objektu: 1 - Hybridní meeting room</t>
  </si>
  <si>
    <t>Popis rozpočtu: 1 - stavební část</t>
  </si>
  <si>
    <t>Popis rozpočtu: 2 - profese</t>
  </si>
  <si>
    <t>Rekapitulace dílů</t>
  </si>
  <si>
    <t>Typ dílu</t>
  </si>
  <si>
    <t>3</t>
  </si>
  <si>
    <t>Svislé a kompletní konstrukce</t>
  </si>
  <si>
    <t>311</t>
  </si>
  <si>
    <t>Sádrokartonové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</si>
  <si>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</si>
  <si>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</si>
  <si>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</si>
  <si>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</si>
  <si>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</si>
  <si>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</si>
  <si>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</si>
  <si>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</si>
  <si>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</si>
  <si>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</si>
  <si>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</si>
  <si>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</si>
  <si>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</si>
  <si>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</si>
  <si>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</si>
  <si>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</si>
  <si>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720</t>
  </si>
  <si>
    <t>Zdravotechnická instalace</t>
  </si>
  <si>
    <t>730</t>
  </si>
  <si>
    <t>Ústřední vytápění</t>
  </si>
  <si>
    <t>760-O</t>
  </si>
  <si>
    <t>ostatní výrobky</t>
  </si>
  <si>
    <t>766</t>
  </si>
  <si>
    <t>Konstrukce truhlářské</t>
  </si>
  <si>
    <t>767</t>
  </si>
  <si>
    <t>Konstrukce zámečnické</t>
  </si>
  <si>
    <t>776</t>
  </si>
  <si>
    <t>Podlahy povlakové</t>
  </si>
  <si>
    <t>777</t>
  </si>
  <si>
    <t>Podlahy ze syntetických hmot</t>
  </si>
  <si>
    <t>781</t>
  </si>
  <si>
    <t>Obklady keramické</t>
  </si>
  <si>
    <t>784</t>
  </si>
  <si>
    <t>Malby</t>
  </si>
  <si>
    <t>M21</t>
  </si>
  <si>
    <t>Elektromontáže</t>
  </si>
  <si>
    <t>M22</t>
  </si>
  <si>
    <t>Montáž sdělovací a zabezp. techniky</t>
  </si>
  <si>
    <t>M22m</t>
  </si>
  <si>
    <t>Měření a regulace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</si>
  <si>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</si>
  <si>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</si>
  <si>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</si>
  <si>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</si>
  <si>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</si>
  <si>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</si>
  <si>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</si>
  <si>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</si>
  <si>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</si>
  <si>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</si>
  <si>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00</t>
  </si>
  <si>
    <t>Vedlejší a ostatní náklady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</si>
  <si>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</si>
  <si>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</si>
  <si>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</si>
  <si>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</si>
  <si>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</si>
  <si>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</si>
  <si>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</si>
  <si>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</si>
  <si>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</si>
  <si>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</si>
  <si>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</si>
  <si>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</si>
  <si>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</si>
  <si>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</si>
  <si>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</si>
  <si>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</si>
  <si>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</si>
  <si>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</si>
  <si>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</si>
  <si>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</si>
  <si>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</si>
  <si>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</si>
  <si>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</si>
  <si>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</si>
  <si>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</si>
  <si>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</si>
  <si>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</si>
  <si>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</si>
  <si>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</si>
  <si>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</si>
  <si>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24/ I</t>
  </si>
  <si>
    <t>Indiv</t>
  </si>
  <si>
    <t>VRN</t>
  </si>
  <si>
    <t>Běžná</t>
  </si>
  <si>
    <t>POL99_2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</si>
  <si>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</si>
  <si>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</si>
  <si>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</si>
  <si>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</si>
  <si>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</si>
  <si>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</si>
  <si>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</si>
  <si>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</si>
  <si>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</si>
  <si>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</si>
  <si>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</si>
  <si>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</si>
  <si>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</si>
  <si>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Vlastní</t>
  </si>
  <si>
    <t>SUM</t>
  </si>
  <si>
    <t>END</t>
  </si>
  <si>
    <t>Položkový soupis prací a dodávek</t>
  </si>
  <si>
    <t>310235251RT2</t>
  </si>
  <si>
    <t>Zazdívka otvorů o ploše do 0,0225 m2 ve zdivu nadzákladovém cihlami pálenými o tloušťce zdi přes 300 do 450 mm</t>
  </si>
  <si>
    <t>kus</t>
  </si>
  <si>
    <t>801-4</t>
  </si>
  <si>
    <t>Práce</t>
  </si>
  <si>
    <t>POL1_</t>
  </si>
  <si>
    <t>včetně pomocného pracovního lešení</t>
  </si>
  <si>
    <t>SPI</t>
  </si>
  <si>
    <t>340235212RT2</t>
  </si>
  <si>
    <t>Zazdívka otvorů o ploše do 0,0225 m2 v příčkách nebo stěnách cihlami pálenými tloušťky nad 100 mm</t>
  </si>
  <si>
    <t>340271515R00</t>
  </si>
  <si>
    <t>Zazdívka otvorů příček z pórobetonových tvárnic plochy od 0,25 m2 do 1 m2, tloušťka zdiva 150 mm</t>
  </si>
  <si>
    <t>m3</t>
  </si>
  <si>
    <t>3-5np : 1,0*3*,15</t>
  </si>
  <si>
    <t>VV</t>
  </si>
  <si>
    <t>342255026R00</t>
  </si>
  <si>
    <t>Příčky z cihel a tvárnic nepálených příčky z příčkovek pórobetonových tloušťky 125 mm</t>
  </si>
  <si>
    <t>m2</t>
  </si>
  <si>
    <t>801-1</t>
  </si>
  <si>
    <t>včetně pomocného lešení</t>
  </si>
  <si>
    <t>,9*2,02</t>
  </si>
  <si>
    <t>342261212RT1</t>
  </si>
  <si>
    <t>Příčky z desek sádrokartonových dvojité opláštění, jednoduchá konstrukce CW 75 tloušťka příčky 125 mm, desky standard, tloušťky12,5 mm, tloušťka izolace 50 mm, požární odolnost EI 60</t>
  </si>
  <si>
    <t>zřízení nosné konstrukce příčky, vložení tepelné izolace tl. do 5 cm, montáž desek, tmelení spár Q2 a úprava rohů. Včetně dodávek materiálu.</t>
  </si>
  <si>
    <t>(2,705+,7+1,73)*3,27-,7*3,07</t>
  </si>
  <si>
    <t>(,66+,855+,465+,3)*3,27</t>
  </si>
  <si>
    <t>342091043R00</t>
  </si>
  <si>
    <t>Úpravy, doplňkové práce a příplatky pro sádrokartonové a sádrovláknité příčky příplatky za nestandardní povrchovou úpravu Q3</t>
  </si>
  <si>
    <t>(,05+,6+5,025+,465+2,705+,7+1,45+1,73+,465+2,015+,41)*3,27-,7*3,07</t>
  </si>
  <si>
    <t>(,66+1,45+,855)*3,27-,7*3,07</t>
  </si>
  <si>
    <t>342263995R00</t>
  </si>
  <si>
    <t>Úpravy, doplňkové práce a příplatky pro sádrokartonové a sádrovláknité příčky příplatky za izolaci tl. nad 50 do 80 mm</t>
  </si>
  <si>
    <t>342090122R00</t>
  </si>
  <si>
    <t>Úprava nosné konstrukce a opláštění SDK příčky pro zřízení otvoru pro dveře jednokřídlé, při hmotnosti jednoho křídla do 25 kg, v SDK příčce z R-CW a R-UW profilů š. 75 mm, 2 x opláštěné</t>
  </si>
  <si>
    <t>342266211RT1</t>
  </si>
  <si>
    <t>Předstěny opláštěné sádrokartonovými deskami suchá omítka - předstěna lepená tloušťka desky 12,5 mm, standard</t>
  </si>
  <si>
    <t>pozn.4 : ,22*2,16</t>
  </si>
  <si>
    <t>pozn.3 vč.102 : ,22*2,16</t>
  </si>
  <si>
    <t>342266111RU7</t>
  </si>
  <si>
    <t>Předstěny opláštěné sádrokartonovými deskami obklad stěn sádrokartonem na ocelovou konstrukci z profilů CW 50 tloušťka desky 12, 5 mm, desky standard, dvojité opláštění, bez izolace</t>
  </si>
  <si>
    <t>pozn.2 : 3,27*(,63+,65*2)</t>
  </si>
  <si>
    <t>342266998RT1</t>
  </si>
  <si>
    <t>Předstěny opláštěné sádrokartonovými deskami příplatky příplatek pro obklad za plochu do 2 m2</t>
  </si>
  <si>
    <t>342264051RT3</t>
  </si>
  <si>
    <t>Podhledy na kovové konstrukci opláštěné deskami sádrokartonovými nosná konstrukce z profilů CD s přímým uchycením 1x deska, tloušťky 12,5 mm, impregnovaná, bez izolace</t>
  </si>
  <si>
    <t>3-5np : 1,0*3</t>
  </si>
  <si>
    <t>342264101R00</t>
  </si>
  <si>
    <t xml:space="preserve">Doplňkové práce osazení revizních dvířek do sádrokartonového podhledu, do 0,25 m2,  ,  </t>
  </si>
  <si>
    <t>s vyřezáním otvoru, osazením rámu s dvířky, prošroubováním a úpravou parotěsné zábrany,</t>
  </si>
  <si>
    <t>342264098RT1</t>
  </si>
  <si>
    <t>Příplatky k podhledům sádrokartonovým příplatek k podhledu sádrokartonovému za plochu do 2 m2</t>
  </si>
  <si>
    <t>3420902</t>
  </si>
  <si>
    <t>výztuha UA  profil - pro zavěšení obrazu - kompl.dod+mtz</t>
  </si>
  <si>
    <t>m</t>
  </si>
  <si>
    <t>pozn.7 : 2*1,2</t>
  </si>
  <si>
    <t>10</t>
  </si>
  <si>
    <t>342269</t>
  </si>
  <si>
    <t>Přípl SDK příčka zakřiv oblouk</t>
  </si>
  <si>
    <t>59591016R</t>
  </si>
  <si>
    <t>deska sádrokartonová stavební š = 1 250 mm; l = 2 000 mm; tl = 12,5 mm</t>
  </si>
  <si>
    <t>SPCM</t>
  </si>
  <si>
    <t>Specifikace</t>
  </si>
  <si>
    <t>POL3_</t>
  </si>
  <si>
    <t>pozn.3 vč.102 : -,22*2,16*1,05</t>
  </si>
  <si>
    <t>59591091R</t>
  </si>
  <si>
    <t>dvířka do sádrokartonu pozink; 400 x 400 mm; s tlačným zámkem</t>
  </si>
  <si>
    <t>RTS 14/ I</t>
  </si>
  <si>
    <t>595920380R</t>
  </si>
  <si>
    <t>deska sádrokartonová akustická protipožární, neutralizující formaldehyd; tl. 12,5 mm; š = 1 250 mm; l = 2 000 mm; hrana podélná zploštělá, příčná kolmo řezaná s úkosem</t>
  </si>
  <si>
    <t>pozn.3 vč.102 : ,22*2,16*1,05</t>
  </si>
  <si>
    <t>602011141RT3</t>
  </si>
  <si>
    <t xml:space="preserve">Omítka stěn z hotových směsí vrstva štuková, vápenná,  , tloušťka vrstvy 4 mm,  </t>
  </si>
  <si>
    <t>POL1_1</t>
  </si>
  <si>
    <t>po jednotlivých vrstvách</t>
  </si>
  <si>
    <t>3,27*(3,33+3,175)-(3,33+3,175)*2,16+,53*2,16</t>
  </si>
  <si>
    <t>3,27*(1,78+1,655+,41+2,8)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</si>
  <si>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</si>
  <si>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</si>
  <si>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</si>
  <si>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7,12*2,16</t>
  </si>
  <si>
    <t>612403399R00</t>
  </si>
  <si>
    <t>Hrubá výplň rýh ve stěnách, jakoukoliv maltou jakoukoliv maltou jakékoliv šířky</t>
  </si>
  <si>
    <t>jakékoliv šířky rýhy,</t>
  </si>
  <si>
    <t>,15*3,27</t>
  </si>
  <si>
    <t>,12*8,0</t>
  </si>
  <si>
    <t>612409991RT2</t>
  </si>
  <si>
    <t>Začištění omítek kolem oken, dveří a obkladů apod. s použitím suché maltové směsi</t>
  </si>
  <si>
    <t>(,85*2,02*2)*2</t>
  </si>
  <si>
    <t>Kalkul</t>
  </si>
  <si>
    <t>(,9+2,02*2)*2</t>
  </si>
  <si>
    <t>612421626R00</t>
  </si>
  <si>
    <t>Omítky vnitřní stěn vápenné nebo vápenocementové v podlaží i ve schodišti hladké</t>
  </si>
  <si>
    <t>(2,28+7,55)*3,27-,8*1,97</t>
  </si>
  <si>
    <t>612421637R00</t>
  </si>
  <si>
    <t>Omítky vnitřní stěn vápenné nebo vápenocementové v podlaží i ve schodišti štukové</t>
  </si>
  <si>
    <t>3027a : 1,2*2,5</t>
  </si>
  <si>
    <t>3027 : 3,3*,91</t>
  </si>
  <si>
    <t>612421321R00</t>
  </si>
  <si>
    <t>Oprava vnitřních vápenných omítek stěn v množství opravované plochy přes 10 do 30 %, hladkých</t>
  </si>
  <si>
    <t>Včetně pomocného pracovního lešení o výšce podlahy do 1900 mm a pro zatížení do 1,5 kPa.</t>
  </si>
  <si>
    <t>3009 : (3,33+3,175)*,91+,53*2,16</t>
  </si>
  <si>
    <t>(,6+5,025+,465)*3,27</t>
  </si>
  <si>
    <t>(3,18+,4+1,85+,4)*3,27</t>
  </si>
  <si>
    <t>3009a : (1,78+1,655)*3,27</t>
  </si>
  <si>
    <t>612423531RT2</t>
  </si>
  <si>
    <t xml:space="preserve">Omítka rýh ve stěnách maltou vápennou štuková, o šířce rýhy do 150 mm,  </t>
  </si>
  <si>
    <t>z pomocného pracovního lešení o výšce podlahy do 1900 mm a pro zatížení do 1,5 kPa,</t>
  </si>
  <si>
    <t>612445304R00</t>
  </si>
  <si>
    <t>Omítky a stěrky sádrové ze suchých směsí stěrka sádrová, tloušťky 4 mm</t>
  </si>
  <si>
    <t>s penetrací podkladu</t>
  </si>
  <si>
    <t>3009 : 3,17*(3,165+,63+3,285+,65*2)-(3,285+3,165)*2,16+,63*2,16</t>
  </si>
  <si>
    <t>3009a,3009 : 3,17*(1,78+1,655+,41*2+2,8)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</si>
  <si>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</si>
  <si>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</si>
  <si>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</si>
  <si>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3,27*3+2,16*3</t>
  </si>
  <si>
    <t>612481211RT8</t>
  </si>
  <si>
    <t>Vyztužení povrchu vnitřních stěn sklotextilní síťovinou s dodávkou síťoviny a stěrkového tmelu</t>
  </si>
  <si>
    <t>pozn.2 : 3,27*(,53+,65*2)+2,16*,53</t>
  </si>
  <si>
    <t>pozn.6 : 3,27*(,05+7,55+2,28)-,8*1,97</t>
  </si>
  <si>
    <t>610 V2</t>
  </si>
  <si>
    <t>Stěrka imitace betonu - kompl.dod+mtz dle standardu V2</t>
  </si>
  <si>
    <t>pozn.6 : 3,17*(,05+7,55+2,28)-,8*1,97</t>
  </si>
  <si>
    <t>612</t>
  </si>
  <si>
    <t>sešití trhlin</t>
  </si>
  <si>
    <t>632441491R0x</t>
  </si>
  <si>
    <t>přebroušení stávající bet.mazaniny</t>
  </si>
  <si>
    <t>64899</t>
  </si>
  <si>
    <t>Osazení krytky spojovací  parapet.desek</t>
  </si>
  <si>
    <t>ks</t>
  </si>
  <si>
    <t>60775459R</t>
  </si>
  <si>
    <t>spojka pro parapet rovná</t>
  </si>
  <si>
    <t>941955001R00</t>
  </si>
  <si>
    <t>Lešení lehké pracovní pomocné pomocné, o výšce lešeňové podlahy do 1,2 m</t>
  </si>
  <si>
    <t>800-3</t>
  </si>
  <si>
    <t>cca : 1,5*1,0</t>
  </si>
  <si>
    <t>941955002R00</t>
  </si>
  <si>
    <t>Lešení lehké pracovní pomocné pomocné, o výšce lešeňové podlahy přes 1,2 do 1,9 m</t>
  </si>
  <si>
    <t>73,44+2,52+5,0*2,37</t>
  </si>
  <si>
    <t>1,5*3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</si>
  <si>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</si>
  <si>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</si>
  <si>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cca : 8,15*15</t>
  </si>
  <si>
    <t>3*4,0+8,0+3*21,0+30</t>
  </si>
  <si>
    <t>771578011R00</t>
  </si>
  <si>
    <t>Zvláštní úpravy spár spára podlaha-stěna silikonem</t>
  </si>
  <si>
    <t>800-771</t>
  </si>
  <si>
    <t>POL1_7</t>
  </si>
  <si>
    <t>vč. dodávky a montáže silikonu.</t>
  </si>
  <si>
    <t>kolem oken : 7,12*2+2,16*2</t>
  </si>
  <si>
    <t>950 1</t>
  </si>
  <si>
    <t>ochrana podlahy před poškozením - zřízení + odstranění</t>
  </si>
  <si>
    <t>3,3*(4,4+3,0)+3*4,0+8,0+3*21,0+30</t>
  </si>
  <si>
    <t>950 2</t>
  </si>
  <si>
    <t>ochrana výtahu  před poškozením - zřízení + odstranění</t>
  </si>
  <si>
    <t>968061125R00</t>
  </si>
  <si>
    <t>Vyvěšení nebo zavěšení dřevěných křídel dveří, plochy do 2 m2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</si>
  <si>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</si>
  <si>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</si>
  <si>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</si>
  <si>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</si>
  <si>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,8*1,97*2</t>
  </si>
  <si>
    <t>970031100R00</t>
  </si>
  <si>
    <t>Jádrové vrtání, kruhové prostupy v cihelném zdivu jádrové vrtání, do D 100 mm</t>
  </si>
  <si>
    <t>,15*6</t>
  </si>
  <si>
    <t>970031160R00</t>
  </si>
  <si>
    <t>Jádrové vrtání, kruhové prostupy v cihelném zdivu jádrové vrtání, do D 160 mm</t>
  </si>
  <si>
    <t>,45*2</t>
  </si>
  <si>
    <t>970034100R00</t>
  </si>
  <si>
    <t>Jádrové vrtání, kruhové prostupy v cihelném zdivu příplatek za jádrové vrtání vodorovně ve stěně, do D 100 mm</t>
  </si>
  <si>
    <t>970034160R00</t>
  </si>
  <si>
    <t>Jádrové vrtání, kruhové prostupy v cihelném zdivu příplatek za jádrové vrtání vodorovně ve stěně, do D 160 mm</t>
  </si>
  <si>
    <t>970051100R00</t>
  </si>
  <si>
    <t>Jádrové vrtání, kruhové prostupy v železobetonu jádrové vrtání , do D 100 mm</t>
  </si>
  <si>
    <t>strop : 6*,3</t>
  </si>
  <si>
    <t>970056130R00</t>
  </si>
  <si>
    <t>Jádrové vrtání, kruhové prostupy v železobetonu příplatek za jádrové vrtání do stropu, do D 130 mm</t>
  </si>
  <si>
    <t>,3*6</t>
  </si>
  <si>
    <t>971033531R00</t>
  </si>
  <si>
    <t>Vybourání otvorů ve zdivu cihelném z jakýchkoliv cihel pálených  na jakoukoliv maltu vápenou nebo vápenocementovou, plochy do 1 m2, tloušťky do 150 mm</t>
  </si>
  <si>
    <t>základovém nebo nadzákladovém,</t>
  </si>
  <si>
    <t>Včetně pomocného lešení o výšce podlahy do 1900 mm a pro zatížení do 1,5 kPa  (150 kg/m2).</t>
  </si>
  <si>
    <t>974031144R00</t>
  </si>
  <si>
    <t>Vysekání rýh v jakémkoliv zdivu cihelném v ploše do hloubky 70 mm, šířky do 150 mm</t>
  </si>
  <si>
    <t>3,27</t>
  </si>
  <si>
    <t>974042544R00</t>
  </si>
  <si>
    <t>Vysekání rýh v betonové a jiné monolitické dlažbě do hloubky 70 mm, šířky do 150 mm</t>
  </si>
  <si>
    <t>s betonovým podkladem,</t>
  </si>
  <si>
    <t>e : ,935+2,865+1,9+,65+2,71+4,23</t>
  </si>
  <si>
    <t>974042547R00</t>
  </si>
  <si>
    <t>Vysekání rýh v betonové a jiné monolitické dlažbě do hloubky 70 mm, šířky do 300 mm</t>
  </si>
  <si>
    <t>d : 1,5+4,48+,65</t>
  </si>
  <si>
    <t>,4*5</t>
  </si>
  <si>
    <t>974042549R00</t>
  </si>
  <si>
    <t>Vysekání rýh v betonové a jiné monolitické dlažbě příplatek k ceně za každých dalších 100 mm šířky rýhy hloubky do 70 mm</t>
  </si>
  <si>
    <t>978013141R00</t>
  </si>
  <si>
    <t>Otlučení omítek vápenných nebo vápenocementových vnitřních s vyškrabáním spár, s očištěním zdiva stěn, v rozsahu do 30 %</t>
  </si>
  <si>
    <t>978013191R00</t>
  </si>
  <si>
    <t>Otlučení omítek vápenných nebo vápenocementových vnitřních s vyškrabáním spár, s očištěním zdiva stěn, v rozsahu do 100 %</t>
  </si>
  <si>
    <t>(2,28+7,55)*3,27-,8*1,97*2</t>
  </si>
  <si>
    <t>766411812R00</t>
  </si>
  <si>
    <t>Demontáž obložení stěn panely velikosti přes 1,5 m2</t>
  </si>
  <si>
    <t>800-766</t>
  </si>
  <si>
    <t>(,4+2,09+,4+2,06+7,55)*3,27-,8*1,97*2</t>
  </si>
  <si>
    <t>(,25+4,45+2,08+4,165+,5)*3,27</t>
  </si>
  <si>
    <t>(,53+,37)*3,27</t>
  </si>
  <si>
    <t>(,25+,1)*2,16</t>
  </si>
  <si>
    <t>766411822R00</t>
  </si>
  <si>
    <t>Demontáž obložení stěn podkladových roštů</t>
  </si>
  <si>
    <t>766825821R00</t>
  </si>
  <si>
    <t>Demontáž nábytku vestavěného skříní dvoukřídlových</t>
  </si>
  <si>
    <t>767582800R00</t>
  </si>
  <si>
    <t>Demontáž podhledů roštů</t>
  </si>
  <si>
    <t>800-767</t>
  </si>
  <si>
    <t>776511810R00</t>
  </si>
  <si>
    <t>Odstranění povlakových podlah z nášlapné plochy lepených, bez podložky, z ploch přes 20 m2</t>
  </si>
  <si>
    <t>800-775</t>
  </si>
  <si>
    <t>767137803R0y</t>
  </si>
  <si>
    <t>Demontáž podhledů sádrokartonových, desek do suti</t>
  </si>
  <si>
    <t>767581801R0x</t>
  </si>
  <si>
    <t>Demontáž podhledů - kazet - pro zpětnou montáž</t>
  </si>
  <si>
    <t>f : 4,875*2,37</t>
  </si>
  <si>
    <t>767582800R0x</t>
  </si>
  <si>
    <t>Demontáž podhledů - roštů - pro zpětnou montáž</t>
  </si>
  <si>
    <t>776519</t>
  </si>
  <si>
    <t>obroušení lepidla po odstranění koberců</t>
  </si>
  <si>
    <t>960 c</t>
  </si>
  <si>
    <t>demontáž květináčů  140/50cm</t>
  </si>
  <si>
    <t>974081</t>
  </si>
  <si>
    <t>odstranění silikonové spáry okolo oken</t>
  </si>
  <si>
    <t>976 2</t>
  </si>
  <si>
    <t>uschování demontovaného topení pro další použití  dle pokynů investora</t>
  </si>
  <si>
    <t>999281108R00</t>
  </si>
  <si>
    <t xml:space="preserve">Přesun hmot pro opravy a údržbu objektů pro opravy a údržbu dosavadních objektů včetně vnějších plášťů výšky do 12 m,  </t>
  </si>
  <si>
    <t>t</t>
  </si>
  <si>
    <t>Přesun hmot</t>
  </si>
  <si>
    <t>POL7_</t>
  </si>
  <si>
    <t>oborů 801, 803, 811 a 812</t>
  </si>
  <si>
    <t xml:space="preserve">Hmotnosti z položek s pořadovými čísly: : </t>
  </si>
  <si>
    <t xml:space="preserve">1,2,3,4,5,7,8,9,10,12,13,15,16,17,18,19,20,21,22,23,24,25,26,27,28,29,30,31,32,37,38,39,40,41,42,44, : </t>
  </si>
  <si>
    <t xml:space="preserve">45,46,47,48,49,50,51,52,66, : </t>
  </si>
  <si>
    <t>Součet: : 6,19315</t>
  </si>
  <si>
    <t>713552151R00</t>
  </si>
  <si>
    <t>Protipožární kabelové přepážky Protipožární trubní ucpávky EI 120, do D 108 mm, strop</t>
  </si>
  <si>
    <t>800-713</t>
  </si>
  <si>
    <t>Otvor se utěsní minerální vlnou. Prostup i potrubí před a za prostupem je natřeno protipožární stěrkou. Cena obsahuje dodávku požární minerální vlny a požární stěrky.</t>
  </si>
  <si>
    <t>Včetně pomocného lešení o výšce podlahy do 1900 mm a pro zatížení do 1,5 kPa.</t>
  </si>
  <si>
    <t>..poznámka</t>
  </si>
  <si>
    <t>výrobky jsou oceněny  kompletní vč. povrch.úprav,kování, kotvení a veškerých souvisejících prvků dle výpisu výrobků</t>
  </si>
  <si>
    <t>Agregovaná položka</t>
  </si>
  <si>
    <t>POL2_</t>
  </si>
  <si>
    <t>vč.přesunu hmot,vč.zabudování</t>
  </si>
  <si>
    <t>O 401a</t>
  </si>
  <si>
    <t>O 401 - vnitřní žaluzie 1060/1360mm, kompl.dod+mtz dle výpisu</t>
  </si>
  <si>
    <t>O 401b</t>
  </si>
  <si>
    <t>O 401 - vnitřní žaluzie 1060/560mm, kompl.dod+mtz dle výpisu</t>
  </si>
  <si>
    <t>O 402a</t>
  </si>
  <si>
    <t>O 402 - vnitřní žaluzie 960/1260mm, kompl.dod+mtz dle výpisu</t>
  </si>
  <si>
    <t>O 402b</t>
  </si>
  <si>
    <t>O 402 - vnitřní žaluzie 1060/560mm, kompl.dod+mtz dle výpisu</t>
  </si>
  <si>
    <t>O 403a</t>
  </si>
  <si>
    <t>O 403 - textilní roleta s bočními držáky 2370/2160mm, kompl.dod+mtz dle výpisu</t>
  </si>
  <si>
    <t>O 403b</t>
  </si>
  <si>
    <t>O 403 - textilní roleta s bočními držáky 2390/2160mm, kompl.dod+mtz dle výpisu</t>
  </si>
  <si>
    <t>O 404</t>
  </si>
  <si>
    <t>O 404 -projekční plátno elektrické vč.lemování otvoru v podhledu hliník.profily, kompl.dod+mtz dle výpisu</t>
  </si>
  <si>
    <t xml:space="preserve">  poznámka</t>
  </si>
  <si>
    <t>výrobky nacenit kompletně vč. povrch.úprav,kování, kotvení ,zárubní a veškerých  prvků dle výpisu</t>
  </si>
  <si>
    <t>vč.přesunu hmot</t>
  </si>
  <si>
    <t>T 101</t>
  </si>
  <si>
    <t>T101   dřevěné vnitřní dveře  800/1970mm   Rw=32dB  - kompl.dod+mtz dle výpisu výrobků</t>
  </si>
  <si>
    <t>R-položka</t>
  </si>
  <si>
    <t>POL12_1</t>
  </si>
  <si>
    <t>T 102</t>
  </si>
  <si>
    <t>T102   dřevěné vnitřní dveře s plným nadsvětlíkem   700/3070mm    - kompl.dod+mtz dle výpisu výrobků</t>
  </si>
  <si>
    <t>416093111R00</t>
  </si>
  <si>
    <t>Doplňkové práce čelo podhledu SDK výšky do 200 mm, z desek standard, tloušťky 12,5 mm</t>
  </si>
  <si>
    <t>bez dodávky izolace</t>
  </si>
  <si>
    <t>,075*(6,35*2+2,0*2)</t>
  </si>
  <si>
    <t>,0875*(6,5*2+2,15*2)</t>
  </si>
  <si>
    <t>Z 201</t>
  </si>
  <si>
    <t>Z201- podhled SDK vč.reviz.dvířek - kompl.dod+mtz dle výpisu  mimo povrch.úpravy, vč. nutných úprav  pro svítidla,reproduktory atd.</t>
  </si>
  <si>
    <t>Z 202</t>
  </si>
  <si>
    <t>Z202-akustický podhled SDK vč.reviz.dvířek - kompl.dod+mtz dle výpisu mimo povrch.úpravy, vč. nutných úprav  pro svítidla,reproduktory atd.</t>
  </si>
  <si>
    <t>Z 203</t>
  </si>
  <si>
    <t>Z 203  SDK obklad, kompl.dodávka a montáž dle výpisu výrobků</t>
  </si>
  <si>
    <t>Z 203a</t>
  </si>
  <si>
    <t>Z 203  SDK obklad - příplatek za oblouk</t>
  </si>
  <si>
    <t>Z203 : 5,025*3,27</t>
  </si>
  <si>
    <t>Z 204</t>
  </si>
  <si>
    <t>Z 204  panel s podsvíceným logem MUNI na ocelové konstrukci, kompl.dodávka a montáž dle výpisu výrobků</t>
  </si>
  <si>
    <t>Z 205</t>
  </si>
  <si>
    <t>Z 205  zpětná montáž stávajícího rastrového podhledu, kompl.dodávka a montáž dle výpisu výrobků</t>
  </si>
  <si>
    <t>771111122R00</t>
  </si>
  <si>
    <t>Doplňkové práce při kladení dlažeb montáž podlahových lišt přechodových</t>
  </si>
  <si>
    <t>,8</t>
  </si>
  <si>
    <t>776431010R00</t>
  </si>
  <si>
    <t>Montáž, lepení podlah. soklíků z kobercových pásů včetně dodávky kobercové lišty</t>
  </si>
  <si>
    <t>včetně soklové lišty.</t>
  </si>
  <si>
    <t>3009 : 7,55+3,165+,63+3,285+,65*2</t>
  </si>
  <si>
    <t>,05+,6+5,025+,465+2,705+1,73+,465+2,8+2,015+2,28-,8+,41</t>
  </si>
  <si>
    <t>Mezisoučet</t>
  </si>
  <si>
    <t>3009a : ,66+1,78+1,655+,855+1,5-,7</t>
  </si>
  <si>
    <t>776572200R00</t>
  </si>
  <si>
    <t>Položení povlakových podlah textilních montáž - podlahová krytina textilní ve specifikaci lepených, ze čtverců textilních</t>
  </si>
  <si>
    <t>všívaných a vpichovaných</t>
  </si>
  <si>
    <t>K1 : 73,44+2,52</t>
  </si>
  <si>
    <t>553700</t>
  </si>
  <si>
    <t>ukončovací nerez L profil  prorůzné druhy podlah</t>
  </si>
  <si>
    <t>,8*1,1</t>
  </si>
  <si>
    <t>697411</t>
  </si>
  <si>
    <t>Koberec čtvercový  500x500 mm  (dle standardů)</t>
  </si>
  <si>
    <t>75,96*1,05</t>
  </si>
  <si>
    <t>39,425*,05*1,1</t>
  </si>
  <si>
    <t>998776102R00</t>
  </si>
  <si>
    <t>Přesun hmot pro podlahy povlakové v objektech výšky do 12 m</t>
  </si>
  <si>
    <t>vodorovně do 50 m</t>
  </si>
  <si>
    <t xml:space="preserve">92,93,94,95, : </t>
  </si>
  <si>
    <t>Součet: : 0,41167</t>
  </si>
  <si>
    <t>777553010R00</t>
  </si>
  <si>
    <t>Podlahy ze stěrky silikátové s disperzí Doplňující práce pro podlahy ze stěrek silikátových penetrace savého podkladu podlah disperzí</t>
  </si>
  <si>
    <t>800-773</t>
  </si>
  <si>
    <t>777553210R00</t>
  </si>
  <si>
    <t>Podlahy ze stěrky silikátové s disperzí Doplňující práce pro podlahy ze stěrek silikátových vyrovnání podlah samonivelační hmotou na bázi cementu  tl. 2mm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</si>
  <si>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</si>
  <si>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</si>
  <si>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doplnění  podlah plastbetonem</t>
  </si>
  <si>
    <t>včetně dvousložkové epoxidové penetrace.</t>
  </si>
  <si>
    <t>Začátek provozního součtu</t>
  </si>
  <si>
    <t xml:space="preserve">  e : (,935+2,865+1,9+,65+2,71+4,23)*,15</t>
  </si>
  <si>
    <t xml:space="preserve">  d : (1,5+4,48+,65)*,25</t>
  </si>
  <si>
    <t xml:space="preserve">  ,4*,4*5</t>
  </si>
  <si>
    <t>Konec provozního součtu</t>
  </si>
  <si>
    <t>4,451*,07</t>
  </si>
  <si>
    <t>998777102R00</t>
  </si>
  <si>
    <t>Přesun hmot pro podlahy syntetické v objektech výšky do 12 m</t>
  </si>
  <si>
    <t>50 m vodorovně</t>
  </si>
  <si>
    <t xml:space="preserve">97,98,99,100, : </t>
  </si>
  <si>
    <t>Součet: : 1,10700</t>
  </si>
  <si>
    <t>781101210RT1</t>
  </si>
  <si>
    <t>Příprava podkladu pod obklady penetrace podkladu pod obklady</t>
  </si>
  <si>
    <t>včetně dodávky materiálu.</t>
  </si>
  <si>
    <t>781475114RT6</t>
  </si>
  <si>
    <t>Montáž obkladů vnitřních z dlaždic keramických kladených do tmele 200 x 200 mm,  , kladených do flexibilního tmele</t>
  </si>
  <si>
    <t>spárovací hmota bílá</t>
  </si>
  <si>
    <t>781479711R00</t>
  </si>
  <si>
    <t>Montáž obkladů vnitřních z dlaždic keramických Příplatky k položkám montáže obkladů vnitřních stěn z dlaždic keramických příplatek k obkladu stěn keram.,za plochu do 10 m2</t>
  </si>
  <si>
    <t>597813604R</t>
  </si>
  <si>
    <t>Obklad keramický typ: běžný; s glazurou (GL); tl. = 6,5 mm; a = 198 mm; b = 198 mm; povrch: hladký, matný; barva: světle béžová</t>
  </si>
  <si>
    <t>3,0*1,1</t>
  </si>
  <si>
    <t>998781103R00</t>
  </si>
  <si>
    <t>Přesun hmot pro obklady keramické v objektech výšky do 24 m</t>
  </si>
  <si>
    <t xml:space="preserve">102,103,105, : </t>
  </si>
  <si>
    <t>Součet: : 0,05427</t>
  </si>
  <si>
    <t>784442001RT2</t>
  </si>
  <si>
    <t>Malby z malířských směsí disperzních, v místnostech do 3,8 m, jednobarevné, dvojnásobné + 1x penetrace</t>
  </si>
  <si>
    <t>800-784</t>
  </si>
  <si>
    <t xml:space="preserve">  3009 : 3,165+,63+3,285+,65*2</t>
  </si>
  <si>
    <t xml:space="preserve">  ,05+,6+5,025+,465+2,705+,7+1,73+,465+2,015+,41</t>
  </si>
  <si>
    <t>3,07*22,545-((3,335+3,215)*2,16-4,0*2)+,22*(7,12+2,16*2)+,63*2,16</t>
  </si>
  <si>
    <t>73,44-6,35*2,0+6,5*2,15+,075*(6,35*2+2,0*2)+,0875*(6,5*2+2,15*2)</t>
  </si>
  <si>
    <t>3,07*(2,8+,41*2)</t>
  </si>
  <si>
    <t>3009a : 3,07*(1,78+1,655+,855+1,45+,66)+2,52</t>
  </si>
  <si>
    <t>3027a,3027 : (3,0+4,4)*3,27+3,3*,91</t>
  </si>
  <si>
    <t>3044 : 2,7*(2,37+8,5*2+,82*2)</t>
  </si>
  <si>
    <t>7844420</t>
  </si>
  <si>
    <t>Malba disperzní interiérová HET, výška do 3,8 m - příplatek za černou barvu</t>
  </si>
  <si>
    <t>pozn.5 : 3,07*(2,8+,41*2)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</si>
  <si>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</si>
  <si>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</si>
  <si>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</si>
  <si>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</si>
  <si>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</si>
  <si>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44,45,46,49,51,52,53,54,55,56,57,58,59,60,61,62,63,64,65,68, : </t>
  </si>
  <si>
    <t>Součet: : 6,87261</t>
  </si>
  <si>
    <t>979011121R00</t>
  </si>
  <si>
    <t>Svislá doprava suti a vybouraných hmot příplatek za každé další podlaží</t>
  </si>
  <si>
    <t>979081111R00</t>
  </si>
  <si>
    <t>979081121R00</t>
  </si>
  <si>
    <t>Součet: : 96,21654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</si>
  <si>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</si>
  <si>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</si>
  <si>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</si>
  <si>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</si>
  <si>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</si>
  <si>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75,59871</t>
  </si>
  <si>
    <t>979990182R00</t>
  </si>
  <si>
    <t>Poplatek za skládku koberce, skupina 17 09 04 z Katalogu odpadů</t>
  </si>
  <si>
    <t>ZTI   -dle samostatného rozpočtu</t>
  </si>
  <si>
    <t>soubor</t>
  </si>
  <si>
    <t>Ústřední vytápění - dle samostatného rozpočtu</t>
  </si>
  <si>
    <t>210</t>
  </si>
  <si>
    <t>Elekroinstalace- silnoproud - dle samostatného rozpočtu</t>
  </si>
  <si>
    <t>Nedokončená</t>
  </si>
  <si>
    <t>220-</t>
  </si>
  <si>
    <t>elektroslaboproud - dle samostatného rozpočtu</t>
  </si>
  <si>
    <t xml:space="preserve">220m </t>
  </si>
  <si>
    <t>MaR  - dle samostatného rozpočtu</t>
  </si>
  <si>
    <t>240</t>
  </si>
  <si>
    <t>Vzduchotechnika+chlazení -dle samostatného rozpočtu</t>
  </si>
  <si>
    <t>Odvoz suti a vybouraných hmot k recyklaci do 1 km</t>
  </si>
  <si>
    <t>Včetně naložení na dopravní prostředek a složení k recyklaci, bez poplatku za skládku.</t>
  </si>
  <si>
    <t>Odvoz suti a vybouraných hmot k recyklaci příplatek za každý další 1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</si>
</sst>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165" fontId="21" fillId="0" borderId="0" xfId="0" applyNumberFormat="1" applyFont="1" applyAlignment="1">
      <alignment horizontal="center" vertical="top" wrapText="1" shrinkToFit="1"/>
    </xf>
    <xf numFmtId="165" fontId="21" fillId="0" borderId="0" xfId="0" applyNumberFormat="1" applyFont="1" applyAlignment="1">
      <alignment vertical="top" wrapText="1" shrinkToFit="1"/>
    </xf>
    <xf numFmtId="165" fontId="22" fillId="0" borderId="0" xfId="0" applyNumberFormat="1" applyFont="1" applyAlignment="1">
      <alignment horizontal="center" vertical="top" wrapText="1" shrinkToFit="1"/>
    </xf>
    <xf numFmtId="165" fontId="22" fillId="0" borderId="0" xfId="0" applyNumberFormat="1" applyFont="1" applyAlignment="1">
      <alignment vertical="top" wrapText="1" shrinkToFit="1"/>
    </xf>
    <xf numFmtId="165" fontId="20" fillId="0" borderId="0" xfId="0" quotePrefix="1" applyNumberFormat="1" applyFont="1" applyAlignment="1">
      <alignment horizontal="left" vertical="top" wrapText="1"/>
    </xf>
    <xf numFmtId="165" fontId="21" fillId="0" borderId="0" xfId="0" quotePrefix="1" applyNumberFormat="1" applyFont="1" applyAlignment="1">
      <alignment horizontal="left" vertical="top" wrapText="1"/>
    </xf>
    <xf numFmtId="165" fontId="22" fillId="0" borderId="0" xfId="0" applyNumberFormat="1" applyFont="1" applyAlignment="1">
      <alignment horizontal="left" vertical="top" wrapText="1"/>
    </xf>
    <xf numFmtId="165" fontId="22" fillId="0" borderId="0" xfId="0" quotePrefix="1" applyNumberFormat="1" applyFont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sheetProtection algorithmName="SHA-512" hashValue="ZK8GLWJj3BSi5hSBpaZcZJbqEEmwSGLbQgHT6o5OtQkFWb/3+KbST5serDBffoA9nCmBwBXmTjFfhkuAg0fHRQ==" saltValue="DigG/iLfCEfzie2JM+6Gn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8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201" t="s">
        <v>41</v>
      </c>
      <c r="C1" s="202"/>
      <c r="D1" s="202"/>
      <c r="E1" s="202"/>
      <c r="F1" s="202"/>
      <c r="G1" s="202"/>
      <c r="H1" s="202"/>
      <c r="I1" s="202"/>
      <c r="J1" s="203"/>
    </row>
    <row r="2" spans="1:15" ht="36" customHeight="1" x14ac:dyDescent="0.2">
      <c r="A2" s="2"/>
      <c r="B2" s="72" t="s">
        <v>22</v>
      </c>
      <c r="C2" s="73"/>
      <c r="D2" s="74" t="s">
        <v>43</v>
      </c>
      <c r="E2" s="210" t="s">
        <v>44</v>
      </c>
      <c r="F2" s="211"/>
      <c r="G2" s="211"/>
      <c r="H2" s="211"/>
      <c r="I2" s="211"/>
      <c r="J2" s="212"/>
      <c r="O2" s="1"/>
    </row>
    <row r="3" spans="1:15" ht="27" hidden="1" customHeight="1" x14ac:dyDescent="0.2">
      <c r="A3" s="2"/>
      <c r="B3" s="75"/>
      <c r="C3" s="73"/>
      <c r="D3" s="76"/>
      <c r="E3" s="213"/>
      <c r="F3" s="214"/>
      <c r="G3" s="214"/>
      <c r="H3" s="214"/>
      <c r="I3" s="214"/>
      <c r="J3" s="215"/>
    </row>
    <row r="4" spans="1:15" ht="23.25" customHeight="1" x14ac:dyDescent="0.2">
      <c r="A4" s="2"/>
      <c r="B4" s="77"/>
      <c r="C4" s="78"/>
      <c r="D4" s="79"/>
      <c r="E4" s="223"/>
      <c r="F4" s="223"/>
      <c r="G4" s="223"/>
      <c r="H4" s="223"/>
      <c r="I4" s="223"/>
      <c r="J4" s="224"/>
    </row>
    <row r="5" spans="1:15" ht="24" customHeight="1" x14ac:dyDescent="0.2">
      <c r="A5" s="2"/>
      <c r="B5" s="30" t="s">
        <v>42</v>
      </c>
      <c r="D5" s="227" t="s">
        <v>45</v>
      </c>
      <c r="E5" s="228"/>
      <c r="F5" s="228"/>
      <c r="G5" s="228"/>
      <c r="H5" s="18" t="s">
        <v>40</v>
      </c>
      <c r="I5" s="82" t="s">
        <v>49</v>
      </c>
      <c r="J5" s="8"/>
    </row>
    <row r="6" spans="1:15" ht="15.75" customHeight="1" x14ac:dyDescent="0.2">
      <c r="A6" s="2"/>
      <c r="B6" s="27"/>
      <c r="C6" s="52"/>
      <c r="D6" s="229" t="s">
        <v>46</v>
      </c>
      <c r="E6" s="230"/>
      <c r="F6" s="230"/>
      <c r="G6" s="230"/>
      <c r="H6" s="18" t="s">
        <v>34</v>
      </c>
      <c r="I6" s="82" t="s">
        <v>50</v>
      </c>
      <c r="J6" s="8"/>
    </row>
    <row r="7" spans="1:15" ht="15.75" customHeight="1" x14ac:dyDescent="0.2">
      <c r="A7" s="2"/>
      <c r="B7" s="28"/>
      <c r="C7" s="53"/>
      <c r="D7" s="81" t="s">
        <v>48</v>
      </c>
      <c r="E7" s="231" t="s">
        <v>47</v>
      </c>
      <c r="F7" s="232"/>
      <c r="G7" s="232"/>
      <c r="H7" s="23"/>
      <c r="I7" s="22"/>
      <c r="J7" s="33"/>
    </row>
    <row r="8" spans="1:15" ht="24" hidden="1" customHeight="1" x14ac:dyDescent="0.2">
      <c r="A8" s="2"/>
      <c r="B8" s="30" t="s">
        <v>20</v>
      </c>
      <c r="D8" s="80" t="s">
        <v>51</v>
      </c>
      <c r="H8" s="18" t="s">
        <v>40</v>
      </c>
      <c r="I8" s="82" t="s">
        <v>54</v>
      </c>
      <c r="J8" s="8"/>
    </row>
    <row r="9" spans="1:15" ht="15.75" hidden="1" customHeight="1" x14ac:dyDescent="0.2">
      <c r="A9" s="2"/>
      <c r="B9" s="2"/>
      <c r="D9" s="80" t="s">
        <v>52</v>
      </c>
      <c r="H9" s="18" t="s">
        <v>34</v>
      </c>
      <c r="I9" s="82" t="s">
        <v>55</v>
      </c>
      <c r="J9" s="8"/>
    </row>
    <row r="10" spans="1:15" ht="15.75" hidden="1" customHeight="1" x14ac:dyDescent="0.2">
      <c r="A10" s="2"/>
      <c r="B10" s="34"/>
      <c r="C10" s="53"/>
      <c r="D10" s="81" t="s">
        <v>48</v>
      </c>
      <c r="E10" s="83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17"/>
      <c r="E11" s="217"/>
      <c r="F11" s="217"/>
      <c r="G11" s="217"/>
      <c r="H11" s="18" t="s">
        <v>40</v>
      </c>
      <c r="I11" s="84"/>
      <c r="J11" s="8"/>
    </row>
    <row r="12" spans="1:15" ht="15.75" customHeight="1" x14ac:dyDescent="0.2">
      <c r="A12" s="2"/>
      <c r="B12" s="27"/>
      <c r="C12" s="52"/>
      <c r="D12" s="222"/>
      <c r="E12" s="222"/>
      <c r="F12" s="222"/>
      <c r="G12" s="222"/>
      <c r="H12" s="18" t="s">
        <v>34</v>
      </c>
      <c r="I12" s="84"/>
      <c r="J12" s="8"/>
    </row>
    <row r="13" spans="1:15" ht="15.75" customHeight="1" x14ac:dyDescent="0.2">
      <c r="A13" s="2"/>
      <c r="B13" s="28"/>
      <c r="C13" s="53"/>
      <c r="D13" s="85"/>
      <c r="E13" s="225"/>
      <c r="F13" s="226"/>
      <c r="G13" s="226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16"/>
      <c r="F15" s="216"/>
      <c r="G15" s="218"/>
      <c r="H15" s="218"/>
      <c r="I15" s="218" t="s">
        <v>29</v>
      </c>
      <c r="J15" s="219"/>
    </row>
    <row r="16" spans="1:15" ht="23.25" customHeight="1" x14ac:dyDescent="0.2">
      <c r="A16" s="142" t="s">
        <v>24</v>
      </c>
      <c r="B16" s="37" t="s">
        <v>24</v>
      </c>
      <c r="C16" s="58"/>
      <c r="D16" s="59"/>
      <c r="E16" s="207"/>
      <c r="F16" s="208"/>
      <c r="G16" s="207"/>
      <c r="H16" s="208"/>
      <c r="I16" s="207">
        <f>SUMIF(F59:F84,A16,I59:I84)+SUMIF(F59:F84,"PSU",I59:I84)</f>
        <v>0</v>
      </c>
      <c r="J16" s="209"/>
    </row>
    <row r="17" spans="1:10" ht="23.25" customHeight="1" x14ac:dyDescent="0.2">
      <c r="A17" s="142" t="s">
        <v>25</v>
      </c>
      <c r="B17" s="37" t="s">
        <v>25</v>
      </c>
      <c r="C17" s="58"/>
      <c r="D17" s="59"/>
      <c r="E17" s="207"/>
      <c r="F17" s="208"/>
      <c r="G17" s="207"/>
      <c r="H17" s="208"/>
      <c r="I17" s="207">
        <f>SUMIF(F59:F84,A17,I59:I84)</f>
        <v>0</v>
      </c>
      <c r="J17" s="209"/>
    </row>
    <row r="18" spans="1:10" ht="23.25" customHeight="1" x14ac:dyDescent="0.2">
      <c r="A18" s="142" t="s">
        <v>26</v>
      </c>
      <c r="B18" s="37" t="s">
        <v>26</v>
      </c>
      <c r="C18" s="58"/>
      <c r="D18" s="59"/>
      <c r="E18" s="207"/>
      <c r="F18" s="208"/>
      <c r="G18" s="207"/>
      <c r="H18" s="208"/>
      <c r="I18" s="207">
        <f>SUMIF(F59:F84,A18,I59:I84)</f>
        <v>0</v>
      </c>
      <c r="J18" s="209"/>
    </row>
    <row r="19" spans="1:10" ht="23.25" customHeight="1" x14ac:dyDescent="0.2">
      <c r="A19" s="142" t="s">
        <v>127</v>
      </c>
      <c r="B19" s="37" t="s">
        <v>27</v>
      </c>
      <c r="C19" s="58"/>
      <c r="D19" s="59"/>
      <c r="E19" s="207"/>
      <c r="F19" s="208"/>
      <c r="G19" s="207"/>
      <c r="H19" s="208"/>
      <c r="I19" s="207">
        <f>SUMIF(F59:F84,A19,I59:I84)</f>
        <v>0</v>
      </c>
      <c r="J19" s="209"/>
    </row>
    <row r="20" spans="1:10" ht="23.25" customHeight="1" x14ac:dyDescent="0.2">
      <c r="A20" s="142" t="s">
        <v>128</v>
      </c>
      <c r="B20" s="37" t="s">
        <v>28</v>
      </c>
      <c r="C20" s="58"/>
      <c r="D20" s="59"/>
      <c r="E20" s="207"/>
      <c r="F20" s="208"/>
      <c r="G20" s="207"/>
      <c r="H20" s="208"/>
      <c r="I20" s="207">
        <f>SUMIF(F59:F84,A20,I59:I84)</f>
        <v>0</v>
      </c>
      <c r="J20" s="209"/>
    </row>
    <row r="21" spans="1:10" ht="23.25" customHeight="1" x14ac:dyDescent="0.2">
      <c r="A21" s="2"/>
      <c r="B21" s="47" t="s">
        <v>29</v>
      </c>
      <c r="C21" s="60"/>
      <c r="D21" s="61"/>
      <c r="E21" s="220"/>
      <c r="F21" s="221"/>
      <c r="G21" s="220"/>
      <c r="H21" s="221"/>
      <c r="I21" s="220">
        <f>SUM(I16:J20)</f>
        <v>0</v>
      </c>
      <c r="J21" s="238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58"/>
      <c r="D23" s="59"/>
      <c r="E23" s="63">
        <v>12</v>
      </c>
      <c r="F23" s="38" t="s">
        <v>0</v>
      </c>
      <c r="G23" s="236">
        <f>ZakladDPHSniVypocet</f>
        <v>0</v>
      </c>
      <c r="H23" s="237"/>
      <c r="I23" s="237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58"/>
      <c r="D24" s="59"/>
      <c r="E24" s="63">
        <f>SazbaDPH1</f>
        <v>12</v>
      </c>
      <c r="F24" s="38" t="s">
        <v>0</v>
      </c>
      <c r="G24" s="234">
        <f>I23*E23/100</f>
        <v>0</v>
      </c>
      <c r="H24" s="235"/>
      <c r="I24" s="235"/>
      <c r="J24" s="39" t="str">
        <f t="shared" si="0"/>
        <v>CZK</v>
      </c>
    </row>
    <row r="25" spans="1:10" ht="23.25" customHeight="1" x14ac:dyDescent="0.2">
      <c r="A25" s="2"/>
      <c r="B25" s="37" t="s">
        <v>14</v>
      </c>
      <c r="C25" s="58"/>
      <c r="D25" s="59"/>
      <c r="E25" s="63">
        <v>21</v>
      </c>
      <c r="F25" s="38" t="s">
        <v>0</v>
      </c>
      <c r="G25" s="236">
        <f>ZakladDPHZaklVypocet</f>
        <v>0</v>
      </c>
      <c r="H25" s="237"/>
      <c r="I25" s="237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204">
        <f>I25*E25/100</f>
        <v>0</v>
      </c>
      <c r="H26" s="205"/>
      <c r="I26" s="205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206">
        <f>CenaCelkemBezDPH-(ZakladDPHSni+ZakladDPHZakl)</f>
        <v>0</v>
      </c>
      <c r="H27" s="206"/>
      <c r="I27" s="206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5" t="s">
        <v>23</v>
      </c>
      <c r="C28" s="116"/>
      <c r="D28" s="116"/>
      <c r="E28" s="117"/>
      <c r="F28" s="118"/>
      <c r="G28" s="240">
        <f>IF(A28&gt;50, ROUNDUP(A27, 0), ROUNDDOWN(A27, 0))</f>
        <v>0</v>
      </c>
      <c r="H28" s="240"/>
      <c r="I28" s="240"/>
      <c r="J28" s="119" t="str">
        <f t="shared" si="0"/>
        <v>CZK</v>
      </c>
    </row>
    <row r="29" spans="1:10" ht="27.75" hidden="1" customHeight="1" thickBot="1" x14ac:dyDescent="0.25">
      <c r="A29" s="2"/>
      <c r="B29" s="115" t="s">
        <v>35</v>
      </c>
      <c r="C29" s="120"/>
      <c r="D29" s="120"/>
      <c r="E29" s="120"/>
      <c r="F29" s="121"/>
      <c r="G29" s="239">
        <f>ZakladDPHSni+DPHSni+ZakladDPHZakl+DPHZakl+Zaokrouhleni</f>
        <v>0</v>
      </c>
      <c r="H29" s="239"/>
      <c r="I29" s="239"/>
      <c r="J29" s="122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41"/>
      <c r="E34" s="242"/>
      <c r="G34" s="243"/>
      <c r="H34" s="244"/>
      <c r="I34" s="244"/>
      <c r="J34" s="24"/>
    </row>
    <row r="35" spans="1:10" ht="12.75" customHeight="1" x14ac:dyDescent="0.2">
      <c r="A35" s="2"/>
      <c r="B35" s="2"/>
      <c r="D35" s="233" t="s">
        <v>2</v>
      </c>
      <c r="E35" s="233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56</v>
      </c>
      <c r="C39" s="245"/>
      <c r="D39" s="245"/>
      <c r="E39" s="245"/>
      <c r="F39" s="99">
        <f>'00 0 Naklady'!AE21+'1 1 Pol'!AE326+'1 2 Pol'!AE21</f>
        <v>0</v>
      </c>
      <c r="G39" s="100">
        <f>'00 0 Naklady'!AF21+'1 1 Pol'!AF326+'1 2 Pol'!AF21</f>
        <v>0</v>
      </c>
      <c r="H39" s="101"/>
      <c r="I39" s="102">
        <f>F39+G39+H39</f>
        <v>0</v>
      </c>
      <c r="J39" s="103" t="str">
        <f>IF(CenaCelkemVypocet=0,"",I39/CenaCelkemVypocet*100)</f>
        <v/>
      </c>
    </row>
    <row r="40" spans="1:10" ht="25.5" customHeight="1" x14ac:dyDescent="0.2">
      <c r="A40" s="87">
        <v>2</v>
      </c>
      <c r="B40" s="104"/>
      <c r="C40" s="246" t="s">
        <v>57</v>
      </c>
      <c r="D40" s="246"/>
      <c r="E40" s="246"/>
      <c r="F40" s="105">
        <f>'00 0 Naklady'!AE21</f>
        <v>0</v>
      </c>
      <c r="G40" s="106">
        <f>'00 0 Naklady'!AF21</f>
        <v>0</v>
      </c>
      <c r="H40" s="106"/>
      <c r="I40" s="107">
        <f>F40+G40+H40</f>
        <v>0</v>
      </c>
      <c r="J40" s="108" t="str">
        <f>IF(CenaCelkemVypocet=0,"",I40/CenaCelkemVypocet*100)</f>
        <v/>
      </c>
    </row>
    <row r="41" spans="1:10" ht="25.5" customHeight="1" x14ac:dyDescent="0.2">
      <c r="A41" s="87">
        <v>3</v>
      </c>
      <c r="B41" s="109" t="s">
        <v>58</v>
      </c>
      <c r="C41" s="245" t="s">
        <v>59</v>
      </c>
      <c r="D41" s="245"/>
      <c r="E41" s="245"/>
      <c r="F41" s="110">
        <f>'00 0 Naklady'!AE21</f>
        <v>0</v>
      </c>
      <c r="G41" s="101">
        <f>'00 0 Naklady'!AF21</f>
        <v>0</v>
      </c>
      <c r="H41" s="101"/>
      <c r="I41" s="102">
        <f>F41+G41+H41</f>
        <v>0</v>
      </c>
      <c r="J41" s="103" t="str">
        <f>IF(CenaCelkemVypocet=0,"",I41/CenaCelkemVypocet*100)</f>
        <v/>
      </c>
    </row>
    <row r="42" spans="1:10" ht="25.5" customHeight="1" x14ac:dyDescent="0.2">
      <c r="A42" s="87">
        <v>2</v>
      </c>
      <c r="B42" s="104"/>
      <c r="C42" s="246" t="s">
        <v>60</v>
      </c>
      <c r="D42" s="246"/>
      <c r="E42" s="246"/>
      <c r="F42" s="105"/>
      <c r="G42" s="106"/>
      <c r="H42" s="106"/>
      <c r="I42" s="107"/>
      <c r="J42" s="108"/>
    </row>
    <row r="43" spans="1:10" ht="25.5" customHeight="1" x14ac:dyDescent="0.2">
      <c r="A43" s="87">
        <v>2</v>
      </c>
      <c r="B43" s="104" t="s">
        <v>61</v>
      </c>
      <c r="C43" s="246" t="s">
        <v>44</v>
      </c>
      <c r="D43" s="246"/>
      <c r="E43" s="246"/>
      <c r="F43" s="105">
        <f>'1 1 Pol'!AE326+'1 2 Pol'!AE21</f>
        <v>0</v>
      </c>
      <c r="G43" s="106">
        <f>'1 1 Pol'!AF326+'1 2 Pol'!AF21</f>
        <v>0</v>
      </c>
      <c r="H43" s="106"/>
      <c r="I43" s="107">
        <f>F43+G43+H43</f>
        <v>0</v>
      </c>
      <c r="J43" s="108" t="str">
        <f>IF(CenaCelkemVypocet=0,"",I43/CenaCelkemVypocet*100)</f>
        <v/>
      </c>
    </row>
    <row r="44" spans="1:10" ht="25.5" customHeight="1" x14ac:dyDescent="0.2">
      <c r="A44" s="87">
        <v>3</v>
      </c>
      <c r="B44" s="109" t="s">
        <v>61</v>
      </c>
      <c r="C44" s="245" t="s">
        <v>62</v>
      </c>
      <c r="D44" s="245"/>
      <c r="E44" s="245"/>
      <c r="F44" s="110">
        <f>'1 1 Pol'!AE326</f>
        <v>0</v>
      </c>
      <c r="G44" s="101">
        <f>'1 1 Pol'!AF326</f>
        <v>0</v>
      </c>
      <c r="H44" s="101"/>
      <c r="I44" s="102">
        <f>F44+G44+H44</f>
        <v>0</v>
      </c>
      <c r="J44" s="103" t="str">
        <f>IF(CenaCelkemVypocet=0,"",I44/CenaCelkemVypocet*100)</f>
        <v/>
      </c>
    </row>
    <row r="45" spans="1:10" ht="25.5" customHeight="1" x14ac:dyDescent="0.2">
      <c r="A45" s="87">
        <v>3</v>
      </c>
      <c r="B45" s="109" t="s">
        <v>63</v>
      </c>
      <c r="C45" s="245" t="s">
        <v>64</v>
      </c>
      <c r="D45" s="245"/>
      <c r="E45" s="245"/>
      <c r="F45" s="110">
        <f>'1 2 Pol'!AE21</f>
        <v>0</v>
      </c>
      <c r="G45" s="101">
        <f>'1 2 Pol'!AF21</f>
        <v>0</v>
      </c>
      <c r="H45" s="101"/>
      <c r="I45" s="102">
        <f>F45+G45+H45</f>
        <v>0</v>
      </c>
      <c r="J45" s="103" t="str">
        <f>IF(CenaCelkemVypocet=0,"",I45/CenaCelkemVypocet*100)</f>
        <v/>
      </c>
    </row>
    <row r="46" spans="1:10" ht="25.5" customHeight="1" x14ac:dyDescent="0.2">
      <c r="A46" s="87"/>
      <c r="B46" s="247" t="s">
        <v>65</v>
      </c>
      <c r="C46" s="248"/>
      <c r="D46" s="248"/>
      <c r="E46" s="248"/>
      <c r="F46" s="111">
        <f>SUMIF(A39:A45,"=1",F39:F45)</f>
        <v>0</v>
      </c>
      <c r="G46" s="112">
        <f>SUMIF(A39:A45,"=1",G39:G45)</f>
        <v>0</v>
      </c>
      <c r="H46" s="112">
        <f>SUMIF(A39:A45,"=1",H39:H45)</f>
        <v>0</v>
      </c>
      <c r="I46" s="113">
        <f>SUMIF(A39:A45,"=1",I39:I45)</f>
        <v>0</v>
      </c>
      <c r="J46" s="114">
        <f>SUMIF(A39:A45,"=1",J39:J45)</f>
        <v>0</v>
      </c>
    </row>
    <row r="48" spans="1:10" x14ac:dyDescent="0.2">
      <c r="A48" t="s">
        <v>67</v>
      </c>
      <c r="B48" t="s">
        <v>68</v>
      </c>
    </row>
    <row r="49" spans="1:10" x14ac:dyDescent="0.2">
      <c r="A49" t="s">
        <v>69</v>
      </c>
      <c r="B49" t="s">
        <v>70</v>
      </c>
    </row>
    <row r="50" spans="1:10" x14ac:dyDescent="0.2">
      <c r="A50" t="s">
        <v>71</v>
      </c>
      <c r="B50" t="s">
        <v>72</v>
      </c>
    </row>
    <row r="51" spans="1:10" x14ac:dyDescent="0.2">
      <c r="A51" t="s">
        <v>69</v>
      </c>
      <c r="B51" t="s">
        <v>73</v>
      </c>
    </row>
    <row r="52" spans="1:10" x14ac:dyDescent="0.2">
      <c r="A52" t="s">
        <v>71</v>
      </c>
      <c r="B52" t="s">
        <v>74</v>
      </c>
    </row>
    <row r="53" spans="1:10" x14ac:dyDescent="0.2">
      <c r="A53" t="s">
        <v>71</v>
      </c>
      <c r="B53" t="s">
        <v>75</v>
      </c>
    </row>
    <row r="56" spans="1:10" ht="15.75" x14ac:dyDescent="0.25">
      <c r="B56" s="123" t="s">
        <v>76</v>
      </c>
    </row>
    <row r="58" spans="1:10" ht="25.5" customHeight="1" x14ac:dyDescent="0.2">
      <c r="A58" s="125"/>
      <c r="B58" s="128" t="s">
        <v>17</v>
      </c>
      <c r="C58" s="128" t="s">
        <v>5</v>
      </c>
      <c r="D58" s="129"/>
      <c r="E58" s="129"/>
      <c r="F58" s="130" t="s">
        <v>77</v>
      </c>
      <c r="G58" s="130"/>
      <c r="H58" s="130"/>
      <c r="I58" s="130" t="s">
        <v>29</v>
      </c>
      <c r="J58" s="130" t="s">
        <v>0</v>
      </c>
    </row>
    <row r="59" spans="1:10" ht="36.75" customHeight="1" x14ac:dyDescent="0.2">
      <c r="A59" s="126"/>
      <c r="B59" s="131" t="s">
        <v>78</v>
      </c>
      <c r="C59" s="249" t="s">
        <v>79</v>
      </c>
      <c r="D59" s="250"/>
      <c r="E59" s="250"/>
      <c r="F59" s="138" t="s">
        <v>24</v>
      </c>
      <c r="G59" s="139"/>
      <c r="H59" s="139"/>
      <c r="I59" s="139">
        <f>'1 1 Pol'!G8</f>
        <v>0</v>
      </c>
      <c r="J59" s="135" t="str">
        <f>IF(I85=0,"",I59/I85*100)</f>
        <v/>
      </c>
    </row>
    <row r="60" spans="1:10" ht="36.75" customHeight="1" x14ac:dyDescent="0.2">
      <c r="A60" s="126"/>
      <c r="B60" s="131" t="s">
        <v>80</v>
      </c>
      <c r="C60" s="249" t="s">
        <v>81</v>
      </c>
      <c r="D60" s="250"/>
      <c r="E60" s="250"/>
      <c r="F60" s="138" t="s">
        <v>24</v>
      </c>
      <c r="G60" s="139"/>
      <c r="H60" s="139"/>
      <c r="I60" s="139">
        <f>'1 1 Pol'!G19</f>
        <v>0</v>
      </c>
      <c r="J60" s="135" t="str">
        <f>IF(I85=0,"",I60/I85*100)</f>
        <v/>
      </c>
    </row>
    <row r="61" spans="1:10" ht="36.75" customHeight="1" x14ac:dyDescent="0.2">
      <c r="A61" s="126"/>
      <c r="B61" s="131" t="s">
        <v>82</v>
      </c>
      <c r="C61" s="249" t="s">
        <v>83</v>
      </c>
      <c r="D61" s="250"/>
      <c r="E61" s="250"/>
      <c r="F61" s="138" t="s">
        <v>24</v>
      </c>
      <c r="G61" s="139"/>
      <c r="H61" s="139"/>
      <c r="I61" s="139">
        <f>'1 1 Pol'!G55</f>
        <v>0</v>
      </c>
      <c r="J61" s="135" t="str">
        <f>IF(I85=0,"",I61/I85*100)</f>
        <v/>
      </c>
    </row>
    <row r="62" spans="1:10" ht="36.75" customHeight="1" x14ac:dyDescent="0.2">
      <c r="A62" s="126"/>
      <c r="B62" s="131" t="s">
        <v>84</v>
      </c>
      <c r="C62" s="249" t="s">
        <v>85</v>
      </c>
      <c r="D62" s="250"/>
      <c r="E62" s="250"/>
      <c r="F62" s="138" t="s">
        <v>24</v>
      </c>
      <c r="G62" s="139"/>
      <c r="H62" s="139"/>
      <c r="I62" s="139">
        <f>'1 1 Pol'!G102</f>
        <v>0</v>
      </c>
      <c r="J62" s="135" t="str">
        <f>IF(I85=0,"",I62/I85*100)</f>
        <v/>
      </c>
    </row>
    <row r="63" spans="1:10" ht="36.75" customHeight="1" x14ac:dyDescent="0.2">
      <c r="A63" s="126"/>
      <c r="B63" s="131" t="s">
        <v>86</v>
      </c>
      <c r="C63" s="249" t="s">
        <v>87</v>
      </c>
      <c r="D63" s="250"/>
      <c r="E63" s="250"/>
      <c r="F63" s="138" t="s">
        <v>24</v>
      </c>
      <c r="G63" s="139"/>
      <c r="H63" s="139"/>
      <c r="I63" s="139">
        <f>'1 1 Pol'!G104</f>
        <v>0</v>
      </c>
      <c r="J63" s="135" t="str">
        <f>IF(I85=0,"",I63/I85*100)</f>
        <v/>
      </c>
    </row>
    <row r="64" spans="1:10" ht="36.75" customHeight="1" x14ac:dyDescent="0.2">
      <c r="A64" s="126"/>
      <c r="B64" s="131" t="s">
        <v>88</v>
      </c>
      <c r="C64" s="249" t="s">
        <v>89</v>
      </c>
      <c r="D64" s="250"/>
      <c r="E64" s="250"/>
      <c r="F64" s="138" t="s">
        <v>24</v>
      </c>
      <c r="G64" s="139"/>
      <c r="H64" s="139"/>
      <c r="I64" s="139">
        <f>'1 1 Pol'!G107</f>
        <v>0</v>
      </c>
      <c r="J64" s="135" t="str">
        <f>IF(I85=0,"",I64/I85*100)</f>
        <v/>
      </c>
    </row>
    <row r="65" spans="1:10" ht="36.75" customHeight="1" x14ac:dyDescent="0.2">
      <c r="A65" s="126"/>
      <c r="B65" s="131" t="s">
        <v>90</v>
      </c>
      <c r="C65" s="249" t="s">
        <v>91</v>
      </c>
      <c r="D65" s="250"/>
      <c r="E65" s="250"/>
      <c r="F65" s="138" t="s">
        <v>24</v>
      </c>
      <c r="G65" s="139"/>
      <c r="H65" s="139"/>
      <c r="I65" s="139">
        <f>'1 1 Pol'!G113</f>
        <v>0</v>
      </c>
      <c r="J65" s="135" t="str">
        <f>IF(I85=0,"",I65/I85*100)</f>
        <v/>
      </c>
    </row>
    <row r="66" spans="1:10" ht="36.75" customHeight="1" x14ac:dyDescent="0.2">
      <c r="A66" s="126"/>
      <c r="B66" s="131" t="s">
        <v>92</v>
      </c>
      <c r="C66" s="249" t="s">
        <v>93</v>
      </c>
      <c r="D66" s="250"/>
      <c r="E66" s="250"/>
      <c r="F66" s="138" t="s">
        <v>24</v>
      </c>
      <c r="G66" s="139"/>
      <c r="H66" s="139"/>
      <c r="I66" s="139">
        <f>'1 1 Pol'!G123</f>
        <v>0</v>
      </c>
      <c r="J66" s="135" t="str">
        <f>IF(I85=0,"",I66/I85*100)</f>
        <v/>
      </c>
    </row>
    <row r="67" spans="1:10" ht="36.75" customHeight="1" x14ac:dyDescent="0.2">
      <c r="A67" s="126"/>
      <c r="B67" s="131" t="s">
        <v>94</v>
      </c>
      <c r="C67" s="249" t="s">
        <v>95</v>
      </c>
      <c r="D67" s="250"/>
      <c r="E67" s="250"/>
      <c r="F67" s="138" t="s">
        <v>24</v>
      </c>
      <c r="G67" s="139"/>
      <c r="H67" s="139"/>
      <c r="I67" s="139">
        <f>'1 1 Pol'!G186</f>
        <v>0</v>
      </c>
      <c r="J67" s="135" t="str">
        <f>IF(I85=0,"",I67/I85*100)</f>
        <v/>
      </c>
    </row>
    <row r="68" spans="1:10" ht="36.75" customHeight="1" x14ac:dyDescent="0.2">
      <c r="A68" s="126"/>
      <c r="B68" s="131" t="s">
        <v>96</v>
      </c>
      <c r="C68" s="249" t="s">
        <v>97</v>
      </c>
      <c r="D68" s="250"/>
      <c r="E68" s="250"/>
      <c r="F68" s="138" t="s">
        <v>25</v>
      </c>
      <c r="G68" s="139"/>
      <c r="H68" s="139"/>
      <c r="I68" s="139">
        <f>'1 1 Pol'!G193</f>
        <v>0</v>
      </c>
      <c r="J68" s="135" t="str">
        <f>IF(I85=0,"",I68/I85*100)</f>
        <v/>
      </c>
    </row>
    <row r="69" spans="1:10" ht="36.75" customHeight="1" x14ac:dyDescent="0.2">
      <c r="A69" s="126"/>
      <c r="B69" s="131" t="s">
        <v>98</v>
      </c>
      <c r="C69" s="249" t="s">
        <v>99</v>
      </c>
      <c r="D69" s="250"/>
      <c r="E69" s="250"/>
      <c r="F69" s="138" t="s">
        <v>25</v>
      </c>
      <c r="G69" s="139"/>
      <c r="H69" s="139"/>
      <c r="I69" s="139">
        <f>'1 2 Pol'!G8</f>
        <v>0</v>
      </c>
      <c r="J69" s="135" t="str">
        <f>IF(I85=0,"",I69/I85*100)</f>
        <v/>
      </c>
    </row>
    <row r="70" spans="1:10" ht="36.75" customHeight="1" x14ac:dyDescent="0.2">
      <c r="A70" s="126"/>
      <c r="B70" s="131" t="s">
        <v>100</v>
      </c>
      <c r="C70" s="249" t="s">
        <v>101</v>
      </c>
      <c r="D70" s="250"/>
      <c r="E70" s="250"/>
      <c r="F70" s="138" t="s">
        <v>25</v>
      </c>
      <c r="G70" s="139"/>
      <c r="H70" s="139"/>
      <c r="I70" s="139">
        <f>'1 2 Pol'!G10</f>
        <v>0</v>
      </c>
      <c r="J70" s="135" t="str">
        <f>IF(I85=0,"",I70/I85*100)</f>
        <v/>
      </c>
    </row>
    <row r="71" spans="1:10" ht="36.75" customHeight="1" x14ac:dyDescent="0.2">
      <c r="A71" s="126"/>
      <c r="B71" s="131" t="s">
        <v>102</v>
      </c>
      <c r="C71" s="249" t="s">
        <v>103</v>
      </c>
      <c r="D71" s="250"/>
      <c r="E71" s="250"/>
      <c r="F71" s="138" t="s">
        <v>25</v>
      </c>
      <c r="G71" s="139"/>
      <c r="H71" s="139"/>
      <c r="I71" s="139">
        <f>'1 1 Pol'!G197</f>
        <v>0</v>
      </c>
      <c r="J71" s="135" t="str">
        <f>IF(I85=0,"",I71/I85*100)</f>
        <v/>
      </c>
    </row>
    <row r="72" spans="1:10" ht="36.75" customHeight="1" x14ac:dyDescent="0.2">
      <c r="A72" s="126"/>
      <c r="B72" s="131" t="s">
        <v>104</v>
      </c>
      <c r="C72" s="249" t="s">
        <v>105</v>
      </c>
      <c r="D72" s="250"/>
      <c r="E72" s="250"/>
      <c r="F72" s="138" t="s">
        <v>25</v>
      </c>
      <c r="G72" s="139"/>
      <c r="H72" s="139"/>
      <c r="I72" s="139">
        <f>'1 1 Pol'!G207</f>
        <v>0</v>
      </c>
      <c r="J72" s="135" t="str">
        <f>IF(I85=0,"",I72/I85*100)</f>
        <v/>
      </c>
    </row>
    <row r="73" spans="1:10" ht="36.75" customHeight="1" x14ac:dyDescent="0.2">
      <c r="A73" s="126"/>
      <c r="B73" s="131" t="s">
        <v>106</v>
      </c>
      <c r="C73" s="249" t="s">
        <v>107</v>
      </c>
      <c r="D73" s="250"/>
      <c r="E73" s="250"/>
      <c r="F73" s="138" t="s">
        <v>25</v>
      </c>
      <c r="G73" s="139"/>
      <c r="H73" s="139"/>
      <c r="I73" s="139">
        <f>'1 1 Pol'!G212</f>
        <v>0</v>
      </c>
      <c r="J73" s="135" t="str">
        <f>IF(I85=0,"",I73/I85*100)</f>
        <v/>
      </c>
    </row>
    <row r="74" spans="1:10" ht="36.75" customHeight="1" x14ac:dyDescent="0.2">
      <c r="A74" s="126"/>
      <c r="B74" s="131" t="s">
        <v>108</v>
      </c>
      <c r="C74" s="249" t="s">
        <v>109</v>
      </c>
      <c r="D74" s="250"/>
      <c r="E74" s="250"/>
      <c r="F74" s="138" t="s">
        <v>25</v>
      </c>
      <c r="G74" s="139"/>
      <c r="H74" s="139"/>
      <c r="I74" s="139">
        <f>'1 1 Pol'!G226</f>
        <v>0</v>
      </c>
      <c r="J74" s="135" t="str">
        <f>IF(I85=0,"",I74/I85*100)</f>
        <v/>
      </c>
    </row>
    <row r="75" spans="1:10" ht="36.75" customHeight="1" x14ac:dyDescent="0.2">
      <c r="A75" s="126"/>
      <c r="B75" s="131" t="s">
        <v>110</v>
      </c>
      <c r="C75" s="249" t="s">
        <v>111</v>
      </c>
      <c r="D75" s="250"/>
      <c r="E75" s="250"/>
      <c r="F75" s="138" t="s">
        <v>25</v>
      </c>
      <c r="G75" s="139"/>
      <c r="H75" s="139"/>
      <c r="I75" s="139">
        <f>'1 1 Pol'!G248</f>
        <v>0</v>
      </c>
      <c r="J75" s="135" t="str">
        <f>IF(I85=0,"",I75/I85*100)</f>
        <v/>
      </c>
    </row>
    <row r="76" spans="1:10" ht="36.75" customHeight="1" x14ac:dyDescent="0.2">
      <c r="A76" s="126"/>
      <c r="B76" s="131" t="s">
        <v>112</v>
      </c>
      <c r="C76" s="249" t="s">
        <v>113</v>
      </c>
      <c r="D76" s="250"/>
      <c r="E76" s="250"/>
      <c r="F76" s="138" t="s">
        <v>25</v>
      </c>
      <c r="G76" s="139"/>
      <c r="H76" s="139"/>
      <c r="I76" s="139">
        <f>'1 1 Pol'!G265</f>
        <v>0</v>
      </c>
      <c r="J76" s="135" t="str">
        <f>IF(I85=0,"",I76/I85*100)</f>
        <v/>
      </c>
    </row>
    <row r="77" spans="1:10" ht="36.75" customHeight="1" x14ac:dyDescent="0.2">
      <c r="A77" s="126"/>
      <c r="B77" s="131" t="s">
        <v>114</v>
      </c>
      <c r="C77" s="249" t="s">
        <v>115</v>
      </c>
      <c r="D77" s="250"/>
      <c r="E77" s="250"/>
      <c r="F77" s="138" t="s">
        <v>25</v>
      </c>
      <c r="G77" s="139"/>
      <c r="H77" s="139"/>
      <c r="I77" s="139">
        <f>'1 1 Pol'!G279</f>
        <v>0</v>
      </c>
      <c r="J77" s="135" t="str">
        <f>IF(I85=0,"",I77/I85*100)</f>
        <v/>
      </c>
    </row>
    <row r="78" spans="1:10" ht="36.75" customHeight="1" x14ac:dyDescent="0.2">
      <c r="A78" s="126"/>
      <c r="B78" s="131" t="s">
        <v>116</v>
      </c>
      <c r="C78" s="249" t="s">
        <v>117</v>
      </c>
      <c r="D78" s="250"/>
      <c r="E78" s="250"/>
      <c r="F78" s="138" t="s">
        <v>26</v>
      </c>
      <c r="G78" s="139"/>
      <c r="H78" s="139"/>
      <c r="I78" s="139">
        <f>'1 2 Pol'!G12</f>
        <v>0</v>
      </c>
      <c r="J78" s="135" t="str">
        <f>IF(I85=0,"",I78/I85*100)</f>
        <v/>
      </c>
    </row>
    <row r="79" spans="1:10" ht="36.75" customHeight="1" x14ac:dyDescent="0.2">
      <c r="A79" s="126"/>
      <c r="B79" s="131" t="s">
        <v>118</v>
      </c>
      <c r="C79" s="249" t="s">
        <v>119</v>
      </c>
      <c r="D79" s="250"/>
      <c r="E79" s="250"/>
      <c r="F79" s="138" t="s">
        <v>26</v>
      </c>
      <c r="G79" s="139"/>
      <c r="H79" s="139"/>
      <c r="I79" s="139">
        <f>'1 2 Pol'!G14</f>
        <v>0</v>
      </c>
      <c r="J79" s="135" t="str">
        <f>IF(I85=0,"",I79/I85*100)</f>
        <v/>
      </c>
    </row>
    <row r="80" spans="1:10" ht="36.75" customHeight="1" x14ac:dyDescent="0.2">
      <c r="A80" s="126"/>
      <c r="B80" s="131" t="s">
        <v>120</v>
      </c>
      <c r="C80" s="249" t="s">
        <v>121</v>
      </c>
      <c r="D80" s="250"/>
      <c r="E80" s="250"/>
      <c r="F80" s="138" t="s">
        <v>26</v>
      </c>
      <c r="G80" s="139"/>
      <c r="H80" s="139"/>
      <c r="I80" s="139">
        <f>'1 2 Pol'!G16</f>
        <v>0</v>
      </c>
      <c r="J80" s="135" t="str">
        <f>IF(I85=0,"",I80/I85*100)</f>
        <v/>
      </c>
    </row>
    <row r="81" spans="1:10" ht="36.75" customHeight="1" x14ac:dyDescent="0.2">
      <c r="A81" s="126"/>
      <c r="B81" s="131" t="s">
        <v>122</v>
      </c>
      <c r="C81" s="249" t="s">
        <v>123</v>
      </c>
      <c r="D81" s="250"/>
      <c r="E81" s="250"/>
      <c r="F81" s="138" t="s">
        <v>26</v>
      </c>
      <c r="G81" s="139"/>
      <c r="H81" s="139"/>
      <c r="I81" s="139">
        <f>'1 2 Pol'!G18</f>
        <v>0</v>
      </c>
      <c r="J81" s="135" t="str">
        <f>IF(I85=0,"",I81/I85*100)</f>
        <v/>
      </c>
    </row>
    <row r="82" spans="1:10" ht="36.75" customHeight="1" x14ac:dyDescent="0.2">
      <c r="A82" s="126"/>
      <c r="B82" s="131" t="s">
        <v>124</v>
      </c>
      <c r="C82" s="249" t="s">
        <v>125</v>
      </c>
      <c r="D82" s="250"/>
      <c r="E82" s="250"/>
      <c r="F82" s="138" t="s">
        <v>126</v>
      </c>
      <c r="G82" s="139"/>
      <c r="H82" s="139"/>
      <c r="I82" s="139">
        <f>'1 1 Pol'!G294</f>
        <v>0</v>
      </c>
      <c r="J82" s="135" t="str">
        <f>IF(I85=0,"",I82/I85*100)</f>
        <v/>
      </c>
    </row>
    <row r="83" spans="1:10" ht="36.75" customHeight="1" x14ac:dyDescent="0.2">
      <c r="A83" s="126"/>
      <c r="B83" s="131" t="s">
        <v>127</v>
      </c>
      <c r="C83" s="249" t="s">
        <v>27</v>
      </c>
      <c r="D83" s="250"/>
      <c r="E83" s="250"/>
      <c r="F83" s="138" t="s">
        <v>127</v>
      </c>
      <c r="G83" s="139"/>
      <c r="H83" s="139"/>
      <c r="I83" s="139">
        <f>'00 0 Naklady'!G8</f>
        <v>0</v>
      </c>
      <c r="J83" s="135" t="str">
        <f>IF(I85=0,"",I83/I85*100)</f>
        <v/>
      </c>
    </row>
    <row r="84" spans="1:10" ht="36.75" customHeight="1" x14ac:dyDescent="0.2">
      <c r="A84" s="126"/>
      <c r="B84" s="131" t="s">
        <v>128</v>
      </c>
      <c r="C84" s="249" t="s">
        <v>28</v>
      </c>
      <c r="D84" s="250"/>
      <c r="E84" s="250"/>
      <c r="F84" s="138" t="s">
        <v>128</v>
      </c>
      <c r="G84" s="139"/>
      <c r="H84" s="139"/>
      <c r="I84" s="139">
        <f>'00 0 Naklady'!G15</f>
        <v>0</v>
      </c>
      <c r="J84" s="135" t="str">
        <f>IF(I85=0,"",I84/I85*100)</f>
        <v/>
      </c>
    </row>
    <row r="85" spans="1:10" ht="25.5" customHeight="1" x14ac:dyDescent="0.2">
      <c r="A85" s="127"/>
      <c r="B85" s="132" t="s">
        <v>1</v>
      </c>
      <c r="C85" s="133"/>
      <c r="D85" s="134"/>
      <c r="E85" s="134"/>
      <c r="F85" s="140"/>
      <c r="G85" s="141"/>
      <c r="H85" s="141"/>
      <c r="I85" s="141">
        <f>SUM(I59:I84)</f>
        <v>0</v>
      </c>
      <c r="J85" s="136">
        <f>SUM(J59:J84)</f>
        <v>0</v>
      </c>
    </row>
    <row r="86" spans="1:10" x14ac:dyDescent="0.2">
      <c r="F86" s="86"/>
      <c r="G86" s="86"/>
      <c r="H86" s="86"/>
      <c r="I86" s="86"/>
      <c r="J86" s="137"/>
    </row>
    <row r="87" spans="1:10" x14ac:dyDescent="0.2">
      <c r="F87" s="86"/>
      <c r="G87" s="86"/>
      <c r="H87" s="86"/>
      <c r="I87" s="86"/>
      <c r="J87" s="137"/>
    </row>
    <row r="88" spans="1:10" x14ac:dyDescent="0.2">
      <c r="F88" s="86"/>
      <c r="G88" s="86"/>
      <c r="H88" s="86"/>
      <c r="I88" s="86"/>
      <c r="J88" s="137"/>
    </row>
  </sheetData>
  <sheetProtection algorithmName="SHA-512" hashValue="vfJ2uke0FuDfmFo0bi2XXxHae5WDZhX4NLNlEj5XiN7nm+duleie0uLmdAChDjYKXQAExc2uFIQc9nmNnxmtIw==" saltValue="K6hIcuKBD/ZL2FWE6bxgy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C81:E81"/>
    <mergeCell ref="C82:E82"/>
    <mergeCell ref="C83:E83"/>
    <mergeCell ref="C84:E84"/>
    <mergeCell ref="C76:E76"/>
    <mergeCell ref="C77:E77"/>
    <mergeCell ref="C78:E78"/>
    <mergeCell ref="C79:E79"/>
    <mergeCell ref="C80:E80"/>
    <mergeCell ref="C71:E71"/>
    <mergeCell ref="C72:E72"/>
    <mergeCell ref="C73:E73"/>
    <mergeCell ref="C74:E74"/>
    <mergeCell ref="C75:E75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44:E44"/>
    <mergeCell ref="C45:E45"/>
    <mergeCell ref="B46:E46"/>
    <mergeCell ref="C59:E59"/>
    <mergeCell ref="C60:E6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49" t="s">
        <v>7</v>
      </c>
      <c r="B2" s="48"/>
      <c r="C2" s="253"/>
      <c r="D2" s="253"/>
      <c r="E2" s="253"/>
      <c r="F2" s="253"/>
      <c r="G2" s="254"/>
    </row>
    <row r="3" spans="1:7" ht="24.95" customHeight="1" x14ac:dyDescent="0.2">
      <c r="A3" s="49" t="s">
        <v>8</v>
      </c>
      <c r="B3" s="48"/>
      <c r="C3" s="253"/>
      <c r="D3" s="253"/>
      <c r="E3" s="253"/>
      <c r="F3" s="253"/>
      <c r="G3" s="254"/>
    </row>
    <row r="4" spans="1:7" ht="24.95" customHeight="1" x14ac:dyDescent="0.2">
      <c r="A4" s="49" t="s">
        <v>9</v>
      </c>
      <c r="B4" s="48"/>
      <c r="C4" s="253"/>
      <c r="D4" s="253"/>
      <c r="E4" s="253"/>
      <c r="F4" s="253"/>
      <c r="G4" s="254"/>
    </row>
    <row r="5" spans="1:7" x14ac:dyDescent="0.2">
      <c r="B5" s="4"/>
      <c r="C5" s="5"/>
      <c r="D5" s="6"/>
    </row>
  </sheetData>
  <sheetProtection algorithmName="SHA-512" hashValue="jn6TcZDnYVV2YlhQcYQmC04bA5Tai3fAlrmxZbC0AO6bMw8EDv9KjHADxulGOEeD8EKe/2pDLfW9N2DGhFfGvg==" saltValue="FQE01ZgIzwAknYkEWcT9T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6304B-C413-4964-B0BC-0A0570E37173}">
  <sheetPr>
    <outlinePr summaryBelow="0"/>
  </sheetPr>
  <dimension ref="A1:BH5000"/>
  <sheetViews>
    <sheetView workbookViewId="0">
      <pane ySplit="7" topLeftCell="A8" activePane="bottomLeft" state="frozen"/>
      <selection pane="bottomLeft" activeCell="S34" sqref="S34"/>
    </sheetView>
  </sheetViews>
  <sheetFormatPr defaultRowHeight="12.75" outlineLevelRow="2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7" t="s">
        <v>129</v>
      </c>
      <c r="B1" s="257"/>
      <c r="C1" s="257"/>
      <c r="D1" s="257"/>
      <c r="E1" s="257"/>
      <c r="F1" s="257"/>
      <c r="G1" s="257"/>
      <c r="AG1" t="s">
        <v>130</v>
      </c>
    </row>
    <row r="2" spans="1:60" ht="25.15" customHeight="1" x14ac:dyDescent="0.2">
      <c r="A2" s="49" t="s">
        <v>7</v>
      </c>
      <c r="B2" s="48" t="s">
        <v>43</v>
      </c>
      <c r="C2" s="258" t="s">
        <v>44</v>
      </c>
      <c r="D2" s="259"/>
      <c r="E2" s="259"/>
      <c r="F2" s="259"/>
      <c r="G2" s="260"/>
      <c r="AG2" t="s">
        <v>131</v>
      </c>
    </row>
    <row r="3" spans="1:60" ht="25.15" customHeight="1" x14ac:dyDescent="0.2">
      <c r="A3" s="49" t="s">
        <v>8</v>
      </c>
      <c r="B3" s="48" t="s">
        <v>132</v>
      </c>
      <c r="C3" s="258" t="s">
        <v>133</v>
      </c>
      <c r="D3" s="259"/>
      <c r="E3" s="259"/>
      <c r="F3" s="259"/>
      <c r="G3" s="260"/>
      <c r="AC3" s="124" t="s">
        <v>134</v>
      </c>
      <c r="AG3" t="s">
        <v>135</v>
      </c>
    </row>
    <row r="4" spans="1:60" ht="25.15" customHeight="1" x14ac:dyDescent="0.2">
      <c r="A4" s="143" t="s">
        <v>9</v>
      </c>
      <c r="B4" s="144" t="s">
        <v>58</v>
      </c>
      <c r="C4" s="261" t="s">
        <v>59</v>
      </c>
      <c r="D4" s="262"/>
      <c r="E4" s="262"/>
      <c r="F4" s="262"/>
      <c r="G4" s="263"/>
      <c r="AG4" t="s">
        <v>136</v>
      </c>
    </row>
    <row r="5" spans="1:60" x14ac:dyDescent="0.2">
      <c r="D5" s="10"/>
    </row>
    <row r="6" spans="1:60" ht="38.25" x14ac:dyDescent="0.2">
      <c r="A6" s="146" t="s">
        <v>137</v>
      </c>
      <c r="B6" s="148" t="s">
        <v>138</v>
      </c>
      <c r="C6" s="148" t="s">
        <v>139</v>
      </c>
      <c r="D6" s="147" t="s">
        <v>140</v>
      </c>
      <c r="E6" s="146" t="s">
        <v>141</v>
      </c>
      <c r="F6" s="145" t="s">
        <v>142</v>
      </c>
      <c r="G6" s="146" t="s">
        <v>29</v>
      </c>
      <c r="H6" s="149" t="s">
        <v>30</v>
      </c>
      <c r="I6" s="149" t="s">
        <v>143</v>
      </c>
      <c r="J6" s="149" t="s">
        <v>31</v>
      </c>
      <c r="K6" s="149" t="s">
        <v>144</v>
      </c>
      <c r="L6" s="149" t="s">
        <v>145</v>
      </c>
      <c r="M6" s="149" t="s">
        <v>146</v>
      </c>
      <c r="N6" s="149" t="s">
        <v>147</v>
      </c>
      <c r="O6" s="149" t="s">
        <v>148</v>
      </c>
      <c r="P6" s="149" t="s">
        <v>149</v>
      </c>
      <c r="Q6" s="149" t="s">
        <v>150</v>
      </c>
      <c r="R6" s="149" t="s">
        <v>151</v>
      </c>
      <c r="S6" s="149" t="s">
        <v>152</v>
      </c>
      <c r="T6" s="149" t="s">
        <v>153</v>
      </c>
      <c r="U6" s="149" t="s">
        <v>154</v>
      </c>
      <c r="V6" s="149" t="s">
        <v>155</v>
      </c>
      <c r="W6" s="149" t="s">
        <v>156</v>
      </c>
      <c r="X6" s="149" t="s">
        <v>157</v>
      </c>
      <c r="Y6" s="149" t="s">
        <v>158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159</v>
      </c>
      <c r="B8" s="163" t="s">
        <v>127</v>
      </c>
      <c r="C8" s="184" t="s">
        <v>27</v>
      </c>
      <c r="D8" s="164"/>
      <c r="E8" s="165"/>
      <c r="F8" s="166"/>
      <c r="G8" s="166">
        <f>SUMIF(AG9:AG14,"&lt;&gt;NOR",G9:G14)</f>
        <v>0</v>
      </c>
      <c r="H8" s="166"/>
      <c r="I8" s="166">
        <f>SUM(I9:I14)</f>
        <v>0</v>
      </c>
      <c r="J8" s="166"/>
      <c r="K8" s="166">
        <f>SUM(K9:K14)</f>
        <v>0</v>
      </c>
      <c r="L8" s="166"/>
      <c r="M8" s="166">
        <f>SUM(M9:M14)</f>
        <v>0</v>
      </c>
      <c r="N8" s="165"/>
      <c r="O8" s="165">
        <f>SUM(O9:O14)</f>
        <v>0</v>
      </c>
      <c r="P8" s="165"/>
      <c r="Q8" s="165">
        <f>SUM(Q9:Q14)</f>
        <v>0</v>
      </c>
      <c r="R8" s="166"/>
      <c r="S8" s="166"/>
      <c r="T8" s="167"/>
      <c r="U8" s="161"/>
      <c r="V8" s="161">
        <f>SUM(V9:V14)</f>
        <v>0</v>
      </c>
      <c r="W8" s="161"/>
      <c r="X8" s="161"/>
      <c r="Y8" s="161"/>
      <c r="AG8" t="s">
        <v>160</v>
      </c>
    </row>
    <row r="9" spans="1:60" outlineLevel="1" x14ac:dyDescent="0.2">
      <c r="A9" s="169">
        <v>1</v>
      </c>
      <c r="B9" s="170" t="s">
        <v>161</v>
      </c>
      <c r="C9" s="185" t="s">
        <v>162</v>
      </c>
      <c r="D9" s="171" t="s">
        <v>163</v>
      </c>
      <c r="E9" s="172">
        <v>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4"/>
      <c r="S9" s="174" t="s">
        <v>164</v>
      </c>
      <c r="T9" s="175" t="s">
        <v>165</v>
      </c>
      <c r="U9" s="160">
        <v>0</v>
      </c>
      <c r="V9" s="160">
        <f>ROUND(E9*U9,2)</f>
        <v>0</v>
      </c>
      <c r="W9" s="160"/>
      <c r="X9" s="160" t="s">
        <v>166</v>
      </c>
      <c r="Y9" s="160" t="s">
        <v>167</v>
      </c>
      <c r="Z9" s="150"/>
      <c r="AA9" s="150"/>
      <c r="AB9" s="150"/>
      <c r="AC9" s="150"/>
      <c r="AD9" s="150"/>
      <c r="AE9" s="150"/>
      <c r="AF9" s="150"/>
      <c r="AG9" s="150" t="s">
        <v>168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255" t="s">
        <v>169</v>
      </c>
      <c r="D10" s="256"/>
      <c r="E10" s="256"/>
      <c r="F10" s="256"/>
      <c r="G10" s="256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170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69">
        <v>2</v>
      </c>
      <c r="B11" s="170" t="s">
        <v>171</v>
      </c>
      <c r="C11" s="185" t="s">
        <v>172</v>
      </c>
      <c r="D11" s="171" t="s">
        <v>163</v>
      </c>
      <c r="E11" s="172">
        <v>1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72">
        <v>0</v>
      </c>
      <c r="O11" s="172">
        <f>ROUND(E11*N11,2)</f>
        <v>0</v>
      </c>
      <c r="P11" s="172">
        <v>0</v>
      </c>
      <c r="Q11" s="172">
        <f>ROUND(E11*P11,2)</f>
        <v>0</v>
      </c>
      <c r="R11" s="174"/>
      <c r="S11" s="174" t="s">
        <v>164</v>
      </c>
      <c r="T11" s="175" t="s">
        <v>165</v>
      </c>
      <c r="U11" s="160">
        <v>0</v>
      </c>
      <c r="V11" s="160">
        <f>ROUND(E11*U11,2)</f>
        <v>0</v>
      </c>
      <c r="W11" s="160"/>
      <c r="X11" s="160" t="s">
        <v>166</v>
      </c>
      <c r="Y11" s="160" t="s">
        <v>167</v>
      </c>
      <c r="Z11" s="150"/>
      <c r="AA11" s="150"/>
      <c r="AB11" s="150"/>
      <c r="AC11" s="150"/>
      <c r="AD11" s="150"/>
      <c r="AE11" s="150"/>
      <c r="AF11" s="150"/>
      <c r="AG11" s="150" t="s">
        <v>173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22.5" outlineLevel="2" x14ac:dyDescent="0.2">
      <c r="A12" s="157"/>
      <c r="B12" s="158"/>
      <c r="C12" s="255" t="s">
        <v>174</v>
      </c>
      <c r="D12" s="256"/>
      <c r="E12" s="256"/>
      <c r="F12" s="256"/>
      <c r="G12" s="256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50"/>
      <c r="AA12" s="150"/>
      <c r="AB12" s="150"/>
      <c r="AC12" s="150"/>
      <c r="AD12" s="150"/>
      <c r="AE12" s="150"/>
      <c r="AF12" s="150"/>
      <c r="AG12" s="150" t="s">
        <v>170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76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69">
        <v>3</v>
      </c>
      <c r="B13" s="170" t="s">
        <v>175</v>
      </c>
      <c r="C13" s="185" t="s">
        <v>176</v>
      </c>
      <c r="D13" s="171" t="s">
        <v>163</v>
      </c>
      <c r="E13" s="172">
        <v>1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72">
        <v>0</v>
      </c>
      <c r="O13" s="172">
        <f>ROUND(E13*N13,2)</f>
        <v>0</v>
      </c>
      <c r="P13" s="172">
        <v>0</v>
      </c>
      <c r="Q13" s="172">
        <f>ROUND(E13*P13,2)</f>
        <v>0</v>
      </c>
      <c r="R13" s="174"/>
      <c r="S13" s="174" t="s">
        <v>164</v>
      </c>
      <c r="T13" s="175" t="s">
        <v>165</v>
      </c>
      <c r="U13" s="160">
        <v>0</v>
      </c>
      <c r="V13" s="160">
        <f>ROUND(E13*U13,2)</f>
        <v>0</v>
      </c>
      <c r="W13" s="160"/>
      <c r="X13" s="160" t="s">
        <v>166</v>
      </c>
      <c r="Y13" s="160" t="s">
        <v>167</v>
      </c>
      <c r="Z13" s="150"/>
      <c r="AA13" s="150"/>
      <c r="AB13" s="150"/>
      <c r="AC13" s="150"/>
      <c r="AD13" s="150"/>
      <c r="AE13" s="150"/>
      <c r="AF13" s="150"/>
      <c r="AG13" s="150" t="s">
        <v>168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2" x14ac:dyDescent="0.2">
      <c r="A14" s="157"/>
      <c r="B14" s="158"/>
      <c r="C14" s="255" t="s">
        <v>177</v>
      </c>
      <c r="D14" s="256"/>
      <c r="E14" s="256"/>
      <c r="F14" s="256"/>
      <c r="G14" s="256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170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x14ac:dyDescent="0.2">
      <c r="A15" s="162" t="s">
        <v>159</v>
      </c>
      <c r="B15" s="163" t="s">
        <v>128</v>
      </c>
      <c r="C15" s="184" t="s">
        <v>28</v>
      </c>
      <c r="D15" s="164"/>
      <c r="E15" s="165"/>
      <c r="F15" s="166"/>
      <c r="G15" s="166">
        <f>SUMIF(AG16:AG19,"&lt;&gt;NOR",G16:G19)</f>
        <v>0</v>
      </c>
      <c r="H15" s="166"/>
      <c r="I15" s="166">
        <f>SUM(I16:I19)</f>
        <v>0</v>
      </c>
      <c r="J15" s="166"/>
      <c r="K15" s="166">
        <f>SUM(K16:K19)</f>
        <v>0</v>
      </c>
      <c r="L15" s="166"/>
      <c r="M15" s="166">
        <f>SUM(M16:M19)</f>
        <v>0</v>
      </c>
      <c r="N15" s="165"/>
      <c r="O15" s="165">
        <f>SUM(O16:O19)</f>
        <v>0</v>
      </c>
      <c r="P15" s="165"/>
      <c r="Q15" s="165">
        <f>SUM(Q16:Q19)</f>
        <v>0</v>
      </c>
      <c r="R15" s="166"/>
      <c r="S15" s="166"/>
      <c r="T15" s="167"/>
      <c r="U15" s="161"/>
      <c r="V15" s="161">
        <f>SUM(V16:V19)</f>
        <v>0</v>
      </c>
      <c r="W15" s="161"/>
      <c r="X15" s="161"/>
      <c r="Y15" s="161"/>
      <c r="AG15" t="s">
        <v>160</v>
      </c>
    </row>
    <row r="16" spans="1:60" outlineLevel="1" x14ac:dyDescent="0.2">
      <c r="A16" s="169">
        <v>4</v>
      </c>
      <c r="B16" s="170" t="s">
        <v>178</v>
      </c>
      <c r="C16" s="185" t="s">
        <v>179</v>
      </c>
      <c r="D16" s="171" t="s">
        <v>163</v>
      </c>
      <c r="E16" s="172">
        <v>1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72">
        <v>0</v>
      </c>
      <c r="O16" s="172">
        <f>ROUND(E16*N16,2)</f>
        <v>0</v>
      </c>
      <c r="P16" s="172">
        <v>0</v>
      </c>
      <c r="Q16" s="172">
        <f>ROUND(E16*P16,2)</f>
        <v>0</v>
      </c>
      <c r="R16" s="174"/>
      <c r="S16" s="174" t="s">
        <v>164</v>
      </c>
      <c r="T16" s="175" t="s">
        <v>165</v>
      </c>
      <c r="U16" s="160">
        <v>0</v>
      </c>
      <c r="V16" s="160">
        <f>ROUND(E16*U16,2)</f>
        <v>0</v>
      </c>
      <c r="W16" s="160"/>
      <c r="X16" s="160" t="s">
        <v>166</v>
      </c>
      <c r="Y16" s="160" t="s">
        <v>167</v>
      </c>
      <c r="Z16" s="150"/>
      <c r="AA16" s="150"/>
      <c r="AB16" s="150"/>
      <c r="AC16" s="150"/>
      <c r="AD16" s="150"/>
      <c r="AE16" s="150"/>
      <c r="AF16" s="150"/>
      <c r="AG16" s="150" t="s">
        <v>180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2" x14ac:dyDescent="0.2">
      <c r="A17" s="157"/>
      <c r="B17" s="158"/>
      <c r="C17" s="255" t="s">
        <v>181</v>
      </c>
      <c r="D17" s="256"/>
      <c r="E17" s="256"/>
      <c r="F17" s="256"/>
      <c r="G17" s="256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50"/>
      <c r="AA17" s="150"/>
      <c r="AB17" s="150"/>
      <c r="AC17" s="150"/>
      <c r="AD17" s="150"/>
      <c r="AE17" s="150"/>
      <c r="AF17" s="150"/>
      <c r="AG17" s="150" t="s">
        <v>170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76" t="str">
        <f>C17</f>
        <v>Náklady na vyhotovení dokumentace skutečného provedení stavby a její předání objednateli v požadované formě a požadovaném počtu.</v>
      </c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77"/>
      <c r="B18" s="178"/>
      <c r="C18" s="186"/>
      <c r="D18" s="179"/>
      <c r="E18" s="180"/>
      <c r="F18" s="182"/>
      <c r="G18" s="182"/>
      <c r="H18" s="181"/>
      <c r="I18" s="182"/>
      <c r="J18" s="181"/>
      <c r="K18" s="182"/>
      <c r="L18" s="182"/>
      <c r="M18" s="182"/>
      <c r="N18" s="180"/>
      <c r="O18" s="180"/>
      <c r="P18" s="180"/>
      <c r="Q18" s="180"/>
      <c r="R18" s="182"/>
      <c r="S18" s="182"/>
      <c r="T18" s="183" t="s">
        <v>165</v>
      </c>
      <c r="U18" s="160">
        <v>0</v>
      </c>
      <c r="V18" s="160">
        <f>ROUND(E18*U18,2)</f>
        <v>0</v>
      </c>
      <c r="W18" s="160"/>
      <c r="X18" s="160" t="s">
        <v>166</v>
      </c>
      <c r="Y18" s="160" t="s">
        <v>167</v>
      </c>
      <c r="Z18" s="150"/>
      <c r="AA18" s="150"/>
      <c r="AB18" s="150"/>
      <c r="AC18" s="150"/>
      <c r="AD18" s="150"/>
      <c r="AE18" s="150"/>
      <c r="AF18" s="150"/>
      <c r="AG18" s="150" t="s">
        <v>180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69"/>
      <c r="B19" s="170"/>
      <c r="C19" s="185"/>
      <c r="D19" s="171"/>
      <c r="E19" s="172"/>
      <c r="F19" s="174"/>
      <c r="G19" s="174"/>
      <c r="H19" s="173"/>
      <c r="I19" s="174"/>
      <c r="J19" s="173"/>
      <c r="K19" s="174"/>
      <c r="L19" s="174"/>
      <c r="M19" s="174"/>
      <c r="N19" s="172"/>
      <c r="O19" s="172"/>
      <c r="P19" s="172"/>
      <c r="Q19" s="172"/>
      <c r="R19" s="174"/>
      <c r="S19" s="174"/>
      <c r="T19" s="175" t="s">
        <v>165</v>
      </c>
      <c r="U19" s="160">
        <v>0</v>
      </c>
      <c r="V19" s="160">
        <f>ROUND(E19*U19,2)</f>
        <v>0</v>
      </c>
      <c r="W19" s="160"/>
      <c r="X19" s="160" t="s">
        <v>166</v>
      </c>
      <c r="Y19" s="160" t="s">
        <v>167</v>
      </c>
      <c r="Z19" s="150"/>
      <c r="AA19" s="150"/>
      <c r="AB19" s="150"/>
      <c r="AC19" s="150"/>
      <c r="AD19" s="150"/>
      <c r="AE19" s="150"/>
      <c r="AF19" s="150"/>
      <c r="AG19" s="150" t="s">
        <v>180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x14ac:dyDescent="0.2">
      <c r="A20" s="3"/>
      <c r="B20" s="4"/>
      <c r="C20" s="187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E20">
        <v>12</v>
      </c>
      <c r="AF20">
        <v>21</v>
      </c>
      <c r="AG20" t="s">
        <v>145</v>
      </c>
    </row>
    <row r="21" spans="1:60" x14ac:dyDescent="0.2">
      <c r="A21" s="153"/>
      <c r="B21" s="154" t="s">
        <v>29</v>
      </c>
      <c r="C21" s="188"/>
      <c r="D21" s="155"/>
      <c r="E21" s="156"/>
      <c r="F21" s="156"/>
      <c r="G21" s="168">
        <f>G8+G15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f>SUMIF(L7:L19,AE20,G7:G19)</f>
        <v>0</v>
      </c>
      <c r="AF21">
        <f>SUMIF(L7:L19,AF20,G7:G19)</f>
        <v>0</v>
      </c>
      <c r="AG21" t="s">
        <v>183</v>
      </c>
    </row>
    <row r="22" spans="1:60" x14ac:dyDescent="0.2">
      <c r="C22" s="189"/>
      <c r="D22" s="10"/>
      <c r="AG22" t="s">
        <v>184</v>
      </c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VI0HXb1pH81NeH3uS3Q5vUg/bV7lcMwcmXiloawS5Ksa3IUK8yuwlopEQXyLJ1cy1KCLTbMonkzKLhpo9JR2hQ==" saltValue="qlwFyuGeDjiT6PDNFCOrGg==" spinCount="100000" sheet="1" formatRows="0"/>
  <mergeCells count="8">
    <mergeCell ref="C14:G14"/>
    <mergeCell ref="C17:G17"/>
    <mergeCell ref="A1:G1"/>
    <mergeCell ref="C2:G2"/>
    <mergeCell ref="C3:G3"/>
    <mergeCell ref="C4:G4"/>
    <mergeCell ref="C10:G10"/>
    <mergeCell ref="C12:G12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3C624-D0A7-4092-B2D9-F4809287C3EB}">
  <sheetPr>
    <outlinePr summaryBelow="0"/>
  </sheetPr>
  <dimension ref="A1:BH5000"/>
  <sheetViews>
    <sheetView tabSelected="1" workbookViewId="0">
      <pane ySplit="7" topLeftCell="A291" activePane="bottomLeft" state="frozen"/>
      <selection pane="bottomLeft" activeCell="C309" sqref="C309"/>
    </sheetView>
  </sheetViews>
  <sheetFormatPr defaultRowHeight="12.75" outlineLevelRow="3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7" t="s">
        <v>185</v>
      </c>
      <c r="B1" s="257"/>
      <c r="C1" s="257"/>
      <c r="D1" s="257"/>
      <c r="E1" s="257"/>
      <c r="F1" s="257"/>
      <c r="G1" s="257"/>
      <c r="AG1" t="s">
        <v>130</v>
      </c>
    </row>
    <row r="2" spans="1:60" ht="25.15" customHeight="1" x14ac:dyDescent="0.2">
      <c r="A2" s="49" t="s">
        <v>7</v>
      </c>
      <c r="B2" s="48" t="s">
        <v>43</v>
      </c>
      <c r="C2" s="258" t="s">
        <v>44</v>
      </c>
      <c r="D2" s="259"/>
      <c r="E2" s="259"/>
      <c r="F2" s="259"/>
      <c r="G2" s="260"/>
      <c r="AG2" t="s">
        <v>131</v>
      </c>
    </row>
    <row r="3" spans="1:60" ht="25.15" customHeight="1" x14ac:dyDescent="0.2">
      <c r="A3" s="49" t="s">
        <v>8</v>
      </c>
      <c r="B3" s="48" t="s">
        <v>61</v>
      </c>
      <c r="C3" s="258" t="s">
        <v>44</v>
      </c>
      <c r="D3" s="259"/>
      <c r="E3" s="259"/>
      <c r="F3" s="259"/>
      <c r="G3" s="260"/>
      <c r="AC3" s="124" t="s">
        <v>131</v>
      </c>
      <c r="AG3" t="s">
        <v>135</v>
      </c>
    </row>
    <row r="4" spans="1:60" ht="25.15" customHeight="1" x14ac:dyDescent="0.2">
      <c r="A4" s="143" t="s">
        <v>9</v>
      </c>
      <c r="B4" s="144" t="s">
        <v>61</v>
      </c>
      <c r="C4" s="261" t="s">
        <v>62</v>
      </c>
      <c r="D4" s="262"/>
      <c r="E4" s="262"/>
      <c r="F4" s="262"/>
      <c r="G4" s="263"/>
      <c r="AG4" t="s">
        <v>136</v>
      </c>
    </row>
    <row r="5" spans="1:60" x14ac:dyDescent="0.2">
      <c r="D5" s="10"/>
    </row>
    <row r="6" spans="1:60" ht="38.25" x14ac:dyDescent="0.2">
      <c r="A6" s="146" t="s">
        <v>137</v>
      </c>
      <c r="B6" s="148" t="s">
        <v>138</v>
      </c>
      <c r="C6" s="148" t="s">
        <v>139</v>
      </c>
      <c r="D6" s="147" t="s">
        <v>140</v>
      </c>
      <c r="E6" s="146" t="s">
        <v>141</v>
      </c>
      <c r="F6" s="145" t="s">
        <v>142</v>
      </c>
      <c r="G6" s="146" t="s">
        <v>29</v>
      </c>
      <c r="H6" s="149" t="s">
        <v>30</v>
      </c>
      <c r="I6" s="149" t="s">
        <v>143</v>
      </c>
      <c r="J6" s="149" t="s">
        <v>31</v>
      </c>
      <c r="K6" s="149" t="s">
        <v>144</v>
      </c>
      <c r="L6" s="149" t="s">
        <v>145</v>
      </c>
      <c r="M6" s="149" t="s">
        <v>146</v>
      </c>
      <c r="N6" s="149" t="s">
        <v>147</v>
      </c>
      <c r="O6" s="149" t="s">
        <v>148</v>
      </c>
      <c r="P6" s="149" t="s">
        <v>149</v>
      </c>
      <c r="Q6" s="149" t="s">
        <v>150</v>
      </c>
      <c r="R6" s="149" t="s">
        <v>151</v>
      </c>
      <c r="S6" s="149" t="s">
        <v>152</v>
      </c>
      <c r="T6" s="149" t="s">
        <v>153</v>
      </c>
      <c r="U6" s="149" t="s">
        <v>154</v>
      </c>
      <c r="V6" s="149" t="s">
        <v>155</v>
      </c>
      <c r="W6" s="149" t="s">
        <v>156</v>
      </c>
      <c r="X6" s="149" t="s">
        <v>157</v>
      </c>
      <c r="Y6" s="149" t="s">
        <v>158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159</v>
      </c>
      <c r="B8" s="163" t="s">
        <v>78</v>
      </c>
      <c r="C8" s="184" t="s">
        <v>79</v>
      </c>
      <c r="D8" s="164"/>
      <c r="E8" s="165"/>
      <c r="F8" s="166"/>
      <c r="G8" s="166">
        <f>SUMIF(AG9:AG18,"&lt;&gt;NOR",G9:G18)</f>
        <v>0</v>
      </c>
      <c r="H8" s="166"/>
      <c r="I8" s="166">
        <f>SUM(I9:I18)</f>
        <v>0</v>
      </c>
      <c r="J8" s="166"/>
      <c r="K8" s="166">
        <f>SUM(K9:K18)</f>
        <v>0</v>
      </c>
      <c r="L8" s="166"/>
      <c r="M8" s="166">
        <f>SUM(M9:M18)</f>
        <v>0</v>
      </c>
      <c r="N8" s="165"/>
      <c r="O8" s="165">
        <f>SUM(O9:O18)</f>
        <v>0.59000000000000008</v>
      </c>
      <c r="P8" s="165"/>
      <c r="Q8" s="165">
        <f>SUM(Q9:Q18)</f>
        <v>0</v>
      </c>
      <c r="R8" s="166"/>
      <c r="S8" s="166"/>
      <c r="T8" s="167"/>
      <c r="U8" s="161"/>
      <c r="V8" s="161">
        <f>SUM(V9:V18)</f>
        <v>4.7</v>
      </c>
      <c r="W8" s="161"/>
      <c r="X8" s="161"/>
      <c r="Y8" s="161"/>
      <c r="AG8" t="s">
        <v>160</v>
      </c>
    </row>
    <row r="9" spans="1:60" ht="22.5" outlineLevel="1" x14ac:dyDescent="0.2">
      <c r="A9" s="169">
        <v>1</v>
      </c>
      <c r="B9" s="170" t="s">
        <v>186</v>
      </c>
      <c r="C9" s="185" t="s">
        <v>187</v>
      </c>
      <c r="D9" s="171" t="s">
        <v>188</v>
      </c>
      <c r="E9" s="172">
        <v>2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2">
        <v>1.9779999999999999E-2</v>
      </c>
      <c r="O9" s="172">
        <f>ROUND(E9*N9,2)</f>
        <v>0.04</v>
      </c>
      <c r="P9" s="172">
        <v>0</v>
      </c>
      <c r="Q9" s="172">
        <f>ROUND(E9*P9,2)</f>
        <v>0</v>
      </c>
      <c r="R9" s="174" t="s">
        <v>189</v>
      </c>
      <c r="S9" s="174" t="s">
        <v>164</v>
      </c>
      <c r="T9" s="175" t="s">
        <v>164</v>
      </c>
      <c r="U9" s="160">
        <v>0.23702999999999999</v>
      </c>
      <c r="V9" s="160">
        <f>ROUND(E9*U9,2)</f>
        <v>0.47</v>
      </c>
      <c r="W9" s="160"/>
      <c r="X9" s="160" t="s">
        <v>190</v>
      </c>
      <c r="Y9" s="160" t="s">
        <v>167</v>
      </c>
      <c r="Z9" s="150"/>
      <c r="AA9" s="150"/>
      <c r="AB9" s="150"/>
      <c r="AC9" s="150"/>
      <c r="AD9" s="150"/>
      <c r="AE9" s="150"/>
      <c r="AF9" s="150"/>
      <c r="AG9" s="150" t="s">
        <v>191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264" t="s">
        <v>192</v>
      </c>
      <c r="D10" s="265"/>
      <c r="E10" s="265"/>
      <c r="F10" s="265"/>
      <c r="G10" s="265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193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ht="22.5" outlineLevel="1" x14ac:dyDescent="0.2">
      <c r="A11" s="169">
        <v>2</v>
      </c>
      <c r="B11" s="170" t="s">
        <v>194</v>
      </c>
      <c r="C11" s="185" t="s">
        <v>195</v>
      </c>
      <c r="D11" s="171" t="s">
        <v>188</v>
      </c>
      <c r="E11" s="172">
        <v>6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72">
        <v>6.3E-3</v>
      </c>
      <c r="O11" s="172">
        <f>ROUND(E11*N11,2)</f>
        <v>0.04</v>
      </c>
      <c r="P11" s="172">
        <v>0</v>
      </c>
      <c r="Q11" s="172">
        <f>ROUND(E11*P11,2)</f>
        <v>0</v>
      </c>
      <c r="R11" s="174" t="s">
        <v>189</v>
      </c>
      <c r="S11" s="174" t="s">
        <v>164</v>
      </c>
      <c r="T11" s="175" t="s">
        <v>164</v>
      </c>
      <c r="U11" s="160">
        <v>0.22125</v>
      </c>
      <c r="V11" s="160">
        <f>ROUND(E11*U11,2)</f>
        <v>1.33</v>
      </c>
      <c r="W11" s="160"/>
      <c r="X11" s="160" t="s">
        <v>190</v>
      </c>
      <c r="Y11" s="160" t="s">
        <v>167</v>
      </c>
      <c r="Z11" s="150"/>
      <c r="AA11" s="150"/>
      <c r="AB11" s="150"/>
      <c r="AC11" s="150"/>
      <c r="AD11" s="150"/>
      <c r="AE11" s="150"/>
      <c r="AF11" s="150"/>
      <c r="AG11" s="150" t="s">
        <v>191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2" x14ac:dyDescent="0.2">
      <c r="A12" s="157"/>
      <c r="B12" s="158"/>
      <c r="C12" s="264" t="s">
        <v>192</v>
      </c>
      <c r="D12" s="265"/>
      <c r="E12" s="265"/>
      <c r="F12" s="265"/>
      <c r="G12" s="265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50"/>
      <c r="AA12" s="150"/>
      <c r="AB12" s="150"/>
      <c r="AC12" s="150"/>
      <c r="AD12" s="150"/>
      <c r="AE12" s="150"/>
      <c r="AF12" s="150"/>
      <c r="AG12" s="150" t="s">
        <v>193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22.5" outlineLevel="1" x14ac:dyDescent="0.2">
      <c r="A13" s="169">
        <v>3</v>
      </c>
      <c r="B13" s="170" t="s">
        <v>196</v>
      </c>
      <c r="C13" s="185" t="s">
        <v>197</v>
      </c>
      <c r="D13" s="171" t="s">
        <v>198</v>
      </c>
      <c r="E13" s="172">
        <v>0.45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72">
        <v>0.76605000000000001</v>
      </c>
      <c r="O13" s="172">
        <f>ROUND(E13*N13,2)</f>
        <v>0.34</v>
      </c>
      <c r="P13" s="172">
        <v>0</v>
      </c>
      <c r="Q13" s="172">
        <f>ROUND(E13*P13,2)</f>
        <v>0</v>
      </c>
      <c r="R13" s="174" t="s">
        <v>189</v>
      </c>
      <c r="S13" s="174" t="s">
        <v>164</v>
      </c>
      <c r="T13" s="175" t="s">
        <v>164</v>
      </c>
      <c r="U13" s="160">
        <v>4.28</v>
      </c>
      <c r="V13" s="160">
        <f>ROUND(E13*U13,2)</f>
        <v>1.93</v>
      </c>
      <c r="W13" s="160"/>
      <c r="X13" s="160" t="s">
        <v>190</v>
      </c>
      <c r="Y13" s="160" t="s">
        <v>167</v>
      </c>
      <c r="Z13" s="150"/>
      <c r="AA13" s="150"/>
      <c r="AB13" s="150"/>
      <c r="AC13" s="150"/>
      <c r="AD13" s="150"/>
      <c r="AE13" s="150"/>
      <c r="AF13" s="150"/>
      <c r="AG13" s="150" t="s">
        <v>191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2" x14ac:dyDescent="0.2">
      <c r="A14" s="157"/>
      <c r="B14" s="158"/>
      <c r="C14" s="264" t="s">
        <v>192</v>
      </c>
      <c r="D14" s="265"/>
      <c r="E14" s="265"/>
      <c r="F14" s="265"/>
      <c r="G14" s="265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193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2" x14ac:dyDescent="0.2">
      <c r="A15" s="157"/>
      <c r="B15" s="158"/>
      <c r="C15" s="196" t="s">
        <v>199</v>
      </c>
      <c r="D15" s="190"/>
      <c r="E15" s="191">
        <v>0.45</v>
      </c>
      <c r="F15" s="160"/>
      <c r="G15" s="160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50"/>
      <c r="AA15" s="150"/>
      <c r="AB15" s="150"/>
      <c r="AC15" s="150"/>
      <c r="AD15" s="150"/>
      <c r="AE15" s="150"/>
      <c r="AF15" s="150"/>
      <c r="AG15" s="150" t="s">
        <v>200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69">
        <v>4</v>
      </c>
      <c r="B16" s="170" t="s">
        <v>201</v>
      </c>
      <c r="C16" s="185" t="s">
        <v>202</v>
      </c>
      <c r="D16" s="171" t="s">
        <v>203</v>
      </c>
      <c r="E16" s="172">
        <v>1.8180000000000001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72">
        <v>9.4810000000000005E-2</v>
      </c>
      <c r="O16" s="172">
        <f>ROUND(E16*N16,2)</f>
        <v>0.17</v>
      </c>
      <c r="P16" s="172">
        <v>0</v>
      </c>
      <c r="Q16" s="172">
        <f>ROUND(E16*P16,2)</f>
        <v>0</v>
      </c>
      <c r="R16" s="174" t="s">
        <v>204</v>
      </c>
      <c r="S16" s="174" t="s">
        <v>164</v>
      </c>
      <c r="T16" s="175" t="s">
        <v>164</v>
      </c>
      <c r="U16" s="160">
        <v>0.53500000000000003</v>
      </c>
      <c r="V16" s="160">
        <f>ROUND(E16*U16,2)</f>
        <v>0.97</v>
      </c>
      <c r="W16" s="160"/>
      <c r="X16" s="160" t="s">
        <v>190</v>
      </c>
      <c r="Y16" s="160" t="s">
        <v>167</v>
      </c>
      <c r="Z16" s="150"/>
      <c r="AA16" s="150"/>
      <c r="AB16" s="150"/>
      <c r="AC16" s="150"/>
      <c r="AD16" s="150"/>
      <c r="AE16" s="150"/>
      <c r="AF16" s="150"/>
      <c r="AG16" s="150" t="s">
        <v>191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2" x14ac:dyDescent="0.2">
      <c r="A17" s="157"/>
      <c r="B17" s="158"/>
      <c r="C17" s="264" t="s">
        <v>205</v>
      </c>
      <c r="D17" s="265"/>
      <c r="E17" s="265"/>
      <c r="F17" s="265"/>
      <c r="G17" s="265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50"/>
      <c r="AA17" s="150"/>
      <c r="AB17" s="150"/>
      <c r="AC17" s="150"/>
      <c r="AD17" s="150"/>
      <c r="AE17" s="150"/>
      <c r="AF17" s="150"/>
      <c r="AG17" s="150" t="s">
        <v>193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2" x14ac:dyDescent="0.2">
      <c r="A18" s="157"/>
      <c r="B18" s="158"/>
      <c r="C18" s="196" t="s">
        <v>206</v>
      </c>
      <c r="D18" s="190"/>
      <c r="E18" s="191">
        <v>1.8180000000000001</v>
      </c>
      <c r="F18" s="160"/>
      <c r="G18" s="160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60"/>
      <c r="Z18" s="150"/>
      <c r="AA18" s="150"/>
      <c r="AB18" s="150"/>
      <c r="AC18" s="150"/>
      <c r="AD18" s="150"/>
      <c r="AE18" s="150"/>
      <c r="AF18" s="150"/>
      <c r="AG18" s="150" t="s">
        <v>200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x14ac:dyDescent="0.2">
      <c r="A19" s="162" t="s">
        <v>159</v>
      </c>
      <c r="B19" s="163" t="s">
        <v>80</v>
      </c>
      <c r="C19" s="184" t="s">
        <v>81</v>
      </c>
      <c r="D19" s="164"/>
      <c r="E19" s="165"/>
      <c r="F19" s="166"/>
      <c r="G19" s="166">
        <f>SUMIF(AG20:AG54,"&lt;&gt;NOR",G20:G54)</f>
        <v>0</v>
      </c>
      <c r="H19" s="166"/>
      <c r="I19" s="166">
        <f>SUM(I20:I54)</f>
        <v>0</v>
      </c>
      <c r="J19" s="166"/>
      <c r="K19" s="166">
        <f>SUM(K20:K54)</f>
        <v>0</v>
      </c>
      <c r="L19" s="166"/>
      <c r="M19" s="166">
        <f>SUM(M20:M54)</f>
        <v>0</v>
      </c>
      <c r="N19" s="165"/>
      <c r="O19" s="165">
        <f>SUM(O20:O54)</f>
        <v>1.36</v>
      </c>
      <c r="P19" s="165"/>
      <c r="Q19" s="165">
        <f>SUM(Q20:Q54)</f>
        <v>0</v>
      </c>
      <c r="R19" s="166"/>
      <c r="S19" s="166"/>
      <c r="T19" s="167"/>
      <c r="U19" s="161"/>
      <c r="V19" s="161">
        <f>SUM(V20:V54)</f>
        <v>64.010000000000005</v>
      </c>
      <c r="W19" s="161"/>
      <c r="X19" s="161"/>
      <c r="Y19" s="161"/>
      <c r="AG19" t="s">
        <v>160</v>
      </c>
    </row>
    <row r="20" spans="1:60" ht="33.75" outlineLevel="1" x14ac:dyDescent="0.2">
      <c r="A20" s="169">
        <v>5</v>
      </c>
      <c r="B20" s="170" t="s">
        <v>207</v>
      </c>
      <c r="C20" s="185" t="s">
        <v>208</v>
      </c>
      <c r="D20" s="171" t="s">
        <v>203</v>
      </c>
      <c r="E20" s="172">
        <v>22.098050000000001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72">
        <v>4.3720000000000002E-2</v>
      </c>
      <c r="O20" s="172">
        <f>ROUND(E20*N20,2)</f>
        <v>0.97</v>
      </c>
      <c r="P20" s="172">
        <v>0</v>
      </c>
      <c r="Q20" s="172">
        <f>ROUND(E20*P20,2)</f>
        <v>0</v>
      </c>
      <c r="R20" s="174" t="s">
        <v>204</v>
      </c>
      <c r="S20" s="174" t="s">
        <v>164</v>
      </c>
      <c r="T20" s="175" t="s">
        <v>164</v>
      </c>
      <c r="U20" s="160">
        <v>1.43</v>
      </c>
      <c r="V20" s="160">
        <f>ROUND(E20*U20,2)</f>
        <v>31.6</v>
      </c>
      <c r="W20" s="160"/>
      <c r="X20" s="160" t="s">
        <v>190</v>
      </c>
      <c r="Y20" s="160" t="s">
        <v>167</v>
      </c>
      <c r="Z20" s="150"/>
      <c r="AA20" s="150"/>
      <c r="AB20" s="150"/>
      <c r="AC20" s="150"/>
      <c r="AD20" s="150"/>
      <c r="AE20" s="150"/>
      <c r="AF20" s="150"/>
      <c r="AG20" s="150" t="s">
        <v>191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ht="22.5" outlineLevel="2" x14ac:dyDescent="0.2">
      <c r="A21" s="157"/>
      <c r="B21" s="158"/>
      <c r="C21" s="264" t="s">
        <v>209</v>
      </c>
      <c r="D21" s="265"/>
      <c r="E21" s="265"/>
      <c r="F21" s="265"/>
      <c r="G21" s="265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60"/>
      <c r="Z21" s="150"/>
      <c r="AA21" s="150"/>
      <c r="AB21" s="150"/>
      <c r="AC21" s="150"/>
      <c r="AD21" s="150"/>
      <c r="AE21" s="150"/>
      <c r="AF21" s="150"/>
      <c r="AG21" s="150" t="s">
        <v>193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76" t="str">
        <f>C21</f>
        <v>zřízení nosné konstrukce příčky, vložení tepelné izolace tl. do 5 cm, montáž desek, tmelení spár Q2 a úprava rohů. Včetně dodávek materiálu.</v>
      </c>
      <c r="BB21" s="150"/>
      <c r="BC21" s="150"/>
      <c r="BD21" s="150"/>
      <c r="BE21" s="150"/>
      <c r="BF21" s="150"/>
      <c r="BG21" s="150"/>
      <c r="BH21" s="150"/>
    </row>
    <row r="22" spans="1:60" outlineLevel="2" x14ac:dyDescent="0.2">
      <c r="A22" s="157"/>
      <c r="B22" s="158"/>
      <c r="C22" s="196" t="s">
        <v>210</v>
      </c>
      <c r="D22" s="190"/>
      <c r="E22" s="191">
        <v>14.64245</v>
      </c>
      <c r="F22" s="160"/>
      <c r="G22" s="160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60"/>
      <c r="Z22" s="150"/>
      <c r="AA22" s="150"/>
      <c r="AB22" s="150"/>
      <c r="AC22" s="150"/>
      <c r="AD22" s="150"/>
      <c r="AE22" s="150"/>
      <c r="AF22" s="150"/>
      <c r="AG22" s="150" t="s">
        <v>200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3" x14ac:dyDescent="0.2">
      <c r="A23" s="157"/>
      <c r="B23" s="158"/>
      <c r="C23" s="196" t="s">
        <v>211</v>
      </c>
      <c r="D23" s="190"/>
      <c r="E23" s="191">
        <v>7.4555999999999996</v>
      </c>
      <c r="F23" s="160"/>
      <c r="G23" s="160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60"/>
      <c r="Z23" s="150"/>
      <c r="AA23" s="150"/>
      <c r="AB23" s="150"/>
      <c r="AC23" s="150"/>
      <c r="AD23" s="150"/>
      <c r="AE23" s="150"/>
      <c r="AF23" s="150"/>
      <c r="AG23" s="150" t="s">
        <v>200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ht="22.5" outlineLevel="1" x14ac:dyDescent="0.2">
      <c r="A24" s="169">
        <v>6</v>
      </c>
      <c r="B24" s="170" t="s">
        <v>212</v>
      </c>
      <c r="C24" s="185" t="s">
        <v>213</v>
      </c>
      <c r="D24" s="171" t="s">
        <v>203</v>
      </c>
      <c r="E24" s="172">
        <v>56.458599999999997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21</v>
      </c>
      <c r="M24" s="174">
        <f>G24*(1+L24/100)</f>
        <v>0</v>
      </c>
      <c r="N24" s="172">
        <v>0</v>
      </c>
      <c r="O24" s="172">
        <f>ROUND(E24*N24,2)</f>
        <v>0</v>
      </c>
      <c r="P24" s="172">
        <v>0</v>
      </c>
      <c r="Q24" s="172">
        <f>ROUND(E24*P24,2)</f>
        <v>0</v>
      </c>
      <c r="R24" s="174" t="s">
        <v>204</v>
      </c>
      <c r="S24" s="174" t="s">
        <v>164</v>
      </c>
      <c r="T24" s="175" t="s">
        <v>164</v>
      </c>
      <c r="U24" s="160">
        <v>0.15</v>
      </c>
      <c r="V24" s="160">
        <f>ROUND(E24*U24,2)</f>
        <v>8.4700000000000006</v>
      </c>
      <c r="W24" s="160"/>
      <c r="X24" s="160" t="s">
        <v>190</v>
      </c>
      <c r="Y24" s="160" t="s">
        <v>167</v>
      </c>
      <c r="Z24" s="150"/>
      <c r="AA24" s="150"/>
      <c r="AB24" s="150"/>
      <c r="AC24" s="150"/>
      <c r="AD24" s="150"/>
      <c r="AE24" s="150"/>
      <c r="AF24" s="150"/>
      <c r="AG24" s="150" t="s">
        <v>191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2" x14ac:dyDescent="0.2">
      <c r="A25" s="157"/>
      <c r="B25" s="158"/>
      <c r="C25" s="196" t="s">
        <v>214</v>
      </c>
      <c r="D25" s="190"/>
      <c r="E25" s="191">
        <v>48.912050000000001</v>
      </c>
      <c r="F25" s="160"/>
      <c r="G25" s="160"/>
      <c r="H25" s="160"/>
      <c r="I25" s="160"/>
      <c r="J25" s="160"/>
      <c r="K25" s="160"/>
      <c r="L25" s="160"/>
      <c r="M25" s="160"/>
      <c r="N25" s="159"/>
      <c r="O25" s="159"/>
      <c r="P25" s="159"/>
      <c r="Q25" s="159"/>
      <c r="R25" s="160"/>
      <c r="S25" s="160"/>
      <c r="T25" s="160"/>
      <c r="U25" s="160"/>
      <c r="V25" s="160"/>
      <c r="W25" s="160"/>
      <c r="X25" s="160"/>
      <c r="Y25" s="160"/>
      <c r="Z25" s="150"/>
      <c r="AA25" s="150"/>
      <c r="AB25" s="150"/>
      <c r="AC25" s="150"/>
      <c r="AD25" s="150"/>
      <c r="AE25" s="150"/>
      <c r="AF25" s="150"/>
      <c r="AG25" s="150" t="s">
        <v>200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3" x14ac:dyDescent="0.2">
      <c r="A26" s="157"/>
      <c r="B26" s="158"/>
      <c r="C26" s="196" t="s">
        <v>215</v>
      </c>
      <c r="D26" s="190"/>
      <c r="E26" s="191">
        <v>7.5465499999999999</v>
      </c>
      <c r="F26" s="160"/>
      <c r="G26" s="160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60"/>
      <c r="Z26" s="150"/>
      <c r="AA26" s="150"/>
      <c r="AB26" s="150"/>
      <c r="AC26" s="150"/>
      <c r="AD26" s="150"/>
      <c r="AE26" s="150"/>
      <c r="AF26" s="150"/>
      <c r="AG26" s="150" t="s">
        <v>200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ht="22.5" outlineLevel="1" x14ac:dyDescent="0.2">
      <c r="A27" s="169">
        <v>7</v>
      </c>
      <c r="B27" s="170" t="s">
        <v>216</v>
      </c>
      <c r="C27" s="185" t="s">
        <v>217</v>
      </c>
      <c r="D27" s="171" t="s">
        <v>203</v>
      </c>
      <c r="E27" s="172">
        <v>22.098050000000001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21</v>
      </c>
      <c r="M27" s="174">
        <f>G27*(1+L27/100)</f>
        <v>0</v>
      </c>
      <c r="N27" s="172">
        <v>1.1999999999999999E-3</v>
      </c>
      <c r="O27" s="172">
        <f>ROUND(E27*N27,2)</f>
        <v>0.03</v>
      </c>
      <c r="P27" s="172">
        <v>0</v>
      </c>
      <c r="Q27" s="172">
        <f>ROUND(E27*P27,2)</f>
        <v>0</v>
      </c>
      <c r="R27" s="174" t="s">
        <v>204</v>
      </c>
      <c r="S27" s="174" t="s">
        <v>164</v>
      </c>
      <c r="T27" s="175" t="s">
        <v>164</v>
      </c>
      <c r="U27" s="160">
        <v>0</v>
      </c>
      <c r="V27" s="160">
        <f>ROUND(E27*U27,2)</f>
        <v>0</v>
      </c>
      <c r="W27" s="160"/>
      <c r="X27" s="160" t="s">
        <v>190</v>
      </c>
      <c r="Y27" s="160" t="s">
        <v>167</v>
      </c>
      <c r="Z27" s="150"/>
      <c r="AA27" s="150"/>
      <c r="AB27" s="150"/>
      <c r="AC27" s="150"/>
      <c r="AD27" s="150"/>
      <c r="AE27" s="150"/>
      <c r="AF27" s="150"/>
      <c r="AG27" s="150" t="s">
        <v>191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2" x14ac:dyDescent="0.2">
      <c r="A28" s="157"/>
      <c r="B28" s="158"/>
      <c r="C28" s="196" t="s">
        <v>210</v>
      </c>
      <c r="D28" s="190"/>
      <c r="E28" s="191">
        <v>14.64245</v>
      </c>
      <c r="F28" s="160"/>
      <c r="G28" s="160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60"/>
      <c r="Z28" s="150"/>
      <c r="AA28" s="150"/>
      <c r="AB28" s="150"/>
      <c r="AC28" s="150"/>
      <c r="AD28" s="150"/>
      <c r="AE28" s="150"/>
      <c r="AF28" s="150"/>
      <c r="AG28" s="150" t="s">
        <v>200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3" x14ac:dyDescent="0.2">
      <c r="A29" s="157"/>
      <c r="B29" s="158"/>
      <c r="C29" s="196" t="s">
        <v>211</v>
      </c>
      <c r="D29" s="190"/>
      <c r="E29" s="191">
        <v>7.4555999999999996</v>
      </c>
      <c r="F29" s="160"/>
      <c r="G29" s="160"/>
      <c r="H29" s="160"/>
      <c r="I29" s="160"/>
      <c r="J29" s="160"/>
      <c r="K29" s="160"/>
      <c r="L29" s="160"/>
      <c r="M29" s="160"/>
      <c r="N29" s="159"/>
      <c r="O29" s="159"/>
      <c r="P29" s="159"/>
      <c r="Q29" s="159"/>
      <c r="R29" s="160"/>
      <c r="S29" s="160"/>
      <c r="T29" s="160"/>
      <c r="U29" s="160"/>
      <c r="V29" s="160"/>
      <c r="W29" s="160"/>
      <c r="X29" s="160"/>
      <c r="Y29" s="160"/>
      <c r="Z29" s="150"/>
      <c r="AA29" s="150"/>
      <c r="AB29" s="150"/>
      <c r="AC29" s="150"/>
      <c r="AD29" s="150"/>
      <c r="AE29" s="150"/>
      <c r="AF29" s="150"/>
      <c r="AG29" s="150" t="s">
        <v>200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ht="33.75" outlineLevel="1" x14ac:dyDescent="0.2">
      <c r="A30" s="177">
        <v>8</v>
      </c>
      <c r="B30" s="178" t="s">
        <v>218</v>
      </c>
      <c r="C30" s="186" t="s">
        <v>219</v>
      </c>
      <c r="D30" s="179" t="s">
        <v>188</v>
      </c>
      <c r="E30" s="180">
        <v>1</v>
      </c>
      <c r="F30" s="181"/>
      <c r="G30" s="182">
        <f>ROUND(E30*F30,2)</f>
        <v>0</v>
      </c>
      <c r="H30" s="181"/>
      <c r="I30" s="182">
        <f>ROUND(E30*H30,2)</f>
        <v>0</v>
      </c>
      <c r="J30" s="181"/>
      <c r="K30" s="182">
        <f>ROUND(E30*J30,2)</f>
        <v>0</v>
      </c>
      <c r="L30" s="182">
        <v>21</v>
      </c>
      <c r="M30" s="182">
        <f>G30*(1+L30/100)</f>
        <v>0</v>
      </c>
      <c r="N30" s="180">
        <v>5.5500000000000002E-3</v>
      </c>
      <c r="O30" s="180">
        <f>ROUND(E30*N30,2)</f>
        <v>0.01</v>
      </c>
      <c r="P30" s="180">
        <v>0</v>
      </c>
      <c r="Q30" s="180">
        <f>ROUND(E30*P30,2)</f>
        <v>0</v>
      </c>
      <c r="R30" s="182" t="s">
        <v>204</v>
      </c>
      <c r="S30" s="182" t="s">
        <v>164</v>
      </c>
      <c r="T30" s="183" t="s">
        <v>164</v>
      </c>
      <c r="U30" s="160">
        <v>0.95699999999999996</v>
      </c>
      <c r="V30" s="160">
        <f>ROUND(E30*U30,2)</f>
        <v>0.96</v>
      </c>
      <c r="W30" s="160"/>
      <c r="X30" s="160" t="s">
        <v>190</v>
      </c>
      <c r="Y30" s="160" t="s">
        <v>167</v>
      </c>
      <c r="Z30" s="150"/>
      <c r="AA30" s="150"/>
      <c r="AB30" s="150"/>
      <c r="AC30" s="150"/>
      <c r="AD30" s="150"/>
      <c r="AE30" s="150"/>
      <c r="AF30" s="150"/>
      <c r="AG30" s="150" t="s">
        <v>191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ht="22.5" outlineLevel="1" x14ac:dyDescent="0.2">
      <c r="A31" s="169">
        <v>9</v>
      </c>
      <c r="B31" s="170" t="s">
        <v>220</v>
      </c>
      <c r="C31" s="185" t="s">
        <v>221</v>
      </c>
      <c r="D31" s="171" t="s">
        <v>203</v>
      </c>
      <c r="E31" s="172">
        <v>0.95040000000000002</v>
      </c>
      <c r="F31" s="173"/>
      <c r="G31" s="174">
        <f>ROUND(E31*F31,2)</f>
        <v>0</v>
      </c>
      <c r="H31" s="173"/>
      <c r="I31" s="174">
        <f>ROUND(E31*H31,2)</f>
        <v>0</v>
      </c>
      <c r="J31" s="173"/>
      <c r="K31" s="174">
        <f>ROUND(E31*J31,2)</f>
        <v>0</v>
      </c>
      <c r="L31" s="174">
        <v>21</v>
      </c>
      <c r="M31" s="174">
        <f>G31*(1+L31/100)</f>
        <v>0</v>
      </c>
      <c r="N31" s="172">
        <v>1.439E-2</v>
      </c>
      <c r="O31" s="172">
        <f>ROUND(E31*N31,2)</f>
        <v>0.01</v>
      </c>
      <c r="P31" s="172">
        <v>0</v>
      </c>
      <c r="Q31" s="172">
        <f>ROUND(E31*P31,2)</f>
        <v>0</v>
      </c>
      <c r="R31" s="174" t="s">
        <v>204</v>
      </c>
      <c r="S31" s="174" t="s">
        <v>164</v>
      </c>
      <c r="T31" s="175" t="s">
        <v>164</v>
      </c>
      <c r="U31" s="160">
        <v>0.7</v>
      </c>
      <c r="V31" s="160">
        <f>ROUND(E31*U31,2)</f>
        <v>0.67</v>
      </c>
      <c r="W31" s="160"/>
      <c r="X31" s="160" t="s">
        <v>190</v>
      </c>
      <c r="Y31" s="160" t="s">
        <v>167</v>
      </c>
      <c r="Z31" s="150"/>
      <c r="AA31" s="150"/>
      <c r="AB31" s="150"/>
      <c r="AC31" s="150"/>
      <c r="AD31" s="150"/>
      <c r="AE31" s="150"/>
      <c r="AF31" s="150"/>
      <c r="AG31" s="150" t="s">
        <v>191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2" x14ac:dyDescent="0.2">
      <c r="A32" s="157"/>
      <c r="B32" s="158"/>
      <c r="C32" s="196" t="s">
        <v>222</v>
      </c>
      <c r="D32" s="190"/>
      <c r="E32" s="191">
        <v>0.47520000000000001</v>
      </c>
      <c r="F32" s="160"/>
      <c r="G32" s="160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60"/>
      <c r="Z32" s="150"/>
      <c r="AA32" s="150"/>
      <c r="AB32" s="150"/>
      <c r="AC32" s="150"/>
      <c r="AD32" s="150"/>
      <c r="AE32" s="150"/>
      <c r="AF32" s="150"/>
      <c r="AG32" s="150" t="s">
        <v>200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3" x14ac:dyDescent="0.2">
      <c r="A33" s="157"/>
      <c r="B33" s="158"/>
      <c r="C33" s="196" t="s">
        <v>223</v>
      </c>
      <c r="D33" s="190"/>
      <c r="E33" s="191">
        <v>0.47520000000000001</v>
      </c>
      <c r="F33" s="160"/>
      <c r="G33" s="160"/>
      <c r="H33" s="160"/>
      <c r="I33" s="160"/>
      <c r="J33" s="160"/>
      <c r="K33" s="160"/>
      <c r="L33" s="160"/>
      <c r="M33" s="160"/>
      <c r="N33" s="159"/>
      <c r="O33" s="159"/>
      <c r="P33" s="159"/>
      <c r="Q33" s="159"/>
      <c r="R33" s="160"/>
      <c r="S33" s="160"/>
      <c r="T33" s="160"/>
      <c r="U33" s="160"/>
      <c r="V33" s="160"/>
      <c r="W33" s="160"/>
      <c r="X33" s="160"/>
      <c r="Y33" s="160"/>
      <c r="Z33" s="150"/>
      <c r="AA33" s="150"/>
      <c r="AB33" s="150"/>
      <c r="AC33" s="150"/>
      <c r="AD33" s="150"/>
      <c r="AE33" s="150"/>
      <c r="AF33" s="150"/>
      <c r="AG33" s="150" t="s">
        <v>200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ht="33.75" outlineLevel="1" x14ac:dyDescent="0.2">
      <c r="A34" s="169">
        <v>10</v>
      </c>
      <c r="B34" s="170" t="s">
        <v>224</v>
      </c>
      <c r="C34" s="185" t="s">
        <v>225</v>
      </c>
      <c r="D34" s="171" t="s">
        <v>203</v>
      </c>
      <c r="E34" s="172">
        <v>6.3110999999999997</v>
      </c>
      <c r="F34" s="173"/>
      <c r="G34" s="174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21</v>
      </c>
      <c r="M34" s="174">
        <f>G34*(1+L34/100)</f>
        <v>0</v>
      </c>
      <c r="N34" s="172">
        <v>1.1990000000000001E-2</v>
      </c>
      <c r="O34" s="172">
        <f>ROUND(E34*N34,2)</f>
        <v>0.08</v>
      </c>
      <c r="P34" s="172">
        <v>0</v>
      </c>
      <c r="Q34" s="172">
        <f>ROUND(E34*P34,2)</f>
        <v>0</v>
      </c>
      <c r="R34" s="174" t="s">
        <v>204</v>
      </c>
      <c r="S34" s="174" t="s">
        <v>164</v>
      </c>
      <c r="T34" s="175" t="s">
        <v>164</v>
      </c>
      <c r="U34" s="160">
        <v>0.77</v>
      </c>
      <c r="V34" s="160">
        <f>ROUND(E34*U34,2)</f>
        <v>4.8600000000000003</v>
      </c>
      <c r="W34" s="160"/>
      <c r="X34" s="160" t="s">
        <v>190</v>
      </c>
      <c r="Y34" s="160" t="s">
        <v>167</v>
      </c>
      <c r="Z34" s="150"/>
      <c r="AA34" s="150"/>
      <c r="AB34" s="150"/>
      <c r="AC34" s="150"/>
      <c r="AD34" s="150"/>
      <c r="AE34" s="150"/>
      <c r="AF34" s="150"/>
      <c r="AG34" s="150" t="s">
        <v>191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2" x14ac:dyDescent="0.2">
      <c r="A35" s="157"/>
      <c r="B35" s="158"/>
      <c r="C35" s="196" t="s">
        <v>226</v>
      </c>
      <c r="D35" s="190"/>
      <c r="E35" s="191">
        <v>6.3110999999999997</v>
      </c>
      <c r="F35" s="160"/>
      <c r="G35" s="160"/>
      <c r="H35" s="160"/>
      <c r="I35" s="160"/>
      <c r="J35" s="160"/>
      <c r="K35" s="160"/>
      <c r="L35" s="160"/>
      <c r="M35" s="160"/>
      <c r="N35" s="159"/>
      <c r="O35" s="159"/>
      <c r="P35" s="159"/>
      <c r="Q35" s="159"/>
      <c r="R35" s="160"/>
      <c r="S35" s="160"/>
      <c r="T35" s="160"/>
      <c r="U35" s="160"/>
      <c r="V35" s="160"/>
      <c r="W35" s="160"/>
      <c r="X35" s="160"/>
      <c r="Y35" s="160"/>
      <c r="Z35" s="150"/>
      <c r="AA35" s="150"/>
      <c r="AB35" s="150"/>
      <c r="AC35" s="150"/>
      <c r="AD35" s="150"/>
      <c r="AE35" s="150"/>
      <c r="AF35" s="150"/>
      <c r="AG35" s="150" t="s">
        <v>200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ht="22.5" outlineLevel="1" x14ac:dyDescent="0.2">
      <c r="A36" s="169">
        <v>11</v>
      </c>
      <c r="B36" s="170" t="s">
        <v>227</v>
      </c>
      <c r="C36" s="185" t="s">
        <v>228</v>
      </c>
      <c r="D36" s="171" t="s">
        <v>203</v>
      </c>
      <c r="E36" s="172">
        <v>0.95040000000000002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72">
        <v>0</v>
      </c>
      <c r="O36" s="172">
        <f>ROUND(E36*N36,2)</f>
        <v>0</v>
      </c>
      <c r="P36" s="172">
        <v>0</v>
      </c>
      <c r="Q36" s="172">
        <f>ROUND(E36*P36,2)</f>
        <v>0</v>
      </c>
      <c r="R36" s="174" t="s">
        <v>204</v>
      </c>
      <c r="S36" s="174" t="s">
        <v>164</v>
      </c>
      <c r="T36" s="175" t="s">
        <v>164</v>
      </c>
      <c r="U36" s="160">
        <v>0.28999999999999998</v>
      </c>
      <c r="V36" s="160">
        <f>ROUND(E36*U36,2)</f>
        <v>0.28000000000000003</v>
      </c>
      <c r="W36" s="160"/>
      <c r="X36" s="160" t="s">
        <v>190</v>
      </c>
      <c r="Y36" s="160" t="s">
        <v>167</v>
      </c>
      <c r="Z36" s="150"/>
      <c r="AA36" s="150"/>
      <c r="AB36" s="150"/>
      <c r="AC36" s="150"/>
      <c r="AD36" s="150"/>
      <c r="AE36" s="150"/>
      <c r="AF36" s="150"/>
      <c r="AG36" s="150" t="s">
        <v>191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2" x14ac:dyDescent="0.2">
      <c r="A37" s="157"/>
      <c r="B37" s="158"/>
      <c r="C37" s="196" t="s">
        <v>222</v>
      </c>
      <c r="D37" s="190"/>
      <c r="E37" s="191">
        <v>0.47520000000000001</v>
      </c>
      <c r="F37" s="160"/>
      <c r="G37" s="160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60"/>
      <c r="Z37" s="150"/>
      <c r="AA37" s="150"/>
      <c r="AB37" s="150"/>
      <c r="AC37" s="150"/>
      <c r="AD37" s="150"/>
      <c r="AE37" s="150"/>
      <c r="AF37" s="150"/>
      <c r="AG37" s="150" t="s">
        <v>200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3" x14ac:dyDescent="0.2">
      <c r="A38" s="157"/>
      <c r="B38" s="158"/>
      <c r="C38" s="196" t="s">
        <v>223</v>
      </c>
      <c r="D38" s="190"/>
      <c r="E38" s="191">
        <v>0.47520000000000001</v>
      </c>
      <c r="F38" s="160"/>
      <c r="G38" s="160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60"/>
      <c r="Z38" s="150"/>
      <c r="AA38" s="150"/>
      <c r="AB38" s="150"/>
      <c r="AC38" s="150"/>
      <c r="AD38" s="150"/>
      <c r="AE38" s="150"/>
      <c r="AF38" s="150"/>
      <c r="AG38" s="150" t="s">
        <v>200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ht="33.75" outlineLevel="1" x14ac:dyDescent="0.2">
      <c r="A39" s="169">
        <v>12</v>
      </c>
      <c r="B39" s="170" t="s">
        <v>229</v>
      </c>
      <c r="C39" s="185" t="s">
        <v>230</v>
      </c>
      <c r="D39" s="171" t="s">
        <v>203</v>
      </c>
      <c r="E39" s="172">
        <v>3</v>
      </c>
      <c r="F39" s="173"/>
      <c r="G39" s="174">
        <f>ROUND(E39*F39,2)</f>
        <v>0</v>
      </c>
      <c r="H39" s="173"/>
      <c r="I39" s="174">
        <f>ROUND(E39*H39,2)</f>
        <v>0</v>
      </c>
      <c r="J39" s="173"/>
      <c r="K39" s="174">
        <f>ROUND(E39*J39,2)</f>
        <v>0</v>
      </c>
      <c r="L39" s="174">
        <v>21</v>
      </c>
      <c r="M39" s="174">
        <f>G39*(1+L39/100)</f>
        <v>0</v>
      </c>
      <c r="N39" s="172">
        <v>1.2149999999999999E-2</v>
      </c>
      <c r="O39" s="172">
        <f>ROUND(E39*N39,2)</f>
        <v>0.04</v>
      </c>
      <c r="P39" s="172">
        <v>0</v>
      </c>
      <c r="Q39" s="172">
        <f>ROUND(E39*P39,2)</f>
        <v>0</v>
      </c>
      <c r="R39" s="174" t="s">
        <v>204</v>
      </c>
      <c r="S39" s="174" t="s">
        <v>164</v>
      </c>
      <c r="T39" s="175" t="s">
        <v>164</v>
      </c>
      <c r="U39" s="160">
        <v>1.0109999999999999</v>
      </c>
      <c r="V39" s="160">
        <f>ROUND(E39*U39,2)</f>
        <v>3.03</v>
      </c>
      <c r="W39" s="160"/>
      <c r="X39" s="160" t="s">
        <v>190</v>
      </c>
      <c r="Y39" s="160" t="s">
        <v>167</v>
      </c>
      <c r="Z39" s="150"/>
      <c r="AA39" s="150"/>
      <c r="AB39" s="150"/>
      <c r="AC39" s="150"/>
      <c r="AD39" s="150"/>
      <c r="AE39" s="150"/>
      <c r="AF39" s="150"/>
      <c r="AG39" s="150" t="s">
        <v>191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2" x14ac:dyDescent="0.2">
      <c r="A40" s="157"/>
      <c r="B40" s="158"/>
      <c r="C40" s="196" t="s">
        <v>231</v>
      </c>
      <c r="D40" s="190"/>
      <c r="E40" s="191">
        <v>3</v>
      </c>
      <c r="F40" s="160"/>
      <c r="G40" s="160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60"/>
      <c r="Z40" s="150"/>
      <c r="AA40" s="150"/>
      <c r="AB40" s="150"/>
      <c r="AC40" s="150"/>
      <c r="AD40" s="150"/>
      <c r="AE40" s="150"/>
      <c r="AF40" s="150"/>
      <c r="AG40" s="150" t="s">
        <v>200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ht="22.5" outlineLevel="1" x14ac:dyDescent="0.2">
      <c r="A41" s="169">
        <v>13</v>
      </c>
      <c r="B41" s="170" t="s">
        <v>232</v>
      </c>
      <c r="C41" s="185" t="s">
        <v>233</v>
      </c>
      <c r="D41" s="171" t="s">
        <v>188</v>
      </c>
      <c r="E41" s="172">
        <v>3</v>
      </c>
      <c r="F41" s="173"/>
      <c r="G41" s="174">
        <f>ROUND(E41*F41,2)</f>
        <v>0</v>
      </c>
      <c r="H41" s="173"/>
      <c r="I41" s="174">
        <f>ROUND(E41*H41,2)</f>
        <v>0</v>
      </c>
      <c r="J41" s="173"/>
      <c r="K41" s="174">
        <f>ROUND(E41*J41,2)</f>
        <v>0</v>
      </c>
      <c r="L41" s="174">
        <v>21</v>
      </c>
      <c r="M41" s="174">
        <f>G41*(1+L41/100)</f>
        <v>0</v>
      </c>
      <c r="N41" s="172">
        <v>1.6000000000000001E-4</v>
      </c>
      <c r="O41" s="172">
        <f>ROUND(E41*N41,2)</f>
        <v>0</v>
      </c>
      <c r="P41" s="172">
        <v>0</v>
      </c>
      <c r="Q41" s="172">
        <f>ROUND(E41*P41,2)</f>
        <v>0</v>
      </c>
      <c r="R41" s="174" t="s">
        <v>204</v>
      </c>
      <c r="S41" s="174" t="s">
        <v>164</v>
      </c>
      <c r="T41" s="175" t="s">
        <v>164</v>
      </c>
      <c r="U41" s="160">
        <v>1.24</v>
      </c>
      <c r="V41" s="160">
        <f>ROUND(E41*U41,2)</f>
        <v>3.72</v>
      </c>
      <c r="W41" s="160"/>
      <c r="X41" s="160" t="s">
        <v>190</v>
      </c>
      <c r="Y41" s="160" t="s">
        <v>167</v>
      </c>
      <c r="Z41" s="150"/>
      <c r="AA41" s="150"/>
      <c r="AB41" s="150"/>
      <c r="AC41" s="150"/>
      <c r="AD41" s="150"/>
      <c r="AE41" s="150"/>
      <c r="AF41" s="150"/>
      <c r="AG41" s="150" t="s">
        <v>191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2" x14ac:dyDescent="0.2">
      <c r="A42" s="157"/>
      <c r="B42" s="158"/>
      <c r="C42" s="255" t="s">
        <v>234</v>
      </c>
      <c r="D42" s="256"/>
      <c r="E42" s="256"/>
      <c r="F42" s="256"/>
      <c r="G42" s="256"/>
      <c r="H42" s="160"/>
      <c r="I42" s="160"/>
      <c r="J42" s="160"/>
      <c r="K42" s="160"/>
      <c r="L42" s="160"/>
      <c r="M42" s="160"/>
      <c r="N42" s="159"/>
      <c r="O42" s="159"/>
      <c r="P42" s="159"/>
      <c r="Q42" s="159"/>
      <c r="R42" s="160"/>
      <c r="S42" s="160"/>
      <c r="T42" s="160"/>
      <c r="U42" s="160"/>
      <c r="V42" s="160"/>
      <c r="W42" s="160"/>
      <c r="X42" s="160"/>
      <c r="Y42" s="160"/>
      <c r="Z42" s="150"/>
      <c r="AA42" s="150"/>
      <c r="AB42" s="150"/>
      <c r="AC42" s="150"/>
      <c r="AD42" s="150"/>
      <c r="AE42" s="150"/>
      <c r="AF42" s="150"/>
      <c r="AG42" s="150" t="s">
        <v>170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ht="22.5" outlineLevel="1" x14ac:dyDescent="0.2">
      <c r="A43" s="169">
        <v>14</v>
      </c>
      <c r="B43" s="170" t="s">
        <v>235</v>
      </c>
      <c r="C43" s="185" t="s">
        <v>236</v>
      </c>
      <c r="D43" s="171" t="s">
        <v>203</v>
      </c>
      <c r="E43" s="172">
        <v>3</v>
      </c>
      <c r="F43" s="173"/>
      <c r="G43" s="174">
        <f>ROUND(E43*F43,2)</f>
        <v>0</v>
      </c>
      <c r="H43" s="173"/>
      <c r="I43" s="174">
        <f>ROUND(E43*H43,2)</f>
        <v>0</v>
      </c>
      <c r="J43" s="173"/>
      <c r="K43" s="174">
        <f>ROUND(E43*J43,2)</f>
        <v>0</v>
      </c>
      <c r="L43" s="174">
        <v>21</v>
      </c>
      <c r="M43" s="174">
        <f>G43*(1+L43/100)</f>
        <v>0</v>
      </c>
      <c r="N43" s="172">
        <v>0</v>
      </c>
      <c r="O43" s="172">
        <f>ROUND(E43*N43,2)</f>
        <v>0</v>
      </c>
      <c r="P43" s="172">
        <v>0</v>
      </c>
      <c r="Q43" s="172">
        <f>ROUND(E43*P43,2)</f>
        <v>0</v>
      </c>
      <c r="R43" s="174" t="s">
        <v>204</v>
      </c>
      <c r="S43" s="174" t="s">
        <v>164</v>
      </c>
      <c r="T43" s="175" t="s">
        <v>164</v>
      </c>
      <c r="U43" s="160">
        <v>0.57999999999999996</v>
      </c>
      <c r="V43" s="160">
        <f>ROUND(E43*U43,2)</f>
        <v>1.74</v>
      </c>
      <c r="W43" s="160"/>
      <c r="X43" s="160" t="s">
        <v>190</v>
      </c>
      <c r="Y43" s="160" t="s">
        <v>167</v>
      </c>
      <c r="Z43" s="150"/>
      <c r="AA43" s="150"/>
      <c r="AB43" s="150"/>
      <c r="AC43" s="150"/>
      <c r="AD43" s="150"/>
      <c r="AE43" s="150"/>
      <c r="AF43" s="150"/>
      <c r="AG43" s="150" t="s">
        <v>191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2" x14ac:dyDescent="0.2">
      <c r="A44" s="157"/>
      <c r="B44" s="158"/>
      <c r="C44" s="196" t="s">
        <v>231</v>
      </c>
      <c r="D44" s="190"/>
      <c r="E44" s="191">
        <v>3</v>
      </c>
      <c r="F44" s="160"/>
      <c r="G44" s="160"/>
      <c r="H44" s="160"/>
      <c r="I44" s="160"/>
      <c r="J44" s="160"/>
      <c r="K44" s="160"/>
      <c r="L44" s="160"/>
      <c r="M44" s="160"/>
      <c r="N44" s="159"/>
      <c r="O44" s="159"/>
      <c r="P44" s="159"/>
      <c r="Q44" s="159"/>
      <c r="R44" s="160"/>
      <c r="S44" s="160"/>
      <c r="T44" s="160"/>
      <c r="U44" s="160"/>
      <c r="V44" s="160"/>
      <c r="W44" s="160"/>
      <c r="X44" s="160"/>
      <c r="Y44" s="160"/>
      <c r="Z44" s="150"/>
      <c r="AA44" s="150"/>
      <c r="AB44" s="150"/>
      <c r="AC44" s="150"/>
      <c r="AD44" s="150"/>
      <c r="AE44" s="150"/>
      <c r="AF44" s="150"/>
      <c r="AG44" s="150" t="s">
        <v>200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69">
        <v>15</v>
      </c>
      <c r="B45" s="170" t="s">
        <v>237</v>
      </c>
      <c r="C45" s="185" t="s">
        <v>238</v>
      </c>
      <c r="D45" s="171" t="s">
        <v>239</v>
      </c>
      <c r="E45" s="172">
        <v>12.4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21</v>
      </c>
      <c r="M45" s="174">
        <f>G45*(1+L45/100)</f>
        <v>0</v>
      </c>
      <c r="N45" s="172">
        <v>1.37E-2</v>
      </c>
      <c r="O45" s="172">
        <f>ROUND(E45*N45,2)</f>
        <v>0.17</v>
      </c>
      <c r="P45" s="172">
        <v>0</v>
      </c>
      <c r="Q45" s="172">
        <f>ROUND(E45*P45,2)</f>
        <v>0</v>
      </c>
      <c r="R45" s="174"/>
      <c r="S45" s="174" t="s">
        <v>182</v>
      </c>
      <c r="T45" s="175" t="s">
        <v>165</v>
      </c>
      <c r="U45" s="160">
        <v>0.7</v>
      </c>
      <c r="V45" s="160">
        <f>ROUND(E45*U45,2)</f>
        <v>8.68</v>
      </c>
      <c r="W45" s="160"/>
      <c r="X45" s="160" t="s">
        <v>190</v>
      </c>
      <c r="Y45" s="160" t="s">
        <v>167</v>
      </c>
      <c r="Z45" s="150"/>
      <c r="AA45" s="150"/>
      <c r="AB45" s="150"/>
      <c r="AC45" s="150"/>
      <c r="AD45" s="150"/>
      <c r="AE45" s="150"/>
      <c r="AF45" s="150"/>
      <c r="AG45" s="150" t="s">
        <v>191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2" x14ac:dyDescent="0.2">
      <c r="A46" s="157"/>
      <c r="B46" s="158"/>
      <c r="C46" s="196" t="s">
        <v>240</v>
      </c>
      <c r="D46" s="190"/>
      <c r="E46" s="191">
        <v>2.4</v>
      </c>
      <c r="F46" s="160"/>
      <c r="G46" s="160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60"/>
      <c r="Z46" s="150"/>
      <c r="AA46" s="150"/>
      <c r="AB46" s="150"/>
      <c r="AC46" s="150"/>
      <c r="AD46" s="150"/>
      <c r="AE46" s="150"/>
      <c r="AF46" s="150"/>
      <c r="AG46" s="150" t="s">
        <v>200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3" x14ac:dyDescent="0.2">
      <c r="A47" s="157"/>
      <c r="B47" s="158"/>
      <c r="C47" s="196" t="s">
        <v>241</v>
      </c>
      <c r="D47" s="190"/>
      <c r="E47" s="191">
        <v>10</v>
      </c>
      <c r="F47" s="160"/>
      <c r="G47" s="160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60"/>
      <c r="Z47" s="150"/>
      <c r="AA47" s="150"/>
      <c r="AB47" s="150"/>
      <c r="AC47" s="150"/>
      <c r="AD47" s="150"/>
      <c r="AE47" s="150"/>
      <c r="AF47" s="150"/>
      <c r="AG47" s="150" t="s">
        <v>200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69">
        <v>16</v>
      </c>
      <c r="B48" s="170" t="s">
        <v>242</v>
      </c>
      <c r="C48" s="185" t="s">
        <v>243</v>
      </c>
      <c r="D48" s="171" t="s">
        <v>203</v>
      </c>
      <c r="E48" s="172">
        <v>14.64245</v>
      </c>
      <c r="F48" s="173"/>
      <c r="G48" s="174">
        <f>ROUND(E48*F48,2)</f>
        <v>0</v>
      </c>
      <c r="H48" s="173"/>
      <c r="I48" s="174">
        <f>ROUND(E48*H48,2)</f>
        <v>0</v>
      </c>
      <c r="J48" s="173"/>
      <c r="K48" s="174">
        <f>ROUND(E48*J48,2)</f>
        <v>0</v>
      </c>
      <c r="L48" s="174">
        <v>21</v>
      </c>
      <c r="M48" s="174">
        <f>G48*(1+L48/100)</f>
        <v>0</v>
      </c>
      <c r="N48" s="172">
        <v>1.82E-3</v>
      </c>
      <c r="O48" s="172">
        <f>ROUND(E48*N48,2)</f>
        <v>0.03</v>
      </c>
      <c r="P48" s="172">
        <v>0</v>
      </c>
      <c r="Q48" s="172">
        <f>ROUND(E48*P48,2)</f>
        <v>0</v>
      </c>
      <c r="R48" s="174"/>
      <c r="S48" s="174" t="s">
        <v>182</v>
      </c>
      <c r="T48" s="175" t="s">
        <v>165</v>
      </c>
      <c r="U48" s="160">
        <v>0</v>
      </c>
      <c r="V48" s="160">
        <f>ROUND(E48*U48,2)</f>
        <v>0</v>
      </c>
      <c r="W48" s="160"/>
      <c r="X48" s="160" t="s">
        <v>190</v>
      </c>
      <c r="Y48" s="160" t="s">
        <v>167</v>
      </c>
      <c r="Z48" s="150"/>
      <c r="AA48" s="150"/>
      <c r="AB48" s="150"/>
      <c r="AC48" s="150"/>
      <c r="AD48" s="150"/>
      <c r="AE48" s="150"/>
      <c r="AF48" s="150"/>
      <c r="AG48" s="150" t="s">
        <v>191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2" x14ac:dyDescent="0.2">
      <c r="A49" s="157"/>
      <c r="B49" s="158"/>
      <c r="C49" s="196" t="s">
        <v>210</v>
      </c>
      <c r="D49" s="190"/>
      <c r="E49" s="191">
        <v>14.64245</v>
      </c>
      <c r="F49" s="160"/>
      <c r="G49" s="160"/>
      <c r="H49" s="160"/>
      <c r="I49" s="160"/>
      <c r="J49" s="160"/>
      <c r="K49" s="160"/>
      <c r="L49" s="160"/>
      <c r="M49" s="160"/>
      <c r="N49" s="159"/>
      <c r="O49" s="159"/>
      <c r="P49" s="159"/>
      <c r="Q49" s="159"/>
      <c r="R49" s="160"/>
      <c r="S49" s="160"/>
      <c r="T49" s="160"/>
      <c r="U49" s="160"/>
      <c r="V49" s="160"/>
      <c r="W49" s="160"/>
      <c r="X49" s="160"/>
      <c r="Y49" s="160"/>
      <c r="Z49" s="150"/>
      <c r="AA49" s="150"/>
      <c r="AB49" s="150"/>
      <c r="AC49" s="150"/>
      <c r="AD49" s="150"/>
      <c r="AE49" s="150"/>
      <c r="AF49" s="150"/>
      <c r="AG49" s="150" t="s">
        <v>200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69">
        <v>17</v>
      </c>
      <c r="B50" s="170" t="s">
        <v>244</v>
      </c>
      <c r="C50" s="185" t="s">
        <v>245</v>
      </c>
      <c r="D50" s="171" t="s">
        <v>203</v>
      </c>
      <c r="E50" s="172">
        <v>-0.49896000000000001</v>
      </c>
      <c r="F50" s="173"/>
      <c r="G50" s="174">
        <f>ROUND(E50*F50,2)</f>
        <v>0</v>
      </c>
      <c r="H50" s="173"/>
      <c r="I50" s="174">
        <f>ROUND(E50*H50,2)</f>
        <v>0</v>
      </c>
      <c r="J50" s="173"/>
      <c r="K50" s="174">
        <f>ROUND(E50*J50,2)</f>
        <v>0</v>
      </c>
      <c r="L50" s="174">
        <v>21</v>
      </c>
      <c r="M50" s="174">
        <f>G50*(1+L50/100)</f>
        <v>0</v>
      </c>
      <c r="N50" s="172">
        <v>8.8999999999999999E-3</v>
      </c>
      <c r="O50" s="172">
        <f>ROUND(E50*N50,2)</f>
        <v>0</v>
      </c>
      <c r="P50" s="172">
        <v>0</v>
      </c>
      <c r="Q50" s="172">
        <f>ROUND(E50*P50,2)</f>
        <v>0</v>
      </c>
      <c r="R50" s="174" t="s">
        <v>246</v>
      </c>
      <c r="S50" s="174" t="s">
        <v>164</v>
      </c>
      <c r="T50" s="175" t="s">
        <v>164</v>
      </c>
      <c r="U50" s="160">
        <v>0</v>
      </c>
      <c r="V50" s="160">
        <f>ROUND(E50*U50,2)</f>
        <v>0</v>
      </c>
      <c r="W50" s="160"/>
      <c r="X50" s="160" t="s">
        <v>247</v>
      </c>
      <c r="Y50" s="160" t="s">
        <v>167</v>
      </c>
      <c r="Z50" s="150"/>
      <c r="AA50" s="150"/>
      <c r="AB50" s="150"/>
      <c r="AC50" s="150"/>
      <c r="AD50" s="150"/>
      <c r="AE50" s="150"/>
      <c r="AF50" s="150"/>
      <c r="AG50" s="150" t="s">
        <v>248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2" x14ac:dyDescent="0.2">
      <c r="A51" s="157"/>
      <c r="B51" s="158"/>
      <c r="C51" s="196" t="s">
        <v>249</v>
      </c>
      <c r="D51" s="190"/>
      <c r="E51" s="191">
        <v>-0.49896000000000001</v>
      </c>
      <c r="F51" s="160"/>
      <c r="G51" s="160"/>
      <c r="H51" s="160"/>
      <c r="I51" s="160"/>
      <c r="J51" s="160"/>
      <c r="K51" s="160"/>
      <c r="L51" s="160"/>
      <c r="M51" s="160"/>
      <c r="N51" s="159"/>
      <c r="O51" s="159"/>
      <c r="P51" s="159"/>
      <c r="Q51" s="159"/>
      <c r="R51" s="160"/>
      <c r="S51" s="160"/>
      <c r="T51" s="160"/>
      <c r="U51" s="160"/>
      <c r="V51" s="160"/>
      <c r="W51" s="160"/>
      <c r="X51" s="160"/>
      <c r="Y51" s="160"/>
      <c r="Z51" s="150"/>
      <c r="AA51" s="150"/>
      <c r="AB51" s="150"/>
      <c r="AC51" s="150"/>
      <c r="AD51" s="150"/>
      <c r="AE51" s="150"/>
      <c r="AF51" s="150"/>
      <c r="AG51" s="150" t="s">
        <v>200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77">
        <v>18</v>
      </c>
      <c r="B52" s="178" t="s">
        <v>250</v>
      </c>
      <c r="C52" s="186" t="s">
        <v>251</v>
      </c>
      <c r="D52" s="179" t="s">
        <v>188</v>
      </c>
      <c r="E52" s="180">
        <v>3</v>
      </c>
      <c r="F52" s="181"/>
      <c r="G52" s="182">
        <f>ROUND(E52*F52,2)</f>
        <v>0</v>
      </c>
      <c r="H52" s="181"/>
      <c r="I52" s="182">
        <f>ROUND(E52*H52,2)</f>
        <v>0</v>
      </c>
      <c r="J52" s="181"/>
      <c r="K52" s="182">
        <f>ROUND(E52*J52,2)</f>
        <v>0</v>
      </c>
      <c r="L52" s="182">
        <v>21</v>
      </c>
      <c r="M52" s="182">
        <f>G52*(1+L52/100)</f>
        <v>0</v>
      </c>
      <c r="N52" s="180">
        <v>3.8E-3</v>
      </c>
      <c r="O52" s="180">
        <f>ROUND(E52*N52,2)</f>
        <v>0.01</v>
      </c>
      <c r="P52" s="180">
        <v>0</v>
      </c>
      <c r="Q52" s="180">
        <f>ROUND(E52*P52,2)</f>
        <v>0</v>
      </c>
      <c r="R52" s="182" t="s">
        <v>246</v>
      </c>
      <c r="S52" s="182" t="s">
        <v>252</v>
      </c>
      <c r="T52" s="183" t="s">
        <v>252</v>
      </c>
      <c r="U52" s="160">
        <v>0</v>
      </c>
      <c r="V52" s="160">
        <f>ROUND(E52*U52,2)</f>
        <v>0</v>
      </c>
      <c r="W52" s="160"/>
      <c r="X52" s="160" t="s">
        <v>247</v>
      </c>
      <c r="Y52" s="160" t="s">
        <v>167</v>
      </c>
      <c r="Z52" s="150"/>
      <c r="AA52" s="150"/>
      <c r="AB52" s="150"/>
      <c r="AC52" s="150"/>
      <c r="AD52" s="150"/>
      <c r="AE52" s="150"/>
      <c r="AF52" s="150"/>
      <c r="AG52" s="150" t="s">
        <v>248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ht="22.5" outlineLevel="1" x14ac:dyDescent="0.2">
      <c r="A53" s="169">
        <v>19</v>
      </c>
      <c r="B53" s="170" t="s">
        <v>253</v>
      </c>
      <c r="C53" s="185" t="s">
        <v>254</v>
      </c>
      <c r="D53" s="171" t="s">
        <v>203</v>
      </c>
      <c r="E53" s="172">
        <v>0.49896000000000001</v>
      </c>
      <c r="F53" s="173"/>
      <c r="G53" s="174">
        <f>ROUND(E53*F53,2)</f>
        <v>0</v>
      </c>
      <c r="H53" s="173"/>
      <c r="I53" s="174">
        <f>ROUND(E53*H53,2)</f>
        <v>0</v>
      </c>
      <c r="J53" s="173"/>
      <c r="K53" s="174">
        <f>ROUND(E53*J53,2)</f>
        <v>0</v>
      </c>
      <c r="L53" s="174">
        <v>21</v>
      </c>
      <c r="M53" s="174">
        <f>G53*(1+L53/100)</f>
        <v>0</v>
      </c>
      <c r="N53" s="172">
        <v>1.2E-2</v>
      </c>
      <c r="O53" s="172">
        <f>ROUND(E53*N53,2)</f>
        <v>0.01</v>
      </c>
      <c r="P53" s="172">
        <v>0</v>
      </c>
      <c r="Q53" s="172">
        <f>ROUND(E53*P53,2)</f>
        <v>0</v>
      </c>
      <c r="R53" s="174" t="s">
        <v>246</v>
      </c>
      <c r="S53" s="174" t="s">
        <v>164</v>
      </c>
      <c r="T53" s="175" t="s">
        <v>164</v>
      </c>
      <c r="U53" s="160">
        <v>0</v>
      </c>
      <c r="V53" s="160">
        <f>ROUND(E53*U53,2)</f>
        <v>0</v>
      </c>
      <c r="W53" s="160"/>
      <c r="X53" s="160" t="s">
        <v>247</v>
      </c>
      <c r="Y53" s="160" t="s">
        <v>167</v>
      </c>
      <c r="Z53" s="150"/>
      <c r="AA53" s="150"/>
      <c r="AB53" s="150"/>
      <c r="AC53" s="150"/>
      <c r="AD53" s="150"/>
      <c r="AE53" s="150"/>
      <c r="AF53" s="150"/>
      <c r="AG53" s="150" t="s">
        <v>248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2" x14ac:dyDescent="0.2">
      <c r="A54" s="157"/>
      <c r="B54" s="158"/>
      <c r="C54" s="196" t="s">
        <v>255</v>
      </c>
      <c r="D54" s="190"/>
      <c r="E54" s="191">
        <v>0.49896000000000001</v>
      </c>
      <c r="F54" s="160"/>
      <c r="G54" s="160"/>
      <c r="H54" s="160"/>
      <c r="I54" s="160"/>
      <c r="J54" s="160"/>
      <c r="K54" s="160"/>
      <c r="L54" s="160"/>
      <c r="M54" s="160"/>
      <c r="N54" s="159"/>
      <c r="O54" s="159"/>
      <c r="P54" s="159"/>
      <c r="Q54" s="159"/>
      <c r="R54" s="160"/>
      <c r="S54" s="160"/>
      <c r="T54" s="160"/>
      <c r="U54" s="160"/>
      <c r="V54" s="160"/>
      <c r="W54" s="160"/>
      <c r="X54" s="160"/>
      <c r="Y54" s="160"/>
      <c r="Z54" s="150"/>
      <c r="AA54" s="150"/>
      <c r="AB54" s="150"/>
      <c r="AC54" s="150"/>
      <c r="AD54" s="150"/>
      <c r="AE54" s="150"/>
      <c r="AF54" s="150"/>
      <c r="AG54" s="150" t="s">
        <v>200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x14ac:dyDescent="0.2">
      <c r="A55" s="162" t="s">
        <v>159</v>
      </c>
      <c r="B55" s="163" t="s">
        <v>82</v>
      </c>
      <c r="C55" s="184" t="s">
        <v>83</v>
      </c>
      <c r="D55" s="164"/>
      <c r="E55" s="165"/>
      <c r="F55" s="166"/>
      <c r="G55" s="166">
        <f>SUMIF(AG56:AG101,"&lt;&gt;NOR",G56:G101)</f>
        <v>0</v>
      </c>
      <c r="H55" s="166"/>
      <c r="I55" s="166">
        <f>SUM(I56:I101)</f>
        <v>0</v>
      </c>
      <c r="J55" s="166"/>
      <c r="K55" s="166">
        <f>SUM(K56:K101)</f>
        <v>0</v>
      </c>
      <c r="L55" s="166"/>
      <c r="M55" s="166">
        <f>SUM(M56:M101)</f>
        <v>0</v>
      </c>
      <c r="N55" s="165"/>
      <c r="O55" s="165">
        <f>SUM(O56:O101)</f>
        <v>3.82</v>
      </c>
      <c r="P55" s="165"/>
      <c r="Q55" s="165">
        <f>SUM(Q56:Q101)</f>
        <v>0</v>
      </c>
      <c r="R55" s="166"/>
      <c r="S55" s="166"/>
      <c r="T55" s="167"/>
      <c r="U55" s="161"/>
      <c r="V55" s="161">
        <f>SUM(V56:V101)</f>
        <v>89.19</v>
      </c>
      <c r="W55" s="161"/>
      <c r="X55" s="161"/>
      <c r="Y55" s="161"/>
      <c r="AG55" t="s">
        <v>160</v>
      </c>
    </row>
    <row r="56" spans="1:60" outlineLevel="1" x14ac:dyDescent="0.2">
      <c r="A56" s="169">
        <v>20</v>
      </c>
      <c r="B56" s="170" t="s">
        <v>256</v>
      </c>
      <c r="C56" s="185" t="s">
        <v>257</v>
      </c>
      <c r="D56" s="171" t="s">
        <v>203</v>
      </c>
      <c r="E56" s="172">
        <v>30.0945</v>
      </c>
      <c r="F56" s="173"/>
      <c r="G56" s="174">
        <f>ROUND(E56*F56,2)</f>
        <v>0</v>
      </c>
      <c r="H56" s="173"/>
      <c r="I56" s="174">
        <f>ROUND(E56*H56,2)</f>
        <v>0</v>
      </c>
      <c r="J56" s="173"/>
      <c r="K56" s="174">
        <f>ROUND(E56*J56,2)</f>
        <v>0</v>
      </c>
      <c r="L56" s="174">
        <v>21</v>
      </c>
      <c r="M56" s="174">
        <f>G56*(1+L56/100)</f>
        <v>0</v>
      </c>
      <c r="N56" s="172">
        <v>4.8999999999999998E-3</v>
      </c>
      <c r="O56" s="172">
        <f>ROUND(E56*N56,2)</f>
        <v>0.15</v>
      </c>
      <c r="P56" s="172">
        <v>0</v>
      </c>
      <c r="Q56" s="172">
        <f>ROUND(E56*P56,2)</f>
        <v>0</v>
      </c>
      <c r="R56" s="174" t="s">
        <v>204</v>
      </c>
      <c r="S56" s="174" t="s">
        <v>164</v>
      </c>
      <c r="T56" s="175" t="s">
        <v>164</v>
      </c>
      <c r="U56" s="160">
        <v>0.25</v>
      </c>
      <c r="V56" s="160">
        <f>ROUND(E56*U56,2)</f>
        <v>7.52</v>
      </c>
      <c r="W56" s="160"/>
      <c r="X56" s="160" t="s">
        <v>190</v>
      </c>
      <c r="Y56" s="160" t="s">
        <v>167</v>
      </c>
      <c r="Z56" s="150"/>
      <c r="AA56" s="150"/>
      <c r="AB56" s="150"/>
      <c r="AC56" s="150"/>
      <c r="AD56" s="150"/>
      <c r="AE56" s="150"/>
      <c r="AF56" s="150"/>
      <c r="AG56" s="150" t="s">
        <v>258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2" x14ac:dyDescent="0.2">
      <c r="A57" s="157"/>
      <c r="B57" s="158"/>
      <c r="C57" s="264" t="s">
        <v>259</v>
      </c>
      <c r="D57" s="265"/>
      <c r="E57" s="265"/>
      <c r="F57" s="265"/>
      <c r="G57" s="265"/>
      <c r="H57" s="160"/>
      <c r="I57" s="160"/>
      <c r="J57" s="160"/>
      <c r="K57" s="160"/>
      <c r="L57" s="160"/>
      <c r="M57" s="160"/>
      <c r="N57" s="159"/>
      <c r="O57" s="159"/>
      <c r="P57" s="159"/>
      <c r="Q57" s="159"/>
      <c r="R57" s="160"/>
      <c r="S57" s="160"/>
      <c r="T57" s="160"/>
      <c r="U57" s="160"/>
      <c r="V57" s="160"/>
      <c r="W57" s="160"/>
      <c r="X57" s="160"/>
      <c r="Y57" s="160"/>
      <c r="Z57" s="150"/>
      <c r="AA57" s="150"/>
      <c r="AB57" s="150"/>
      <c r="AC57" s="150"/>
      <c r="AD57" s="150"/>
      <c r="AE57" s="150"/>
      <c r="AF57" s="150"/>
      <c r="AG57" s="150" t="s">
        <v>193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2" x14ac:dyDescent="0.2">
      <c r="A58" s="157"/>
      <c r="B58" s="158"/>
      <c r="C58" s="196" t="s">
        <v>260</v>
      </c>
      <c r="D58" s="190"/>
      <c r="E58" s="191">
        <v>8.3653499999999994</v>
      </c>
      <c r="F58" s="160"/>
      <c r="G58" s="160"/>
      <c r="H58" s="160"/>
      <c r="I58" s="160"/>
      <c r="J58" s="160"/>
      <c r="K58" s="160"/>
      <c r="L58" s="160"/>
      <c r="M58" s="160"/>
      <c r="N58" s="159"/>
      <c r="O58" s="159"/>
      <c r="P58" s="159"/>
      <c r="Q58" s="159"/>
      <c r="R58" s="160"/>
      <c r="S58" s="160"/>
      <c r="T58" s="160"/>
      <c r="U58" s="160"/>
      <c r="V58" s="160"/>
      <c r="W58" s="160"/>
      <c r="X58" s="160"/>
      <c r="Y58" s="160"/>
      <c r="Z58" s="150"/>
      <c r="AA58" s="150"/>
      <c r="AB58" s="150"/>
      <c r="AC58" s="150"/>
      <c r="AD58" s="150"/>
      <c r="AE58" s="150"/>
      <c r="AF58" s="150"/>
      <c r="AG58" s="150" t="s">
        <v>200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3" x14ac:dyDescent="0.2">
      <c r="A59" s="157"/>
      <c r="B59" s="158"/>
      <c r="C59" s="196" t="s">
        <v>261</v>
      </c>
      <c r="D59" s="190"/>
      <c r="E59" s="191">
        <v>21.729150000000001</v>
      </c>
      <c r="F59" s="160"/>
      <c r="G59" s="160"/>
      <c r="H59" s="160"/>
      <c r="I59" s="160"/>
      <c r="J59" s="160"/>
      <c r="K59" s="160"/>
      <c r="L59" s="160"/>
      <c r="M59" s="160"/>
      <c r="N59" s="159"/>
      <c r="O59" s="159"/>
      <c r="P59" s="159"/>
      <c r="Q59" s="159"/>
      <c r="R59" s="160"/>
      <c r="S59" s="160"/>
      <c r="T59" s="160"/>
      <c r="U59" s="160"/>
      <c r="V59" s="160"/>
      <c r="W59" s="160"/>
      <c r="X59" s="160"/>
      <c r="Y59" s="160"/>
      <c r="Z59" s="150"/>
      <c r="AA59" s="150"/>
      <c r="AB59" s="150"/>
      <c r="AC59" s="150"/>
      <c r="AD59" s="150"/>
      <c r="AE59" s="150"/>
      <c r="AF59" s="150"/>
      <c r="AG59" s="150" t="s">
        <v>200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69">
        <v>21</v>
      </c>
      <c r="B60" s="170" t="s">
        <v>262</v>
      </c>
      <c r="C60" s="185" t="s">
        <v>263</v>
      </c>
      <c r="D60" s="171" t="s">
        <v>203</v>
      </c>
      <c r="E60" s="172">
        <v>15.379200000000001</v>
      </c>
      <c r="F60" s="173"/>
      <c r="G60" s="174">
        <f>ROUND(E60*F60,2)</f>
        <v>0</v>
      </c>
      <c r="H60" s="173"/>
      <c r="I60" s="174">
        <f>ROUND(E60*H60,2)</f>
        <v>0</v>
      </c>
      <c r="J60" s="173"/>
      <c r="K60" s="174">
        <f>ROUND(E60*J60,2)</f>
        <v>0</v>
      </c>
      <c r="L60" s="174">
        <v>21</v>
      </c>
      <c r="M60" s="174">
        <f>G60*(1+L60/100)</f>
        <v>0</v>
      </c>
      <c r="N60" s="172">
        <v>4.0000000000000003E-5</v>
      </c>
      <c r="O60" s="172">
        <f>ROUND(E60*N60,2)</f>
        <v>0</v>
      </c>
      <c r="P60" s="172">
        <v>0</v>
      </c>
      <c r="Q60" s="172">
        <f>ROUND(E60*P60,2)</f>
        <v>0</v>
      </c>
      <c r="R60" s="174" t="s">
        <v>204</v>
      </c>
      <c r="S60" s="174" t="s">
        <v>164</v>
      </c>
      <c r="T60" s="175" t="s">
        <v>164</v>
      </c>
      <c r="U60" s="160">
        <v>7.8E-2</v>
      </c>
      <c r="V60" s="160">
        <f>ROUND(E60*U60,2)</f>
        <v>1.2</v>
      </c>
      <c r="W60" s="160"/>
      <c r="X60" s="160" t="s">
        <v>190</v>
      </c>
      <c r="Y60" s="160" t="s">
        <v>167</v>
      </c>
      <c r="Z60" s="150"/>
      <c r="AA60" s="150"/>
      <c r="AB60" s="150"/>
      <c r="AC60" s="150"/>
      <c r="AD60" s="150"/>
      <c r="AE60" s="150"/>
      <c r="AF60" s="150"/>
      <c r="AG60" s="150" t="s">
        <v>258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ht="22.5" outlineLevel="2" x14ac:dyDescent="0.2">
      <c r="A61" s="157"/>
      <c r="B61" s="158"/>
      <c r="C61" s="264" t="s">
        <v>264</v>
      </c>
      <c r="D61" s="265"/>
      <c r="E61" s="265"/>
      <c r="F61" s="265"/>
      <c r="G61" s="265"/>
      <c r="H61" s="160"/>
      <c r="I61" s="160"/>
      <c r="J61" s="160"/>
      <c r="K61" s="160"/>
      <c r="L61" s="160"/>
      <c r="M61" s="160"/>
      <c r="N61" s="159"/>
      <c r="O61" s="159"/>
      <c r="P61" s="159"/>
      <c r="Q61" s="159"/>
      <c r="R61" s="160"/>
      <c r="S61" s="160"/>
      <c r="T61" s="160"/>
      <c r="U61" s="160"/>
      <c r="V61" s="160"/>
      <c r="W61" s="160"/>
      <c r="X61" s="160"/>
      <c r="Y61" s="160"/>
      <c r="Z61" s="150"/>
      <c r="AA61" s="150"/>
      <c r="AB61" s="150"/>
      <c r="AC61" s="150"/>
      <c r="AD61" s="150"/>
      <c r="AE61" s="150"/>
      <c r="AF61" s="150"/>
      <c r="AG61" s="150" t="s">
        <v>193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76" t="str">
        <f>C61</f>
        <v>které se zřizují před úpravami povrchu, a obalení osazených dveřních zárubní před znečištěním při úpravách povrchu nástřikem plastických maltovin včetně pozdějšího odkrytí,</v>
      </c>
      <c r="BB61" s="150"/>
      <c r="BC61" s="150"/>
      <c r="BD61" s="150"/>
      <c r="BE61" s="150"/>
      <c r="BF61" s="150"/>
      <c r="BG61" s="150"/>
      <c r="BH61" s="150"/>
    </row>
    <row r="62" spans="1:60" outlineLevel="2" x14ac:dyDescent="0.2">
      <c r="A62" s="157"/>
      <c r="B62" s="158"/>
      <c r="C62" s="196" t="s">
        <v>265</v>
      </c>
      <c r="D62" s="190"/>
      <c r="E62" s="191">
        <v>15.379200000000001</v>
      </c>
      <c r="F62" s="160"/>
      <c r="G62" s="160"/>
      <c r="H62" s="160"/>
      <c r="I62" s="160"/>
      <c r="J62" s="160"/>
      <c r="K62" s="160"/>
      <c r="L62" s="160"/>
      <c r="M62" s="160"/>
      <c r="N62" s="159"/>
      <c r="O62" s="159"/>
      <c r="P62" s="159"/>
      <c r="Q62" s="159"/>
      <c r="R62" s="160"/>
      <c r="S62" s="160"/>
      <c r="T62" s="160"/>
      <c r="U62" s="160"/>
      <c r="V62" s="160"/>
      <c r="W62" s="160"/>
      <c r="X62" s="160"/>
      <c r="Y62" s="160"/>
      <c r="Z62" s="150"/>
      <c r="AA62" s="150"/>
      <c r="AB62" s="150"/>
      <c r="AC62" s="150"/>
      <c r="AD62" s="150"/>
      <c r="AE62" s="150"/>
      <c r="AF62" s="150"/>
      <c r="AG62" s="150" t="s">
        <v>200</v>
      </c>
      <c r="AH62" s="150">
        <v>0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69">
        <v>22</v>
      </c>
      <c r="B63" s="170" t="s">
        <v>266</v>
      </c>
      <c r="C63" s="185" t="s">
        <v>267</v>
      </c>
      <c r="D63" s="171" t="s">
        <v>203</v>
      </c>
      <c r="E63" s="172">
        <v>1.4504999999999999</v>
      </c>
      <c r="F63" s="173"/>
      <c r="G63" s="174">
        <f>ROUND(E63*F63,2)</f>
        <v>0</v>
      </c>
      <c r="H63" s="173"/>
      <c r="I63" s="174">
        <f>ROUND(E63*H63,2)</f>
        <v>0</v>
      </c>
      <c r="J63" s="173"/>
      <c r="K63" s="174">
        <f>ROUND(E63*J63,2)</f>
        <v>0</v>
      </c>
      <c r="L63" s="174">
        <v>21</v>
      </c>
      <c r="M63" s="174">
        <f>G63*(1+L63/100)</f>
        <v>0</v>
      </c>
      <c r="N63" s="172">
        <v>0.10712000000000001</v>
      </c>
      <c r="O63" s="172">
        <f>ROUND(E63*N63,2)</f>
        <v>0.16</v>
      </c>
      <c r="P63" s="172">
        <v>0</v>
      </c>
      <c r="Q63" s="172">
        <f>ROUND(E63*P63,2)</f>
        <v>0</v>
      </c>
      <c r="R63" s="174" t="s">
        <v>189</v>
      </c>
      <c r="S63" s="174" t="s">
        <v>164</v>
      </c>
      <c r="T63" s="175" t="s">
        <v>164</v>
      </c>
      <c r="U63" s="160">
        <v>0.7</v>
      </c>
      <c r="V63" s="160">
        <f>ROUND(E63*U63,2)</f>
        <v>1.02</v>
      </c>
      <c r="W63" s="160"/>
      <c r="X63" s="160" t="s">
        <v>190</v>
      </c>
      <c r="Y63" s="160" t="s">
        <v>167</v>
      </c>
      <c r="Z63" s="150"/>
      <c r="AA63" s="150"/>
      <c r="AB63" s="150"/>
      <c r="AC63" s="150"/>
      <c r="AD63" s="150"/>
      <c r="AE63" s="150"/>
      <c r="AF63" s="150"/>
      <c r="AG63" s="150" t="s">
        <v>191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2" x14ac:dyDescent="0.2">
      <c r="A64" s="157"/>
      <c r="B64" s="158"/>
      <c r="C64" s="264" t="s">
        <v>268</v>
      </c>
      <c r="D64" s="265"/>
      <c r="E64" s="265"/>
      <c r="F64" s="265"/>
      <c r="G64" s="265"/>
      <c r="H64" s="160"/>
      <c r="I64" s="160"/>
      <c r="J64" s="160"/>
      <c r="K64" s="160"/>
      <c r="L64" s="160"/>
      <c r="M64" s="160"/>
      <c r="N64" s="159"/>
      <c r="O64" s="159"/>
      <c r="P64" s="159"/>
      <c r="Q64" s="159"/>
      <c r="R64" s="160"/>
      <c r="S64" s="160"/>
      <c r="T64" s="160"/>
      <c r="U64" s="160"/>
      <c r="V64" s="160"/>
      <c r="W64" s="160"/>
      <c r="X64" s="160"/>
      <c r="Y64" s="160"/>
      <c r="Z64" s="150"/>
      <c r="AA64" s="150"/>
      <c r="AB64" s="150"/>
      <c r="AC64" s="150"/>
      <c r="AD64" s="150"/>
      <c r="AE64" s="150"/>
      <c r="AF64" s="150"/>
      <c r="AG64" s="150" t="s">
        <v>193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2" x14ac:dyDescent="0.2">
      <c r="A65" s="157"/>
      <c r="B65" s="158"/>
      <c r="C65" s="196" t="s">
        <v>269</v>
      </c>
      <c r="D65" s="190"/>
      <c r="E65" s="191">
        <v>0.49049999999999999</v>
      </c>
      <c r="F65" s="160"/>
      <c r="G65" s="160"/>
      <c r="H65" s="160"/>
      <c r="I65" s="160"/>
      <c r="J65" s="160"/>
      <c r="K65" s="160"/>
      <c r="L65" s="160"/>
      <c r="M65" s="160"/>
      <c r="N65" s="159"/>
      <c r="O65" s="159"/>
      <c r="P65" s="159"/>
      <c r="Q65" s="159"/>
      <c r="R65" s="160"/>
      <c r="S65" s="160"/>
      <c r="T65" s="160"/>
      <c r="U65" s="160"/>
      <c r="V65" s="160"/>
      <c r="W65" s="160"/>
      <c r="X65" s="160"/>
      <c r="Y65" s="160"/>
      <c r="Z65" s="150"/>
      <c r="AA65" s="150"/>
      <c r="AB65" s="150"/>
      <c r="AC65" s="150"/>
      <c r="AD65" s="150"/>
      <c r="AE65" s="150"/>
      <c r="AF65" s="150"/>
      <c r="AG65" s="150" t="s">
        <v>200</v>
      </c>
      <c r="AH65" s="150">
        <v>0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3" x14ac:dyDescent="0.2">
      <c r="A66" s="157"/>
      <c r="B66" s="158"/>
      <c r="C66" s="196" t="s">
        <v>270</v>
      </c>
      <c r="D66" s="190"/>
      <c r="E66" s="191">
        <v>0.96</v>
      </c>
      <c r="F66" s="160"/>
      <c r="G66" s="160"/>
      <c r="H66" s="160"/>
      <c r="I66" s="160"/>
      <c r="J66" s="160"/>
      <c r="K66" s="160"/>
      <c r="L66" s="160"/>
      <c r="M66" s="160"/>
      <c r="N66" s="159"/>
      <c r="O66" s="159"/>
      <c r="P66" s="159"/>
      <c r="Q66" s="159"/>
      <c r="R66" s="160"/>
      <c r="S66" s="160"/>
      <c r="T66" s="160"/>
      <c r="U66" s="160"/>
      <c r="V66" s="160"/>
      <c r="W66" s="160"/>
      <c r="X66" s="160"/>
      <c r="Y66" s="160"/>
      <c r="Z66" s="150"/>
      <c r="AA66" s="150"/>
      <c r="AB66" s="150"/>
      <c r="AC66" s="150"/>
      <c r="AD66" s="150"/>
      <c r="AE66" s="150"/>
      <c r="AF66" s="150"/>
      <c r="AG66" s="150" t="s">
        <v>200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69">
        <v>23</v>
      </c>
      <c r="B67" s="170" t="s">
        <v>271</v>
      </c>
      <c r="C67" s="185" t="s">
        <v>272</v>
      </c>
      <c r="D67" s="171" t="s">
        <v>239</v>
      </c>
      <c r="E67" s="172">
        <v>6.8680000000000003</v>
      </c>
      <c r="F67" s="173"/>
      <c r="G67" s="174">
        <f>ROUND(E67*F67,2)</f>
        <v>0</v>
      </c>
      <c r="H67" s="173"/>
      <c r="I67" s="174">
        <f>ROUND(E67*H67,2)</f>
        <v>0</v>
      </c>
      <c r="J67" s="173"/>
      <c r="K67" s="174">
        <f>ROUND(E67*J67,2)</f>
        <v>0</v>
      </c>
      <c r="L67" s="174">
        <v>21</v>
      </c>
      <c r="M67" s="174">
        <f>G67*(1+L67/100)</f>
        <v>0</v>
      </c>
      <c r="N67" s="172">
        <v>2.5100000000000001E-3</v>
      </c>
      <c r="O67" s="172">
        <f>ROUND(E67*N67,2)</f>
        <v>0.02</v>
      </c>
      <c r="P67" s="172">
        <v>0</v>
      </c>
      <c r="Q67" s="172">
        <f>ROUND(E67*P67,2)</f>
        <v>0</v>
      </c>
      <c r="R67" s="174" t="s">
        <v>189</v>
      </c>
      <c r="S67" s="174" t="s">
        <v>164</v>
      </c>
      <c r="T67" s="175" t="s">
        <v>164</v>
      </c>
      <c r="U67" s="160">
        <v>0.18</v>
      </c>
      <c r="V67" s="160">
        <f>ROUND(E67*U67,2)</f>
        <v>1.24</v>
      </c>
      <c r="W67" s="160"/>
      <c r="X67" s="160" t="s">
        <v>190</v>
      </c>
      <c r="Y67" s="160" t="s">
        <v>167</v>
      </c>
      <c r="Z67" s="150"/>
      <c r="AA67" s="150"/>
      <c r="AB67" s="150"/>
      <c r="AC67" s="150"/>
      <c r="AD67" s="150"/>
      <c r="AE67" s="150"/>
      <c r="AF67" s="150"/>
      <c r="AG67" s="150" t="s">
        <v>191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2" x14ac:dyDescent="0.2">
      <c r="A68" s="157"/>
      <c r="B68" s="158"/>
      <c r="C68" s="196" t="s">
        <v>273</v>
      </c>
      <c r="D68" s="190"/>
      <c r="E68" s="191">
        <v>6.8680000000000003</v>
      </c>
      <c r="F68" s="160"/>
      <c r="G68" s="160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60"/>
      <c r="Z68" s="150"/>
      <c r="AA68" s="150"/>
      <c r="AB68" s="150"/>
      <c r="AC68" s="150"/>
      <c r="AD68" s="150"/>
      <c r="AE68" s="150"/>
      <c r="AF68" s="150"/>
      <c r="AG68" s="150" t="s">
        <v>200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69">
        <v>24</v>
      </c>
      <c r="B69" s="170" t="s">
        <v>271</v>
      </c>
      <c r="C69" s="185" t="s">
        <v>272</v>
      </c>
      <c r="D69" s="171" t="s">
        <v>239</v>
      </c>
      <c r="E69" s="172">
        <v>9.8800000000000008</v>
      </c>
      <c r="F69" s="173"/>
      <c r="G69" s="174">
        <f>ROUND(E69*F69,2)</f>
        <v>0</v>
      </c>
      <c r="H69" s="173"/>
      <c r="I69" s="174">
        <f>ROUND(E69*H69,2)</f>
        <v>0</v>
      </c>
      <c r="J69" s="173"/>
      <c r="K69" s="174">
        <f>ROUND(E69*J69,2)</f>
        <v>0</v>
      </c>
      <c r="L69" s="174">
        <v>21</v>
      </c>
      <c r="M69" s="174">
        <f>G69*(1+L69/100)</f>
        <v>0</v>
      </c>
      <c r="N69" s="172">
        <v>2.5100000000000001E-3</v>
      </c>
      <c r="O69" s="172">
        <f>ROUND(E69*N69,2)</f>
        <v>0.02</v>
      </c>
      <c r="P69" s="172">
        <v>0</v>
      </c>
      <c r="Q69" s="172">
        <f>ROUND(E69*P69,2)</f>
        <v>0</v>
      </c>
      <c r="R69" s="174" t="s">
        <v>189</v>
      </c>
      <c r="S69" s="174" t="s">
        <v>164</v>
      </c>
      <c r="T69" s="175" t="s">
        <v>274</v>
      </c>
      <c r="U69" s="160">
        <v>0.18</v>
      </c>
      <c r="V69" s="160">
        <f>ROUND(E69*U69,2)</f>
        <v>1.78</v>
      </c>
      <c r="W69" s="160"/>
      <c r="X69" s="160" t="s">
        <v>190</v>
      </c>
      <c r="Y69" s="160" t="s">
        <v>167</v>
      </c>
      <c r="Z69" s="150"/>
      <c r="AA69" s="150"/>
      <c r="AB69" s="150"/>
      <c r="AC69" s="150"/>
      <c r="AD69" s="150"/>
      <c r="AE69" s="150"/>
      <c r="AF69" s="150"/>
      <c r="AG69" s="150" t="s">
        <v>191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2" x14ac:dyDescent="0.2">
      <c r="A70" s="157"/>
      <c r="B70" s="158"/>
      <c r="C70" s="196" t="s">
        <v>275</v>
      </c>
      <c r="D70" s="190"/>
      <c r="E70" s="191">
        <v>9.8800000000000008</v>
      </c>
      <c r="F70" s="160"/>
      <c r="G70" s="160"/>
      <c r="H70" s="160"/>
      <c r="I70" s="160"/>
      <c r="J70" s="160"/>
      <c r="K70" s="160"/>
      <c r="L70" s="160"/>
      <c r="M70" s="160"/>
      <c r="N70" s="159"/>
      <c r="O70" s="159"/>
      <c r="P70" s="159"/>
      <c r="Q70" s="159"/>
      <c r="R70" s="160"/>
      <c r="S70" s="160"/>
      <c r="T70" s="160"/>
      <c r="U70" s="160"/>
      <c r="V70" s="160"/>
      <c r="W70" s="160"/>
      <c r="X70" s="160"/>
      <c r="Y70" s="160"/>
      <c r="Z70" s="150"/>
      <c r="AA70" s="150"/>
      <c r="AB70" s="150"/>
      <c r="AC70" s="150"/>
      <c r="AD70" s="150"/>
      <c r="AE70" s="150"/>
      <c r="AF70" s="150"/>
      <c r="AG70" s="150" t="s">
        <v>200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69">
        <v>25</v>
      </c>
      <c r="B71" s="170" t="s">
        <v>276</v>
      </c>
      <c r="C71" s="185" t="s">
        <v>277</v>
      </c>
      <c r="D71" s="171" t="s">
        <v>203</v>
      </c>
      <c r="E71" s="172">
        <v>33.568100000000001</v>
      </c>
      <c r="F71" s="173"/>
      <c r="G71" s="174">
        <f>ROUND(E71*F71,2)</f>
        <v>0</v>
      </c>
      <c r="H71" s="173"/>
      <c r="I71" s="174">
        <f>ROUND(E71*H71,2)</f>
        <v>0</v>
      </c>
      <c r="J71" s="173"/>
      <c r="K71" s="174">
        <f>ROUND(E71*J71,2)</f>
        <v>0</v>
      </c>
      <c r="L71" s="174">
        <v>21</v>
      </c>
      <c r="M71" s="174">
        <f>G71*(1+L71/100)</f>
        <v>0</v>
      </c>
      <c r="N71" s="172">
        <v>4.4139999999999999E-2</v>
      </c>
      <c r="O71" s="172">
        <f>ROUND(E71*N71,2)</f>
        <v>1.48</v>
      </c>
      <c r="P71" s="172">
        <v>0</v>
      </c>
      <c r="Q71" s="172">
        <f>ROUND(E71*P71,2)</f>
        <v>0</v>
      </c>
      <c r="R71" s="174" t="s">
        <v>204</v>
      </c>
      <c r="S71" s="174" t="s">
        <v>164</v>
      </c>
      <c r="T71" s="175" t="s">
        <v>164</v>
      </c>
      <c r="U71" s="160">
        <v>0.6</v>
      </c>
      <c r="V71" s="160">
        <f>ROUND(E71*U71,2)</f>
        <v>20.14</v>
      </c>
      <c r="W71" s="160"/>
      <c r="X71" s="160" t="s">
        <v>190</v>
      </c>
      <c r="Y71" s="160" t="s">
        <v>167</v>
      </c>
      <c r="Z71" s="150"/>
      <c r="AA71" s="150"/>
      <c r="AB71" s="150"/>
      <c r="AC71" s="150"/>
      <c r="AD71" s="150"/>
      <c r="AE71" s="150"/>
      <c r="AF71" s="150"/>
      <c r="AG71" s="150" t="s">
        <v>191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2" x14ac:dyDescent="0.2">
      <c r="A72" s="157"/>
      <c r="B72" s="158"/>
      <c r="C72" s="196" t="s">
        <v>278</v>
      </c>
      <c r="D72" s="190"/>
      <c r="E72" s="191">
        <v>30.568100000000001</v>
      </c>
      <c r="F72" s="160"/>
      <c r="G72" s="160"/>
      <c r="H72" s="160"/>
      <c r="I72" s="160"/>
      <c r="J72" s="160"/>
      <c r="K72" s="160"/>
      <c r="L72" s="160"/>
      <c r="M72" s="160"/>
      <c r="N72" s="159"/>
      <c r="O72" s="159"/>
      <c r="P72" s="159"/>
      <c r="Q72" s="159"/>
      <c r="R72" s="160"/>
      <c r="S72" s="160"/>
      <c r="T72" s="160"/>
      <c r="U72" s="160"/>
      <c r="V72" s="160"/>
      <c r="W72" s="160"/>
      <c r="X72" s="160"/>
      <c r="Y72" s="160"/>
      <c r="Z72" s="150"/>
      <c r="AA72" s="150"/>
      <c r="AB72" s="150"/>
      <c r="AC72" s="150"/>
      <c r="AD72" s="150"/>
      <c r="AE72" s="150"/>
      <c r="AF72" s="150"/>
      <c r="AG72" s="150" t="s">
        <v>200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3" x14ac:dyDescent="0.2">
      <c r="A73" s="157"/>
      <c r="B73" s="158"/>
      <c r="C73" s="196" t="s">
        <v>231</v>
      </c>
      <c r="D73" s="190"/>
      <c r="E73" s="191">
        <v>3</v>
      </c>
      <c r="F73" s="160"/>
      <c r="G73" s="160"/>
      <c r="H73" s="160"/>
      <c r="I73" s="160"/>
      <c r="J73" s="160"/>
      <c r="K73" s="160"/>
      <c r="L73" s="160"/>
      <c r="M73" s="160"/>
      <c r="N73" s="159"/>
      <c r="O73" s="159"/>
      <c r="P73" s="159"/>
      <c r="Q73" s="159"/>
      <c r="R73" s="160"/>
      <c r="S73" s="160"/>
      <c r="T73" s="160"/>
      <c r="U73" s="160"/>
      <c r="V73" s="160"/>
      <c r="W73" s="160"/>
      <c r="X73" s="160"/>
      <c r="Y73" s="160"/>
      <c r="Z73" s="150"/>
      <c r="AA73" s="150"/>
      <c r="AB73" s="150"/>
      <c r="AC73" s="150"/>
      <c r="AD73" s="150"/>
      <c r="AE73" s="150"/>
      <c r="AF73" s="150"/>
      <c r="AG73" s="150" t="s">
        <v>200</v>
      </c>
      <c r="AH73" s="150">
        <v>0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69">
        <v>26</v>
      </c>
      <c r="B74" s="170" t="s">
        <v>279</v>
      </c>
      <c r="C74" s="185" t="s">
        <v>280</v>
      </c>
      <c r="D74" s="171" t="s">
        <v>203</v>
      </c>
      <c r="E74" s="172">
        <v>9.0030000000000001</v>
      </c>
      <c r="F74" s="173"/>
      <c r="G74" s="174">
        <f>ROUND(E74*F74,2)</f>
        <v>0</v>
      </c>
      <c r="H74" s="173"/>
      <c r="I74" s="174">
        <f>ROUND(E74*H74,2)</f>
        <v>0</v>
      </c>
      <c r="J74" s="173"/>
      <c r="K74" s="174">
        <f>ROUND(E74*J74,2)</f>
        <v>0</v>
      </c>
      <c r="L74" s="174">
        <v>21</v>
      </c>
      <c r="M74" s="174">
        <f>G74*(1+L74/100)</f>
        <v>0</v>
      </c>
      <c r="N74" s="172">
        <v>4.7660000000000001E-2</v>
      </c>
      <c r="O74" s="172">
        <f>ROUND(E74*N74,2)</f>
        <v>0.43</v>
      </c>
      <c r="P74" s="172">
        <v>0</v>
      </c>
      <c r="Q74" s="172">
        <f>ROUND(E74*P74,2)</f>
        <v>0</v>
      </c>
      <c r="R74" s="174" t="s">
        <v>204</v>
      </c>
      <c r="S74" s="174" t="s">
        <v>164</v>
      </c>
      <c r="T74" s="175" t="s">
        <v>164</v>
      </c>
      <c r="U74" s="160">
        <v>0.66</v>
      </c>
      <c r="V74" s="160">
        <f>ROUND(E74*U74,2)</f>
        <v>5.94</v>
      </c>
      <c r="W74" s="160"/>
      <c r="X74" s="160" t="s">
        <v>190</v>
      </c>
      <c r="Y74" s="160" t="s">
        <v>167</v>
      </c>
      <c r="Z74" s="150"/>
      <c r="AA74" s="150"/>
      <c r="AB74" s="150"/>
      <c r="AC74" s="150"/>
      <c r="AD74" s="150"/>
      <c r="AE74" s="150"/>
      <c r="AF74" s="150"/>
      <c r="AG74" s="150" t="s">
        <v>191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2" x14ac:dyDescent="0.2">
      <c r="A75" s="157"/>
      <c r="B75" s="158"/>
      <c r="C75" s="196" t="s">
        <v>281</v>
      </c>
      <c r="D75" s="190"/>
      <c r="E75" s="191">
        <v>3</v>
      </c>
      <c r="F75" s="160"/>
      <c r="G75" s="160"/>
      <c r="H75" s="160"/>
      <c r="I75" s="160"/>
      <c r="J75" s="160"/>
      <c r="K75" s="160"/>
      <c r="L75" s="160"/>
      <c r="M75" s="160"/>
      <c r="N75" s="159"/>
      <c r="O75" s="159"/>
      <c r="P75" s="159"/>
      <c r="Q75" s="159"/>
      <c r="R75" s="160"/>
      <c r="S75" s="160"/>
      <c r="T75" s="160"/>
      <c r="U75" s="160"/>
      <c r="V75" s="160"/>
      <c r="W75" s="160"/>
      <c r="X75" s="160"/>
      <c r="Y75" s="160"/>
      <c r="Z75" s="150"/>
      <c r="AA75" s="150"/>
      <c r="AB75" s="150"/>
      <c r="AC75" s="150"/>
      <c r="AD75" s="150"/>
      <c r="AE75" s="150"/>
      <c r="AF75" s="150"/>
      <c r="AG75" s="150" t="s">
        <v>200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3" x14ac:dyDescent="0.2">
      <c r="A76" s="157"/>
      <c r="B76" s="158"/>
      <c r="C76" s="196" t="s">
        <v>282</v>
      </c>
      <c r="D76" s="190"/>
      <c r="E76" s="191">
        <v>3.0030000000000001</v>
      </c>
      <c r="F76" s="160"/>
      <c r="G76" s="160"/>
      <c r="H76" s="160"/>
      <c r="I76" s="160"/>
      <c r="J76" s="160"/>
      <c r="K76" s="160"/>
      <c r="L76" s="160"/>
      <c r="M76" s="160"/>
      <c r="N76" s="159"/>
      <c r="O76" s="159"/>
      <c r="P76" s="159"/>
      <c r="Q76" s="159"/>
      <c r="R76" s="160"/>
      <c r="S76" s="160"/>
      <c r="T76" s="160"/>
      <c r="U76" s="160"/>
      <c r="V76" s="160"/>
      <c r="W76" s="160"/>
      <c r="X76" s="160"/>
      <c r="Y76" s="160"/>
      <c r="Z76" s="150"/>
      <c r="AA76" s="150"/>
      <c r="AB76" s="150"/>
      <c r="AC76" s="150"/>
      <c r="AD76" s="150"/>
      <c r="AE76" s="150"/>
      <c r="AF76" s="150"/>
      <c r="AG76" s="150" t="s">
        <v>200</v>
      </c>
      <c r="AH76" s="150">
        <v>0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3" x14ac:dyDescent="0.2">
      <c r="A77" s="157"/>
      <c r="B77" s="158"/>
      <c r="C77" s="196" t="s">
        <v>231</v>
      </c>
      <c r="D77" s="190"/>
      <c r="E77" s="191">
        <v>3</v>
      </c>
      <c r="F77" s="160"/>
      <c r="G77" s="160"/>
      <c r="H77" s="160"/>
      <c r="I77" s="160"/>
      <c r="J77" s="160"/>
      <c r="K77" s="160"/>
      <c r="L77" s="160"/>
      <c r="M77" s="160"/>
      <c r="N77" s="159"/>
      <c r="O77" s="159"/>
      <c r="P77" s="159"/>
      <c r="Q77" s="159"/>
      <c r="R77" s="160"/>
      <c r="S77" s="160"/>
      <c r="T77" s="160"/>
      <c r="U77" s="160"/>
      <c r="V77" s="160"/>
      <c r="W77" s="160"/>
      <c r="X77" s="160"/>
      <c r="Y77" s="160"/>
      <c r="Z77" s="150"/>
      <c r="AA77" s="150"/>
      <c r="AB77" s="150"/>
      <c r="AC77" s="150"/>
      <c r="AD77" s="150"/>
      <c r="AE77" s="150"/>
      <c r="AF77" s="150"/>
      <c r="AG77" s="150" t="s">
        <v>200</v>
      </c>
      <c r="AH77" s="150">
        <v>0</v>
      </c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ht="22.5" outlineLevel="1" x14ac:dyDescent="0.2">
      <c r="A78" s="169">
        <v>27</v>
      </c>
      <c r="B78" s="170" t="s">
        <v>283</v>
      </c>
      <c r="C78" s="185" t="s">
        <v>284</v>
      </c>
      <c r="D78" s="171" t="s">
        <v>203</v>
      </c>
      <c r="E78" s="172">
        <v>60.278199999999998</v>
      </c>
      <c r="F78" s="173"/>
      <c r="G78" s="174">
        <f>ROUND(E78*F78,2)</f>
        <v>0</v>
      </c>
      <c r="H78" s="173"/>
      <c r="I78" s="174">
        <f>ROUND(E78*H78,2)</f>
        <v>0</v>
      </c>
      <c r="J78" s="173"/>
      <c r="K78" s="174">
        <f>ROUND(E78*J78,2)</f>
        <v>0</v>
      </c>
      <c r="L78" s="174">
        <v>21</v>
      </c>
      <c r="M78" s="174">
        <f>G78*(1+L78/100)</f>
        <v>0</v>
      </c>
      <c r="N78" s="172">
        <v>1.5810000000000001E-2</v>
      </c>
      <c r="O78" s="172">
        <f>ROUND(E78*N78,2)</f>
        <v>0.95</v>
      </c>
      <c r="P78" s="172">
        <v>0</v>
      </c>
      <c r="Q78" s="172">
        <f>ROUND(E78*P78,2)</f>
        <v>0</v>
      </c>
      <c r="R78" s="174" t="s">
        <v>189</v>
      </c>
      <c r="S78" s="174" t="s">
        <v>164</v>
      </c>
      <c r="T78" s="175" t="s">
        <v>164</v>
      </c>
      <c r="U78" s="160">
        <v>0.25</v>
      </c>
      <c r="V78" s="160">
        <f>ROUND(E78*U78,2)</f>
        <v>15.07</v>
      </c>
      <c r="W78" s="160"/>
      <c r="X78" s="160" t="s">
        <v>190</v>
      </c>
      <c r="Y78" s="160" t="s">
        <v>167</v>
      </c>
      <c r="Z78" s="150"/>
      <c r="AA78" s="150"/>
      <c r="AB78" s="150"/>
      <c r="AC78" s="150"/>
      <c r="AD78" s="150"/>
      <c r="AE78" s="150"/>
      <c r="AF78" s="150"/>
      <c r="AG78" s="150" t="s">
        <v>258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2" x14ac:dyDescent="0.2">
      <c r="A79" s="157"/>
      <c r="B79" s="158"/>
      <c r="C79" s="255" t="s">
        <v>285</v>
      </c>
      <c r="D79" s="256"/>
      <c r="E79" s="256"/>
      <c r="F79" s="256"/>
      <c r="G79" s="256"/>
      <c r="H79" s="160"/>
      <c r="I79" s="160"/>
      <c r="J79" s="160"/>
      <c r="K79" s="160"/>
      <c r="L79" s="160"/>
      <c r="M79" s="160"/>
      <c r="N79" s="159"/>
      <c r="O79" s="159"/>
      <c r="P79" s="159"/>
      <c r="Q79" s="159"/>
      <c r="R79" s="160"/>
      <c r="S79" s="160"/>
      <c r="T79" s="160"/>
      <c r="U79" s="160"/>
      <c r="V79" s="160"/>
      <c r="W79" s="160"/>
      <c r="X79" s="160"/>
      <c r="Y79" s="160"/>
      <c r="Z79" s="150"/>
      <c r="AA79" s="150"/>
      <c r="AB79" s="150"/>
      <c r="AC79" s="150"/>
      <c r="AD79" s="150"/>
      <c r="AE79" s="150"/>
      <c r="AF79" s="150"/>
      <c r="AG79" s="150" t="s">
        <v>170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2" x14ac:dyDescent="0.2">
      <c r="A80" s="157"/>
      <c r="B80" s="158"/>
      <c r="C80" s="196" t="s">
        <v>286</v>
      </c>
      <c r="D80" s="190"/>
      <c r="E80" s="191">
        <v>7.0643500000000001</v>
      </c>
      <c r="F80" s="160"/>
      <c r="G80" s="160"/>
      <c r="H80" s="160"/>
      <c r="I80" s="160"/>
      <c r="J80" s="160"/>
      <c r="K80" s="160"/>
      <c r="L80" s="160"/>
      <c r="M80" s="160"/>
      <c r="N80" s="159"/>
      <c r="O80" s="159"/>
      <c r="P80" s="159"/>
      <c r="Q80" s="159"/>
      <c r="R80" s="160"/>
      <c r="S80" s="160"/>
      <c r="T80" s="160"/>
      <c r="U80" s="160"/>
      <c r="V80" s="160"/>
      <c r="W80" s="160"/>
      <c r="X80" s="160"/>
      <c r="Y80" s="160"/>
      <c r="Z80" s="150"/>
      <c r="AA80" s="150"/>
      <c r="AB80" s="150"/>
      <c r="AC80" s="150"/>
      <c r="AD80" s="150"/>
      <c r="AE80" s="150"/>
      <c r="AF80" s="150"/>
      <c r="AG80" s="150" t="s">
        <v>200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3" x14ac:dyDescent="0.2">
      <c r="A81" s="157"/>
      <c r="B81" s="158"/>
      <c r="C81" s="196" t="s">
        <v>287</v>
      </c>
      <c r="D81" s="190"/>
      <c r="E81" s="191">
        <v>19.914300000000001</v>
      </c>
      <c r="F81" s="160"/>
      <c r="G81" s="160"/>
      <c r="H81" s="160"/>
      <c r="I81" s="160"/>
      <c r="J81" s="160"/>
      <c r="K81" s="160"/>
      <c r="L81" s="160"/>
      <c r="M81" s="160"/>
      <c r="N81" s="159"/>
      <c r="O81" s="159"/>
      <c r="P81" s="159"/>
      <c r="Q81" s="159"/>
      <c r="R81" s="160"/>
      <c r="S81" s="160"/>
      <c r="T81" s="160"/>
      <c r="U81" s="160"/>
      <c r="V81" s="160"/>
      <c r="W81" s="160"/>
      <c r="X81" s="160"/>
      <c r="Y81" s="160"/>
      <c r="Z81" s="150"/>
      <c r="AA81" s="150"/>
      <c r="AB81" s="150"/>
      <c r="AC81" s="150"/>
      <c r="AD81" s="150"/>
      <c r="AE81" s="150"/>
      <c r="AF81" s="150"/>
      <c r="AG81" s="150" t="s">
        <v>200</v>
      </c>
      <c r="AH81" s="150">
        <v>0</v>
      </c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3" x14ac:dyDescent="0.2">
      <c r="A82" s="157"/>
      <c r="B82" s="158"/>
      <c r="C82" s="196" t="s">
        <v>288</v>
      </c>
      <c r="D82" s="190"/>
      <c r="E82" s="191">
        <v>19.0641</v>
      </c>
      <c r="F82" s="160"/>
      <c r="G82" s="160"/>
      <c r="H82" s="160"/>
      <c r="I82" s="160"/>
      <c r="J82" s="160"/>
      <c r="K82" s="160"/>
      <c r="L82" s="160"/>
      <c r="M82" s="160"/>
      <c r="N82" s="159"/>
      <c r="O82" s="159"/>
      <c r="P82" s="159"/>
      <c r="Q82" s="159"/>
      <c r="R82" s="160"/>
      <c r="S82" s="160"/>
      <c r="T82" s="160"/>
      <c r="U82" s="160"/>
      <c r="V82" s="160"/>
      <c r="W82" s="160"/>
      <c r="X82" s="160"/>
      <c r="Y82" s="160"/>
      <c r="Z82" s="150"/>
      <c r="AA82" s="150"/>
      <c r="AB82" s="150"/>
      <c r="AC82" s="150"/>
      <c r="AD82" s="150"/>
      <c r="AE82" s="150"/>
      <c r="AF82" s="150"/>
      <c r="AG82" s="150" t="s">
        <v>200</v>
      </c>
      <c r="AH82" s="150">
        <v>0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3" x14ac:dyDescent="0.2">
      <c r="A83" s="157"/>
      <c r="B83" s="158"/>
      <c r="C83" s="196" t="s">
        <v>289</v>
      </c>
      <c r="D83" s="190"/>
      <c r="E83" s="191">
        <v>11.23245</v>
      </c>
      <c r="F83" s="160"/>
      <c r="G83" s="160"/>
      <c r="H83" s="160"/>
      <c r="I83" s="160"/>
      <c r="J83" s="160"/>
      <c r="K83" s="160"/>
      <c r="L83" s="160"/>
      <c r="M83" s="160"/>
      <c r="N83" s="159"/>
      <c r="O83" s="159"/>
      <c r="P83" s="159"/>
      <c r="Q83" s="159"/>
      <c r="R83" s="160"/>
      <c r="S83" s="160"/>
      <c r="T83" s="160"/>
      <c r="U83" s="160"/>
      <c r="V83" s="160"/>
      <c r="W83" s="160"/>
      <c r="X83" s="160"/>
      <c r="Y83" s="160"/>
      <c r="Z83" s="150"/>
      <c r="AA83" s="150"/>
      <c r="AB83" s="150"/>
      <c r="AC83" s="150"/>
      <c r="AD83" s="150"/>
      <c r="AE83" s="150"/>
      <c r="AF83" s="150"/>
      <c r="AG83" s="150" t="s">
        <v>200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3" x14ac:dyDescent="0.2">
      <c r="A84" s="157"/>
      <c r="B84" s="158"/>
      <c r="C84" s="196" t="s">
        <v>282</v>
      </c>
      <c r="D84" s="190"/>
      <c r="E84" s="191">
        <v>3.0030000000000001</v>
      </c>
      <c r="F84" s="160"/>
      <c r="G84" s="160"/>
      <c r="H84" s="160"/>
      <c r="I84" s="160"/>
      <c r="J84" s="160"/>
      <c r="K84" s="160"/>
      <c r="L84" s="160"/>
      <c r="M84" s="160"/>
      <c r="N84" s="159"/>
      <c r="O84" s="159"/>
      <c r="P84" s="159"/>
      <c r="Q84" s="159"/>
      <c r="R84" s="160"/>
      <c r="S84" s="160"/>
      <c r="T84" s="160"/>
      <c r="U84" s="160"/>
      <c r="V84" s="160"/>
      <c r="W84" s="160"/>
      <c r="X84" s="160"/>
      <c r="Y84" s="160"/>
      <c r="Z84" s="150"/>
      <c r="AA84" s="150"/>
      <c r="AB84" s="150"/>
      <c r="AC84" s="150"/>
      <c r="AD84" s="150"/>
      <c r="AE84" s="150"/>
      <c r="AF84" s="150"/>
      <c r="AG84" s="150" t="s">
        <v>200</v>
      </c>
      <c r="AH84" s="150">
        <v>0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69">
        <v>28</v>
      </c>
      <c r="B85" s="170" t="s">
        <v>290</v>
      </c>
      <c r="C85" s="185" t="s">
        <v>291</v>
      </c>
      <c r="D85" s="171" t="s">
        <v>203</v>
      </c>
      <c r="E85" s="172">
        <v>0.49049999999999999</v>
      </c>
      <c r="F85" s="173"/>
      <c r="G85" s="174">
        <f>ROUND(E85*F85,2)</f>
        <v>0</v>
      </c>
      <c r="H85" s="173"/>
      <c r="I85" s="174">
        <f>ROUND(E85*H85,2)</f>
        <v>0</v>
      </c>
      <c r="J85" s="173"/>
      <c r="K85" s="174">
        <f>ROUND(E85*J85,2)</f>
        <v>0</v>
      </c>
      <c r="L85" s="174">
        <v>21</v>
      </c>
      <c r="M85" s="174">
        <f>G85*(1+L85/100)</f>
        <v>0</v>
      </c>
      <c r="N85" s="172">
        <v>3.9039999999999998E-2</v>
      </c>
      <c r="O85" s="172">
        <f>ROUND(E85*N85,2)</f>
        <v>0.02</v>
      </c>
      <c r="P85" s="172">
        <v>0</v>
      </c>
      <c r="Q85" s="172">
        <f>ROUND(E85*P85,2)</f>
        <v>0</v>
      </c>
      <c r="R85" s="174" t="s">
        <v>189</v>
      </c>
      <c r="S85" s="174" t="s">
        <v>164</v>
      </c>
      <c r="T85" s="175" t="s">
        <v>164</v>
      </c>
      <c r="U85" s="160">
        <v>1.8764099999999999</v>
      </c>
      <c r="V85" s="160">
        <f>ROUND(E85*U85,2)</f>
        <v>0.92</v>
      </c>
      <c r="W85" s="160"/>
      <c r="X85" s="160" t="s">
        <v>190</v>
      </c>
      <c r="Y85" s="160" t="s">
        <v>167</v>
      </c>
      <c r="Z85" s="150"/>
      <c r="AA85" s="150"/>
      <c r="AB85" s="150"/>
      <c r="AC85" s="150"/>
      <c r="AD85" s="150"/>
      <c r="AE85" s="150"/>
      <c r="AF85" s="150"/>
      <c r="AG85" s="150" t="s">
        <v>191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2" x14ac:dyDescent="0.2">
      <c r="A86" s="157"/>
      <c r="B86" s="158"/>
      <c r="C86" s="264" t="s">
        <v>292</v>
      </c>
      <c r="D86" s="265"/>
      <c r="E86" s="265"/>
      <c r="F86" s="265"/>
      <c r="G86" s="265"/>
      <c r="H86" s="160"/>
      <c r="I86" s="160"/>
      <c r="J86" s="160"/>
      <c r="K86" s="160"/>
      <c r="L86" s="160"/>
      <c r="M86" s="160"/>
      <c r="N86" s="159"/>
      <c r="O86" s="159"/>
      <c r="P86" s="159"/>
      <c r="Q86" s="159"/>
      <c r="R86" s="160"/>
      <c r="S86" s="160"/>
      <c r="T86" s="160"/>
      <c r="U86" s="160"/>
      <c r="V86" s="160"/>
      <c r="W86" s="160"/>
      <c r="X86" s="160"/>
      <c r="Y86" s="160"/>
      <c r="Z86" s="150"/>
      <c r="AA86" s="150"/>
      <c r="AB86" s="150"/>
      <c r="AC86" s="150"/>
      <c r="AD86" s="150"/>
      <c r="AE86" s="150"/>
      <c r="AF86" s="150"/>
      <c r="AG86" s="150" t="s">
        <v>193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2" x14ac:dyDescent="0.2">
      <c r="A87" s="157"/>
      <c r="B87" s="158"/>
      <c r="C87" s="196" t="s">
        <v>269</v>
      </c>
      <c r="D87" s="190"/>
      <c r="E87" s="191">
        <v>0.49049999999999999</v>
      </c>
      <c r="F87" s="160"/>
      <c r="G87" s="160"/>
      <c r="H87" s="160"/>
      <c r="I87" s="160"/>
      <c r="J87" s="160"/>
      <c r="K87" s="160"/>
      <c r="L87" s="160"/>
      <c r="M87" s="160"/>
      <c r="N87" s="159"/>
      <c r="O87" s="159"/>
      <c r="P87" s="159"/>
      <c r="Q87" s="159"/>
      <c r="R87" s="160"/>
      <c r="S87" s="160"/>
      <c r="T87" s="160"/>
      <c r="U87" s="160"/>
      <c r="V87" s="160"/>
      <c r="W87" s="160"/>
      <c r="X87" s="160"/>
      <c r="Y87" s="160"/>
      <c r="Z87" s="150"/>
      <c r="AA87" s="150"/>
      <c r="AB87" s="150"/>
      <c r="AC87" s="150"/>
      <c r="AD87" s="150"/>
      <c r="AE87" s="150"/>
      <c r="AF87" s="150"/>
      <c r="AG87" s="150" t="s">
        <v>200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69">
        <v>29</v>
      </c>
      <c r="B88" s="170" t="s">
        <v>293</v>
      </c>
      <c r="C88" s="185" t="s">
        <v>294</v>
      </c>
      <c r="D88" s="171" t="s">
        <v>203</v>
      </c>
      <c r="E88" s="172">
        <v>39.360750000000003</v>
      </c>
      <c r="F88" s="173"/>
      <c r="G88" s="174">
        <f>ROUND(E88*F88,2)</f>
        <v>0</v>
      </c>
      <c r="H88" s="173"/>
      <c r="I88" s="174">
        <f>ROUND(E88*H88,2)</f>
        <v>0</v>
      </c>
      <c r="J88" s="173"/>
      <c r="K88" s="174">
        <f>ROUND(E88*J88,2)</f>
        <v>0</v>
      </c>
      <c r="L88" s="174">
        <v>21</v>
      </c>
      <c r="M88" s="174">
        <f>G88*(1+L88/100)</f>
        <v>0</v>
      </c>
      <c r="N88" s="172">
        <v>3.63E-3</v>
      </c>
      <c r="O88" s="172">
        <f>ROUND(E88*N88,2)</f>
        <v>0.14000000000000001</v>
      </c>
      <c r="P88" s="172">
        <v>0</v>
      </c>
      <c r="Q88" s="172">
        <f>ROUND(E88*P88,2)</f>
        <v>0</v>
      </c>
      <c r="R88" s="174" t="s">
        <v>204</v>
      </c>
      <c r="S88" s="174" t="s">
        <v>164</v>
      </c>
      <c r="T88" s="175" t="s">
        <v>164</v>
      </c>
      <c r="U88" s="160">
        <v>0.3</v>
      </c>
      <c r="V88" s="160">
        <f>ROUND(E88*U88,2)</f>
        <v>11.81</v>
      </c>
      <c r="W88" s="160"/>
      <c r="X88" s="160" t="s">
        <v>190</v>
      </c>
      <c r="Y88" s="160" t="s">
        <v>167</v>
      </c>
      <c r="Z88" s="150"/>
      <c r="AA88" s="150"/>
      <c r="AB88" s="150"/>
      <c r="AC88" s="150"/>
      <c r="AD88" s="150"/>
      <c r="AE88" s="150"/>
      <c r="AF88" s="150"/>
      <c r="AG88" s="150" t="s">
        <v>258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2" x14ac:dyDescent="0.2">
      <c r="A89" s="157"/>
      <c r="B89" s="158"/>
      <c r="C89" s="264" t="s">
        <v>295</v>
      </c>
      <c r="D89" s="265"/>
      <c r="E89" s="265"/>
      <c r="F89" s="265"/>
      <c r="G89" s="265"/>
      <c r="H89" s="160"/>
      <c r="I89" s="160"/>
      <c r="J89" s="160"/>
      <c r="K89" s="160"/>
      <c r="L89" s="160"/>
      <c r="M89" s="160"/>
      <c r="N89" s="159"/>
      <c r="O89" s="159"/>
      <c r="P89" s="159"/>
      <c r="Q89" s="159"/>
      <c r="R89" s="160"/>
      <c r="S89" s="160"/>
      <c r="T89" s="160"/>
      <c r="U89" s="160"/>
      <c r="V89" s="160"/>
      <c r="W89" s="160"/>
      <c r="X89" s="160"/>
      <c r="Y89" s="160"/>
      <c r="Z89" s="150"/>
      <c r="AA89" s="150"/>
      <c r="AB89" s="150"/>
      <c r="AC89" s="150"/>
      <c r="AD89" s="150"/>
      <c r="AE89" s="150"/>
      <c r="AF89" s="150"/>
      <c r="AG89" s="150" t="s">
        <v>193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2" x14ac:dyDescent="0.2">
      <c r="A90" s="157"/>
      <c r="B90" s="158"/>
      <c r="C90" s="196" t="s">
        <v>296</v>
      </c>
      <c r="D90" s="190"/>
      <c r="E90" s="191">
        <v>13.993399999999999</v>
      </c>
      <c r="F90" s="160"/>
      <c r="G90" s="160"/>
      <c r="H90" s="160"/>
      <c r="I90" s="160"/>
      <c r="J90" s="160"/>
      <c r="K90" s="160"/>
      <c r="L90" s="160"/>
      <c r="M90" s="160"/>
      <c r="N90" s="159"/>
      <c r="O90" s="159"/>
      <c r="P90" s="159"/>
      <c r="Q90" s="159"/>
      <c r="R90" s="160"/>
      <c r="S90" s="160"/>
      <c r="T90" s="160"/>
      <c r="U90" s="160"/>
      <c r="V90" s="160"/>
      <c r="W90" s="160"/>
      <c r="X90" s="160"/>
      <c r="Y90" s="160"/>
      <c r="Z90" s="150"/>
      <c r="AA90" s="150"/>
      <c r="AB90" s="150"/>
      <c r="AC90" s="150"/>
      <c r="AD90" s="150"/>
      <c r="AE90" s="150"/>
      <c r="AF90" s="150"/>
      <c r="AG90" s="150" t="s">
        <v>200</v>
      </c>
      <c r="AH90" s="150">
        <v>0</v>
      </c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3" x14ac:dyDescent="0.2">
      <c r="A91" s="157"/>
      <c r="B91" s="158"/>
      <c r="C91" s="196" t="s">
        <v>297</v>
      </c>
      <c r="D91" s="190"/>
      <c r="E91" s="191">
        <v>22.364350000000002</v>
      </c>
      <c r="F91" s="160"/>
      <c r="G91" s="160"/>
      <c r="H91" s="160"/>
      <c r="I91" s="160"/>
      <c r="J91" s="160"/>
      <c r="K91" s="160"/>
      <c r="L91" s="160"/>
      <c r="M91" s="160"/>
      <c r="N91" s="159"/>
      <c r="O91" s="159"/>
      <c r="P91" s="159"/>
      <c r="Q91" s="159"/>
      <c r="R91" s="160"/>
      <c r="S91" s="160"/>
      <c r="T91" s="160"/>
      <c r="U91" s="160"/>
      <c r="V91" s="160"/>
      <c r="W91" s="160"/>
      <c r="X91" s="160"/>
      <c r="Y91" s="160"/>
      <c r="Z91" s="150"/>
      <c r="AA91" s="150"/>
      <c r="AB91" s="150"/>
      <c r="AC91" s="150"/>
      <c r="AD91" s="150"/>
      <c r="AE91" s="150"/>
      <c r="AF91" s="150"/>
      <c r="AG91" s="150" t="s">
        <v>200</v>
      </c>
      <c r="AH91" s="150">
        <v>0</v>
      </c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3" x14ac:dyDescent="0.2">
      <c r="A92" s="157"/>
      <c r="B92" s="158"/>
      <c r="C92" s="196" t="s">
        <v>282</v>
      </c>
      <c r="D92" s="190"/>
      <c r="E92" s="191">
        <v>3.0030000000000001</v>
      </c>
      <c r="F92" s="160"/>
      <c r="G92" s="160"/>
      <c r="H92" s="160"/>
      <c r="I92" s="160"/>
      <c r="J92" s="160"/>
      <c r="K92" s="160"/>
      <c r="L92" s="160"/>
      <c r="M92" s="160"/>
      <c r="N92" s="159"/>
      <c r="O92" s="159"/>
      <c r="P92" s="159"/>
      <c r="Q92" s="159"/>
      <c r="R92" s="160"/>
      <c r="S92" s="160"/>
      <c r="T92" s="160"/>
      <c r="U92" s="160"/>
      <c r="V92" s="160"/>
      <c r="W92" s="160"/>
      <c r="X92" s="160"/>
      <c r="Y92" s="160"/>
      <c r="Z92" s="150"/>
      <c r="AA92" s="150"/>
      <c r="AB92" s="150"/>
      <c r="AC92" s="150"/>
      <c r="AD92" s="150"/>
      <c r="AE92" s="150"/>
      <c r="AF92" s="150"/>
      <c r="AG92" s="150" t="s">
        <v>200</v>
      </c>
      <c r="AH92" s="150">
        <v>0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69">
        <v>30</v>
      </c>
      <c r="B93" s="170" t="s">
        <v>298</v>
      </c>
      <c r="C93" s="185" t="s">
        <v>299</v>
      </c>
      <c r="D93" s="171" t="s">
        <v>239</v>
      </c>
      <c r="E93" s="172">
        <v>16.29</v>
      </c>
      <c r="F93" s="173"/>
      <c r="G93" s="174">
        <f>ROUND(E93*F93,2)</f>
        <v>0</v>
      </c>
      <c r="H93" s="173"/>
      <c r="I93" s="174">
        <f>ROUND(E93*H93,2)</f>
        <v>0</v>
      </c>
      <c r="J93" s="173"/>
      <c r="K93" s="174">
        <f>ROUND(E93*J93,2)</f>
        <v>0</v>
      </c>
      <c r="L93" s="174">
        <v>21</v>
      </c>
      <c r="M93" s="174">
        <f>G93*(1+L93/100)</f>
        <v>0</v>
      </c>
      <c r="N93" s="172">
        <v>4.6000000000000001E-4</v>
      </c>
      <c r="O93" s="172">
        <f>ROUND(E93*N93,2)</f>
        <v>0.01</v>
      </c>
      <c r="P93" s="172">
        <v>0</v>
      </c>
      <c r="Q93" s="172">
        <f>ROUND(E93*P93,2)</f>
        <v>0</v>
      </c>
      <c r="R93" s="174" t="s">
        <v>204</v>
      </c>
      <c r="S93" s="174" t="s">
        <v>164</v>
      </c>
      <c r="T93" s="175" t="s">
        <v>164</v>
      </c>
      <c r="U93" s="160">
        <v>0</v>
      </c>
      <c r="V93" s="160">
        <f>ROUND(E93*U93,2)</f>
        <v>0</v>
      </c>
      <c r="W93" s="160"/>
      <c r="X93" s="160" t="s">
        <v>190</v>
      </c>
      <c r="Y93" s="160" t="s">
        <v>167</v>
      </c>
      <c r="Z93" s="150"/>
      <c r="AA93" s="150"/>
      <c r="AB93" s="150"/>
      <c r="AC93" s="150"/>
      <c r="AD93" s="150"/>
      <c r="AE93" s="150"/>
      <c r="AF93" s="150"/>
      <c r="AG93" s="150" t="s">
        <v>191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2" x14ac:dyDescent="0.2">
      <c r="A94" s="157"/>
      <c r="B94" s="158"/>
      <c r="C94" s="264" t="s">
        <v>300</v>
      </c>
      <c r="D94" s="265"/>
      <c r="E94" s="265"/>
      <c r="F94" s="265"/>
      <c r="G94" s="265"/>
      <c r="H94" s="160"/>
      <c r="I94" s="160"/>
      <c r="J94" s="160"/>
      <c r="K94" s="160"/>
      <c r="L94" s="160"/>
      <c r="M94" s="160"/>
      <c r="N94" s="159"/>
      <c r="O94" s="159"/>
      <c r="P94" s="159"/>
      <c r="Q94" s="159"/>
      <c r="R94" s="160"/>
      <c r="S94" s="160"/>
      <c r="T94" s="160"/>
      <c r="U94" s="160"/>
      <c r="V94" s="160"/>
      <c r="W94" s="160"/>
      <c r="X94" s="160"/>
      <c r="Y94" s="160"/>
      <c r="Z94" s="150"/>
      <c r="AA94" s="150"/>
      <c r="AB94" s="150"/>
      <c r="AC94" s="150"/>
      <c r="AD94" s="150"/>
      <c r="AE94" s="150"/>
      <c r="AF94" s="150"/>
      <c r="AG94" s="150" t="s">
        <v>193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76" t="str">
        <f>C94</f>
        <v>omítka vápenocementová, strojně nebo ručně nanášená v podlaží i ve schodišti na jakýkoliv druh podkladu, kompletní souvrství</v>
      </c>
      <c r="BB94" s="150"/>
      <c r="BC94" s="150"/>
      <c r="BD94" s="150"/>
      <c r="BE94" s="150"/>
      <c r="BF94" s="150"/>
      <c r="BG94" s="150"/>
      <c r="BH94" s="150"/>
    </row>
    <row r="95" spans="1:60" outlineLevel="2" x14ac:dyDescent="0.2">
      <c r="A95" s="157"/>
      <c r="B95" s="158"/>
      <c r="C95" s="196" t="s">
        <v>301</v>
      </c>
      <c r="D95" s="190"/>
      <c r="E95" s="191">
        <v>16.29</v>
      </c>
      <c r="F95" s="160"/>
      <c r="G95" s="160"/>
      <c r="H95" s="160"/>
      <c r="I95" s="160"/>
      <c r="J95" s="160"/>
      <c r="K95" s="160"/>
      <c r="L95" s="160"/>
      <c r="M95" s="160"/>
      <c r="N95" s="159"/>
      <c r="O95" s="159"/>
      <c r="P95" s="159"/>
      <c r="Q95" s="159"/>
      <c r="R95" s="160"/>
      <c r="S95" s="160"/>
      <c r="T95" s="160"/>
      <c r="U95" s="160"/>
      <c r="V95" s="160"/>
      <c r="W95" s="160"/>
      <c r="X95" s="160"/>
      <c r="Y95" s="160"/>
      <c r="Z95" s="150"/>
      <c r="AA95" s="150"/>
      <c r="AB95" s="150"/>
      <c r="AC95" s="150"/>
      <c r="AD95" s="150"/>
      <c r="AE95" s="150"/>
      <c r="AF95" s="150"/>
      <c r="AG95" s="150" t="s">
        <v>200</v>
      </c>
      <c r="AH95" s="150">
        <v>0</v>
      </c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ht="22.5" outlineLevel="1" x14ac:dyDescent="0.2">
      <c r="A96" s="169">
        <v>31</v>
      </c>
      <c r="B96" s="170" t="s">
        <v>302</v>
      </c>
      <c r="C96" s="185" t="s">
        <v>303</v>
      </c>
      <c r="D96" s="171" t="s">
        <v>203</v>
      </c>
      <c r="E96" s="172">
        <v>37.860500000000002</v>
      </c>
      <c r="F96" s="173"/>
      <c r="G96" s="174">
        <f>ROUND(E96*F96,2)</f>
        <v>0</v>
      </c>
      <c r="H96" s="173"/>
      <c r="I96" s="174">
        <f>ROUND(E96*H96,2)</f>
        <v>0</v>
      </c>
      <c r="J96" s="173"/>
      <c r="K96" s="174">
        <f>ROUND(E96*J96,2)</f>
        <v>0</v>
      </c>
      <c r="L96" s="174">
        <v>21</v>
      </c>
      <c r="M96" s="174">
        <f>G96*(1+L96/100)</f>
        <v>0</v>
      </c>
      <c r="N96" s="172">
        <v>3.6099999999999999E-3</v>
      </c>
      <c r="O96" s="172">
        <f>ROUND(E96*N96,2)</f>
        <v>0.14000000000000001</v>
      </c>
      <c r="P96" s="172">
        <v>0</v>
      </c>
      <c r="Q96" s="172">
        <f>ROUND(E96*P96,2)</f>
        <v>0</v>
      </c>
      <c r="R96" s="174" t="s">
        <v>204</v>
      </c>
      <c r="S96" s="174" t="s">
        <v>164</v>
      </c>
      <c r="T96" s="175" t="s">
        <v>164</v>
      </c>
      <c r="U96" s="160">
        <v>0.36</v>
      </c>
      <c r="V96" s="160">
        <f>ROUND(E96*U96,2)</f>
        <v>13.63</v>
      </c>
      <c r="W96" s="160"/>
      <c r="X96" s="160" t="s">
        <v>190</v>
      </c>
      <c r="Y96" s="160" t="s">
        <v>167</v>
      </c>
      <c r="Z96" s="150"/>
      <c r="AA96" s="150"/>
      <c r="AB96" s="150"/>
      <c r="AC96" s="150"/>
      <c r="AD96" s="150"/>
      <c r="AE96" s="150"/>
      <c r="AF96" s="150"/>
      <c r="AG96" s="150" t="s">
        <v>191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2" x14ac:dyDescent="0.2">
      <c r="A97" s="157"/>
      <c r="B97" s="158"/>
      <c r="C97" s="196" t="s">
        <v>304</v>
      </c>
      <c r="D97" s="190"/>
      <c r="E97" s="191">
        <v>7.1288999999999998</v>
      </c>
      <c r="F97" s="160"/>
      <c r="G97" s="160"/>
      <c r="H97" s="160"/>
      <c r="I97" s="160"/>
      <c r="J97" s="160"/>
      <c r="K97" s="160"/>
      <c r="L97" s="160"/>
      <c r="M97" s="160"/>
      <c r="N97" s="159"/>
      <c r="O97" s="159"/>
      <c r="P97" s="159"/>
      <c r="Q97" s="159"/>
      <c r="R97" s="160"/>
      <c r="S97" s="160"/>
      <c r="T97" s="160"/>
      <c r="U97" s="160"/>
      <c r="V97" s="160"/>
      <c r="W97" s="160"/>
      <c r="X97" s="160"/>
      <c r="Y97" s="160"/>
      <c r="Z97" s="150"/>
      <c r="AA97" s="150"/>
      <c r="AB97" s="150"/>
      <c r="AC97" s="150"/>
      <c r="AD97" s="150"/>
      <c r="AE97" s="150"/>
      <c r="AF97" s="150"/>
      <c r="AG97" s="150" t="s">
        <v>200</v>
      </c>
      <c r="AH97" s="150">
        <v>0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3" x14ac:dyDescent="0.2">
      <c r="A98" s="157"/>
      <c r="B98" s="158"/>
      <c r="C98" s="196" t="s">
        <v>305</v>
      </c>
      <c r="D98" s="190"/>
      <c r="E98" s="191">
        <v>30.7316</v>
      </c>
      <c r="F98" s="160"/>
      <c r="G98" s="160"/>
      <c r="H98" s="160"/>
      <c r="I98" s="160"/>
      <c r="J98" s="160"/>
      <c r="K98" s="160"/>
      <c r="L98" s="160"/>
      <c r="M98" s="160"/>
      <c r="N98" s="159"/>
      <c r="O98" s="159"/>
      <c r="P98" s="159"/>
      <c r="Q98" s="159"/>
      <c r="R98" s="160"/>
      <c r="S98" s="160"/>
      <c r="T98" s="160"/>
      <c r="U98" s="160"/>
      <c r="V98" s="160"/>
      <c r="W98" s="160"/>
      <c r="X98" s="160"/>
      <c r="Y98" s="160"/>
      <c r="Z98" s="150"/>
      <c r="AA98" s="150"/>
      <c r="AB98" s="150"/>
      <c r="AC98" s="150"/>
      <c r="AD98" s="150"/>
      <c r="AE98" s="150"/>
      <c r="AF98" s="150"/>
      <c r="AG98" s="150" t="s">
        <v>200</v>
      </c>
      <c r="AH98" s="150">
        <v>0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69">
        <v>32</v>
      </c>
      <c r="B99" s="170" t="s">
        <v>306</v>
      </c>
      <c r="C99" s="185" t="s">
        <v>307</v>
      </c>
      <c r="D99" s="171" t="s">
        <v>203</v>
      </c>
      <c r="E99" s="172">
        <v>29.743600000000001</v>
      </c>
      <c r="F99" s="173"/>
      <c r="G99" s="174">
        <f>ROUND(E99*F99,2)</f>
        <v>0</v>
      </c>
      <c r="H99" s="173"/>
      <c r="I99" s="174">
        <f>ROUND(E99*H99,2)</f>
        <v>0</v>
      </c>
      <c r="J99" s="173"/>
      <c r="K99" s="174">
        <f>ROUND(E99*J99,2)</f>
        <v>0</v>
      </c>
      <c r="L99" s="174">
        <v>21</v>
      </c>
      <c r="M99" s="174">
        <f>G99*(1+L99/100)</f>
        <v>0</v>
      </c>
      <c r="N99" s="172">
        <v>0.01</v>
      </c>
      <c r="O99" s="172">
        <f>ROUND(E99*N99,2)</f>
        <v>0.3</v>
      </c>
      <c r="P99" s="172">
        <v>0</v>
      </c>
      <c r="Q99" s="172">
        <f>ROUND(E99*P99,2)</f>
        <v>0</v>
      </c>
      <c r="R99" s="174"/>
      <c r="S99" s="174" t="s">
        <v>182</v>
      </c>
      <c r="T99" s="175" t="s">
        <v>165</v>
      </c>
      <c r="U99" s="160">
        <v>0.3</v>
      </c>
      <c r="V99" s="160">
        <f>ROUND(E99*U99,2)</f>
        <v>8.92</v>
      </c>
      <c r="W99" s="160"/>
      <c r="X99" s="160" t="s">
        <v>190</v>
      </c>
      <c r="Y99" s="160" t="s">
        <v>167</v>
      </c>
      <c r="Z99" s="150"/>
      <c r="AA99" s="150"/>
      <c r="AB99" s="150"/>
      <c r="AC99" s="150"/>
      <c r="AD99" s="150"/>
      <c r="AE99" s="150"/>
      <c r="AF99" s="150"/>
      <c r="AG99" s="150" t="s">
        <v>191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2" x14ac:dyDescent="0.2">
      <c r="A100" s="157"/>
      <c r="B100" s="158"/>
      <c r="C100" s="196" t="s">
        <v>308</v>
      </c>
      <c r="D100" s="190"/>
      <c r="E100" s="191">
        <v>29.743600000000001</v>
      </c>
      <c r="F100" s="160"/>
      <c r="G100" s="160"/>
      <c r="H100" s="160"/>
      <c r="I100" s="160"/>
      <c r="J100" s="160"/>
      <c r="K100" s="160"/>
      <c r="L100" s="160"/>
      <c r="M100" s="160"/>
      <c r="N100" s="159"/>
      <c r="O100" s="159"/>
      <c r="P100" s="159"/>
      <c r="Q100" s="159"/>
      <c r="R100" s="160"/>
      <c r="S100" s="160"/>
      <c r="T100" s="160"/>
      <c r="U100" s="160"/>
      <c r="V100" s="160"/>
      <c r="W100" s="160"/>
      <c r="X100" s="160"/>
      <c r="Y100" s="160"/>
      <c r="Z100" s="150"/>
      <c r="AA100" s="150"/>
      <c r="AB100" s="150"/>
      <c r="AC100" s="150"/>
      <c r="AD100" s="150"/>
      <c r="AE100" s="150"/>
      <c r="AF100" s="150"/>
      <c r="AG100" s="150" t="s">
        <v>200</v>
      </c>
      <c r="AH100" s="150">
        <v>0</v>
      </c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77">
        <v>33</v>
      </c>
      <c r="B101" s="178" t="s">
        <v>309</v>
      </c>
      <c r="C101" s="186" t="s">
        <v>310</v>
      </c>
      <c r="D101" s="179" t="s">
        <v>239</v>
      </c>
      <c r="E101" s="180">
        <v>10</v>
      </c>
      <c r="F101" s="181"/>
      <c r="G101" s="182">
        <f>ROUND(E101*F101,2)</f>
        <v>0</v>
      </c>
      <c r="H101" s="181"/>
      <c r="I101" s="182">
        <f>ROUND(E101*H101,2)</f>
        <v>0</v>
      </c>
      <c r="J101" s="181"/>
      <c r="K101" s="182">
        <f>ROUND(E101*J101,2)</f>
        <v>0</v>
      </c>
      <c r="L101" s="182">
        <v>21</v>
      </c>
      <c r="M101" s="182">
        <f>G101*(1+L101/100)</f>
        <v>0</v>
      </c>
      <c r="N101" s="180">
        <v>0</v>
      </c>
      <c r="O101" s="180">
        <f>ROUND(E101*N101,2)</f>
        <v>0</v>
      </c>
      <c r="P101" s="180">
        <v>0</v>
      </c>
      <c r="Q101" s="180">
        <f>ROUND(E101*P101,2)</f>
        <v>0</v>
      </c>
      <c r="R101" s="182"/>
      <c r="S101" s="182" t="s">
        <v>182</v>
      </c>
      <c r="T101" s="183" t="s">
        <v>165</v>
      </c>
      <c r="U101" s="160">
        <v>0</v>
      </c>
      <c r="V101" s="160">
        <f>ROUND(E101*U101,2)</f>
        <v>0</v>
      </c>
      <c r="W101" s="160"/>
      <c r="X101" s="160" t="s">
        <v>190</v>
      </c>
      <c r="Y101" s="160" t="s">
        <v>167</v>
      </c>
      <c r="Z101" s="150"/>
      <c r="AA101" s="150"/>
      <c r="AB101" s="150"/>
      <c r="AC101" s="150"/>
      <c r="AD101" s="150"/>
      <c r="AE101" s="150"/>
      <c r="AF101" s="150"/>
      <c r="AG101" s="150" t="s">
        <v>191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x14ac:dyDescent="0.2">
      <c r="A102" s="162" t="s">
        <v>159</v>
      </c>
      <c r="B102" s="163" t="s">
        <v>84</v>
      </c>
      <c r="C102" s="184" t="s">
        <v>85</v>
      </c>
      <c r="D102" s="164"/>
      <c r="E102" s="165"/>
      <c r="F102" s="166"/>
      <c r="G102" s="166">
        <f>SUMIF(AG103:AG103,"&lt;&gt;NOR",G103:G103)</f>
        <v>0</v>
      </c>
      <c r="H102" s="166"/>
      <c r="I102" s="166">
        <f>SUM(I103:I103)</f>
        <v>0</v>
      </c>
      <c r="J102" s="166"/>
      <c r="K102" s="166">
        <f>SUM(K103:K103)</f>
        <v>0</v>
      </c>
      <c r="L102" s="166"/>
      <c r="M102" s="166">
        <f>SUM(M103:M103)</f>
        <v>0</v>
      </c>
      <c r="N102" s="165"/>
      <c r="O102" s="165">
        <f>SUM(O103:O103)</f>
        <v>0</v>
      </c>
      <c r="P102" s="165"/>
      <c r="Q102" s="165">
        <f>SUM(Q103:Q103)</f>
        <v>0</v>
      </c>
      <c r="R102" s="166"/>
      <c r="S102" s="166"/>
      <c r="T102" s="167"/>
      <c r="U102" s="161"/>
      <c r="V102" s="161">
        <f>SUM(V103:V103)</f>
        <v>3.97</v>
      </c>
      <c r="W102" s="161"/>
      <c r="X102" s="161"/>
      <c r="Y102" s="161"/>
      <c r="AG102" t="s">
        <v>160</v>
      </c>
    </row>
    <row r="103" spans="1:60" outlineLevel="1" x14ac:dyDescent="0.2">
      <c r="A103" s="177">
        <v>34</v>
      </c>
      <c r="B103" s="178" t="s">
        <v>311</v>
      </c>
      <c r="C103" s="186" t="s">
        <v>312</v>
      </c>
      <c r="D103" s="179" t="s">
        <v>203</v>
      </c>
      <c r="E103" s="180">
        <v>79.319999999999993</v>
      </c>
      <c r="F103" s="181"/>
      <c r="G103" s="182">
        <f>ROUND(E103*F103,2)</f>
        <v>0</v>
      </c>
      <c r="H103" s="181"/>
      <c r="I103" s="182">
        <f>ROUND(E103*H103,2)</f>
        <v>0</v>
      </c>
      <c r="J103" s="181"/>
      <c r="K103" s="182">
        <f>ROUND(E103*J103,2)</f>
        <v>0</v>
      </c>
      <c r="L103" s="182">
        <v>21</v>
      </c>
      <c r="M103" s="182">
        <f>G103*(1+L103/100)</f>
        <v>0</v>
      </c>
      <c r="N103" s="180">
        <v>0</v>
      </c>
      <c r="O103" s="180">
        <f>ROUND(E103*N103,2)</f>
        <v>0</v>
      </c>
      <c r="P103" s="180">
        <v>0</v>
      </c>
      <c r="Q103" s="180">
        <f>ROUND(E103*P103,2)</f>
        <v>0</v>
      </c>
      <c r="R103" s="182"/>
      <c r="S103" s="182" t="s">
        <v>182</v>
      </c>
      <c r="T103" s="183" t="s">
        <v>165</v>
      </c>
      <c r="U103" s="160">
        <v>0.05</v>
      </c>
      <c r="V103" s="160">
        <f>ROUND(E103*U103,2)</f>
        <v>3.97</v>
      </c>
      <c r="W103" s="160"/>
      <c r="X103" s="160" t="s">
        <v>190</v>
      </c>
      <c r="Y103" s="160" t="s">
        <v>167</v>
      </c>
      <c r="Z103" s="150"/>
      <c r="AA103" s="150"/>
      <c r="AB103" s="150"/>
      <c r="AC103" s="150"/>
      <c r="AD103" s="150"/>
      <c r="AE103" s="150"/>
      <c r="AF103" s="150"/>
      <c r="AG103" s="150" t="s">
        <v>191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x14ac:dyDescent="0.2">
      <c r="A104" s="162" t="s">
        <v>159</v>
      </c>
      <c r="B104" s="163" t="s">
        <v>86</v>
      </c>
      <c r="C104" s="184" t="s">
        <v>87</v>
      </c>
      <c r="D104" s="164"/>
      <c r="E104" s="165"/>
      <c r="F104" s="166"/>
      <c r="G104" s="166">
        <f>SUMIF(AG105:AG106,"&lt;&gt;NOR",G105:G106)</f>
        <v>0</v>
      </c>
      <c r="H104" s="166"/>
      <c r="I104" s="166">
        <f>SUM(I105:I106)</f>
        <v>0</v>
      </c>
      <c r="J104" s="166"/>
      <c r="K104" s="166">
        <f>SUM(K105:K106)</f>
        <v>0</v>
      </c>
      <c r="L104" s="166"/>
      <c r="M104" s="166">
        <f>SUM(M105:M106)</f>
        <v>0</v>
      </c>
      <c r="N104" s="165"/>
      <c r="O104" s="165">
        <f>SUM(O105:O106)</f>
        <v>0</v>
      </c>
      <c r="P104" s="165"/>
      <c r="Q104" s="165">
        <f>SUM(Q105:Q106)</f>
        <v>0</v>
      </c>
      <c r="R104" s="166"/>
      <c r="S104" s="166"/>
      <c r="T104" s="167"/>
      <c r="U104" s="161"/>
      <c r="V104" s="161">
        <f>SUM(V105:V106)</f>
        <v>0.85</v>
      </c>
      <c r="W104" s="161"/>
      <c r="X104" s="161"/>
      <c r="Y104" s="161"/>
      <c r="AG104" t="s">
        <v>160</v>
      </c>
    </row>
    <row r="105" spans="1:60" outlineLevel="1" x14ac:dyDescent="0.2">
      <c r="A105" s="177">
        <v>35</v>
      </c>
      <c r="B105" s="178" t="s">
        <v>313</v>
      </c>
      <c r="C105" s="186" t="s">
        <v>314</v>
      </c>
      <c r="D105" s="179" t="s">
        <v>315</v>
      </c>
      <c r="E105" s="180">
        <v>2</v>
      </c>
      <c r="F105" s="181"/>
      <c r="G105" s="182">
        <f>ROUND(E105*F105,2)</f>
        <v>0</v>
      </c>
      <c r="H105" s="181"/>
      <c r="I105" s="182">
        <f>ROUND(E105*H105,2)</f>
        <v>0</v>
      </c>
      <c r="J105" s="181"/>
      <c r="K105" s="182">
        <f>ROUND(E105*J105,2)</f>
        <v>0</v>
      </c>
      <c r="L105" s="182">
        <v>21</v>
      </c>
      <c r="M105" s="182">
        <f>G105*(1+L105/100)</f>
        <v>0</v>
      </c>
      <c r="N105" s="180">
        <v>0</v>
      </c>
      <c r="O105" s="180">
        <f>ROUND(E105*N105,2)</f>
        <v>0</v>
      </c>
      <c r="P105" s="180">
        <v>0</v>
      </c>
      <c r="Q105" s="180">
        <f>ROUND(E105*P105,2)</f>
        <v>0</v>
      </c>
      <c r="R105" s="182"/>
      <c r="S105" s="182" t="s">
        <v>182</v>
      </c>
      <c r="T105" s="183" t="s">
        <v>165</v>
      </c>
      <c r="U105" s="160">
        <v>0.42499999999999999</v>
      </c>
      <c r="V105" s="160">
        <f>ROUND(E105*U105,2)</f>
        <v>0.85</v>
      </c>
      <c r="W105" s="160"/>
      <c r="X105" s="160" t="s">
        <v>190</v>
      </c>
      <c r="Y105" s="160" t="s">
        <v>167</v>
      </c>
      <c r="Z105" s="150"/>
      <c r="AA105" s="150"/>
      <c r="AB105" s="150"/>
      <c r="AC105" s="150"/>
      <c r="AD105" s="150"/>
      <c r="AE105" s="150"/>
      <c r="AF105" s="150"/>
      <c r="AG105" s="150" t="s">
        <v>191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">
      <c r="A106" s="177">
        <v>36</v>
      </c>
      <c r="B106" s="178" t="s">
        <v>316</v>
      </c>
      <c r="C106" s="186" t="s">
        <v>317</v>
      </c>
      <c r="D106" s="179" t="s">
        <v>188</v>
      </c>
      <c r="E106" s="180">
        <v>2</v>
      </c>
      <c r="F106" s="181"/>
      <c r="G106" s="182">
        <f>ROUND(E106*F106,2)</f>
        <v>0</v>
      </c>
      <c r="H106" s="181"/>
      <c r="I106" s="182">
        <f>ROUND(E106*H106,2)</f>
        <v>0</v>
      </c>
      <c r="J106" s="181"/>
      <c r="K106" s="182">
        <f>ROUND(E106*J106,2)</f>
        <v>0</v>
      </c>
      <c r="L106" s="182">
        <v>21</v>
      </c>
      <c r="M106" s="182">
        <f>G106*(1+L106/100)</f>
        <v>0</v>
      </c>
      <c r="N106" s="180">
        <v>0</v>
      </c>
      <c r="O106" s="180">
        <f>ROUND(E106*N106,2)</f>
        <v>0</v>
      </c>
      <c r="P106" s="180">
        <v>0</v>
      </c>
      <c r="Q106" s="180">
        <f>ROUND(E106*P106,2)</f>
        <v>0</v>
      </c>
      <c r="R106" s="182" t="s">
        <v>246</v>
      </c>
      <c r="S106" s="182" t="s">
        <v>164</v>
      </c>
      <c r="T106" s="183" t="s">
        <v>164</v>
      </c>
      <c r="U106" s="160">
        <v>0</v>
      </c>
      <c r="V106" s="160">
        <f>ROUND(E106*U106,2)</f>
        <v>0</v>
      </c>
      <c r="W106" s="160"/>
      <c r="X106" s="160" t="s">
        <v>247</v>
      </c>
      <c r="Y106" s="160" t="s">
        <v>167</v>
      </c>
      <c r="Z106" s="150"/>
      <c r="AA106" s="150"/>
      <c r="AB106" s="150"/>
      <c r="AC106" s="150"/>
      <c r="AD106" s="150"/>
      <c r="AE106" s="150"/>
      <c r="AF106" s="150"/>
      <c r="AG106" s="150" t="s">
        <v>248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x14ac:dyDescent="0.2">
      <c r="A107" s="162" t="s">
        <v>159</v>
      </c>
      <c r="B107" s="163" t="s">
        <v>88</v>
      </c>
      <c r="C107" s="184" t="s">
        <v>89</v>
      </c>
      <c r="D107" s="164"/>
      <c r="E107" s="165"/>
      <c r="F107" s="166"/>
      <c r="G107" s="166">
        <f>SUMIF(AG108:AG112,"&lt;&gt;NOR",G108:G112)</f>
        <v>0</v>
      </c>
      <c r="H107" s="166"/>
      <c r="I107" s="166">
        <f>SUM(I108:I112)</f>
        <v>0</v>
      </c>
      <c r="J107" s="166"/>
      <c r="K107" s="166">
        <f>SUM(K108:K112)</f>
        <v>0</v>
      </c>
      <c r="L107" s="166"/>
      <c r="M107" s="166">
        <f>SUM(M108:M112)</f>
        <v>0</v>
      </c>
      <c r="N107" s="165"/>
      <c r="O107" s="165">
        <f>SUM(O108:O112)</f>
        <v>0.15</v>
      </c>
      <c r="P107" s="165"/>
      <c r="Q107" s="165">
        <f>SUM(Q108:Q112)</f>
        <v>0</v>
      </c>
      <c r="R107" s="166"/>
      <c r="S107" s="166"/>
      <c r="T107" s="167"/>
      <c r="U107" s="161"/>
      <c r="V107" s="161">
        <f>SUM(V108:V112)</f>
        <v>19.66</v>
      </c>
      <c r="W107" s="161"/>
      <c r="X107" s="161"/>
      <c r="Y107" s="161"/>
      <c r="AG107" t="s">
        <v>160</v>
      </c>
    </row>
    <row r="108" spans="1:60" outlineLevel="1" x14ac:dyDescent="0.2">
      <c r="A108" s="169">
        <v>37</v>
      </c>
      <c r="B108" s="170" t="s">
        <v>318</v>
      </c>
      <c r="C108" s="185" t="s">
        <v>319</v>
      </c>
      <c r="D108" s="171" t="s">
        <v>203</v>
      </c>
      <c r="E108" s="172">
        <v>1.5</v>
      </c>
      <c r="F108" s="173"/>
      <c r="G108" s="174">
        <f>ROUND(E108*F108,2)</f>
        <v>0</v>
      </c>
      <c r="H108" s="173"/>
      <c r="I108" s="174">
        <f>ROUND(E108*H108,2)</f>
        <v>0</v>
      </c>
      <c r="J108" s="173"/>
      <c r="K108" s="174">
        <f>ROUND(E108*J108,2)</f>
        <v>0</v>
      </c>
      <c r="L108" s="174">
        <v>21</v>
      </c>
      <c r="M108" s="174">
        <f>G108*(1+L108/100)</f>
        <v>0</v>
      </c>
      <c r="N108" s="172">
        <v>1.2099999999999999E-3</v>
      </c>
      <c r="O108" s="172">
        <f>ROUND(E108*N108,2)</f>
        <v>0</v>
      </c>
      <c r="P108" s="172">
        <v>0</v>
      </c>
      <c r="Q108" s="172">
        <f>ROUND(E108*P108,2)</f>
        <v>0</v>
      </c>
      <c r="R108" s="174" t="s">
        <v>320</v>
      </c>
      <c r="S108" s="174" t="s">
        <v>164</v>
      </c>
      <c r="T108" s="175" t="s">
        <v>164</v>
      </c>
      <c r="U108" s="160">
        <v>0.17699999999999999</v>
      </c>
      <c r="V108" s="160">
        <f>ROUND(E108*U108,2)</f>
        <v>0.27</v>
      </c>
      <c r="W108" s="160"/>
      <c r="X108" s="160" t="s">
        <v>190</v>
      </c>
      <c r="Y108" s="160" t="s">
        <v>167</v>
      </c>
      <c r="Z108" s="150"/>
      <c r="AA108" s="150"/>
      <c r="AB108" s="150"/>
      <c r="AC108" s="150"/>
      <c r="AD108" s="150"/>
      <c r="AE108" s="150"/>
      <c r="AF108" s="150"/>
      <c r="AG108" s="150" t="s">
        <v>191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2" x14ac:dyDescent="0.2">
      <c r="A109" s="157"/>
      <c r="B109" s="158"/>
      <c r="C109" s="196" t="s">
        <v>321</v>
      </c>
      <c r="D109" s="190"/>
      <c r="E109" s="191">
        <v>1.5</v>
      </c>
      <c r="F109" s="160"/>
      <c r="G109" s="160"/>
      <c r="H109" s="160"/>
      <c r="I109" s="160"/>
      <c r="J109" s="160"/>
      <c r="K109" s="160"/>
      <c r="L109" s="160"/>
      <c r="M109" s="160"/>
      <c r="N109" s="159"/>
      <c r="O109" s="159"/>
      <c r="P109" s="159"/>
      <c r="Q109" s="159"/>
      <c r="R109" s="160"/>
      <c r="S109" s="160"/>
      <c r="T109" s="160"/>
      <c r="U109" s="160"/>
      <c r="V109" s="160"/>
      <c r="W109" s="160"/>
      <c r="X109" s="160"/>
      <c r="Y109" s="160"/>
      <c r="Z109" s="150"/>
      <c r="AA109" s="150"/>
      <c r="AB109" s="150"/>
      <c r="AC109" s="150"/>
      <c r="AD109" s="150"/>
      <c r="AE109" s="150"/>
      <c r="AF109" s="150"/>
      <c r="AG109" s="150" t="s">
        <v>200</v>
      </c>
      <c r="AH109" s="150">
        <v>0</v>
      </c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">
      <c r="A110" s="169">
        <v>38</v>
      </c>
      <c r="B110" s="170" t="s">
        <v>322</v>
      </c>
      <c r="C110" s="185" t="s">
        <v>323</v>
      </c>
      <c r="D110" s="171" t="s">
        <v>203</v>
      </c>
      <c r="E110" s="172">
        <v>92.31</v>
      </c>
      <c r="F110" s="173"/>
      <c r="G110" s="174">
        <f>ROUND(E110*F110,2)</f>
        <v>0</v>
      </c>
      <c r="H110" s="173"/>
      <c r="I110" s="174">
        <f>ROUND(E110*H110,2)</f>
        <v>0</v>
      </c>
      <c r="J110" s="173"/>
      <c r="K110" s="174">
        <f>ROUND(E110*J110,2)</f>
        <v>0</v>
      </c>
      <c r="L110" s="174">
        <v>21</v>
      </c>
      <c r="M110" s="174">
        <f>G110*(1+L110/100)</f>
        <v>0</v>
      </c>
      <c r="N110" s="172">
        <v>1.58E-3</v>
      </c>
      <c r="O110" s="172">
        <f>ROUND(E110*N110,2)</f>
        <v>0.15</v>
      </c>
      <c r="P110" s="172">
        <v>0</v>
      </c>
      <c r="Q110" s="172">
        <f>ROUND(E110*P110,2)</f>
        <v>0</v>
      </c>
      <c r="R110" s="174" t="s">
        <v>320</v>
      </c>
      <c r="S110" s="174" t="s">
        <v>164</v>
      </c>
      <c r="T110" s="175" t="s">
        <v>164</v>
      </c>
      <c r="U110" s="160">
        <v>0.21</v>
      </c>
      <c r="V110" s="160">
        <f>ROUND(E110*U110,2)</f>
        <v>19.39</v>
      </c>
      <c r="W110" s="160"/>
      <c r="X110" s="160" t="s">
        <v>190</v>
      </c>
      <c r="Y110" s="160" t="s">
        <v>167</v>
      </c>
      <c r="Z110" s="150"/>
      <c r="AA110" s="150"/>
      <c r="AB110" s="150"/>
      <c r="AC110" s="150"/>
      <c r="AD110" s="150"/>
      <c r="AE110" s="150"/>
      <c r="AF110" s="150"/>
      <c r="AG110" s="150" t="s">
        <v>191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2" x14ac:dyDescent="0.2">
      <c r="A111" s="157"/>
      <c r="B111" s="158"/>
      <c r="C111" s="196" t="s">
        <v>324</v>
      </c>
      <c r="D111" s="190"/>
      <c r="E111" s="191">
        <v>87.81</v>
      </c>
      <c r="F111" s="160"/>
      <c r="G111" s="160"/>
      <c r="H111" s="160"/>
      <c r="I111" s="160"/>
      <c r="J111" s="160"/>
      <c r="K111" s="160"/>
      <c r="L111" s="160"/>
      <c r="M111" s="160"/>
      <c r="N111" s="159"/>
      <c r="O111" s="159"/>
      <c r="P111" s="159"/>
      <c r="Q111" s="159"/>
      <c r="R111" s="160"/>
      <c r="S111" s="160"/>
      <c r="T111" s="160"/>
      <c r="U111" s="160"/>
      <c r="V111" s="160"/>
      <c r="W111" s="160"/>
      <c r="X111" s="160"/>
      <c r="Y111" s="160"/>
      <c r="Z111" s="150"/>
      <c r="AA111" s="150"/>
      <c r="AB111" s="150"/>
      <c r="AC111" s="150"/>
      <c r="AD111" s="150"/>
      <c r="AE111" s="150"/>
      <c r="AF111" s="150"/>
      <c r="AG111" s="150" t="s">
        <v>200</v>
      </c>
      <c r="AH111" s="150">
        <v>0</v>
      </c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3" x14ac:dyDescent="0.2">
      <c r="A112" s="157"/>
      <c r="B112" s="158"/>
      <c r="C112" s="196" t="s">
        <v>325</v>
      </c>
      <c r="D112" s="190"/>
      <c r="E112" s="191">
        <v>4.5</v>
      </c>
      <c r="F112" s="160"/>
      <c r="G112" s="160"/>
      <c r="H112" s="160"/>
      <c r="I112" s="160"/>
      <c r="J112" s="160"/>
      <c r="K112" s="160"/>
      <c r="L112" s="160"/>
      <c r="M112" s="160"/>
      <c r="N112" s="159"/>
      <c r="O112" s="159"/>
      <c r="P112" s="159"/>
      <c r="Q112" s="159"/>
      <c r="R112" s="160"/>
      <c r="S112" s="160"/>
      <c r="T112" s="160"/>
      <c r="U112" s="160"/>
      <c r="V112" s="160"/>
      <c r="W112" s="160"/>
      <c r="X112" s="160"/>
      <c r="Y112" s="160"/>
      <c r="Z112" s="150"/>
      <c r="AA112" s="150"/>
      <c r="AB112" s="150"/>
      <c r="AC112" s="150"/>
      <c r="AD112" s="150"/>
      <c r="AE112" s="150"/>
      <c r="AF112" s="150"/>
      <c r="AG112" s="150" t="s">
        <v>200</v>
      </c>
      <c r="AH112" s="150">
        <v>0</v>
      </c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x14ac:dyDescent="0.2">
      <c r="A113" s="162" t="s">
        <v>159</v>
      </c>
      <c r="B113" s="163" t="s">
        <v>90</v>
      </c>
      <c r="C113" s="184" t="s">
        <v>91</v>
      </c>
      <c r="D113" s="164"/>
      <c r="E113" s="165"/>
      <c r="F113" s="166"/>
      <c r="G113" s="166">
        <f>SUMIF(AG114:AG122,"&lt;&gt;NOR",G114:G122)</f>
        <v>0</v>
      </c>
      <c r="H113" s="166"/>
      <c r="I113" s="166">
        <f>SUM(I114:I122)</f>
        <v>0</v>
      </c>
      <c r="J113" s="166"/>
      <c r="K113" s="166">
        <f>SUM(K114:K122)</f>
        <v>0</v>
      </c>
      <c r="L113" s="166"/>
      <c r="M113" s="166">
        <f>SUM(M114:M122)</f>
        <v>0</v>
      </c>
      <c r="N113" s="165"/>
      <c r="O113" s="165">
        <f>SUM(O114:O122)</f>
        <v>0.02</v>
      </c>
      <c r="P113" s="165"/>
      <c r="Q113" s="165">
        <f>SUM(Q114:Q122)</f>
        <v>0</v>
      </c>
      <c r="R113" s="166"/>
      <c r="S113" s="166"/>
      <c r="T113" s="167"/>
      <c r="U113" s="161"/>
      <c r="V113" s="161">
        <f>SUM(V114:V122)</f>
        <v>73.759999999999991</v>
      </c>
      <c r="W113" s="161"/>
      <c r="X113" s="161"/>
      <c r="Y113" s="161"/>
      <c r="AG113" t="s">
        <v>160</v>
      </c>
    </row>
    <row r="114" spans="1:60" ht="56.25" outlineLevel="1" x14ac:dyDescent="0.2">
      <c r="A114" s="169">
        <v>39</v>
      </c>
      <c r="B114" s="170" t="s">
        <v>326</v>
      </c>
      <c r="C114" s="185" t="s">
        <v>327</v>
      </c>
      <c r="D114" s="171" t="s">
        <v>203</v>
      </c>
      <c r="E114" s="172">
        <v>235.25</v>
      </c>
      <c r="F114" s="173"/>
      <c r="G114" s="174">
        <f>ROUND(E114*F114,2)</f>
        <v>0</v>
      </c>
      <c r="H114" s="173"/>
      <c r="I114" s="174">
        <f>ROUND(E114*H114,2)</f>
        <v>0</v>
      </c>
      <c r="J114" s="173"/>
      <c r="K114" s="174">
        <f>ROUND(E114*J114,2)</f>
        <v>0</v>
      </c>
      <c r="L114" s="174">
        <v>21</v>
      </c>
      <c r="M114" s="174">
        <f>G114*(1+L114/100)</f>
        <v>0</v>
      </c>
      <c r="N114" s="172">
        <v>4.0000000000000003E-5</v>
      </c>
      <c r="O114" s="172">
        <f>ROUND(E114*N114,2)</f>
        <v>0.01</v>
      </c>
      <c r="P114" s="172">
        <v>0</v>
      </c>
      <c r="Q114" s="172">
        <f>ROUND(E114*P114,2)</f>
        <v>0</v>
      </c>
      <c r="R114" s="174" t="s">
        <v>204</v>
      </c>
      <c r="S114" s="174" t="s">
        <v>164</v>
      </c>
      <c r="T114" s="175" t="s">
        <v>164</v>
      </c>
      <c r="U114" s="160">
        <v>0.308</v>
      </c>
      <c r="V114" s="160">
        <f>ROUND(E114*U114,2)</f>
        <v>72.459999999999994</v>
      </c>
      <c r="W114" s="160"/>
      <c r="X114" s="160" t="s">
        <v>190</v>
      </c>
      <c r="Y114" s="160" t="s">
        <v>167</v>
      </c>
      <c r="Z114" s="150"/>
      <c r="AA114" s="150"/>
      <c r="AB114" s="150"/>
      <c r="AC114" s="150"/>
      <c r="AD114" s="150"/>
      <c r="AE114" s="150"/>
      <c r="AF114" s="150"/>
      <c r="AG114" s="150" t="s">
        <v>191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2" x14ac:dyDescent="0.2">
      <c r="A115" s="157"/>
      <c r="B115" s="158"/>
      <c r="C115" s="196" t="s">
        <v>328</v>
      </c>
      <c r="D115" s="190"/>
      <c r="E115" s="191">
        <v>122.25</v>
      </c>
      <c r="F115" s="160"/>
      <c r="G115" s="160"/>
      <c r="H115" s="160"/>
      <c r="I115" s="160"/>
      <c r="J115" s="160"/>
      <c r="K115" s="160"/>
      <c r="L115" s="160"/>
      <c r="M115" s="160"/>
      <c r="N115" s="159"/>
      <c r="O115" s="159"/>
      <c r="P115" s="159"/>
      <c r="Q115" s="159"/>
      <c r="R115" s="160"/>
      <c r="S115" s="160"/>
      <c r="T115" s="160"/>
      <c r="U115" s="160"/>
      <c r="V115" s="160"/>
      <c r="W115" s="160"/>
      <c r="X115" s="160"/>
      <c r="Y115" s="160"/>
      <c r="Z115" s="150"/>
      <c r="AA115" s="150"/>
      <c r="AB115" s="150"/>
      <c r="AC115" s="150"/>
      <c r="AD115" s="150"/>
      <c r="AE115" s="150"/>
      <c r="AF115" s="150"/>
      <c r="AG115" s="150" t="s">
        <v>200</v>
      </c>
      <c r="AH115" s="150">
        <v>0</v>
      </c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3" x14ac:dyDescent="0.2">
      <c r="A116" s="157"/>
      <c r="B116" s="158"/>
      <c r="C116" s="196" t="s">
        <v>329</v>
      </c>
      <c r="D116" s="190"/>
      <c r="E116" s="191">
        <v>113</v>
      </c>
      <c r="F116" s="160"/>
      <c r="G116" s="160"/>
      <c r="H116" s="160"/>
      <c r="I116" s="160"/>
      <c r="J116" s="160"/>
      <c r="K116" s="160"/>
      <c r="L116" s="160"/>
      <c r="M116" s="160"/>
      <c r="N116" s="159"/>
      <c r="O116" s="159"/>
      <c r="P116" s="159"/>
      <c r="Q116" s="159"/>
      <c r="R116" s="160"/>
      <c r="S116" s="160"/>
      <c r="T116" s="160"/>
      <c r="U116" s="160"/>
      <c r="V116" s="160"/>
      <c r="W116" s="160"/>
      <c r="X116" s="160"/>
      <c r="Y116" s="160"/>
      <c r="Z116" s="150"/>
      <c r="AA116" s="150"/>
      <c r="AB116" s="150"/>
      <c r="AC116" s="150"/>
      <c r="AD116" s="150"/>
      <c r="AE116" s="150"/>
      <c r="AF116" s="150"/>
      <c r="AG116" s="150" t="s">
        <v>200</v>
      </c>
      <c r="AH116" s="150">
        <v>0</v>
      </c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69">
        <v>40</v>
      </c>
      <c r="B117" s="170" t="s">
        <v>330</v>
      </c>
      <c r="C117" s="185" t="s">
        <v>331</v>
      </c>
      <c r="D117" s="171" t="s">
        <v>239</v>
      </c>
      <c r="E117" s="172">
        <v>18.559999999999999</v>
      </c>
      <c r="F117" s="173"/>
      <c r="G117" s="174">
        <f>ROUND(E117*F117,2)</f>
        <v>0</v>
      </c>
      <c r="H117" s="173"/>
      <c r="I117" s="174">
        <f>ROUND(E117*H117,2)</f>
        <v>0</v>
      </c>
      <c r="J117" s="173"/>
      <c r="K117" s="174">
        <f>ROUND(E117*J117,2)</f>
        <v>0</v>
      </c>
      <c r="L117" s="174">
        <v>21</v>
      </c>
      <c r="M117" s="174">
        <f>G117*(1+L117/100)</f>
        <v>0</v>
      </c>
      <c r="N117" s="172">
        <v>4.0000000000000003E-5</v>
      </c>
      <c r="O117" s="172">
        <f>ROUND(E117*N117,2)</f>
        <v>0</v>
      </c>
      <c r="P117" s="172">
        <v>0</v>
      </c>
      <c r="Q117" s="172">
        <f>ROUND(E117*P117,2)</f>
        <v>0</v>
      </c>
      <c r="R117" s="174" t="s">
        <v>332</v>
      </c>
      <c r="S117" s="174" t="s">
        <v>164</v>
      </c>
      <c r="T117" s="175" t="s">
        <v>164</v>
      </c>
      <c r="U117" s="160">
        <v>7.0000000000000007E-2</v>
      </c>
      <c r="V117" s="160">
        <f>ROUND(E117*U117,2)</f>
        <v>1.3</v>
      </c>
      <c r="W117" s="160"/>
      <c r="X117" s="160" t="s">
        <v>190</v>
      </c>
      <c r="Y117" s="160" t="s">
        <v>167</v>
      </c>
      <c r="Z117" s="150"/>
      <c r="AA117" s="150"/>
      <c r="AB117" s="150"/>
      <c r="AC117" s="150"/>
      <c r="AD117" s="150"/>
      <c r="AE117" s="150"/>
      <c r="AF117" s="150"/>
      <c r="AG117" s="150" t="s">
        <v>333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2" x14ac:dyDescent="0.2">
      <c r="A118" s="157"/>
      <c r="B118" s="158"/>
      <c r="C118" s="255" t="s">
        <v>334</v>
      </c>
      <c r="D118" s="256"/>
      <c r="E118" s="256"/>
      <c r="F118" s="256"/>
      <c r="G118" s="256"/>
      <c r="H118" s="160"/>
      <c r="I118" s="160"/>
      <c r="J118" s="160"/>
      <c r="K118" s="160"/>
      <c r="L118" s="160"/>
      <c r="M118" s="160"/>
      <c r="N118" s="159"/>
      <c r="O118" s="159"/>
      <c r="P118" s="159"/>
      <c r="Q118" s="159"/>
      <c r="R118" s="160"/>
      <c r="S118" s="160"/>
      <c r="T118" s="160"/>
      <c r="U118" s="160"/>
      <c r="V118" s="160"/>
      <c r="W118" s="160"/>
      <c r="X118" s="160"/>
      <c r="Y118" s="160"/>
      <c r="Z118" s="150"/>
      <c r="AA118" s="150"/>
      <c r="AB118" s="150"/>
      <c r="AC118" s="150"/>
      <c r="AD118" s="150"/>
      <c r="AE118" s="150"/>
      <c r="AF118" s="150"/>
      <c r="AG118" s="150" t="s">
        <v>170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2" x14ac:dyDescent="0.2">
      <c r="A119" s="157"/>
      <c r="B119" s="158"/>
      <c r="C119" s="196" t="s">
        <v>335</v>
      </c>
      <c r="D119" s="190"/>
      <c r="E119" s="191">
        <v>18.559999999999999</v>
      </c>
      <c r="F119" s="160"/>
      <c r="G119" s="160"/>
      <c r="H119" s="160"/>
      <c r="I119" s="160"/>
      <c r="J119" s="160"/>
      <c r="K119" s="160"/>
      <c r="L119" s="160"/>
      <c r="M119" s="160"/>
      <c r="N119" s="159"/>
      <c r="O119" s="159"/>
      <c r="P119" s="159"/>
      <c r="Q119" s="159"/>
      <c r="R119" s="160"/>
      <c r="S119" s="160"/>
      <c r="T119" s="160"/>
      <c r="U119" s="160"/>
      <c r="V119" s="160"/>
      <c r="W119" s="160"/>
      <c r="X119" s="160"/>
      <c r="Y119" s="160"/>
      <c r="Z119" s="150"/>
      <c r="AA119" s="150"/>
      <c r="AB119" s="150"/>
      <c r="AC119" s="150"/>
      <c r="AD119" s="150"/>
      <c r="AE119" s="150"/>
      <c r="AF119" s="150"/>
      <c r="AG119" s="150" t="s">
        <v>200</v>
      </c>
      <c r="AH119" s="150">
        <v>0</v>
      </c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69">
        <v>41</v>
      </c>
      <c r="B120" s="170" t="s">
        <v>336</v>
      </c>
      <c r="C120" s="185" t="s">
        <v>337</v>
      </c>
      <c r="D120" s="171" t="s">
        <v>203</v>
      </c>
      <c r="E120" s="172">
        <v>137.41999999999999</v>
      </c>
      <c r="F120" s="173"/>
      <c r="G120" s="174">
        <f>ROUND(E120*F120,2)</f>
        <v>0</v>
      </c>
      <c r="H120" s="173"/>
      <c r="I120" s="174">
        <f>ROUND(E120*H120,2)</f>
        <v>0</v>
      </c>
      <c r="J120" s="173"/>
      <c r="K120" s="174">
        <f>ROUND(E120*J120,2)</f>
        <v>0</v>
      </c>
      <c r="L120" s="174">
        <v>21</v>
      </c>
      <c r="M120" s="174">
        <f>G120*(1+L120/100)</f>
        <v>0</v>
      </c>
      <c r="N120" s="172">
        <v>4.0000000000000003E-5</v>
      </c>
      <c r="O120" s="172">
        <f>ROUND(E120*N120,2)</f>
        <v>0.01</v>
      </c>
      <c r="P120" s="172">
        <v>0</v>
      </c>
      <c r="Q120" s="172">
        <f>ROUND(E120*P120,2)</f>
        <v>0</v>
      </c>
      <c r="R120" s="174"/>
      <c r="S120" s="174" t="s">
        <v>182</v>
      </c>
      <c r="T120" s="175" t="s">
        <v>165</v>
      </c>
      <c r="U120" s="160">
        <v>0</v>
      </c>
      <c r="V120" s="160">
        <f>ROUND(E120*U120,2)</f>
        <v>0</v>
      </c>
      <c r="W120" s="160"/>
      <c r="X120" s="160" t="s">
        <v>190</v>
      </c>
      <c r="Y120" s="160" t="s">
        <v>167</v>
      </c>
      <c r="Z120" s="150"/>
      <c r="AA120" s="150"/>
      <c r="AB120" s="150"/>
      <c r="AC120" s="150"/>
      <c r="AD120" s="150"/>
      <c r="AE120" s="150"/>
      <c r="AF120" s="150"/>
      <c r="AG120" s="150" t="s">
        <v>258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2" x14ac:dyDescent="0.2">
      <c r="A121" s="157"/>
      <c r="B121" s="158"/>
      <c r="C121" s="196" t="s">
        <v>338</v>
      </c>
      <c r="D121" s="190"/>
      <c r="E121" s="191">
        <v>137.41999999999999</v>
      </c>
      <c r="F121" s="160"/>
      <c r="G121" s="160"/>
      <c r="H121" s="160"/>
      <c r="I121" s="160"/>
      <c r="J121" s="160"/>
      <c r="K121" s="160"/>
      <c r="L121" s="160"/>
      <c r="M121" s="160"/>
      <c r="N121" s="159"/>
      <c r="O121" s="159"/>
      <c r="P121" s="159"/>
      <c r="Q121" s="159"/>
      <c r="R121" s="160"/>
      <c r="S121" s="160"/>
      <c r="T121" s="160"/>
      <c r="U121" s="160"/>
      <c r="V121" s="160"/>
      <c r="W121" s="160"/>
      <c r="X121" s="160"/>
      <c r="Y121" s="160"/>
      <c r="Z121" s="150"/>
      <c r="AA121" s="150"/>
      <c r="AB121" s="150"/>
      <c r="AC121" s="150"/>
      <c r="AD121" s="150"/>
      <c r="AE121" s="150"/>
      <c r="AF121" s="150"/>
      <c r="AG121" s="150" t="s">
        <v>200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">
      <c r="A122" s="177">
        <v>42</v>
      </c>
      <c r="B122" s="178" t="s">
        <v>339</v>
      </c>
      <c r="C122" s="186" t="s">
        <v>340</v>
      </c>
      <c r="D122" s="179" t="s">
        <v>315</v>
      </c>
      <c r="E122" s="180">
        <v>1</v>
      </c>
      <c r="F122" s="181"/>
      <c r="G122" s="182">
        <f>ROUND(E122*F122,2)</f>
        <v>0</v>
      </c>
      <c r="H122" s="181"/>
      <c r="I122" s="182">
        <f>ROUND(E122*H122,2)</f>
        <v>0</v>
      </c>
      <c r="J122" s="181"/>
      <c r="K122" s="182">
        <f>ROUND(E122*J122,2)</f>
        <v>0</v>
      </c>
      <c r="L122" s="182">
        <v>21</v>
      </c>
      <c r="M122" s="182">
        <f>G122*(1+L122/100)</f>
        <v>0</v>
      </c>
      <c r="N122" s="180">
        <v>4.0000000000000003E-5</v>
      </c>
      <c r="O122" s="180">
        <f>ROUND(E122*N122,2)</f>
        <v>0</v>
      </c>
      <c r="P122" s="180">
        <v>0</v>
      </c>
      <c r="Q122" s="180">
        <f>ROUND(E122*P122,2)</f>
        <v>0</v>
      </c>
      <c r="R122" s="182"/>
      <c r="S122" s="182" t="s">
        <v>182</v>
      </c>
      <c r="T122" s="183" t="s">
        <v>165</v>
      </c>
      <c r="U122" s="160">
        <v>0</v>
      </c>
      <c r="V122" s="160">
        <f>ROUND(E122*U122,2)</f>
        <v>0</v>
      </c>
      <c r="W122" s="160"/>
      <c r="X122" s="160" t="s">
        <v>190</v>
      </c>
      <c r="Y122" s="160" t="s">
        <v>167</v>
      </c>
      <c r="Z122" s="150"/>
      <c r="AA122" s="150"/>
      <c r="AB122" s="150"/>
      <c r="AC122" s="150"/>
      <c r="AD122" s="150"/>
      <c r="AE122" s="150"/>
      <c r="AF122" s="150"/>
      <c r="AG122" s="150" t="s">
        <v>258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x14ac:dyDescent="0.2">
      <c r="A123" s="162" t="s">
        <v>159</v>
      </c>
      <c r="B123" s="163" t="s">
        <v>92</v>
      </c>
      <c r="C123" s="184" t="s">
        <v>93</v>
      </c>
      <c r="D123" s="164"/>
      <c r="E123" s="165"/>
      <c r="F123" s="166"/>
      <c r="G123" s="166">
        <f>SUMIF(AG124:AG185,"&lt;&gt;NOR",G124:G185)</f>
        <v>0</v>
      </c>
      <c r="H123" s="166"/>
      <c r="I123" s="166">
        <f>SUM(I124:I185)</f>
        <v>0</v>
      </c>
      <c r="J123" s="166"/>
      <c r="K123" s="166">
        <f>SUM(K124:K185)</f>
        <v>0</v>
      </c>
      <c r="L123" s="166"/>
      <c r="M123" s="166">
        <f>SUM(M124:M185)</f>
        <v>0</v>
      </c>
      <c r="N123" s="165"/>
      <c r="O123" s="165">
        <f>SUM(O124:O185)</f>
        <v>0.27</v>
      </c>
      <c r="P123" s="165"/>
      <c r="Q123" s="165">
        <f>SUM(Q124:Q185)</f>
        <v>6.8699999999999983</v>
      </c>
      <c r="R123" s="166"/>
      <c r="S123" s="166"/>
      <c r="T123" s="167"/>
      <c r="U123" s="161"/>
      <c r="V123" s="161">
        <f>SUM(V124:V185)</f>
        <v>117.7</v>
      </c>
      <c r="W123" s="161"/>
      <c r="X123" s="161"/>
      <c r="Y123" s="161"/>
      <c r="AG123" t="s">
        <v>160</v>
      </c>
    </row>
    <row r="124" spans="1:60" outlineLevel="1" x14ac:dyDescent="0.2">
      <c r="A124" s="169">
        <v>43</v>
      </c>
      <c r="B124" s="170" t="s">
        <v>341</v>
      </c>
      <c r="C124" s="185" t="s">
        <v>342</v>
      </c>
      <c r="D124" s="171" t="s">
        <v>188</v>
      </c>
      <c r="E124" s="172">
        <v>2</v>
      </c>
      <c r="F124" s="173"/>
      <c r="G124" s="174">
        <f>ROUND(E124*F124,2)</f>
        <v>0</v>
      </c>
      <c r="H124" s="173"/>
      <c r="I124" s="174">
        <f>ROUND(E124*H124,2)</f>
        <v>0</v>
      </c>
      <c r="J124" s="173"/>
      <c r="K124" s="174">
        <f>ROUND(E124*J124,2)</f>
        <v>0</v>
      </c>
      <c r="L124" s="174">
        <v>21</v>
      </c>
      <c r="M124" s="174">
        <f>G124*(1+L124/100)</f>
        <v>0</v>
      </c>
      <c r="N124" s="172">
        <v>0</v>
      </c>
      <c r="O124" s="172">
        <f>ROUND(E124*N124,2)</f>
        <v>0</v>
      </c>
      <c r="P124" s="172">
        <v>0</v>
      </c>
      <c r="Q124" s="172">
        <f>ROUND(E124*P124,2)</f>
        <v>0</v>
      </c>
      <c r="R124" s="174" t="s">
        <v>343</v>
      </c>
      <c r="S124" s="174" t="s">
        <v>164</v>
      </c>
      <c r="T124" s="175" t="s">
        <v>164</v>
      </c>
      <c r="U124" s="160">
        <v>0.05</v>
      </c>
      <c r="V124" s="160">
        <f>ROUND(E124*U124,2)</f>
        <v>0.1</v>
      </c>
      <c r="W124" s="160"/>
      <c r="X124" s="160" t="s">
        <v>190</v>
      </c>
      <c r="Y124" s="160" t="s">
        <v>167</v>
      </c>
      <c r="Z124" s="150"/>
      <c r="AA124" s="150"/>
      <c r="AB124" s="150"/>
      <c r="AC124" s="150"/>
      <c r="AD124" s="150"/>
      <c r="AE124" s="150"/>
      <c r="AF124" s="150"/>
      <c r="AG124" s="150" t="s">
        <v>191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2" x14ac:dyDescent="0.2">
      <c r="A125" s="157"/>
      <c r="B125" s="158"/>
      <c r="C125" s="264" t="s">
        <v>344</v>
      </c>
      <c r="D125" s="265"/>
      <c r="E125" s="265"/>
      <c r="F125" s="265"/>
      <c r="G125" s="265"/>
      <c r="H125" s="160"/>
      <c r="I125" s="160"/>
      <c r="J125" s="160"/>
      <c r="K125" s="160"/>
      <c r="L125" s="160"/>
      <c r="M125" s="160"/>
      <c r="N125" s="159"/>
      <c r="O125" s="159"/>
      <c r="P125" s="159"/>
      <c r="Q125" s="159"/>
      <c r="R125" s="160"/>
      <c r="S125" s="160"/>
      <c r="T125" s="160"/>
      <c r="U125" s="160"/>
      <c r="V125" s="160"/>
      <c r="W125" s="160"/>
      <c r="X125" s="160"/>
      <c r="Y125" s="160"/>
      <c r="Z125" s="150"/>
      <c r="AA125" s="150"/>
      <c r="AB125" s="150"/>
      <c r="AC125" s="150"/>
      <c r="AD125" s="150"/>
      <c r="AE125" s="150"/>
      <c r="AF125" s="150"/>
      <c r="AG125" s="150" t="s">
        <v>193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ht="33.75" outlineLevel="1" x14ac:dyDescent="0.2">
      <c r="A126" s="169">
        <v>44</v>
      </c>
      <c r="B126" s="170" t="s">
        <v>345</v>
      </c>
      <c r="C126" s="185" t="s">
        <v>346</v>
      </c>
      <c r="D126" s="171" t="s">
        <v>203</v>
      </c>
      <c r="E126" s="172">
        <v>3.1520000000000001</v>
      </c>
      <c r="F126" s="173"/>
      <c r="G126" s="174">
        <f>ROUND(E126*F126,2)</f>
        <v>0</v>
      </c>
      <c r="H126" s="173"/>
      <c r="I126" s="174">
        <f>ROUND(E126*H126,2)</f>
        <v>0</v>
      </c>
      <c r="J126" s="173"/>
      <c r="K126" s="174">
        <f>ROUND(E126*J126,2)</f>
        <v>0</v>
      </c>
      <c r="L126" s="174">
        <v>21</v>
      </c>
      <c r="M126" s="174">
        <f>G126*(1+L126/100)</f>
        <v>0</v>
      </c>
      <c r="N126" s="172">
        <v>1.17E-3</v>
      </c>
      <c r="O126" s="172">
        <f>ROUND(E126*N126,2)</f>
        <v>0</v>
      </c>
      <c r="P126" s="172">
        <v>7.5999999999999998E-2</v>
      </c>
      <c r="Q126" s="172">
        <f>ROUND(E126*P126,2)</f>
        <v>0.24</v>
      </c>
      <c r="R126" s="174" t="s">
        <v>343</v>
      </c>
      <c r="S126" s="174" t="s">
        <v>164</v>
      </c>
      <c r="T126" s="175" t="s">
        <v>164</v>
      </c>
      <c r="U126" s="160">
        <v>0.94</v>
      </c>
      <c r="V126" s="160">
        <f>ROUND(E126*U126,2)</f>
        <v>2.96</v>
      </c>
      <c r="W126" s="160"/>
      <c r="X126" s="160" t="s">
        <v>190</v>
      </c>
      <c r="Y126" s="160" t="s">
        <v>167</v>
      </c>
      <c r="Z126" s="150"/>
      <c r="AA126" s="150"/>
      <c r="AB126" s="150"/>
      <c r="AC126" s="150"/>
      <c r="AD126" s="150"/>
      <c r="AE126" s="150"/>
      <c r="AF126" s="150"/>
      <c r="AG126" s="150" t="s">
        <v>191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2" x14ac:dyDescent="0.2">
      <c r="A127" s="157"/>
      <c r="B127" s="158"/>
      <c r="C127" s="196" t="s">
        <v>347</v>
      </c>
      <c r="D127" s="190"/>
      <c r="E127" s="191">
        <v>3.1520000000000001</v>
      </c>
      <c r="F127" s="160"/>
      <c r="G127" s="160"/>
      <c r="H127" s="160"/>
      <c r="I127" s="160"/>
      <c r="J127" s="160"/>
      <c r="K127" s="160"/>
      <c r="L127" s="160"/>
      <c r="M127" s="160"/>
      <c r="N127" s="159"/>
      <c r="O127" s="159"/>
      <c r="P127" s="159"/>
      <c r="Q127" s="159"/>
      <c r="R127" s="160"/>
      <c r="S127" s="160"/>
      <c r="T127" s="160"/>
      <c r="U127" s="160"/>
      <c r="V127" s="160"/>
      <c r="W127" s="160"/>
      <c r="X127" s="160"/>
      <c r="Y127" s="160"/>
      <c r="Z127" s="150"/>
      <c r="AA127" s="150"/>
      <c r="AB127" s="150"/>
      <c r="AC127" s="150"/>
      <c r="AD127" s="150"/>
      <c r="AE127" s="150"/>
      <c r="AF127" s="150"/>
      <c r="AG127" s="150" t="s">
        <v>200</v>
      </c>
      <c r="AH127" s="150">
        <v>0</v>
      </c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">
      <c r="A128" s="169">
        <v>45</v>
      </c>
      <c r="B128" s="170" t="s">
        <v>348</v>
      </c>
      <c r="C128" s="185" t="s">
        <v>349</v>
      </c>
      <c r="D128" s="171" t="s">
        <v>239</v>
      </c>
      <c r="E128" s="172">
        <v>0.9</v>
      </c>
      <c r="F128" s="173"/>
      <c r="G128" s="174">
        <f>ROUND(E128*F128,2)</f>
        <v>0</v>
      </c>
      <c r="H128" s="173"/>
      <c r="I128" s="174">
        <f>ROUND(E128*H128,2)</f>
        <v>0</v>
      </c>
      <c r="J128" s="173"/>
      <c r="K128" s="174">
        <f>ROUND(E128*J128,2)</f>
        <v>0</v>
      </c>
      <c r="L128" s="174">
        <v>21</v>
      </c>
      <c r="M128" s="174">
        <f>G128*(1+L128/100)</f>
        <v>0</v>
      </c>
      <c r="N128" s="172">
        <v>1.42E-3</v>
      </c>
      <c r="O128" s="172">
        <f>ROUND(E128*N128,2)</f>
        <v>0</v>
      </c>
      <c r="P128" s="172">
        <v>1.413E-2</v>
      </c>
      <c r="Q128" s="172">
        <f>ROUND(E128*P128,2)</f>
        <v>0.01</v>
      </c>
      <c r="R128" s="174" t="s">
        <v>343</v>
      </c>
      <c r="S128" s="174" t="s">
        <v>164</v>
      </c>
      <c r="T128" s="175" t="s">
        <v>164</v>
      </c>
      <c r="U128" s="160">
        <v>2.95</v>
      </c>
      <c r="V128" s="160">
        <f>ROUND(E128*U128,2)</f>
        <v>2.66</v>
      </c>
      <c r="W128" s="160"/>
      <c r="X128" s="160" t="s">
        <v>190</v>
      </c>
      <c r="Y128" s="160" t="s">
        <v>167</v>
      </c>
      <c r="Z128" s="150"/>
      <c r="AA128" s="150"/>
      <c r="AB128" s="150"/>
      <c r="AC128" s="150"/>
      <c r="AD128" s="150"/>
      <c r="AE128" s="150"/>
      <c r="AF128" s="150"/>
      <c r="AG128" s="150" t="s">
        <v>191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2" x14ac:dyDescent="0.2">
      <c r="A129" s="157"/>
      <c r="B129" s="158"/>
      <c r="C129" s="196" t="s">
        <v>350</v>
      </c>
      <c r="D129" s="190"/>
      <c r="E129" s="191">
        <v>0.9</v>
      </c>
      <c r="F129" s="160"/>
      <c r="G129" s="160"/>
      <c r="H129" s="160"/>
      <c r="I129" s="160"/>
      <c r="J129" s="160"/>
      <c r="K129" s="160"/>
      <c r="L129" s="160"/>
      <c r="M129" s="160"/>
      <c r="N129" s="159"/>
      <c r="O129" s="159"/>
      <c r="P129" s="159"/>
      <c r="Q129" s="159"/>
      <c r="R129" s="160"/>
      <c r="S129" s="160"/>
      <c r="T129" s="160"/>
      <c r="U129" s="160"/>
      <c r="V129" s="160"/>
      <c r="W129" s="160"/>
      <c r="X129" s="160"/>
      <c r="Y129" s="160"/>
      <c r="Z129" s="150"/>
      <c r="AA129" s="150"/>
      <c r="AB129" s="150"/>
      <c r="AC129" s="150"/>
      <c r="AD129" s="150"/>
      <c r="AE129" s="150"/>
      <c r="AF129" s="150"/>
      <c r="AG129" s="150" t="s">
        <v>200</v>
      </c>
      <c r="AH129" s="150">
        <v>0</v>
      </c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">
      <c r="A130" s="169">
        <v>46</v>
      </c>
      <c r="B130" s="170" t="s">
        <v>351</v>
      </c>
      <c r="C130" s="185" t="s">
        <v>352</v>
      </c>
      <c r="D130" s="171" t="s">
        <v>239</v>
      </c>
      <c r="E130" s="172">
        <v>0.9</v>
      </c>
      <c r="F130" s="173"/>
      <c r="G130" s="174">
        <f>ROUND(E130*F130,2)</f>
        <v>0</v>
      </c>
      <c r="H130" s="173"/>
      <c r="I130" s="174">
        <f>ROUND(E130*H130,2)</f>
        <v>0</v>
      </c>
      <c r="J130" s="173"/>
      <c r="K130" s="174">
        <f>ROUND(E130*J130,2)</f>
        <v>0</v>
      </c>
      <c r="L130" s="174">
        <v>21</v>
      </c>
      <c r="M130" s="174">
        <f>G130*(1+L130/100)</f>
        <v>0</v>
      </c>
      <c r="N130" s="172">
        <v>2.0400000000000001E-3</v>
      </c>
      <c r="O130" s="172">
        <f>ROUND(E130*N130,2)</f>
        <v>0</v>
      </c>
      <c r="P130" s="172">
        <v>3.6170000000000001E-2</v>
      </c>
      <c r="Q130" s="172">
        <f>ROUND(E130*P130,2)</f>
        <v>0.03</v>
      </c>
      <c r="R130" s="174" t="s">
        <v>343</v>
      </c>
      <c r="S130" s="174" t="s">
        <v>164</v>
      </c>
      <c r="T130" s="175" t="s">
        <v>164</v>
      </c>
      <c r="U130" s="160">
        <v>4</v>
      </c>
      <c r="V130" s="160">
        <f>ROUND(E130*U130,2)</f>
        <v>3.6</v>
      </c>
      <c r="W130" s="160"/>
      <c r="X130" s="160" t="s">
        <v>190</v>
      </c>
      <c r="Y130" s="160" t="s">
        <v>167</v>
      </c>
      <c r="Z130" s="150"/>
      <c r="AA130" s="150"/>
      <c r="AB130" s="150"/>
      <c r="AC130" s="150"/>
      <c r="AD130" s="150"/>
      <c r="AE130" s="150"/>
      <c r="AF130" s="150"/>
      <c r="AG130" s="150" t="s">
        <v>191</v>
      </c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2" x14ac:dyDescent="0.2">
      <c r="A131" s="157"/>
      <c r="B131" s="158"/>
      <c r="C131" s="196" t="s">
        <v>353</v>
      </c>
      <c r="D131" s="190"/>
      <c r="E131" s="191">
        <v>0.9</v>
      </c>
      <c r="F131" s="160"/>
      <c r="G131" s="160"/>
      <c r="H131" s="160"/>
      <c r="I131" s="160"/>
      <c r="J131" s="160"/>
      <c r="K131" s="160"/>
      <c r="L131" s="160"/>
      <c r="M131" s="160"/>
      <c r="N131" s="159"/>
      <c r="O131" s="159"/>
      <c r="P131" s="159"/>
      <c r="Q131" s="159"/>
      <c r="R131" s="160"/>
      <c r="S131" s="160"/>
      <c r="T131" s="160"/>
      <c r="U131" s="160"/>
      <c r="V131" s="160"/>
      <c r="W131" s="160"/>
      <c r="X131" s="160"/>
      <c r="Y131" s="160"/>
      <c r="Z131" s="150"/>
      <c r="AA131" s="150"/>
      <c r="AB131" s="150"/>
      <c r="AC131" s="150"/>
      <c r="AD131" s="150"/>
      <c r="AE131" s="150"/>
      <c r="AF131" s="150"/>
      <c r="AG131" s="150" t="s">
        <v>200</v>
      </c>
      <c r="AH131" s="150">
        <v>0</v>
      </c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ht="22.5" outlineLevel="1" x14ac:dyDescent="0.2">
      <c r="A132" s="169">
        <v>47</v>
      </c>
      <c r="B132" s="170" t="s">
        <v>354</v>
      </c>
      <c r="C132" s="185" t="s">
        <v>355</v>
      </c>
      <c r="D132" s="171" t="s">
        <v>239</v>
      </c>
      <c r="E132" s="172">
        <v>0.9</v>
      </c>
      <c r="F132" s="173"/>
      <c r="G132" s="174">
        <f>ROUND(E132*F132,2)</f>
        <v>0</v>
      </c>
      <c r="H132" s="173"/>
      <c r="I132" s="174">
        <f>ROUND(E132*H132,2)</f>
        <v>0</v>
      </c>
      <c r="J132" s="173"/>
      <c r="K132" s="174">
        <f>ROUND(E132*J132,2)</f>
        <v>0</v>
      </c>
      <c r="L132" s="174">
        <v>21</v>
      </c>
      <c r="M132" s="174">
        <f>G132*(1+L132/100)</f>
        <v>0</v>
      </c>
      <c r="N132" s="172">
        <v>1.0000000000000001E-5</v>
      </c>
      <c r="O132" s="172">
        <f>ROUND(E132*N132,2)</f>
        <v>0</v>
      </c>
      <c r="P132" s="172">
        <v>0</v>
      </c>
      <c r="Q132" s="172">
        <f>ROUND(E132*P132,2)</f>
        <v>0</v>
      </c>
      <c r="R132" s="174" t="s">
        <v>343</v>
      </c>
      <c r="S132" s="174" t="s">
        <v>164</v>
      </c>
      <c r="T132" s="175" t="s">
        <v>164</v>
      </c>
      <c r="U132" s="160">
        <v>0.88900000000000001</v>
      </c>
      <c r="V132" s="160">
        <f>ROUND(E132*U132,2)</f>
        <v>0.8</v>
      </c>
      <c r="W132" s="160"/>
      <c r="X132" s="160" t="s">
        <v>190</v>
      </c>
      <c r="Y132" s="160" t="s">
        <v>167</v>
      </c>
      <c r="Z132" s="150"/>
      <c r="AA132" s="150"/>
      <c r="AB132" s="150"/>
      <c r="AC132" s="150"/>
      <c r="AD132" s="150"/>
      <c r="AE132" s="150"/>
      <c r="AF132" s="150"/>
      <c r="AG132" s="150" t="s">
        <v>191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2" x14ac:dyDescent="0.2">
      <c r="A133" s="157"/>
      <c r="B133" s="158"/>
      <c r="C133" s="196" t="s">
        <v>350</v>
      </c>
      <c r="D133" s="190"/>
      <c r="E133" s="191">
        <v>0.9</v>
      </c>
      <c r="F133" s="160"/>
      <c r="G133" s="160"/>
      <c r="H133" s="160"/>
      <c r="I133" s="160"/>
      <c r="J133" s="160"/>
      <c r="K133" s="160"/>
      <c r="L133" s="160"/>
      <c r="M133" s="160"/>
      <c r="N133" s="159"/>
      <c r="O133" s="159"/>
      <c r="P133" s="159"/>
      <c r="Q133" s="159"/>
      <c r="R133" s="160"/>
      <c r="S133" s="160"/>
      <c r="T133" s="160"/>
      <c r="U133" s="160"/>
      <c r="V133" s="160"/>
      <c r="W133" s="160"/>
      <c r="X133" s="160"/>
      <c r="Y133" s="160"/>
      <c r="Z133" s="150"/>
      <c r="AA133" s="150"/>
      <c r="AB133" s="150"/>
      <c r="AC133" s="150"/>
      <c r="AD133" s="150"/>
      <c r="AE133" s="150"/>
      <c r="AF133" s="150"/>
      <c r="AG133" s="150" t="s">
        <v>200</v>
      </c>
      <c r="AH133" s="150">
        <v>0</v>
      </c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ht="22.5" outlineLevel="1" x14ac:dyDescent="0.2">
      <c r="A134" s="169">
        <v>48</v>
      </c>
      <c r="B134" s="170" t="s">
        <v>356</v>
      </c>
      <c r="C134" s="185" t="s">
        <v>357</v>
      </c>
      <c r="D134" s="171" t="s">
        <v>239</v>
      </c>
      <c r="E134" s="172">
        <v>0.9</v>
      </c>
      <c r="F134" s="173"/>
      <c r="G134" s="174">
        <f>ROUND(E134*F134,2)</f>
        <v>0</v>
      </c>
      <c r="H134" s="173"/>
      <c r="I134" s="174">
        <f>ROUND(E134*H134,2)</f>
        <v>0</v>
      </c>
      <c r="J134" s="173"/>
      <c r="K134" s="174">
        <f>ROUND(E134*J134,2)</f>
        <v>0</v>
      </c>
      <c r="L134" s="174">
        <v>21</v>
      </c>
      <c r="M134" s="174">
        <f>G134*(1+L134/100)</f>
        <v>0</v>
      </c>
      <c r="N134" s="172">
        <v>1.0000000000000001E-5</v>
      </c>
      <c r="O134" s="172">
        <f>ROUND(E134*N134,2)</f>
        <v>0</v>
      </c>
      <c r="P134" s="172">
        <v>0</v>
      </c>
      <c r="Q134" s="172">
        <f>ROUND(E134*P134,2)</f>
        <v>0</v>
      </c>
      <c r="R134" s="174" t="s">
        <v>343</v>
      </c>
      <c r="S134" s="174" t="s">
        <v>164</v>
      </c>
      <c r="T134" s="175" t="s">
        <v>164</v>
      </c>
      <c r="U134" s="160">
        <v>1.2689999999999999</v>
      </c>
      <c r="V134" s="160">
        <f>ROUND(E134*U134,2)</f>
        <v>1.1399999999999999</v>
      </c>
      <c r="W134" s="160"/>
      <c r="X134" s="160" t="s">
        <v>190</v>
      </c>
      <c r="Y134" s="160" t="s">
        <v>167</v>
      </c>
      <c r="Z134" s="150"/>
      <c r="AA134" s="150"/>
      <c r="AB134" s="150"/>
      <c r="AC134" s="150"/>
      <c r="AD134" s="150"/>
      <c r="AE134" s="150"/>
      <c r="AF134" s="150"/>
      <c r="AG134" s="150" t="s">
        <v>191</v>
      </c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2" x14ac:dyDescent="0.2">
      <c r="A135" s="157"/>
      <c r="B135" s="158"/>
      <c r="C135" s="196" t="s">
        <v>353</v>
      </c>
      <c r="D135" s="190"/>
      <c r="E135" s="191">
        <v>0.9</v>
      </c>
      <c r="F135" s="160"/>
      <c r="G135" s="160"/>
      <c r="H135" s="160"/>
      <c r="I135" s="160"/>
      <c r="J135" s="160"/>
      <c r="K135" s="160"/>
      <c r="L135" s="160"/>
      <c r="M135" s="160"/>
      <c r="N135" s="159"/>
      <c r="O135" s="159"/>
      <c r="P135" s="159"/>
      <c r="Q135" s="159"/>
      <c r="R135" s="160"/>
      <c r="S135" s="160"/>
      <c r="T135" s="160"/>
      <c r="U135" s="160"/>
      <c r="V135" s="160"/>
      <c r="W135" s="160"/>
      <c r="X135" s="160"/>
      <c r="Y135" s="160"/>
      <c r="Z135" s="150"/>
      <c r="AA135" s="150"/>
      <c r="AB135" s="150"/>
      <c r="AC135" s="150"/>
      <c r="AD135" s="150"/>
      <c r="AE135" s="150"/>
      <c r="AF135" s="150"/>
      <c r="AG135" s="150" t="s">
        <v>200</v>
      </c>
      <c r="AH135" s="150">
        <v>0</v>
      </c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1" x14ac:dyDescent="0.2">
      <c r="A136" s="169">
        <v>49</v>
      </c>
      <c r="B136" s="170" t="s">
        <v>358</v>
      </c>
      <c r="C136" s="185" t="s">
        <v>359</v>
      </c>
      <c r="D136" s="171" t="s">
        <v>239</v>
      </c>
      <c r="E136" s="172">
        <v>1.8</v>
      </c>
      <c r="F136" s="173"/>
      <c r="G136" s="174">
        <f>ROUND(E136*F136,2)</f>
        <v>0</v>
      </c>
      <c r="H136" s="173"/>
      <c r="I136" s="174">
        <f>ROUND(E136*H136,2)</f>
        <v>0</v>
      </c>
      <c r="J136" s="173"/>
      <c r="K136" s="174">
        <f>ROUND(E136*J136,2)</f>
        <v>0</v>
      </c>
      <c r="L136" s="174">
        <v>21</v>
      </c>
      <c r="M136" s="174">
        <f>G136*(1+L136/100)</f>
        <v>0</v>
      </c>
      <c r="N136" s="172">
        <v>1.6100000000000001E-3</v>
      </c>
      <c r="O136" s="172">
        <f>ROUND(E136*N136,2)</f>
        <v>0</v>
      </c>
      <c r="P136" s="172">
        <v>1.9630000000000002E-2</v>
      </c>
      <c r="Q136" s="172">
        <f>ROUND(E136*P136,2)</f>
        <v>0.04</v>
      </c>
      <c r="R136" s="174" t="s">
        <v>343</v>
      </c>
      <c r="S136" s="174" t="s">
        <v>164</v>
      </c>
      <c r="T136" s="175" t="s">
        <v>164</v>
      </c>
      <c r="U136" s="160">
        <v>3.25</v>
      </c>
      <c r="V136" s="160">
        <f>ROUND(E136*U136,2)</f>
        <v>5.85</v>
      </c>
      <c r="W136" s="160"/>
      <c r="X136" s="160" t="s">
        <v>190</v>
      </c>
      <c r="Y136" s="160" t="s">
        <v>167</v>
      </c>
      <c r="Z136" s="150"/>
      <c r="AA136" s="150"/>
      <c r="AB136" s="150"/>
      <c r="AC136" s="150"/>
      <c r="AD136" s="150"/>
      <c r="AE136" s="150"/>
      <c r="AF136" s="150"/>
      <c r="AG136" s="150" t="s">
        <v>191</v>
      </c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2" x14ac:dyDescent="0.2">
      <c r="A137" s="157"/>
      <c r="B137" s="158"/>
      <c r="C137" s="196" t="s">
        <v>360</v>
      </c>
      <c r="D137" s="190"/>
      <c r="E137" s="191">
        <v>1.8</v>
      </c>
      <c r="F137" s="160"/>
      <c r="G137" s="160"/>
      <c r="H137" s="160"/>
      <c r="I137" s="160"/>
      <c r="J137" s="160"/>
      <c r="K137" s="160"/>
      <c r="L137" s="160"/>
      <c r="M137" s="160"/>
      <c r="N137" s="159"/>
      <c r="O137" s="159"/>
      <c r="P137" s="159"/>
      <c r="Q137" s="159"/>
      <c r="R137" s="160"/>
      <c r="S137" s="160"/>
      <c r="T137" s="160"/>
      <c r="U137" s="160"/>
      <c r="V137" s="160"/>
      <c r="W137" s="160"/>
      <c r="X137" s="160"/>
      <c r="Y137" s="160"/>
      <c r="Z137" s="150"/>
      <c r="AA137" s="150"/>
      <c r="AB137" s="150"/>
      <c r="AC137" s="150"/>
      <c r="AD137" s="150"/>
      <c r="AE137" s="150"/>
      <c r="AF137" s="150"/>
      <c r="AG137" s="150" t="s">
        <v>200</v>
      </c>
      <c r="AH137" s="150">
        <v>0</v>
      </c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ht="22.5" outlineLevel="1" x14ac:dyDescent="0.2">
      <c r="A138" s="169">
        <v>50</v>
      </c>
      <c r="B138" s="170" t="s">
        <v>361</v>
      </c>
      <c r="C138" s="185" t="s">
        <v>362</v>
      </c>
      <c r="D138" s="171" t="s">
        <v>239</v>
      </c>
      <c r="E138" s="172">
        <v>1.8</v>
      </c>
      <c r="F138" s="173"/>
      <c r="G138" s="174">
        <f>ROUND(E138*F138,2)</f>
        <v>0</v>
      </c>
      <c r="H138" s="173"/>
      <c r="I138" s="174">
        <f>ROUND(E138*H138,2)</f>
        <v>0</v>
      </c>
      <c r="J138" s="173"/>
      <c r="K138" s="174">
        <f>ROUND(E138*J138,2)</f>
        <v>0</v>
      </c>
      <c r="L138" s="174">
        <v>21</v>
      </c>
      <c r="M138" s="174">
        <f>G138*(1+L138/100)</f>
        <v>0</v>
      </c>
      <c r="N138" s="172">
        <v>2.7299999999999998E-3</v>
      </c>
      <c r="O138" s="172">
        <f>ROUND(E138*N138,2)</f>
        <v>0</v>
      </c>
      <c r="P138" s="172">
        <v>0</v>
      </c>
      <c r="Q138" s="172">
        <f>ROUND(E138*P138,2)</f>
        <v>0</v>
      </c>
      <c r="R138" s="174" t="s">
        <v>343</v>
      </c>
      <c r="S138" s="174" t="s">
        <v>164</v>
      </c>
      <c r="T138" s="175" t="s">
        <v>164</v>
      </c>
      <c r="U138" s="160">
        <v>2.3889999999999998</v>
      </c>
      <c r="V138" s="160">
        <f>ROUND(E138*U138,2)</f>
        <v>4.3</v>
      </c>
      <c r="W138" s="160"/>
      <c r="X138" s="160" t="s">
        <v>190</v>
      </c>
      <c r="Y138" s="160" t="s">
        <v>167</v>
      </c>
      <c r="Z138" s="150"/>
      <c r="AA138" s="150"/>
      <c r="AB138" s="150"/>
      <c r="AC138" s="150"/>
      <c r="AD138" s="150"/>
      <c r="AE138" s="150"/>
      <c r="AF138" s="150"/>
      <c r="AG138" s="150" t="s">
        <v>191</v>
      </c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2" x14ac:dyDescent="0.2">
      <c r="A139" s="157"/>
      <c r="B139" s="158"/>
      <c r="C139" s="196" t="s">
        <v>363</v>
      </c>
      <c r="D139" s="190"/>
      <c r="E139" s="191">
        <v>1.8</v>
      </c>
      <c r="F139" s="160"/>
      <c r="G139" s="160"/>
      <c r="H139" s="160"/>
      <c r="I139" s="160"/>
      <c r="J139" s="160"/>
      <c r="K139" s="160"/>
      <c r="L139" s="160"/>
      <c r="M139" s="160"/>
      <c r="N139" s="159"/>
      <c r="O139" s="159"/>
      <c r="P139" s="159"/>
      <c r="Q139" s="159"/>
      <c r="R139" s="160"/>
      <c r="S139" s="160"/>
      <c r="T139" s="160"/>
      <c r="U139" s="160"/>
      <c r="V139" s="160"/>
      <c r="W139" s="160"/>
      <c r="X139" s="160"/>
      <c r="Y139" s="160"/>
      <c r="Z139" s="150"/>
      <c r="AA139" s="150"/>
      <c r="AB139" s="150"/>
      <c r="AC139" s="150"/>
      <c r="AD139" s="150"/>
      <c r="AE139" s="150"/>
      <c r="AF139" s="150"/>
      <c r="AG139" s="150" t="s">
        <v>200</v>
      </c>
      <c r="AH139" s="150">
        <v>0</v>
      </c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ht="22.5" outlineLevel="1" x14ac:dyDescent="0.2">
      <c r="A140" s="169">
        <v>51</v>
      </c>
      <c r="B140" s="170" t="s">
        <v>364</v>
      </c>
      <c r="C140" s="185" t="s">
        <v>365</v>
      </c>
      <c r="D140" s="171" t="s">
        <v>203</v>
      </c>
      <c r="E140" s="172">
        <v>3</v>
      </c>
      <c r="F140" s="173"/>
      <c r="G140" s="174">
        <f>ROUND(E140*F140,2)</f>
        <v>0</v>
      </c>
      <c r="H140" s="173"/>
      <c r="I140" s="174">
        <f>ROUND(E140*H140,2)</f>
        <v>0</v>
      </c>
      <c r="J140" s="173"/>
      <c r="K140" s="174">
        <f>ROUND(E140*J140,2)</f>
        <v>0</v>
      </c>
      <c r="L140" s="174">
        <v>21</v>
      </c>
      <c r="M140" s="174">
        <f>G140*(1+L140/100)</f>
        <v>0</v>
      </c>
      <c r="N140" s="172">
        <v>1.65E-3</v>
      </c>
      <c r="O140" s="172">
        <f>ROUND(E140*N140,2)</f>
        <v>0</v>
      </c>
      <c r="P140" s="172">
        <v>0.27</v>
      </c>
      <c r="Q140" s="172">
        <f>ROUND(E140*P140,2)</f>
        <v>0.81</v>
      </c>
      <c r="R140" s="174" t="s">
        <v>343</v>
      </c>
      <c r="S140" s="174" t="s">
        <v>164</v>
      </c>
      <c r="T140" s="175" t="s">
        <v>164</v>
      </c>
      <c r="U140" s="160">
        <v>0.70499999999999996</v>
      </c>
      <c r="V140" s="160">
        <f>ROUND(E140*U140,2)</f>
        <v>2.12</v>
      </c>
      <c r="W140" s="160"/>
      <c r="X140" s="160" t="s">
        <v>190</v>
      </c>
      <c r="Y140" s="160" t="s">
        <v>167</v>
      </c>
      <c r="Z140" s="150"/>
      <c r="AA140" s="150"/>
      <c r="AB140" s="150"/>
      <c r="AC140" s="150"/>
      <c r="AD140" s="150"/>
      <c r="AE140" s="150"/>
      <c r="AF140" s="150"/>
      <c r="AG140" s="150" t="s">
        <v>191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2" x14ac:dyDescent="0.2">
      <c r="A141" s="157"/>
      <c r="B141" s="158"/>
      <c r="C141" s="264" t="s">
        <v>366</v>
      </c>
      <c r="D141" s="265"/>
      <c r="E141" s="265"/>
      <c r="F141" s="265"/>
      <c r="G141" s="265"/>
      <c r="H141" s="160"/>
      <c r="I141" s="160"/>
      <c r="J141" s="160"/>
      <c r="K141" s="160"/>
      <c r="L141" s="160"/>
      <c r="M141" s="160"/>
      <c r="N141" s="159"/>
      <c r="O141" s="159"/>
      <c r="P141" s="159"/>
      <c r="Q141" s="159"/>
      <c r="R141" s="160"/>
      <c r="S141" s="160"/>
      <c r="T141" s="160"/>
      <c r="U141" s="160"/>
      <c r="V141" s="160"/>
      <c r="W141" s="160"/>
      <c r="X141" s="160"/>
      <c r="Y141" s="160"/>
      <c r="Z141" s="150"/>
      <c r="AA141" s="150"/>
      <c r="AB141" s="150"/>
      <c r="AC141" s="150"/>
      <c r="AD141" s="150"/>
      <c r="AE141" s="150"/>
      <c r="AF141" s="150"/>
      <c r="AG141" s="150" t="s">
        <v>193</v>
      </c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2" x14ac:dyDescent="0.2">
      <c r="A142" s="157"/>
      <c r="B142" s="158"/>
      <c r="C142" s="266" t="s">
        <v>367</v>
      </c>
      <c r="D142" s="267"/>
      <c r="E142" s="267"/>
      <c r="F142" s="267"/>
      <c r="G142" s="267"/>
      <c r="H142" s="160"/>
      <c r="I142" s="160"/>
      <c r="J142" s="160"/>
      <c r="K142" s="160"/>
      <c r="L142" s="160"/>
      <c r="M142" s="160"/>
      <c r="N142" s="159"/>
      <c r="O142" s="159"/>
      <c r="P142" s="159"/>
      <c r="Q142" s="159"/>
      <c r="R142" s="160"/>
      <c r="S142" s="160"/>
      <c r="T142" s="160"/>
      <c r="U142" s="160"/>
      <c r="V142" s="160"/>
      <c r="W142" s="160"/>
      <c r="X142" s="160"/>
      <c r="Y142" s="160"/>
      <c r="Z142" s="150"/>
      <c r="AA142" s="150"/>
      <c r="AB142" s="150"/>
      <c r="AC142" s="150"/>
      <c r="AD142" s="150"/>
      <c r="AE142" s="150"/>
      <c r="AF142" s="150"/>
      <c r="AG142" s="150" t="s">
        <v>170</v>
      </c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2" x14ac:dyDescent="0.2">
      <c r="A143" s="157"/>
      <c r="B143" s="158"/>
      <c r="C143" s="196" t="s">
        <v>231</v>
      </c>
      <c r="D143" s="190"/>
      <c r="E143" s="191">
        <v>3</v>
      </c>
      <c r="F143" s="160"/>
      <c r="G143" s="160"/>
      <c r="H143" s="160"/>
      <c r="I143" s="160"/>
      <c r="J143" s="160"/>
      <c r="K143" s="160"/>
      <c r="L143" s="160"/>
      <c r="M143" s="160"/>
      <c r="N143" s="159"/>
      <c r="O143" s="159"/>
      <c r="P143" s="159"/>
      <c r="Q143" s="159"/>
      <c r="R143" s="160"/>
      <c r="S143" s="160"/>
      <c r="T143" s="160"/>
      <c r="U143" s="160"/>
      <c r="V143" s="160"/>
      <c r="W143" s="160"/>
      <c r="X143" s="160"/>
      <c r="Y143" s="160"/>
      <c r="Z143" s="150"/>
      <c r="AA143" s="150"/>
      <c r="AB143" s="150"/>
      <c r="AC143" s="150"/>
      <c r="AD143" s="150"/>
      <c r="AE143" s="150"/>
      <c r="AF143" s="150"/>
      <c r="AG143" s="150" t="s">
        <v>200</v>
      </c>
      <c r="AH143" s="150">
        <v>0</v>
      </c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">
      <c r="A144" s="169">
        <v>52</v>
      </c>
      <c r="B144" s="170" t="s">
        <v>368</v>
      </c>
      <c r="C144" s="185" t="s">
        <v>369</v>
      </c>
      <c r="D144" s="171" t="s">
        <v>239</v>
      </c>
      <c r="E144" s="172">
        <v>3.27</v>
      </c>
      <c r="F144" s="173"/>
      <c r="G144" s="174">
        <f>ROUND(E144*F144,2)</f>
        <v>0</v>
      </c>
      <c r="H144" s="173"/>
      <c r="I144" s="174">
        <f>ROUND(E144*H144,2)</f>
        <v>0</v>
      </c>
      <c r="J144" s="173"/>
      <c r="K144" s="174">
        <f>ROUND(E144*J144,2)</f>
        <v>0</v>
      </c>
      <c r="L144" s="174">
        <v>21</v>
      </c>
      <c r="M144" s="174">
        <f>G144*(1+L144/100)</f>
        <v>0</v>
      </c>
      <c r="N144" s="172">
        <v>4.8999999999999998E-4</v>
      </c>
      <c r="O144" s="172">
        <f>ROUND(E144*N144,2)</f>
        <v>0</v>
      </c>
      <c r="P144" s="172">
        <v>1.9E-2</v>
      </c>
      <c r="Q144" s="172">
        <f>ROUND(E144*P144,2)</f>
        <v>0.06</v>
      </c>
      <c r="R144" s="174" t="s">
        <v>343</v>
      </c>
      <c r="S144" s="174" t="s">
        <v>164</v>
      </c>
      <c r="T144" s="175" t="s">
        <v>164</v>
      </c>
      <c r="U144" s="160">
        <v>0.38</v>
      </c>
      <c r="V144" s="160">
        <f>ROUND(E144*U144,2)</f>
        <v>1.24</v>
      </c>
      <c r="W144" s="160"/>
      <c r="X144" s="160" t="s">
        <v>190</v>
      </c>
      <c r="Y144" s="160" t="s">
        <v>167</v>
      </c>
      <c r="Z144" s="150"/>
      <c r="AA144" s="150"/>
      <c r="AB144" s="150"/>
      <c r="AC144" s="150"/>
      <c r="AD144" s="150"/>
      <c r="AE144" s="150"/>
      <c r="AF144" s="150"/>
      <c r="AG144" s="150" t="s">
        <v>191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2" x14ac:dyDescent="0.2">
      <c r="A145" s="157"/>
      <c r="B145" s="158"/>
      <c r="C145" s="255" t="s">
        <v>367</v>
      </c>
      <c r="D145" s="256"/>
      <c r="E145" s="256"/>
      <c r="F145" s="256"/>
      <c r="G145" s="256"/>
      <c r="H145" s="160"/>
      <c r="I145" s="160"/>
      <c r="J145" s="160"/>
      <c r="K145" s="160"/>
      <c r="L145" s="160"/>
      <c r="M145" s="160"/>
      <c r="N145" s="159"/>
      <c r="O145" s="159"/>
      <c r="P145" s="159"/>
      <c r="Q145" s="159"/>
      <c r="R145" s="160"/>
      <c r="S145" s="160"/>
      <c r="T145" s="160"/>
      <c r="U145" s="160"/>
      <c r="V145" s="160"/>
      <c r="W145" s="160"/>
      <c r="X145" s="160"/>
      <c r="Y145" s="160"/>
      <c r="Z145" s="150"/>
      <c r="AA145" s="150"/>
      <c r="AB145" s="150"/>
      <c r="AC145" s="150"/>
      <c r="AD145" s="150"/>
      <c r="AE145" s="150"/>
      <c r="AF145" s="150"/>
      <c r="AG145" s="150" t="s">
        <v>170</v>
      </c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2" x14ac:dyDescent="0.2">
      <c r="A146" s="157"/>
      <c r="B146" s="158"/>
      <c r="C146" s="196" t="s">
        <v>370</v>
      </c>
      <c r="D146" s="190"/>
      <c r="E146" s="191">
        <v>3.27</v>
      </c>
      <c r="F146" s="160"/>
      <c r="G146" s="160"/>
      <c r="H146" s="160"/>
      <c r="I146" s="160"/>
      <c r="J146" s="160"/>
      <c r="K146" s="160"/>
      <c r="L146" s="160"/>
      <c r="M146" s="160"/>
      <c r="N146" s="159"/>
      <c r="O146" s="159"/>
      <c r="P146" s="159"/>
      <c r="Q146" s="159"/>
      <c r="R146" s="160"/>
      <c r="S146" s="160"/>
      <c r="T146" s="160"/>
      <c r="U146" s="160"/>
      <c r="V146" s="160"/>
      <c r="W146" s="160"/>
      <c r="X146" s="160"/>
      <c r="Y146" s="160"/>
      <c r="Z146" s="150"/>
      <c r="AA146" s="150"/>
      <c r="AB146" s="150"/>
      <c r="AC146" s="150"/>
      <c r="AD146" s="150"/>
      <c r="AE146" s="150"/>
      <c r="AF146" s="150"/>
      <c r="AG146" s="150" t="s">
        <v>200</v>
      </c>
      <c r="AH146" s="150">
        <v>0</v>
      </c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69">
        <v>53</v>
      </c>
      <c r="B147" s="170" t="s">
        <v>371</v>
      </c>
      <c r="C147" s="185" t="s">
        <v>372</v>
      </c>
      <c r="D147" s="171" t="s">
        <v>239</v>
      </c>
      <c r="E147" s="172">
        <v>13.29</v>
      </c>
      <c r="F147" s="173"/>
      <c r="G147" s="174">
        <f>ROUND(E147*F147,2)</f>
        <v>0</v>
      </c>
      <c r="H147" s="173"/>
      <c r="I147" s="174">
        <f>ROUND(E147*H147,2)</f>
        <v>0</v>
      </c>
      <c r="J147" s="173"/>
      <c r="K147" s="174">
        <f>ROUND(E147*J147,2)</f>
        <v>0</v>
      </c>
      <c r="L147" s="174">
        <v>21</v>
      </c>
      <c r="M147" s="174">
        <f>G147*(1+L147/100)</f>
        <v>0</v>
      </c>
      <c r="N147" s="172">
        <v>0</v>
      </c>
      <c r="O147" s="172">
        <f>ROUND(E147*N147,2)</f>
        <v>0</v>
      </c>
      <c r="P147" s="172">
        <v>2.1999999999999999E-2</v>
      </c>
      <c r="Q147" s="172">
        <f>ROUND(E147*P147,2)</f>
        <v>0.28999999999999998</v>
      </c>
      <c r="R147" s="174" t="s">
        <v>343</v>
      </c>
      <c r="S147" s="174" t="s">
        <v>164</v>
      </c>
      <c r="T147" s="175" t="s">
        <v>164</v>
      </c>
      <c r="U147" s="160">
        <v>0.72</v>
      </c>
      <c r="V147" s="160">
        <f>ROUND(E147*U147,2)</f>
        <v>9.57</v>
      </c>
      <c r="W147" s="160"/>
      <c r="X147" s="160" t="s">
        <v>190</v>
      </c>
      <c r="Y147" s="160" t="s">
        <v>167</v>
      </c>
      <c r="Z147" s="150"/>
      <c r="AA147" s="150"/>
      <c r="AB147" s="150"/>
      <c r="AC147" s="150"/>
      <c r="AD147" s="150"/>
      <c r="AE147" s="150"/>
      <c r="AF147" s="150"/>
      <c r="AG147" s="150" t="s">
        <v>191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2" x14ac:dyDescent="0.2">
      <c r="A148" s="157"/>
      <c r="B148" s="158"/>
      <c r="C148" s="264" t="s">
        <v>373</v>
      </c>
      <c r="D148" s="265"/>
      <c r="E148" s="265"/>
      <c r="F148" s="265"/>
      <c r="G148" s="265"/>
      <c r="H148" s="160"/>
      <c r="I148" s="160"/>
      <c r="J148" s="160"/>
      <c r="K148" s="160"/>
      <c r="L148" s="160"/>
      <c r="M148" s="160"/>
      <c r="N148" s="159"/>
      <c r="O148" s="159"/>
      <c r="P148" s="159"/>
      <c r="Q148" s="159"/>
      <c r="R148" s="160"/>
      <c r="S148" s="160"/>
      <c r="T148" s="160"/>
      <c r="U148" s="160"/>
      <c r="V148" s="160"/>
      <c r="W148" s="160"/>
      <c r="X148" s="160"/>
      <c r="Y148" s="160"/>
      <c r="Z148" s="150"/>
      <c r="AA148" s="150"/>
      <c r="AB148" s="150"/>
      <c r="AC148" s="150"/>
      <c r="AD148" s="150"/>
      <c r="AE148" s="150"/>
      <c r="AF148" s="150"/>
      <c r="AG148" s="150" t="s">
        <v>193</v>
      </c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2" x14ac:dyDescent="0.2">
      <c r="A149" s="157"/>
      <c r="B149" s="158"/>
      <c r="C149" s="196" t="s">
        <v>374</v>
      </c>
      <c r="D149" s="190"/>
      <c r="E149" s="191">
        <v>13.29</v>
      </c>
      <c r="F149" s="160"/>
      <c r="G149" s="160"/>
      <c r="H149" s="160"/>
      <c r="I149" s="160"/>
      <c r="J149" s="160"/>
      <c r="K149" s="160"/>
      <c r="L149" s="160"/>
      <c r="M149" s="160"/>
      <c r="N149" s="159"/>
      <c r="O149" s="159"/>
      <c r="P149" s="159"/>
      <c r="Q149" s="159"/>
      <c r="R149" s="160"/>
      <c r="S149" s="160"/>
      <c r="T149" s="160"/>
      <c r="U149" s="160"/>
      <c r="V149" s="160"/>
      <c r="W149" s="160"/>
      <c r="X149" s="160"/>
      <c r="Y149" s="160"/>
      <c r="Z149" s="150"/>
      <c r="AA149" s="150"/>
      <c r="AB149" s="150"/>
      <c r="AC149" s="150"/>
      <c r="AD149" s="150"/>
      <c r="AE149" s="150"/>
      <c r="AF149" s="150"/>
      <c r="AG149" s="150" t="s">
        <v>200</v>
      </c>
      <c r="AH149" s="150">
        <v>0</v>
      </c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">
      <c r="A150" s="169">
        <v>54</v>
      </c>
      <c r="B150" s="170" t="s">
        <v>375</v>
      </c>
      <c r="C150" s="185" t="s">
        <v>376</v>
      </c>
      <c r="D150" s="171" t="s">
        <v>239</v>
      </c>
      <c r="E150" s="172">
        <v>8.6300000000000008</v>
      </c>
      <c r="F150" s="173"/>
      <c r="G150" s="174">
        <f>ROUND(E150*F150,2)</f>
        <v>0</v>
      </c>
      <c r="H150" s="173"/>
      <c r="I150" s="174">
        <f>ROUND(E150*H150,2)</f>
        <v>0</v>
      </c>
      <c r="J150" s="173"/>
      <c r="K150" s="174">
        <f>ROUND(E150*J150,2)</f>
        <v>0</v>
      </c>
      <c r="L150" s="174">
        <v>21</v>
      </c>
      <c r="M150" s="174">
        <f>G150*(1+L150/100)</f>
        <v>0</v>
      </c>
      <c r="N150" s="172">
        <v>0</v>
      </c>
      <c r="O150" s="172">
        <f>ROUND(E150*N150,2)</f>
        <v>0</v>
      </c>
      <c r="P150" s="172">
        <v>4.7E-2</v>
      </c>
      <c r="Q150" s="172">
        <f>ROUND(E150*P150,2)</f>
        <v>0.41</v>
      </c>
      <c r="R150" s="174" t="s">
        <v>343</v>
      </c>
      <c r="S150" s="174" t="s">
        <v>164</v>
      </c>
      <c r="T150" s="175" t="s">
        <v>164</v>
      </c>
      <c r="U150" s="160">
        <v>1.01</v>
      </c>
      <c r="V150" s="160">
        <f>ROUND(E150*U150,2)</f>
        <v>8.7200000000000006</v>
      </c>
      <c r="W150" s="160"/>
      <c r="X150" s="160" t="s">
        <v>190</v>
      </c>
      <c r="Y150" s="160" t="s">
        <v>167</v>
      </c>
      <c r="Z150" s="150"/>
      <c r="AA150" s="150"/>
      <c r="AB150" s="150"/>
      <c r="AC150" s="150"/>
      <c r="AD150" s="150"/>
      <c r="AE150" s="150"/>
      <c r="AF150" s="150"/>
      <c r="AG150" s="150" t="s">
        <v>191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2" x14ac:dyDescent="0.2">
      <c r="A151" s="157"/>
      <c r="B151" s="158"/>
      <c r="C151" s="264" t="s">
        <v>373</v>
      </c>
      <c r="D151" s="265"/>
      <c r="E151" s="265"/>
      <c r="F151" s="265"/>
      <c r="G151" s="265"/>
      <c r="H151" s="160"/>
      <c r="I151" s="160"/>
      <c r="J151" s="160"/>
      <c r="K151" s="160"/>
      <c r="L151" s="160"/>
      <c r="M151" s="160"/>
      <c r="N151" s="159"/>
      <c r="O151" s="159"/>
      <c r="P151" s="159"/>
      <c r="Q151" s="159"/>
      <c r="R151" s="160"/>
      <c r="S151" s="160"/>
      <c r="T151" s="160"/>
      <c r="U151" s="160"/>
      <c r="V151" s="160"/>
      <c r="W151" s="160"/>
      <c r="X151" s="160"/>
      <c r="Y151" s="160"/>
      <c r="Z151" s="150"/>
      <c r="AA151" s="150"/>
      <c r="AB151" s="150"/>
      <c r="AC151" s="150"/>
      <c r="AD151" s="150"/>
      <c r="AE151" s="150"/>
      <c r="AF151" s="150"/>
      <c r="AG151" s="150" t="s">
        <v>193</v>
      </c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2" x14ac:dyDescent="0.2">
      <c r="A152" s="157"/>
      <c r="B152" s="158"/>
      <c r="C152" s="196" t="s">
        <v>377</v>
      </c>
      <c r="D152" s="190"/>
      <c r="E152" s="191">
        <v>6.63</v>
      </c>
      <c r="F152" s="160"/>
      <c r="G152" s="160"/>
      <c r="H152" s="160"/>
      <c r="I152" s="160"/>
      <c r="J152" s="160"/>
      <c r="K152" s="160"/>
      <c r="L152" s="160"/>
      <c r="M152" s="160"/>
      <c r="N152" s="159"/>
      <c r="O152" s="159"/>
      <c r="P152" s="159"/>
      <c r="Q152" s="159"/>
      <c r="R152" s="160"/>
      <c r="S152" s="160"/>
      <c r="T152" s="160"/>
      <c r="U152" s="160"/>
      <c r="V152" s="160"/>
      <c r="W152" s="160"/>
      <c r="X152" s="160"/>
      <c r="Y152" s="160"/>
      <c r="Z152" s="150"/>
      <c r="AA152" s="150"/>
      <c r="AB152" s="150"/>
      <c r="AC152" s="150"/>
      <c r="AD152" s="150"/>
      <c r="AE152" s="150"/>
      <c r="AF152" s="150"/>
      <c r="AG152" s="150" t="s">
        <v>200</v>
      </c>
      <c r="AH152" s="150">
        <v>0</v>
      </c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3" x14ac:dyDescent="0.2">
      <c r="A153" s="157"/>
      <c r="B153" s="158"/>
      <c r="C153" s="196" t="s">
        <v>378</v>
      </c>
      <c r="D153" s="190"/>
      <c r="E153" s="191">
        <v>2</v>
      </c>
      <c r="F153" s="160"/>
      <c r="G153" s="160"/>
      <c r="H153" s="160"/>
      <c r="I153" s="160"/>
      <c r="J153" s="160"/>
      <c r="K153" s="160"/>
      <c r="L153" s="160"/>
      <c r="M153" s="160"/>
      <c r="N153" s="159"/>
      <c r="O153" s="159"/>
      <c r="P153" s="159"/>
      <c r="Q153" s="159"/>
      <c r="R153" s="160"/>
      <c r="S153" s="160"/>
      <c r="T153" s="160"/>
      <c r="U153" s="160"/>
      <c r="V153" s="160"/>
      <c r="W153" s="160"/>
      <c r="X153" s="160"/>
      <c r="Y153" s="160"/>
      <c r="Z153" s="150"/>
      <c r="AA153" s="150"/>
      <c r="AB153" s="150"/>
      <c r="AC153" s="150"/>
      <c r="AD153" s="150"/>
      <c r="AE153" s="150"/>
      <c r="AF153" s="150"/>
      <c r="AG153" s="150" t="s">
        <v>200</v>
      </c>
      <c r="AH153" s="150">
        <v>0</v>
      </c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ht="22.5" outlineLevel="1" x14ac:dyDescent="0.2">
      <c r="A154" s="169">
        <v>55</v>
      </c>
      <c r="B154" s="170" t="s">
        <v>379</v>
      </c>
      <c r="C154" s="185" t="s">
        <v>380</v>
      </c>
      <c r="D154" s="171" t="s">
        <v>239</v>
      </c>
      <c r="E154" s="172">
        <v>2</v>
      </c>
      <c r="F154" s="173"/>
      <c r="G154" s="174">
        <f>ROUND(E154*F154,2)</f>
        <v>0</v>
      </c>
      <c r="H154" s="173"/>
      <c r="I154" s="174">
        <f>ROUND(E154*H154,2)</f>
        <v>0</v>
      </c>
      <c r="J154" s="173"/>
      <c r="K154" s="174">
        <f>ROUND(E154*J154,2)</f>
        <v>0</v>
      </c>
      <c r="L154" s="174">
        <v>21</v>
      </c>
      <c r="M154" s="174">
        <f>G154*(1+L154/100)</f>
        <v>0</v>
      </c>
      <c r="N154" s="172">
        <v>0</v>
      </c>
      <c r="O154" s="172">
        <f>ROUND(E154*N154,2)</f>
        <v>0</v>
      </c>
      <c r="P154" s="172">
        <v>1.4999999999999999E-2</v>
      </c>
      <c r="Q154" s="172">
        <f>ROUND(E154*P154,2)</f>
        <v>0.03</v>
      </c>
      <c r="R154" s="174" t="s">
        <v>343</v>
      </c>
      <c r="S154" s="174" t="s">
        <v>164</v>
      </c>
      <c r="T154" s="175" t="s">
        <v>164</v>
      </c>
      <c r="U154" s="160">
        <v>0.26</v>
      </c>
      <c r="V154" s="160">
        <f>ROUND(E154*U154,2)</f>
        <v>0.52</v>
      </c>
      <c r="W154" s="160"/>
      <c r="X154" s="160" t="s">
        <v>190</v>
      </c>
      <c r="Y154" s="160" t="s">
        <v>167</v>
      </c>
      <c r="Z154" s="150"/>
      <c r="AA154" s="150"/>
      <c r="AB154" s="150"/>
      <c r="AC154" s="150"/>
      <c r="AD154" s="150"/>
      <c r="AE154" s="150"/>
      <c r="AF154" s="150"/>
      <c r="AG154" s="150" t="s">
        <v>191</v>
      </c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2" x14ac:dyDescent="0.2">
      <c r="A155" s="157"/>
      <c r="B155" s="158"/>
      <c r="C155" s="264" t="s">
        <v>373</v>
      </c>
      <c r="D155" s="265"/>
      <c r="E155" s="265"/>
      <c r="F155" s="265"/>
      <c r="G155" s="265"/>
      <c r="H155" s="160"/>
      <c r="I155" s="160"/>
      <c r="J155" s="160"/>
      <c r="K155" s="160"/>
      <c r="L155" s="160"/>
      <c r="M155" s="160"/>
      <c r="N155" s="159"/>
      <c r="O155" s="159"/>
      <c r="P155" s="159"/>
      <c r="Q155" s="159"/>
      <c r="R155" s="160"/>
      <c r="S155" s="160"/>
      <c r="T155" s="160"/>
      <c r="U155" s="160"/>
      <c r="V155" s="160"/>
      <c r="W155" s="160"/>
      <c r="X155" s="160"/>
      <c r="Y155" s="160"/>
      <c r="Z155" s="150"/>
      <c r="AA155" s="150"/>
      <c r="AB155" s="150"/>
      <c r="AC155" s="150"/>
      <c r="AD155" s="150"/>
      <c r="AE155" s="150"/>
      <c r="AF155" s="150"/>
      <c r="AG155" s="150" t="s">
        <v>193</v>
      </c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2" x14ac:dyDescent="0.2">
      <c r="A156" s="157"/>
      <c r="B156" s="158"/>
      <c r="C156" s="196" t="s">
        <v>378</v>
      </c>
      <c r="D156" s="190"/>
      <c r="E156" s="191">
        <v>2</v>
      </c>
      <c r="F156" s="160"/>
      <c r="G156" s="160"/>
      <c r="H156" s="160"/>
      <c r="I156" s="160"/>
      <c r="J156" s="160"/>
      <c r="K156" s="160"/>
      <c r="L156" s="160"/>
      <c r="M156" s="160"/>
      <c r="N156" s="159"/>
      <c r="O156" s="159"/>
      <c r="P156" s="159"/>
      <c r="Q156" s="159"/>
      <c r="R156" s="160"/>
      <c r="S156" s="160"/>
      <c r="T156" s="160"/>
      <c r="U156" s="160"/>
      <c r="V156" s="160"/>
      <c r="W156" s="160"/>
      <c r="X156" s="160"/>
      <c r="Y156" s="160"/>
      <c r="Z156" s="150"/>
      <c r="AA156" s="150"/>
      <c r="AB156" s="150"/>
      <c r="AC156" s="150"/>
      <c r="AD156" s="150"/>
      <c r="AE156" s="150"/>
      <c r="AF156" s="150"/>
      <c r="AG156" s="150" t="s">
        <v>200</v>
      </c>
      <c r="AH156" s="150">
        <v>0</v>
      </c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ht="22.5" outlineLevel="1" x14ac:dyDescent="0.2">
      <c r="A157" s="169">
        <v>56</v>
      </c>
      <c r="B157" s="170" t="s">
        <v>381</v>
      </c>
      <c r="C157" s="185" t="s">
        <v>382</v>
      </c>
      <c r="D157" s="171" t="s">
        <v>203</v>
      </c>
      <c r="E157" s="172">
        <v>60.278199999999998</v>
      </c>
      <c r="F157" s="173"/>
      <c r="G157" s="174">
        <f>ROUND(E157*F157,2)</f>
        <v>0</v>
      </c>
      <c r="H157" s="173"/>
      <c r="I157" s="174">
        <f>ROUND(E157*H157,2)</f>
        <v>0</v>
      </c>
      <c r="J157" s="173"/>
      <c r="K157" s="174">
        <f>ROUND(E157*J157,2)</f>
        <v>0</v>
      </c>
      <c r="L157" s="174">
        <v>21</v>
      </c>
      <c r="M157" s="174">
        <f>G157*(1+L157/100)</f>
        <v>0</v>
      </c>
      <c r="N157" s="172">
        <v>0</v>
      </c>
      <c r="O157" s="172">
        <f>ROUND(E157*N157,2)</f>
        <v>0</v>
      </c>
      <c r="P157" s="172">
        <v>0.01</v>
      </c>
      <c r="Q157" s="172">
        <f>ROUND(E157*P157,2)</f>
        <v>0.6</v>
      </c>
      <c r="R157" s="174" t="s">
        <v>343</v>
      </c>
      <c r="S157" s="174" t="s">
        <v>164</v>
      </c>
      <c r="T157" s="175" t="s">
        <v>164</v>
      </c>
      <c r="U157" s="160">
        <v>0.08</v>
      </c>
      <c r="V157" s="160">
        <f>ROUND(E157*U157,2)</f>
        <v>4.82</v>
      </c>
      <c r="W157" s="160"/>
      <c r="X157" s="160" t="s">
        <v>190</v>
      </c>
      <c r="Y157" s="160" t="s">
        <v>167</v>
      </c>
      <c r="Z157" s="150"/>
      <c r="AA157" s="150"/>
      <c r="AB157" s="150"/>
      <c r="AC157" s="150"/>
      <c r="AD157" s="150"/>
      <c r="AE157" s="150"/>
      <c r="AF157" s="150"/>
      <c r="AG157" s="150" t="s">
        <v>258</v>
      </c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2" x14ac:dyDescent="0.2">
      <c r="A158" s="157"/>
      <c r="B158" s="158"/>
      <c r="C158" s="196" t="s">
        <v>286</v>
      </c>
      <c r="D158" s="190"/>
      <c r="E158" s="191">
        <v>7.0643500000000001</v>
      </c>
      <c r="F158" s="160"/>
      <c r="G158" s="160"/>
      <c r="H158" s="160"/>
      <c r="I158" s="160"/>
      <c r="J158" s="160"/>
      <c r="K158" s="160"/>
      <c r="L158" s="160"/>
      <c r="M158" s="160"/>
      <c r="N158" s="159"/>
      <c r="O158" s="159"/>
      <c r="P158" s="159"/>
      <c r="Q158" s="159"/>
      <c r="R158" s="160"/>
      <c r="S158" s="160"/>
      <c r="T158" s="160"/>
      <c r="U158" s="160"/>
      <c r="V158" s="160"/>
      <c r="W158" s="160"/>
      <c r="X158" s="160"/>
      <c r="Y158" s="160"/>
      <c r="Z158" s="150"/>
      <c r="AA158" s="150"/>
      <c r="AB158" s="150"/>
      <c r="AC158" s="150"/>
      <c r="AD158" s="150"/>
      <c r="AE158" s="150"/>
      <c r="AF158" s="150"/>
      <c r="AG158" s="150" t="s">
        <v>200</v>
      </c>
      <c r="AH158" s="150">
        <v>0</v>
      </c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3" x14ac:dyDescent="0.2">
      <c r="A159" s="157"/>
      <c r="B159" s="158"/>
      <c r="C159" s="196" t="s">
        <v>287</v>
      </c>
      <c r="D159" s="190"/>
      <c r="E159" s="191">
        <v>19.914300000000001</v>
      </c>
      <c r="F159" s="160"/>
      <c r="G159" s="160"/>
      <c r="H159" s="160"/>
      <c r="I159" s="160"/>
      <c r="J159" s="160"/>
      <c r="K159" s="160"/>
      <c r="L159" s="160"/>
      <c r="M159" s="160"/>
      <c r="N159" s="159"/>
      <c r="O159" s="159"/>
      <c r="P159" s="159"/>
      <c r="Q159" s="159"/>
      <c r="R159" s="160"/>
      <c r="S159" s="160"/>
      <c r="T159" s="160"/>
      <c r="U159" s="160"/>
      <c r="V159" s="160"/>
      <c r="W159" s="160"/>
      <c r="X159" s="160"/>
      <c r="Y159" s="160"/>
      <c r="Z159" s="150"/>
      <c r="AA159" s="150"/>
      <c r="AB159" s="150"/>
      <c r="AC159" s="150"/>
      <c r="AD159" s="150"/>
      <c r="AE159" s="150"/>
      <c r="AF159" s="150"/>
      <c r="AG159" s="150" t="s">
        <v>200</v>
      </c>
      <c r="AH159" s="150">
        <v>0</v>
      </c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3" x14ac:dyDescent="0.2">
      <c r="A160" s="157"/>
      <c r="B160" s="158"/>
      <c r="C160" s="196" t="s">
        <v>288</v>
      </c>
      <c r="D160" s="190"/>
      <c r="E160" s="191">
        <v>19.0641</v>
      </c>
      <c r="F160" s="160"/>
      <c r="G160" s="160"/>
      <c r="H160" s="160"/>
      <c r="I160" s="160"/>
      <c r="J160" s="160"/>
      <c r="K160" s="160"/>
      <c r="L160" s="160"/>
      <c r="M160" s="160"/>
      <c r="N160" s="159"/>
      <c r="O160" s="159"/>
      <c r="P160" s="159"/>
      <c r="Q160" s="159"/>
      <c r="R160" s="160"/>
      <c r="S160" s="160"/>
      <c r="T160" s="160"/>
      <c r="U160" s="160"/>
      <c r="V160" s="160"/>
      <c r="W160" s="160"/>
      <c r="X160" s="160"/>
      <c r="Y160" s="160"/>
      <c r="Z160" s="150"/>
      <c r="AA160" s="150"/>
      <c r="AB160" s="150"/>
      <c r="AC160" s="150"/>
      <c r="AD160" s="150"/>
      <c r="AE160" s="150"/>
      <c r="AF160" s="150"/>
      <c r="AG160" s="150" t="s">
        <v>200</v>
      </c>
      <c r="AH160" s="150">
        <v>0</v>
      </c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3" x14ac:dyDescent="0.2">
      <c r="A161" s="157"/>
      <c r="B161" s="158"/>
      <c r="C161" s="196" t="s">
        <v>289</v>
      </c>
      <c r="D161" s="190"/>
      <c r="E161" s="191">
        <v>11.23245</v>
      </c>
      <c r="F161" s="160"/>
      <c r="G161" s="160"/>
      <c r="H161" s="160"/>
      <c r="I161" s="160"/>
      <c r="J161" s="160"/>
      <c r="K161" s="160"/>
      <c r="L161" s="160"/>
      <c r="M161" s="160"/>
      <c r="N161" s="159"/>
      <c r="O161" s="159"/>
      <c r="P161" s="159"/>
      <c r="Q161" s="159"/>
      <c r="R161" s="160"/>
      <c r="S161" s="160"/>
      <c r="T161" s="160"/>
      <c r="U161" s="160"/>
      <c r="V161" s="160"/>
      <c r="W161" s="160"/>
      <c r="X161" s="160"/>
      <c r="Y161" s="160"/>
      <c r="Z161" s="150"/>
      <c r="AA161" s="150"/>
      <c r="AB161" s="150"/>
      <c r="AC161" s="150"/>
      <c r="AD161" s="150"/>
      <c r="AE161" s="150"/>
      <c r="AF161" s="150"/>
      <c r="AG161" s="150" t="s">
        <v>200</v>
      </c>
      <c r="AH161" s="150">
        <v>0</v>
      </c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3" x14ac:dyDescent="0.2">
      <c r="A162" s="157"/>
      <c r="B162" s="158"/>
      <c r="C162" s="196" t="s">
        <v>282</v>
      </c>
      <c r="D162" s="190"/>
      <c r="E162" s="191">
        <v>3.0030000000000001</v>
      </c>
      <c r="F162" s="160"/>
      <c r="G162" s="160"/>
      <c r="H162" s="160"/>
      <c r="I162" s="160"/>
      <c r="J162" s="160"/>
      <c r="K162" s="160"/>
      <c r="L162" s="160"/>
      <c r="M162" s="160"/>
      <c r="N162" s="159"/>
      <c r="O162" s="159"/>
      <c r="P162" s="159"/>
      <c r="Q162" s="159"/>
      <c r="R162" s="160"/>
      <c r="S162" s="160"/>
      <c r="T162" s="160"/>
      <c r="U162" s="160"/>
      <c r="V162" s="160"/>
      <c r="W162" s="160"/>
      <c r="X162" s="160"/>
      <c r="Y162" s="160"/>
      <c r="Z162" s="150"/>
      <c r="AA162" s="150"/>
      <c r="AB162" s="150"/>
      <c r="AC162" s="150"/>
      <c r="AD162" s="150"/>
      <c r="AE162" s="150"/>
      <c r="AF162" s="150"/>
      <c r="AG162" s="150" t="s">
        <v>200</v>
      </c>
      <c r="AH162" s="150">
        <v>0</v>
      </c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ht="22.5" outlineLevel="1" x14ac:dyDescent="0.2">
      <c r="A163" s="169">
        <v>57</v>
      </c>
      <c r="B163" s="170" t="s">
        <v>383</v>
      </c>
      <c r="C163" s="185" t="s">
        <v>384</v>
      </c>
      <c r="D163" s="171" t="s">
        <v>203</v>
      </c>
      <c r="E163" s="172">
        <v>28.992100000000001</v>
      </c>
      <c r="F163" s="173"/>
      <c r="G163" s="174">
        <f>ROUND(E163*F163,2)</f>
        <v>0</v>
      </c>
      <c r="H163" s="173"/>
      <c r="I163" s="174">
        <f>ROUND(E163*H163,2)</f>
        <v>0</v>
      </c>
      <c r="J163" s="173"/>
      <c r="K163" s="174">
        <f>ROUND(E163*J163,2)</f>
        <v>0</v>
      </c>
      <c r="L163" s="174">
        <v>21</v>
      </c>
      <c r="M163" s="174">
        <f>G163*(1+L163/100)</f>
        <v>0</v>
      </c>
      <c r="N163" s="172">
        <v>0</v>
      </c>
      <c r="O163" s="172">
        <f>ROUND(E163*N163,2)</f>
        <v>0</v>
      </c>
      <c r="P163" s="172">
        <v>4.5999999999999999E-2</v>
      </c>
      <c r="Q163" s="172">
        <f>ROUND(E163*P163,2)</f>
        <v>1.33</v>
      </c>
      <c r="R163" s="174" t="s">
        <v>343</v>
      </c>
      <c r="S163" s="174" t="s">
        <v>164</v>
      </c>
      <c r="T163" s="175" t="s">
        <v>164</v>
      </c>
      <c r="U163" s="160">
        <v>0.26</v>
      </c>
      <c r="V163" s="160">
        <f>ROUND(E163*U163,2)</f>
        <v>7.54</v>
      </c>
      <c r="W163" s="160"/>
      <c r="X163" s="160" t="s">
        <v>190</v>
      </c>
      <c r="Y163" s="160" t="s">
        <v>167</v>
      </c>
      <c r="Z163" s="150"/>
      <c r="AA163" s="150"/>
      <c r="AB163" s="150"/>
      <c r="AC163" s="150"/>
      <c r="AD163" s="150"/>
      <c r="AE163" s="150"/>
      <c r="AF163" s="150"/>
      <c r="AG163" s="150" t="s">
        <v>191</v>
      </c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2" x14ac:dyDescent="0.2">
      <c r="A164" s="157"/>
      <c r="B164" s="158"/>
      <c r="C164" s="196" t="s">
        <v>385</v>
      </c>
      <c r="D164" s="190"/>
      <c r="E164" s="191">
        <v>28.992100000000001</v>
      </c>
      <c r="F164" s="160"/>
      <c r="G164" s="160"/>
      <c r="H164" s="160"/>
      <c r="I164" s="160"/>
      <c r="J164" s="160"/>
      <c r="K164" s="160"/>
      <c r="L164" s="160"/>
      <c r="M164" s="160"/>
      <c r="N164" s="159"/>
      <c r="O164" s="159"/>
      <c r="P164" s="159"/>
      <c r="Q164" s="159"/>
      <c r="R164" s="160"/>
      <c r="S164" s="160"/>
      <c r="T164" s="160"/>
      <c r="U164" s="160"/>
      <c r="V164" s="160"/>
      <c r="W164" s="160"/>
      <c r="X164" s="160"/>
      <c r="Y164" s="160"/>
      <c r="Z164" s="150"/>
      <c r="AA164" s="150"/>
      <c r="AB164" s="150"/>
      <c r="AC164" s="150"/>
      <c r="AD164" s="150"/>
      <c r="AE164" s="150"/>
      <c r="AF164" s="150"/>
      <c r="AG164" s="150" t="s">
        <v>200</v>
      </c>
      <c r="AH164" s="150">
        <v>0</v>
      </c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1" x14ac:dyDescent="0.2">
      <c r="A165" s="169">
        <v>58</v>
      </c>
      <c r="B165" s="170" t="s">
        <v>386</v>
      </c>
      <c r="C165" s="185" t="s">
        <v>387</v>
      </c>
      <c r="D165" s="171" t="s">
        <v>203</v>
      </c>
      <c r="E165" s="172">
        <v>78.847149999999999</v>
      </c>
      <c r="F165" s="173"/>
      <c r="G165" s="174">
        <f>ROUND(E165*F165,2)</f>
        <v>0</v>
      </c>
      <c r="H165" s="173"/>
      <c r="I165" s="174">
        <f>ROUND(E165*H165,2)</f>
        <v>0</v>
      </c>
      <c r="J165" s="173"/>
      <c r="K165" s="174">
        <f>ROUND(E165*J165,2)</f>
        <v>0</v>
      </c>
      <c r="L165" s="174">
        <v>21</v>
      </c>
      <c r="M165" s="174">
        <f>G165*(1+L165/100)</f>
        <v>0</v>
      </c>
      <c r="N165" s="172">
        <v>0</v>
      </c>
      <c r="O165" s="172">
        <f>ROUND(E165*N165,2)</f>
        <v>0</v>
      </c>
      <c r="P165" s="172">
        <v>2.4649999999999998E-2</v>
      </c>
      <c r="Q165" s="172">
        <f>ROUND(E165*P165,2)</f>
        <v>1.94</v>
      </c>
      <c r="R165" s="174" t="s">
        <v>388</v>
      </c>
      <c r="S165" s="174" t="s">
        <v>164</v>
      </c>
      <c r="T165" s="175" t="s">
        <v>164</v>
      </c>
      <c r="U165" s="160">
        <v>0.21</v>
      </c>
      <c r="V165" s="160">
        <f>ROUND(E165*U165,2)</f>
        <v>16.559999999999999</v>
      </c>
      <c r="W165" s="160"/>
      <c r="X165" s="160" t="s">
        <v>190</v>
      </c>
      <c r="Y165" s="160" t="s">
        <v>167</v>
      </c>
      <c r="Z165" s="150"/>
      <c r="AA165" s="150"/>
      <c r="AB165" s="150"/>
      <c r="AC165" s="150"/>
      <c r="AD165" s="150"/>
      <c r="AE165" s="150"/>
      <c r="AF165" s="150"/>
      <c r="AG165" s="150" t="s">
        <v>191</v>
      </c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2" x14ac:dyDescent="0.2">
      <c r="A166" s="157"/>
      <c r="B166" s="158"/>
      <c r="C166" s="196" t="s">
        <v>389</v>
      </c>
      <c r="D166" s="190"/>
      <c r="E166" s="191">
        <v>37.722999999999999</v>
      </c>
      <c r="F166" s="160"/>
      <c r="G166" s="160"/>
      <c r="H166" s="160"/>
      <c r="I166" s="160"/>
      <c r="J166" s="160"/>
      <c r="K166" s="160"/>
      <c r="L166" s="160"/>
      <c r="M166" s="160"/>
      <c r="N166" s="159"/>
      <c r="O166" s="159"/>
      <c r="P166" s="159"/>
      <c r="Q166" s="159"/>
      <c r="R166" s="160"/>
      <c r="S166" s="160"/>
      <c r="T166" s="160"/>
      <c r="U166" s="160"/>
      <c r="V166" s="160"/>
      <c r="W166" s="160"/>
      <c r="X166" s="160"/>
      <c r="Y166" s="160"/>
      <c r="Z166" s="150"/>
      <c r="AA166" s="150"/>
      <c r="AB166" s="150"/>
      <c r="AC166" s="150"/>
      <c r="AD166" s="150"/>
      <c r="AE166" s="150"/>
      <c r="AF166" s="150"/>
      <c r="AG166" s="150" t="s">
        <v>200</v>
      </c>
      <c r="AH166" s="150">
        <v>0</v>
      </c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3" x14ac:dyDescent="0.2">
      <c r="A167" s="157"/>
      <c r="B167" s="158"/>
      <c r="C167" s="196" t="s">
        <v>390</v>
      </c>
      <c r="D167" s="190"/>
      <c r="E167" s="191">
        <v>37.425150000000002</v>
      </c>
      <c r="F167" s="160"/>
      <c r="G167" s="160"/>
      <c r="H167" s="160"/>
      <c r="I167" s="160"/>
      <c r="J167" s="160"/>
      <c r="K167" s="160"/>
      <c r="L167" s="160"/>
      <c r="M167" s="160"/>
      <c r="N167" s="159"/>
      <c r="O167" s="159"/>
      <c r="P167" s="159"/>
      <c r="Q167" s="159"/>
      <c r="R167" s="160"/>
      <c r="S167" s="160"/>
      <c r="T167" s="160"/>
      <c r="U167" s="160"/>
      <c r="V167" s="160"/>
      <c r="W167" s="160"/>
      <c r="X167" s="160"/>
      <c r="Y167" s="160"/>
      <c r="Z167" s="150"/>
      <c r="AA167" s="150"/>
      <c r="AB167" s="150"/>
      <c r="AC167" s="150"/>
      <c r="AD167" s="150"/>
      <c r="AE167" s="150"/>
      <c r="AF167" s="150"/>
      <c r="AG167" s="150" t="s">
        <v>200</v>
      </c>
      <c r="AH167" s="150">
        <v>0</v>
      </c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3" x14ac:dyDescent="0.2">
      <c r="A168" s="157"/>
      <c r="B168" s="158"/>
      <c r="C168" s="196" t="s">
        <v>391</v>
      </c>
      <c r="D168" s="190"/>
      <c r="E168" s="191">
        <v>2.9430000000000001</v>
      </c>
      <c r="F168" s="160"/>
      <c r="G168" s="160"/>
      <c r="H168" s="160"/>
      <c r="I168" s="160"/>
      <c r="J168" s="160"/>
      <c r="K168" s="160"/>
      <c r="L168" s="160"/>
      <c r="M168" s="160"/>
      <c r="N168" s="159"/>
      <c r="O168" s="159"/>
      <c r="P168" s="159"/>
      <c r="Q168" s="159"/>
      <c r="R168" s="160"/>
      <c r="S168" s="160"/>
      <c r="T168" s="160"/>
      <c r="U168" s="160"/>
      <c r="V168" s="160"/>
      <c r="W168" s="160"/>
      <c r="X168" s="160"/>
      <c r="Y168" s="160"/>
      <c r="Z168" s="150"/>
      <c r="AA168" s="150"/>
      <c r="AB168" s="150"/>
      <c r="AC168" s="150"/>
      <c r="AD168" s="150"/>
      <c r="AE168" s="150"/>
      <c r="AF168" s="150"/>
      <c r="AG168" s="150" t="s">
        <v>200</v>
      </c>
      <c r="AH168" s="150">
        <v>0</v>
      </c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3" x14ac:dyDescent="0.2">
      <c r="A169" s="157"/>
      <c r="B169" s="158"/>
      <c r="C169" s="196" t="s">
        <v>392</v>
      </c>
      <c r="D169" s="190"/>
      <c r="E169" s="191">
        <v>0.75600000000000001</v>
      </c>
      <c r="F169" s="160"/>
      <c r="G169" s="160"/>
      <c r="H169" s="160"/>
      <c r="I169" s="160"/>
      <c r="J169" s="160"/>
      <c r="K169" s="160"/>
      <c r="L169" s="160"/>
      <c r="M169" s="160"/>
      <c r="N169" s="159"/>
      <c r="O169" s="159"/>
      <c r="P169" s="159"/>
      <c r="Q169" s="159"/>
      <c r="R169" s="160"/>
      <c r="S169" s="160"/>
      <c r="T169" s="160"/>
      <c r="U169" s="160"/>
      <c r="V169" s="160"/>
      <c r="W169" s="160"/>
      <c r="X169" s="160"/>
      <c r="Y169" s="160"/>
      <c r="Z169" s="150"/>
      <c r="AA169" s="150"/>
      <c r="AB169" s="150"/>
      <c r="AC169" s="150"/>
      <c r="AD169" s="150"/>
      <c r="AE169" s="150"/>
      <c r="AF169" s="150"/>
      <c r="AG169" s="150" t="s">
        <v>200</v>
      </c>
      <c r="AH169" s="150">
        <v>0</v>
      </c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1" x14ac:dyDescent="0.2">
      <c r="A170" s="177">
        <v>59</v>
      </c>
      <c r="B170" s="178" t="s">
        <v>393</v>
      </c>
      <c r="C170" s="186" t="s">
        <v>394</v>
      </c>
      <c r="D170" s="179" t="s">
        <v>203</v>
      </c>
      <c r="E170" s="180">
        <v>78.847149999999999</v>
      </c>
      <c r="F170" s="181"/>
      <c r="G170" s="182">
        <f>ROUND(E170*F170,2)</f>
        <v>0</v>
      </c>
      <c r="H170" s="181"/>
      <c r="I170" s="182">
        <f>ROUND(E170*H170,2)</f>
        <v>0</v>
      </c>
      <c r="J170" s="181"/>
      <c r="K170" s="182">
        <f>ROUND(E170*J170,2)</f>
        <v>0</v>
      </c>
      <c r="L170" s="182">
        <v>21</v>
      </c>
      <c r="M170" s="182">
        <f>G170*(1+L170/100)</f>
        <v>0</v>
      </c>
      <c r="N170" s="180">
        <v>0</v>
      </c>
      <c r="O170" s="180">
        <f>ROUND(E170*N170,2)</f>
        <v>0</v>
      </c>
      <c r="P170" s="180">
        <v>8.0000000000000002E-3</v>
      </c>
      <c r="Q170" s="180">
        <f>ROUND(E170*P170,2)</f>
        <v>0.63</v>
      </c>
      <c r="R170" s="182" t="s">
        <v>388</v>
      </c>
      <c r="S170" s="182" t="s">
        <v>164</v>
      </c>
      <c r="T170" s="183" t="s">
        <v>164</v>
      </c>
      <c r="U170" s="160">
        <v>7.0000000000000007E-2</v>
      </c>
      <c r="V170" s="160">
        <f>ROUND(E170*U170,2)</f>
        <v>5.52</v>
      </c>
      <c r="W170" s="160"/>
      <c r="X170" s="160" t="s">
        <v>190</v>
      </c>
      <c r="Y170" s="160" t="s">
        <v>167</v>
      </c>
      <c r="Z170" s="150"/>
      <c r="AA170" s="150"/>
      <c r="AB170" s="150"/>
      <c r="AC170" s="150"/>
      <c r="AD170" s="150"/>
      <c r="AE170" s="150"/>
      <c r="AF170" s="150"/>
      <c r="AG170" s="150" t="s">
        <v>191</v>
      </c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 x14ac:dyDescent="0.2">
      <c r="A171" s="177">
        <v>60</v>
      </c>
      <c r="B171" s="178" t="s">
        <v>395</v>
      </c>
      <c r="C171" s="186" t="s">
        <v>396</v>
      </c>
      <c r="D171" s="179" t="s">
        <v>188</v>
      </c>
      <c r="E171" s="180">
        <v>2</v>
      </c>
      <c r="F171" s="181"/>
      <c r="G171" s="182">
        <f>ROUND(E171*F171,2)</f>
        <v>0</v>
      </c>
      <c r="H171" s="181"/>
      <c r="I171" s="182">
        <f>ROUND(E171*H171,2)</f>
        <v>0</v>
      </c>
      <c r="J171" s="181"/>
      <c r="K171" s="182">
        <f>ROUND(E171*J171,2)</f>
        <v>0</v>
      </c>
      <c r="L171" s="182">
        <v>21</v>
      </c>
      <c r="M171" s="182">
        <f>G171*(1+L171/100)</f>
        <v>0</v>
      </c>
      <c r="N171" s="180">
        <v>0</v>
      </c>
      <c r="O171" s="180">
        <f>ROUND(E171*N171,2)</f>
        <v>0</v>
      </c>
      <c r="P171" s="180">
        <v>0.1104</v>
      </c>
      <c r="Q171" s="180">
        <f>ROUND(E171*P171,2)</f>
        <v>0.22</v>
      </c>
      <c r="R171" s="182" t="s">
        <v>388</v>
      </c>
      <c r="S171" s="182" t="s">
        <v>164</v>
      </c>
      <c r="T171" s="183" t="s">
        <v>164</v>
      </c>
      <c r="U171" s="160">
        <v>0.46</v>
      </c>
      <c r="V171" s="160">
        <f>ROUND(E171*U171,2)</f>
        <v>0.92</v>
      </c>
      <c r="W171" s="160"/>
      <c r="X171" s="160" t="s">
        <v>190</v>
      </c>
      <c r="Y171" s="160" t="s">
        <v>167</v>
      </c>
      <c r="Z171" s="150"/>
      <c r="AA171" s="150"/>
      <c r="AB171" s="150"/>
      <c r="AC171" s="150"/>
      <c r="AD171" s="150"/>
      <c r="AE171" s="150"/>
      <c r="AF171" s="150"/>
      <c r="AG171" s="150" t="s">
        <v>191</v>
      </c>
      <c r="AH171" s="150"/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1" x14ac:dyDescent="0.2">
      <c r="A172" s="169">
        <v>61</v>
      </c>
      <c r="B172" s="170" t="s">
        <v>397</v>
      </c>
      <c r="C172" s="185" t="s">
        <v>398</v>
      </c>
      <c r="D172" s="171" t="s">
        <v>203</v>
      </c>
      <c r="E172" s="172">
        <v>3</v>
      </c>
      <c r="F172" s="173"/>
      <c r="G172" s="174">
        <f>ROUND(E172*F172,2)</f>
        <v>0</v>
      </c>
      <c r="H172" s="173"/>
      <c r="I172" s="174">
        <f>ROUND(E172*H172,2)</f>
        <v>0</v>
      </c>
      <c r="J172" s="173"/>
      <c r="K172" s="174">
        <f>ROUND(E172*J172,2)</f>
        <v>0</v>
      </c>
      <c r="L172" s="174">
        <v>21</v>
      </c>
      <c r="M172" s="174">
        <f>G172*(1+L172/100)</f>
        <v>0</v>
      </c>
      <c r="N172" s="172">
        <v>0</v>
      </c>
      <c r="O172" s="172">
        <f>ROUND(E172*N172,2)</f>
        <v>0</v>
      </c>
      <c r="P172" s="172">
        <v>2E-3</v>
      </c>
      <c r="Q172" s="172">
        <f>ROUND(E172*P172,2)</f>
        <v>0.01</v>
      </c>
      <c r="R172" s="174" t="s">
        <v>399</v>
      </c>
      <c r="S172" s="174" t="s">
        <v>164</v>
      </c>
      <c r="T172" s="175" t="s">
        <v>164</v>
      </c>
      <c r="U172" s="160">
        <v>0.1</v>
      </c>
      <c r="V172" s="160">
        <f>ROUND(E172*U172,2)</f>
        <v>0.3</v>
      </c>
      <c r="W172" s="160"/>
      <c r="X172" s="160" t="s">
        <v>190</v>
      </c>
      <c r="Y172" s="160" t="s">
        <v>167</v>
      </c>
      <c r="Z172" s="150"/>
      <c r="AA172" s="150"/>
      <c r="AB172" s="150"/>
      <c r="AC172" s="150"/>
      <c r="AD172" s="150"/>
      <c r="AE172" s="150"/>
      <c r="AF172" s="150"/>
      <c r="AG172" s="150" t="s">
        <v>191</v>
      </c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2" x14ac:dyDescent="0.2">
      <c r="A173" s="157"/>
      <c r="B173" s="158"/>
      <c r="C173" s="196" t="s">
        <v>231</v>
      </c>
      <c r="D173" s="190"/>
      <c r="E173" s="191">
        <v>3</v>
      </c>
      <c r="F173" s="160"/>
      <c r="G173" s="160"/>
      <c r="H173" s="160"/>
      <c r="I173" s="160"/>
      <c r="J173" s="160"/>
      <c r="K173" s="160"/>
      <c r="L173" s="160"/>
      <c r="M173" s="160"/>
      <c r="N173" s="159"/>
      <c r="O173" s="159"/>
      <c r="P173" s="159"/>
      <c r="Q173" s="159"/>
      <c r="R173" s="160"/>
      <c r="S173" s="160"/>
      <c r="T173" s="160"/>
      <c r="U173" s="160"/>
      <c r="V173" s="160"/>
      <c r="W173" s="160"/>
      <c r="X173" s="160"/>
      <c r="Y173" s="160"/>
      <c r="Z173" s="150"/>
      <c r="AA173" s="150"/>
      <c r="AB173" s="150"/>
      <c r="AC173" s="150"/>
      <c r="AD173" s="150"/>
      <c r="AE173" s="150"/>
      <c r="AF173" s="150"/>
      <c r="AG173" s="150" t="s">
        <v>200</v>
      </c>
      <c r="AH173" s="150">
        <v>0</v>
      </c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ht="22.5" outlineLevel="1" x14ac:dyDescent="0.2">
      <c r="A174" s="177">
        <v>62</v>
      </c>
      <c r="B174" s="178" t="s">
        <v>400</v>
      </c>
      <c r="C174" s="186" t="s">
        <v>401</v>
      </c>
      <c r="D174" s="179" t="s">
        <v>203</v>
      </c>
      <c r="E174" s="180">
        <v>79.319999999999993</v>
      </c>
      <c r="F174" s="181"/>
      <c r="G174" s="182">
        <f>ROUND(E174*F174,2)</f>
        <v>0</v>
      </c>
      <c r="H174" s="181"/>
      <c r="I174" s="182">
        <f>ROUND(E174*H174,2)</f>
        <v>0</v>
      </c>
      <c r="J174" s="181"/>
      <c r="K174" s="182">
        <f>ROUND(E174*J174,2)</f>
        <v>0</v>
      </c>
      <c r="L174" s="182">
        <v>21</v>
      </c>
      <c r="M174" s="182">
        <f>G174*(1+L174/100)</f>
        <v>0</v>
      </c>
      <c r="N174" s="180">
        <v>0</v>
      </c>
      <c r="O174" s="180">
        <f>ROUND(E174*N174,2)</f>
        <v>0</v>
      </c>
      <c r="P174" s="180">
        <v>1E-3</v>
      </c>
      <c r="Q174" s="180">
        <f>ROUND(E174*P174,2)</f>
        <v>0.08</v>
      </c>
      <c r="R174" s="182" t="s">
        <v>402</v>
      </c>
      <c r="S174" s="182" t="s">
        <v>164</v>
      </c>
      <c r="T174" s="183" t="s">
        <v>164</v>
      </c>
      <c r="U174" s="160">
        <v>0.11</v>
      </c>
      <c r="V174" s="160">
        <f>ROUND(E174*U174,2)</f>
        <v>8.73</v>
      </c>
      <c r="W174" s="160"/>
      <c r="X174" s="160" t="s">
        <v>190</v>
      </c>
      <c r="Y174" s="160" t="s">
        <v>167</v>
      </c>
      <c r="Z174" s="150"/>
      <c r="AA174" s="150"/>
      <c r="AB174" s="150"/>
      <c r="AC174" s="150"/>
      <c r="AD174" s="150"/>
      <c r="AE174" s="150"/>
      <c r="AF174" s="150"/>
      <c r="AG174" s="150" t="s">
        <v>191</v>
      </c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 x14ac:dyDescent="0.2">
      <c r="A175" s="169">
        <v>63</v>
      </c>
      <c r="B175" s="170" t="s">
        <v>403</v>
      </c>
      <c r="C175" s="185" t="s">
        <v>404</v>
      </c>
      <c r="D175" s="171" t="s">
        <v>203</v>
      </c>
      <c r="E175" s="172">
        <v>3</v>
      </c>
      <c r="F175" s="173"/>
      <c r="G175" s="174">
        <f>ROUND(E175*F175,2)</f>
        <v>0</v>
      </c>
      <c r="H175" s="173"/>
      <c r="I175" s="174">
        <f>ROUND(E175*H175,2)</f>
        <v>0</v>
      </c>
      <c r="J175" s="173"/>
      <c r="K175" s="174">
        <f>ROUND(E175*J175,2)</f>
        <v>0</v>
      </c>
      <c r="L175" s="174">
        <v>21</v>
      </c>
      <c r="M175" s="174">
        <f>G175*(1+L175/100)</f>
        <v>0</v>
      </c>
      <c r="N175" s="172">
        <v>0</v>
      </c>
      <c r="O175" s="172">
        <f>ROUND(E175*N175,2)</f>
        <v>0</v>
      </c>
      <c r="P175" s="172">
        <v>1.2E-2</v>
      </c>
      <c r="Q175" s="172">
        <f>ROUND(E175*P175,2)</f>
        <v>0.04</v>
      </c>
      <c r="R175" s="174"/>
      <c r="S175" s="174" t="s">
        <v>182</v>
      </c>
      <c r="T175" s="175" t="s">
        <v>274</v>
      </c>
      <c r="U175" s="160">
        <v>0.13</v>
      </c>
      <c r="V175" s="160">
        <f>ROUND(E175*U175,2)</f>
        <v>0.39</v>
      </c>
      <c r="W175" s="160"/>
      <c r="X175" s="160" t="s">
        <v>190</v>
      </c>
      <c r="Y175" s="160" t="s">
        <v>167</v>
      </c>
      <c r="Z175" s="150"/>
      <c r="AA175" s="150"/>
      <c r="AB175" s="150"/>
      <c r="AC175" s="150"/>
      <c r="AD175" s="150"/>
      <c r="AE175" s="150"/>
      <c r="AF175" s="150"/>
      <c r="AG175" s="150" t="s">
        <v>191</v>
      </c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2" x14ac:dyDescent="0.2">
      <c r="A176" s="157"/>
      <c r="B176" s="158"/>
      <c r="C176" s="196" t="s">
        <v>231</v>
      </c>
      <c r="D176" s="190"/>
      <c r="E176" s="191">
        <v>3</v>
      </c>
      <c r="F176" s="160"/>
      <c r="G176" s="160"/>
      <c r="H176" s="160"/>
      <c r="I176" s="160"/>
      <c r="J176" s="160"/>
      <c r="K176" s="160"/>
      <c r="L176" s="160"/>
      <c r="M176" s="160"/>
      <c r="N176" s="159"/>
      <c r="O176" s="159"/>
      <c r="P176" s="159"/>
      <c r="Q176" s="159"/>
      <c r="R176" s="160"/>
      <c r="S176" s="160"/>
      <c r="T176" s="160"/>
      <c r="U176" s="160"/>
      <c r="V176" s="160"/>
      <c r="W176" s="160"/>
      <c r="X176" s="160"/>
      <c r="Y176" s="160"/>
      <c r="Z176" s="150"/>
      <c r="AA176" s="150"/>
      <c r="AB176" s="150"/>
      <c r="AC176" s="150"/>
      <c r="AD176" s="150"/>
      <c r="AE176" s="150"/>
      <c r="AF176" s="150"/>
      <c r="AG176" s="150" t="s">
        <v>200</v>
      </c>
      <c r="AH176" s="150">
        <v>0</v>
      </c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1" x14ac:dyDescent="0.2">
      <c r="A177" s="169">
        <v>64</v>
      </c>
      <c r="B177" s="170" t="s">
        <v>405</v>
      </c>
      <c r="C177" s="185" t="s">
        <v>406</v>
      </c>
      <c r="D177" s="171" t="s">
        <v>203</v>
      </c>
      <c r="E177" s="172">
        <v>11.553750000000001</v>
      </c>
      <c r="F177" s="173"/>
      <c r="G177" s="174">
        <f>ROUND(E177*F177,2)</f>
        <v>0</v>
      </c>
      <c r="H177" s="173"/>
      <c r="I177" s="174">
        <f>ROUND(E177*H177,2)</f>
        <v>0</v>
      </c>
      <c r="J177" s="173"/>
      <c r="K177" s="174">
        <f>ROUND(E177*J177,2)</f>
        <v>0</v>
      </c>
      <c r="L177" s="174">
        <v>21</v>
      </c>
      <c r="M177" s="174">
        <f>G177*(1+L177/100)</f>
        <v>0</v>
      </c>
      <c r="N177" s="172">
        <v>0</v>
      </c>
      <c r="O177" s="172">
        <f>ROUND(E177*N177,2)</f>
        <v>0</v>
      </c>
      <c r="P177" s="172">
        <v>5.0000000000000001E-3</v>
      </c>
      <c r="Q177" s="172">
        <f>ROUND(E177*P177,2)</f>
        <v>0.06</v>
      </c>
      <c r="R177" s="174"/>
      <c r="S177" s="174" t="s">
        <v>182</v>
      </c>
      <c r="T177" s="175" t="s">
        <v>165</v>
      </c>
      <c r="U177" s="160">
        <v>0.51</v>
      </c>
      <c r="V177" s="160">
        <f>ROUND(E177*U177,2)</f>
        <v>5.89</v>
      </c>
      <c r="W177" s="160"/>
      <c r="X177" s="160" t="s">
        <v>190</v>
      </c>
      <c r="Y177" s="160" t="s">
        <v>167</v>
      </c>
      <c r="Z177" s="150"/>
      <c r="AA177" s="150"/>
      <c r="AB177" s="150"/>
      <c r="AC177" s="150"/>
      <c r="AD177" s="150"/>
      <c r="AE177" s="150"/>
      <c r="AF177" s="150"/>
      <c r="AG177" s="150" t="s">
        <v>191</v>
      </c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2" x14ac:dyDescent="0.2">
      <c r="A178" s="157"/>
      <c r="B178" s="158"/>
      <c r="C178" s="196" t="s">
        <v>407</v>
      </c>
      <c r="D178" s="190"/>
      <c r="E178" s="191">
        <v>11.553750000000001</v>
      </c>
      <c r="F178" s="160"/>
      <c r="G178" s="160"/>
      <c r="H178" s="160"/>
      <c r="I178" s="160"/>
      <c r="J178" s="160"/>
      <c r="K178" s="160"/>
      <c r="L178" s="160"/>
      <c r="M178" s="160"/>
      <c r="N178" s="159"/>
      <c r="O178" s="159"/>
      <c r="P178" s="159"/>
      <c r="Q178" s="159"/>
      <c r="R178" s="160"/>
      <c r="S178" s="160"/>
      <c r="T178" s="160"/>
      <c r="U178" s="160"/>
      <c r="V178" s="160"/>
      <c r="W178" s="160"/>
      <c r="X178" s="160"/>
      <c r="Y178" s="160"/>
      <c r="Z178" s="150"/>
      <c r="AA178" s="150"/>
      <c r="AB178" s="150"/>
      <c r="AC178" s="150"/>
      <c r="AD178" s="150"/>
      <c r="AE178" s="150"/>
      <c r="AF178" s="150"/>
      <c r="AG178" s="150" t="s">
        <v>200</v>
      </c>
      <c r="AH178" s="150">
        <v>0</v>
      </c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1" x14ac:dyDescent="0.2">
      <c r="A179" s="169">
        <v>65</v>
      </c>
      <c r="B179" s="170" t="s">
        <v>408</v>
      </c>
      <c r="C179" s="185" t="s">
        <v>409</v>
      </c>
      <c r="D179" s="171" t="s">
        <v>203</v>
      </c>
      <c r="E179" s="172">
        <v>11.553750000000001</v>
      </c>
      <c r="F179" s="173"/>
      <c r="G179" s="174">
        <f>ROUND(E179*F179,2)</f>
        <v>0</v>
      </c>
      <c r="H179" s="173"/>
      <c r="I179" s="174">
        <f>ROUND(E179*H179,2)</f>
        <v>0</v>
      </c>
      <c r="J179" s="173"/>
      <c r="K179" s="174">
        <f>ROUND(E179*J179,2)</f>
        <v>0</v>
      </c>
      <c r="L179" s="174">
        <v>21</v>
      </c>
      <c r="M179" s="174">
        <f>G179*(1+L179/100)</f>
        <v>0</v>
      </c>
      <c r="N179" s="172">
        <v>0</v>
      </c>
      <c r="O179" s="172">
        <f>ROUND(E179*N179,2)</f>
        <v>0</v>
      </c>
      <c r="P179" s="172">
        <v>2E-3</v>
      </c>
      <c r="Q179" s="172">
        <f>ROUND(E179*P179,2)</f>
        <v>0.02</v>
      </c>
      <c r="R179" s="174"/>
      <c r="S179" s="174" t="s">
        <v>182</v>
      </c>
      <c r="T179" s="175" t="s">
        <v>165</v>
      </c>
      <c r="U179" s="160">
        <v>0.1</v>
      </c>
      <c r="V179" s="160">
        <f>ROUND(E179*U179,2)</f>
        <v>1.1599999999999999</v>
      </c>
      <c r="W179" s="160"/>
      <c r="X179" s="160" t="s">
        <v>190</v>
      </c>
      <c r="Y179" s="160" t="s">
        <v>167</v>
      </c>
      <c r="Z179" s="150"/>
      <c r="AA179" s="150"/>
      <c r="AB179" s="150"/>
      <c r="AC179" s="150"/>
      <c r="AD179" s="150"/>
      <c r="AE179" s="150"/>
      <c r="AF179" s="150"/>
      <c r="AG179" s="150" t="s">
        <v>191</v>
      </c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2" x14ac:dyDescent="0.2">
      <c r="A180" s="157"/>
      <c r="B180" s="158"/>
      <c r="C180" s="196" t="s">
        <v>407</v>
      </c>
      <c r="D180" s="190"/>
      <c r="E180" s="191">
        <v>11.553750000000001</v>
      </c>
      <c r="F180" s="160"/>
      <c r="G180" s="160"/>
      <c r="H180" s="160"/>
      <c r="I180" s="160"/>
      <c r="J180" s="160"/>
      <c r="K180" s="160"/>
      <c r="L180" s="160"/>
      <c r="M180" s="160"/>
      <c r="N180" s="159"/>
      <c r="O180" s="159"/>
      <c r="P180" s="159"/>
      <c r="Q180" s="159"/>
      <c r="R180" s="160"/>
      <c r="S180" s="160"/>
      <c r="T180" s="160"/>
      <c r="U180" s="160"/>
      <c r="V180" s="160"/>
      <c r="W180" s="160"/>
      <c r="X180" s="160"/>
      <c r="Y180" s="160"/>
      <c r="Z180" s="150"/>
      <c r="AA180" s="150"/>
      <c r="AB180" s="150"/>
      <c r="AC180" s="150"/>
      <c r="AD180" s="150"/>
      <c r="AE180" s="150"/>
      <c r="AF180" s="150"/>
      <c r="AG180" s="150" t="s">
        <v>200</v>
      </c>
      <c r="AH180" s="150">
        <v>0</v>
      </c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1" x14ac:dyDescent="0.2">
      <c r="A181" s="177">
        <v>66</v>
      </c>
      <c r="B181" s="178" t="s">
        <v>410</v>
      </c>
      <c r="C181" s="186" t="s">
        <v>411</v>
      </c>
      <c r="D181" s="179" t="s">
        <v>203</v>
      </c>
      <c r="E181" s="180">
        <v>79.319999999999993</v>
      </c>
      <c r="F181" s="181"/>
      <c r="G181" s="182">
        <f>ROUND(E181*F181,2)</f>
        <v>0</v>
      </c>
      <c r="H181" s="181"/>
      <c r="I181" s="182">
        <f>ROUND(E181*H181,2)</f>
        <v>0</v>
      </c>
      <c r="J181" s="181"/>
      <c r="K181" s="182">
        <f>ROUND(E181*J181,2)</f>
        <v>0</v>
      </c>
      <c r="L181" s="182">
        <v>21</v>
      </c>
      <c r="M181" s="182">
        <f>G181*(1+L181/100)</f>
        <v>0</v>
      </c>
      <c r="N181" s="180">
        <v>3.3700000000000002E-3</v>
      </c>
      <c r="O181" s="180">
        <f>ROUND(E181*N181,2)</f>
        <v>0.27</v>
      </c>
      <c r="P181" s="180">
        <v>0</v>
      </c>
      <c r="Q181" s="180">
        <f>ROUND(E181*P181,2)</f>
        <v>0</v>
      </c>
      <c r="R181" s="182"/>
      <c r="S181" s="182" t="s">
        <v>182</v>
      </c>
      <c r="T181" s="183" t="s">
        <v>165</v>
      </c>
      <c r="U181" s="160">
        <v>0.25</v>
      </c>
      <c r="V181" s="160">
        <f>ROUND(E181*U181,2)</f>
        <v>19.829999999999998</v>
      </c>
      <c r="W181" s="160"/>
      <c r="X181" s="160" t="s">
        <v>190</v>
      </c>
      <c r="Y181" s="160" t="s">
        <v>167</v>
      </c>
      <c r="Z181" s="150"/>
      <c r="AA181" s="150"/>
      <c r="AB181" s="150"/>
      <c r="AC181" s="150"/>
      <c r="AD181" s="150"/>
      <c r="AE181" s="150"/>
      <c r="AF181" s="150"/>
      <c r="AG181" s="150" t="s">
        <v>191</v>
      </c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1" x14ac:dyDescent="0.2">
      <c r="A182" s="177">
        <v>67</v>
      </c>
      <c r="B182" s="178" t="s">
        <v>412</v>
      </c>
      <c r="C182" s="186" t="s">
        <v>413</v>
      </c>
      <c r="D182" s="179" t="s">
        <v>315</v>
      </c>
      <c r="E182" s="180">
        <v>2</v>
      </c>
      <c r="F182" s="181"/>
      <c r="G182" s="182">
        <f>ROUND(E182*F182,2)</f>
        <v>0</v>
      </c>
      <c r="H182" s="181"/>
      <c r="I182" s="182">
        <f>ROUND(E182*H182,2)</f>
        <v>0</v>
      </c>
      <c r="J182" s="181"/>
      <c r="K182" s="182">
        <f>ROUND(E182*J182,2)</f>
        <v>0</v>
      </c>
      <c r="L182" s="182">
        <v>21</v>
      </c>
      <c r="M182" s="182">
        <f>G182*(1+L182/100)</f>
        <v>0</v>
      </c>
      <c r="N182" s="180">
        <v>0</v>
      </c>
      <c r="O182" s="180">
        <f>ROUND(E182*N182,2)</f>
        <v>0</v>
      </c>
      <c r="P182" s="180">
        <v>0</v>
      </c>
      <c r="Q182" s="180">
        <f>ROUND(E182*P182,2)</f>
        <v>0</v>
      </c>
      <c r="R182" s="182"/>
      <c r="S182" s="182" t="s">
        <v>182</v>
      </c>
      <c r="T182" s="183" t="s">
        <v>165</v>
      </c>
      <c r="U182" s="160">
        <v>0.2</v>
      </c>
      <c r="V182" s="160">
        <f>ROUND(E182*U182,2)</f>
        <v>0.4</v>
      </c>
      <c r="W182" s="160"/>
      <c r="X182" s="160" t="s">
        <v>190</v>
      </c>
      <c r="Y182" s="160" t="s">
        <v>167</v>
      </c>
      <c r="Z182" s="150"/>
      <c r="AA182" s="150"/>
      <c r="AB182" s="150"/>
      <c r="AC182" s="150"/>
      <c r="AD182" s="150"/>
      <c r="AE182" s="150"/>
      <c r="AF182" s="150"/>
      <c r="AG182" s="150" t="s">
        <v>191</v>
      </c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1" x14ac:dyDescent="0.2">
      <c r="A183" s="169">
        <v>68</v>
      </c>
      <c r="B183" s="170" t="s">
        <v>414</v>
      </c>
      <c r="C183" s="185" t="s">
        <v>415</v>
      </c>
      <c r="D183" s="171" t="s">
        <v>239</v>
      </c>
      <c r="E183" s="172">
        <v>18.559999999999999</v>
      </c>
      <c r="F183" s="173"/>
      <c r="G183" s="174">
        <f>ROUND(E183*F183,2)</f>
        <v>0</v>
      </c>
      <c r="H183" s="173"/>
      <c r="I183" s="174">
        <f>ROUND(E183*H183,2)</f>
        <v>0</v>
      </c>
      <c r="J183" s="173"/>
      <c r="K183" s="174">
        <f>ROUND(E183*J183,2)</f>
        <v>0</v>
      </c>
      <c r="L183" s="174">
        <v>21</v>
      </c>
      <c r="M183" s="174">
        <f>G183*(1+L183/100)</f>
        <v>0</v>
      </c>
      <c r="N183" s="172">
        <v>0</v>
      </c>
      <c r="O183" s="172">
        <f>ROUND(E183*N183,2)</f>
        <v>0</v>
      </c>
      <c r="P183" s="172">
        <v>1E-3</v>
      </c>
      <c r="Q183" s="172">
        <f>ROUND(E183*P183,2)</f>
        <v>0.02</v>
      </c>
      <c r="R183" s="174"/>
      <c r="S183" s="174" t="s">
        <v>182</v>
      </c>
      <c r="T183" s="175" t="s">
        <v>165</v>
      </c>
      <c r="U183" s="160">
        <v>0.1</v>
      </c>
      <c r="V183" s="160">
        <f>ROUND(E183*U183,2)</f>
        <v>1.86</v>
      </c>
      <c r="W183" s="160"/>
      <c r="X183" s="160" t="s">
        <v>190</v>
      </c>
      <c r="Y183" s="160" t="s">
        <v>167</v>
      </c>
      <c r="Z183" s="150"/>
      <c r="AA183" s="150"/>
      <c r="AB183" s="150"/>
      <c r="AC183" s="150"/>
      <c r="AD183" s="150"/>
      <c r="AE183" s="150"/>
      <c r="AF183" s="150"/>
      <c r="AG183" s="150" t="s">
        <v>191</v>
      </c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2" x14ac:dyDescent="0.2">
      <c r="A184" s="157"/>
      <c r="B184" s="158"/>
      <c r="C184" s="196" t="s">
        <v>335</v>
      </c>
      <c r="D184" s="190"/>
      <c r="E184" s="191">
        <v>18.559999999999999</v>
      </c>
      <c r="F184" s="160"/>
      <c r="G184" s="160"/>
      <c r="H184" s="160"/>
      <c r="I184" s="160"/>
      <c r="J184" s="160"/>
      <c r="K184" s="160"/>
      <c r="L184" s="160"/>
      <c r="M184" s="160"/>
      <c r="N184" s="159"/>
      <c r="O184" s="159"/>
      <c r="P184" s="159"/>
      <c r="Q184" s="159"/>
      <c r="R184" s="160"/>
      <c r="S184" s="160"/>
      <c r="T184" s="160"/>
      <c r="U184" s="160"/>
      <c r="V184" s="160"/>
      <c r="W184" s="160"/>
      <c r="X184" s="160"/>
      <c r="Y184" s="160"/>
      <c r="Z184" s="150"/>
      <c r="AA184" s="150"/>
      <c r="AB184" s="150"/>
      <c r="AC184" s="150"/>
      <c r="AD184" s="150"/>
      <c r="AE184" s="150"/>
      <c r="AF184" s="150"/>
      <c r="AG184" s="150" t="s">
        <v>200</v>
      </c>
      <c r="AH184" s="150">
        <v>0</v>
      </c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1" x14ac:dyDescent="0.2">
      <c r="A185" s="177">
        <v>69</v>
      </c>
      <c r="B185" s="178" t="s">
        <v>416</v>
      </c>
      <c r="C185" s="186" t="s">
        <v>417</v>
      </c>
      <c r="D185" s="179" t="s">
        <v>315</v>
      </c>
      <c r="E185" s="180">
        <v>1</v>
      </c>
      <c r="F185" s="181"/>
      <c r="G185" s="182">
        <f>ROUND(E185*F185,2)</f>
        <v>0</v>
      </c>
      <c r="H185" s="181"/>
      <c r="I185" s="182">
        <f>ROUND(E185*H185,2)</f>
        <v>0</v>
      </c>
      <c r="J185" s="181"/>
      <c r="K185" s="182">
        <f>ROUND(E185*J185,2)</f>
        <v>0</v>
      </c>
      <c r="L185" s="182">
        <v>21</v>
      </c>
      <c r="M185" s="182">
        <f>G185*(1+L185/100)</f>
        <v>0</v>
      </c>
      <c r="N185" s="180">
        <v>0</v>
      </c>
      <c r="O185" s="180">
        <f>ROUND(E185*N185,2)</f>
        <v>0</v>
      </c>
      <c r="P185" s="180">
        <v>0</v>
      </c>
      <c r="Q185" s="180">
        <f>ROUND(E185*P185,2)</f>
        <v>0</v>
      </c>
      <c r="R185" s="182"/>
      <c r="S185" s="182" t="s">
        <v>182</v>
      </c>
      <c r="T185" s="183" t="s">
        <v>165</v>
      </c>
      <c r="U185" s="160">
        <v>0.2</v>
      </c>
      <c r="V185" s="160">
        <f>ROUND(E185*U185,2)</f>
        <v>0.2</v>
      </c>
      <c r="W185" s="160"/>
      <c r="X185" s="160" t="s">
        <v>190</v>
      </c>
      <c r="Y185" s="160" t="s">
        <v>167</v>
      </c>
      <c r="Z185" s="150"/>
      <c r="AA185" s="150"/>
      <c r="AB185" s="150"/>
      <c r="AC185" s="150"/>
      <c r="AD185" s="150"/>
      <c r="AE185" s="150"/>
      <c r="AF185" s="150"/>
      <c r="AG185" s="150" t="s">
        <v>191</v>
      </c>
      <c r="AH185" s="150"/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x14ac:dyDescent="0.2">
      <c r="A186" s="162" t="s">
        <v>159</v>
      </c>
      <c r="B186" s="163" t="s">
        <v>94</v>
      </c>
      <c r="C186" s="184" t="s">
        <v>95</v>
      </c>
      <c r="D186" s="164"/>
      <c r="E186" s="165"/>
      <c r="F186" s="166"/>
      <c r="G186" s="166">
        <f>SUMIF(AG187:AG192,"&lt;&gt;NOR",G187:G192)</f>
        <v>0</v>
      </c>
      <c r="H186" s="166"/>
      <c r="I186" s="166">
        <f>SUM(I187:I192)</f>
        <v>0</v>
      </c>
      <c r="J186" s="166"/>
      <c r="K186" s="166">
        <f>SUM(K187:K192)</f>
        <v>0</v>
      </c>
      <c r="L186" s="166"/>
      <c r="M186" s="166">
        <f>SUM(M187:M192)</f>
        <v>0</v>
      </c>
      <c r="N186" s="165"/>
      <c r="O186" s="165">
        <f>SUM(O187:O192)</f>
        <v>0</v>
      </c>
      <c r="P186" s="165"/>
      <c r="Q186" s="165">
        <f>SUM(Q187:Q192)</f>
        <v>0</v>
      </c>
      <c r="R186" s="166"/>
      <c r="S186" s="166"/>
      <c r="T186" s="167"/>
      <c r="U186" s="161"/>
      <c r="V186" s="161">
        <f>SUM(V187:V192)</f>
        <v>11.72</v>
      </c>
      <c r="W186" s="161"/>
      <c r="X186" s="161"/>
      <c r="Y186" s="161"/>
      <c r="AG186" t="s">
        <v>160</v>
      </c>
    </row>
    <row r="187" spans="1:60" ht="22.5" outlineLevel="1" x14ac:dyDescent="0.2">
      <c r="A187" s="169">
        <v>70</v>
      </c>
      <c r="B187" s="170" t="s">
        <v>418</v>
      </c>
      <c r="C187" s="185" t="s">
        <v>419</v>
      </c>
      <c r="D187" s="171" t="s">
        <v>420</v>
      </c>
      <c r="E187" s="172">
        <v>6.1931500000000002</v>
      </c>
      <c r="F187" s="173"/>
      <c r="G187" s="174">
        <f>ROUND(E187*F187,2)</f>
        <v>0</v>
      </c>
      <c r="H187" s="173"/>
      <c r="I187" s="174">
        <f>ROUND(E187*H187,2)</f>
        <v>0</v>
      </c>
      <c r="J187" s="173"/>
      <c r="K187" s="174">
        <f>ROUND(E187*J187,2)</f>
        <v>0</v>
      </c>
      <c r="L187" s="174">
        <v>21</v>
      </c>
      <c r="M187" s="174">
        <f>G187*(1+L187/100)</f>
        <v>0</v>
      </c>
      <c r="N187" s="172">
        <v>0</v>
      </c>
      <c r="O187" s="172">
        <f>ROUND(E187*N187,2)</f>
        <v>0</v>
      </c>
      <c r="P187" s="172">
        <v>0</v>
      </c>
      <c r="Q187" s="172">
        <f>ROUND(E187*P187,2)</f>
        <v>0</v>
      </c>
      <c r="R187" s="174" t="s">
        <v>189</v>
      </c>
      <c r="S187" s="174" t="s">
        <v>164</v>
      </c>
      <c r="T187" s="175" t="s">
        <v>164</v>
      </c>
      <c r="U187" s="160">
        <v>1.8919999999999999</v>
      </c>
      <c r="V187" s="160">
        <f>ROUND(E187*U187,2)</f>
        <v>11.72</v>
      </c>
      <c r="W187" s="160"/>
      <c r="X187" s="160" t="s">
        <v>421</v>
      </c>
      <c r="Y187" s="160" t="s">
        <v>167</v>
      </c>
      <c r="Z187" s="150"/>
      <c r="AA187" s="150"/>
      <c r="AB187" s="150"/>
      <c r="AC187" s="150"/>
      <c r="AD187" s="150"/>
      <c r="AE187" s="150"/>
      <c r="AF187" s="150"/>
      <c r="AG187" s="150" t="s">
        <v>422</v>
      </c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2" x14ac:dyDescent="0.2">
      <c r="A188" s="157"/>
      <c r="B188" s="158"/>
      <c r="C188" s="264" t="s">
        <v>423</v>
      </c>
      <c r="D188" s="265"/>
      <c r="E188" s="265"/>
      <c r="F188" s="265"/>
      <c r="G188" s="265"/>
      <c r="H188" s="160"/>
      <c r="I188" s="160"/>
      <c r="J188" s="160"/>
      <c r="K188" s="160"/>
      <c r="L188" s="160"/>
      <c r="M188" s="160"/>
      <c r="N188" s="159"/>
      <c r="O188" s="159"/>
      <c r="P188" s="159"/>
      <c r="Q188" s="159"/>
      <c r="R188" s="160"/>
      <c r="S188" s="160"/>
      <c r="T188" s="160"/>
      <c r="U188" s="160"/>
      <c r="V188" s="160"/>
      <c r="W188" s="160"/>
      <c r="X188" s="160"/>
      <c r="Y188" s="160"/>
      <c r="Z188" s="150"/>
      <c r="AA188" s="150"/>
      <c r="AB188" s="150"/>
      <c r="AC188" s="150"/>
      <c r="AD188" s="150"/>
      <c r="AE188" s="150"/>
      <c r="AF188" s="150"/>
      <c r="AG188" s="150" t="s">
        <v>193</v>
      </c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2" x14ac:dyDescent="0.2">
      <c r="A189" s="157"/>
      <c r="B189" s="158"/>
      <c r="C189" s="196" t="s">
        <v>424</v>
      </c>
      <c r="D189" s="190"/>
      <c r="E189" s="191"/>
      <c r="F189" s="160"/>
      <c r="G189" s="160"/>
      <c r="H189" s="160"/>
      <c r="I189" s="160"/>
      <c r="J189" s="160"/>
      <c r="K189" s="160"/>
      <c r="L189" s="160"/>
      <c r="M189" s="160"/>
      <c r="N189" s="159"/>
      <c r="O189" s="159"/>
      <c r="P189" s="159"/>
      <c r="Q189" s="159"/>
      <c r="R189" s="160"/>
      <c r="S189" s="160"/>
      <c r="T189" s="160"/>
      <c r="U189" s="160"/>
      <c r="V189" s="160"/>
      <c r="W189" s="160"/>
      <c r="X189" s="160"/>
      <c r="Y189" s="160"/>
      <c r="Z189" s="150"/>
      <c r="AA189" s="150"/>
      <c r="AB189" s="150"/>
      <c r="AC189" s="150"/>
      <c r="AD189" s="150"/>
      <c r="AE189" s="150"/>
      <c r="AF189" s="150"/>
      <c r="AG189" s="150" t="s">
        <v>200</v>
      </c>
      <c r="AH189" s="150">
        <v>0</v>
      </c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ht="22.5" outlineLevel="3" x14ac:dyDescent="0.2">
      <c r="A190" s="157"/>
      <c r="B190" s="158"/>
      <c r="C190" s="196" t="s">
        <v>425</v>
      </c>
      <c r="D190" s="190"/>
      <c r="E190" s="191"/>
      <c r="F190" s="160"/>
      <c r="G190" s="160"/>
      <c r="H190" s="160"/>
      <c r="I190" s="160"/>
      <c r="J190" s="160"/>
      <c r="K190" s="160"/>
      <c r="L190" s="160"/>
      <c r="M190" s="160"/>
      <c r="N190" s="159"/>
      <c r="O190" s="159"/>
      <c r="P190" s="159"/>
      <c r="Q190" s="159"/>
      <c r="R190" s="160"/>
      <c r="S190" s="160"/>
      <c r="T190" s="160"/>
      <c r="U190" s="160"/>
      <c r="V190" s="160"/>
      <c r="W190" s="160"/>
      <c r="X190" s="160"/>
      <c r="Y190" s="160"/>
      <c r="Z190" s="150"/>
      <c r="AA190" s="150"/>
      <c r="AB190" s="150"/>
      <c r="AC190" s="150"/>
      <c r="AD190" s="150"/>
      <c r="AE190" s="150"/>
      <c r="AF190" s="150"/>
      <c r="AG190" s="150" t="s">
        <v>200</v>
      </c>
      <c r="AH190" s="150">
        <v>0</v>
      </c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3" x14ac:dyDescent="0.2">
      <c r="A191" s="157"/>
      <c r="B191" s="158"/>
      <c r="C191" s="196" t="s">
        <v>426</v>
      </c>
      <c r="D191" s="190"/>
      <c r="E191" s="191"/>
      <c r="F191" s="160"/>
      <c r="G191" s="160"/>
      <c r="H191" s="160"/>
      <c r="I191" s="160"/>
      <c r="J191" s="160"/>
      <c r="K191" s="160"/>
      <c r="L191" s="160"/>
      <c r="M191" s="160"/>
      <c r="N191" s="159"/>
      <c r="O191" s="159"/>
      <c r="P191" s="159"/>
      <c r="Q191" s="159"/>
      <c r="R191" s="160"/>
      <c r="S191" s="160"/>
      <c r="T191" s="160"/>
      <c r="U191" s="160"/>
      <c r="V191" s="160"/>
      <c r="W191" s="160"/>
      <c r="X191" s="160"/>
      <c r="Y191" s="160"/>
      <c r="Z191" s="150"/>
      <c r="AA191" s="150"/>
      <c r="AB191" s="150"/>
      <c r="AC191" s="150"/>
      <c r="AD191" s="150"/>
      <c r="AE191" s="150"/>
      <c r="AF191" s="150"/>
      <c r="AG191" s="150" t="s">
        <v>200</v>
      </c>
      <c r="AH191" s="150">
        <v>0</v>
      </c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3" x14ac:dyDescent="0.2">
      <c r="A192" s="157"/>
      <c r="B192" s="158"/>
      <c r="C192" s="196" t="s">
        <v>427</v>
      </c>
      <c r="D192" s="190"/>
      <c r="E192" s="191">
        <v>6.1931500000000002</v>
      </c>
      <c r="F192" s="160"/>
      <c r="G192" s="160"/>
      <c r="H192" s="160"/>
      <c r="I192" s="160"/>
      <c r="J192" s="160"/>
      <c r="K192" s="160"/>
      <c r="L192" s="160"/>
      <c r="M192" s="160"/>
      <c r="N192" s="159"/>
      <c r="O192" s="159"/>
      <c r="P192" s="159"/>
      <c r="Q192" s="159"/>
      <c r="R192" s="160"/>
      <c r="S192" s="160"/>
      <c r="T192" s="160"/>
      <c r="U192" s="160"/>
      <c r="V192" s="160"/>
      <c r="W192" s="160"/>
      <c r="X192" s="160"/>
      <c r="Y192" s="160"/>
      <c r="Z192" s="150"/>
      <c r="AA192" s="150"/>
      <c r="AB192" s="150"/>
      <c r="AC192" s="150"/>
      <c r="AD192" s="150"/>
      <c r="AE192" s="150"/>
      <c r="AF192" s="150"/>
      <c r="AG192" s="150" t="s">
        <v>200</v>
      </c>
      <c r="AH192" s="150">
        <v>0</v>
      </c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x14ac:dyDescent="0.2">
      <c r="A193" s="162" t="s">
        <v>159</v>
      </c>
      <c r="B193" s="163" t="s">
        <v>96</v>
      </c>
      <c r="C193" s="184" t="s">
        <v>97</v>
      </c>
      <c r="D193" s="164"/>
      <c r="E193" s="165"/>
      <c r="F193" s="166"/>
      <c r="G193" s="166">
        <f>SUMIF(AG194:AG196,"&lt;&gt;NOR",G194:G196)</f>
        <v>0</v>
      </c>
      <c r="H193" s="166"/>
      <c r="I193" s="166">
        <f>SUM(I194:I196)</f>
        <v>0</v>
      </c>
      <c r="J193" s="166"/>
      <c r="K193" s="166">
        <f>SUM(K194:K196)</f>
        <v>0</v>
      </c>
      <c r="L193" s="166"/>
      <c r="M193" s="166">
        <f>SUM(M194:M196)</f>
        <v>0</v>
      </c>
      <c r="N193" s="165"/>
      <c r="O193" s="165">
        <f>SUM(O194:O196)</f>
        <v>0.01</v>
      </c>
      <c r="P193" s="165"/>
      <c r="Q193" s="165">
        <f>SUM(Q194:Q196)</f>
        <v>0</v>
      </c>
      <c r="R193" s="166"/>
      <c r="S193" s="166"/>
      <c r="T193" s="167"/>
      <c r="U193" s="161"/>
      <c r="V193" s="161">
        <f>SUM(V194:V196)</f>
        <v>8.94</v>
      </c>
      <c r="W193" s="161"/>
      <c r="X193" s="161"/>
      <c r="Y193" s="161"/>
      <c r="AG193" t="s">
        <v>160</v>
      </c>
    </row>
    <row r="194" spans="1:60" outlineLevel="1" x14ac:dyDescent="0.2">
      <c r="A194" s="169">
        <v>71</v>
      </c>
      <c r="B194" s="170" t="s">
        <v>428</v>
      </c>
      <c r="C194" s="185" t="s">
        <v>429</v>
      </c>
      <c r="D194" s="171" t="s">
        <v>188</v>
      </c>
      <c r="E194" s="172">
        <v>6</v>
      </c>
      <c r="F194" s="173"/>
      <c r="G194" s="174">
        <f>ROUND(E194*F194,2)</f>
        <v>0</v>
      </c>
      <c r="H194" s="173"/>
      <c r="I194" s="174">
        <f>ROUND(E194*H194,2)</f>
        <v>0</v>
      </c>
      <c r="J194" s="173"/>
      <c r="K194" s="174">
        <f>ROUND(E194*J194,2)</f>
        <v>0</v>
      </c>
      <c r="L194" s="174">
        <v>21</v>
      </c>
      <c r="M194" s="174">
        <f>G194*(1+L194/100)</f>
        <v>0</v>
      </c>
      <c r="N194" s="172">
        <v>2.4599999999999999E-3</v>
      </c>
      <c r="O194" s="172">
        <f>ROUND(E194*N194,2)</f>
        <v>0.01</v>
      </c>
      <c r="P194" s="172">
        <v>0</v>
      </c>
      <c r="Q194" s="172">
        <f>ROUND(E194*P194,2)</f>
        <v>0</v>
      </c>
      <c r="R194" s="174" t="s">
        <v>430</v>
      </c>
      <c r="S194" s="174" t="s">
        <v>164</v>
      </c>
      <c r="T194" s="175" t="s">
        <v>164</v>
      </c>
      <c r="U194" s="160">
        <v>1.49</v>
      </c>
      <c r="V194" s="160">
        <f>ROUND(E194*U194,2)</f>
        <v>8.94</v>
      </c>
      <c r="W194" s="160"/>
      <c r="X194" s="160" t="s">
        <v>190</v>
      </c>
      <c r="Y194" s="160" t="s">
        <v>167</v>
      </c>
      <c r="Z194" s="150"/>
      <c r="AA194" s="150"/>
      <c r="AB194" s="150"/>
      <c r="AC194" s="150"/>
      <c r="AD194" s="150"/>
      <c r="AE194" s="150"/>
      <c r="AF194" s="150"/>
      <c r="AG194" s="150" t="s">
        <v>191</v>
      </c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ht="22.5" outlineLevel="2" x14ac:dyDescent="0.2">
      <c r="A195" s="157"/>
      <c r="B195" s="158"/>
      <c r="C195" s="255" t="s">
        <v>431</v>
      </c>
      <c r="D195" s="256"/>
      <c r="E195" s="256"/>
      <c r="F195" s="256"/>
      <c r="G195" s="256"/>
      <c r="H195" s="160"/>
      <c r="I195" s="160"/>
      <c r="J195" s="160"/>
      <c r="K195" s="160"/>
      <c r="L195" s="160"/>
      <c r="M195" s="160"/>
      <c r="N195" s="159"/>
      <c r="O195" s="159"/>
      <c r="P195" s="159"/>
      <c r="Q195" s="159"/>
      <c r="R195" s="160"/>
      <c r="S195" s="160"/>
      <c r="T195" s="160"/>
      <c r="U195" s="160"/>
      <c r="V195" s="160"/>
      <c r="W195" s="160"/>
      <c r="X195" s="160"/>
      <c r="Y195" s="160"/>
      <c r="Z195" s="150"/>
      <c r="AA195" s="150"/>
      <c r="AB195" s="150"/>
      <c r="AC195" s="150"/>
      <c r="AD195" s="150"/>
      <c r="AE195" s="150"/>
      <c r="AF195" s="150"/>
      <c r="AG195" s="150" t="s">
        <v>170</v>
      </c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76" t="str">
        <f>C195</f>
        <v>Otvor se utěsní minerální vlnou. Prostup i potrubí před a za prostupem je natřeno protipožární stěrkou. Cena obsahuje dodávku požární minerální vlny a požární stěrky.</v>
      </c>
      <c r="BB195" s="150"/>
      <c r="BC195" s="150"/>
      <c r="BD195" s="150"/>
      <c r="BE195" s="150"/>
      <c r="BF195" s="150"/>
      <c r="BG195" s="150"/>
      <c r="BH195" s="150"/>
    </row>
    <row r="196" spans="1:60" outlineLevel="3" x14ac:dyDescent="0.2">
      <c r="A196" s="157"/>
      <c r="B196" s="158"/>
      <c r="C196" s="266" t="s">
        <v>432</v>
      </c>
      <c r="D196" s="267"/>
      <c r="E196" s="267"/>
      <c r="F196" s="267"/>
      <c r="G196" s="267"/>
      <c r="H196" s="160"/>
      <c r="I196" s="160"/>
      <c r="J196" s="160"/>
      <c r="K196" s="160"/>
      <c r="L196" s="160"/>
      <c r="M196" s="160"/>
      <c r="N196" s="159"/>
      <c r="O196" s="159"/>
      <c r="P196" s="159"/>
      <c r="Q196" s="159"/>
      <c r="R196" s="160"/>
      <c r="S196" s="160"/>
      <c r="T196" s="160"/>
      <c r="U196" s="160"/>
      <c r="V196" s="160"/>
      <c r="W196" s="160"/>
      <c r="X196" s="160"/>
      <c r="Y196" s="160"/>
      <c r="Z196" s="150"/>
      <c r="AA196" s="150"/>
      <c r="AB196" s="150"/>
      <c r="AC196" s="150"/>
      <c r="AD196" s="150"/>
      <c r="AE196" s="150"/>
      <c r="AF196" s="150"/>
      <c r="AG196" s="150" t="s">
        <v>170</v>
      </c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x14ac:dyDescent="0.2">
      <c r="A197" s="162" t="s">
        <v>159</v>
      </c>
      <c r="B197" s="163" t="s">
        <v>102</v>
      </c>
      <c r="C197" s="184" t="s">
        <v>103</v>
      </c>
      <c r="D197" s="164"/>
      <c r="E197" s="165"/>
      <c r="F197" s="166"/>
      <c r="G197" s="166">
        <f>SUMIF(AG198:AG206,"&lt;&gt;NOR",G198:G206)</f>
        <v>0</v>
      </c>
      <c r="H197" s="166"/>
      <c r="I197" s="166">
        <f>SUM(I198:I206)</f>
        <v>0</v>
      </c>
      <c r="J197" s="166"/>
      <c r="K197" s="166">
        <f>SUM(K198:K206)</f>
        <v>0</v>
      </c>
      <c r="L197" s="166"/>
      <c r="M197" s="166">
        <f>SUM(M198:M206)</f>
        <v>0</v>
      </c>
      <c r="N197" s="165"/>
      <c r="O197" s="165">
        <f>SUM(O198:O206)</f>
        <v>0</v>
      </c>
      <c r="P197" s="165"/>
      <c r="Q197" s="165">
        <f>SUM(Q198:Q206)</f>
        <v>0</v>
      </c>
      <c r="R197" s="166"/>
      <c r="S197" s="166"/>
      <c r="T197" s="167"/>
      <c r="U197" s="161"/>
      <c r="V197" s="161">
        <f>SUM(V198:V206)</f>
        <v>0</v>
      </c>
      <c r="W197" s="161"/>
      <c r="X197" s="161"/>
      <c r="Y197" s="161"/>
      <c r="AG197" t="s">
        <v>160</v>
      </c>
    </row>
    <row r="198" spans="1:60" ht="22.5" outlineLevel="1" x14ac:dyDescent="0.2">
      <c r="A198" s="169">
        <v>72</v>
      </c>
      <c r="B198" s="170" t="s">
        <v>433</v>
      </c>
      <c r="C198" s="185" t="s">
        <v>434</v>
      </c>
      <c r="D198" s="171"/>
      <c r="E198" s="172">
        <v>0</v>
      </c>
      <c r="F198" s="173"/>
      <c r="G198" s="174">
        <f>ROUND(E198*F198,2)</f>
        <v>0</v>
      </c>
      <c r="H198" s="173"/>
      <c r="I198" s="174">
        <f>ROUND(E198*H198,2)</f>
        <v>0</v>
      </c>
      <c r="J198" s="173"/>
      <c r="K198" s="174">
        <f>ROUND(E198*J198,2)</f>
        <v>0</v>
      </c>
      <c r="L198" s="174">
        <v>21</v>
      </c>
      <c r="M198" s="174">
        <f>G198*(1+L198/100)</f>
        <v>0</v>
      </c>
      <c r="N198" s="172">
        <v>0</v>
      </c>
      <c r="O198" s="172">
        <f>ROUND(E198*N198,2)</f>
        <v>0</v>
      </c>
      <c r="P198" s="172">
        <v>0</v>
      </c>
      <c r="Q198" s="172">
        <f>ROUND(E198*P198,2)</f>
        <v>0</v>
      </c>
      <c r="R198" s="174"/>
      <c r="S198" s="174" t="s">
        <v>182</v>
      </c>
      <c r="T198" s="175" t="s">
        <v>165</v>
      </c>
      <c r="U198" s="160">
        <v>0</v>
      </c>
      <c r="V198" s="160">
        <f>ROUND(E198*U198,2)</f>
        <v>0</v>
      </c>
      <c r="W198" s="160"/>
      <c r="X198" s="160" t="s">
        <v>435</v>
      </c>
      <c r="Y198" s="160" t="s">
        <v>167</v>
      </c>
      <c r="Z198" s="150"/>
      <c r="AA198" s="150"/>
      <c r="AB198" s="150"/>
      <c r="AC198" s="150"/>
      <c r="AD198" s="150"/>
      <c r="AE198" s="150"/>
      <c r="AF198" s="150"/>
      <c r="AG198" s="150" t="s">
        <v>436</v>
      </c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2" x14ac:dyDescent="0.2">
      <c r="A199" s="157"/>
      <c r="B199" s="158"/>
      <c r="C199" s="255" t="s">
        <v>437</v>
      </c>
      <c r="D199" s="256"/>
      <c r="E199" s="256"/>
      <c r="F199" s="256"/>
      <c r="G199" s="256"/>
      <c r="H199" s="160"/>
      <c r="I199" s="160"/>
      <c r="J199" s="160"/>
      <c r="K199" s="160"/>
      <c r="L199" s="160"/>
      <c r="M199" s="160"/>
      <c r="N199" s="159"/>
      <c r="O199" s="159"/>
      <c r="P199" s="159"/>
      <c r="Q199" s="159"/>
      <c r="R199" s="160"/>
      <c r="S199" s="160"/>
      <c r="T199" s="160"/>
      <c r="U199" s="160"/>
      <c r="V199" s="160"/>
      <c r="W199" s="160"/>
      <c r="X199" s="160"/>
      <c r="Y199" s="160"/>
      <c r="Z199" s="150"/>
      <c r="AA199" s="150"/>
      <c r="AB199" s="150"/>
      <c r="AC199" s="150"/>
      <c r="AD199" s="150"/>
      <c r="AE199" s="150"/>
      <c r="AF199" s="150"/>
      <c r="AG199" s="150" t="s">
        <v>170</v>
      </c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1" x14ac:dyDescent="0.2">
      <c r="A200" s="177">
        <v>73</v>
      </c>
      <c r="B200" s="178" t="s">
        <v>438</v>
      </c>
      <c r="C200" s="186" t="s">
        <v>439</v>
      </c>
      <c r="D200" s="179" t="s">
        <v>315</v>
      </c>
      <c r="E200" s="180">
        <v>2</v>
      </c>
      <c r="F200" s="181"/>
      <c r="G200" s="182">
        <f t="shared" ref="G200:G206" si="0">ROUND(E200*F200,2)</f>
        <v>0</v>
      </c>
      <c r="H200" s="181"/>
      <c r="I200" s="182">
        <f t="shared" ref="I200:I206" si="1">ROUND(E200*H200,2)</f>
        <v>0</v>
      </c>
      <c r="J200" s="181"/>
      <c r="K200" s="182">
        <f t="shared" ref="K200:K206" si="2">ROUND(E200*J200,2)</f>
        <v>0</v>
      </c>
      <c r="L200" s="182">
        <v>21</v>
      </c>
      <c r="M200" s="182">
        <f t="shared" ref="M200:M206" si="3">G200*(1+L200/100)</f>
        <v>0</v>
      </c>
      <c r="N200" s="180">
        <v>0</v>
      </c>
      <c r="O200" s="180">
        <f t="shared" ref="O200:O206" si="4">ROUND(E200*N200,2)</f>
        <v>0</v>
      </c>
      <c r="P200" s="180">
        <v>0</v>
      </c>
      <c r="Q200" s="180">
        <f t="shared" ref="Q200:Q206" si="5">ROUND(E200*P200,2)</f>
        <v>0</v>
      </c>
      <c r="R200" s="182"/>
      <c r="S200" s="182" t="s">
        <v>182</v>
      </c>
      <c r="T200" s="183" t="s">
        <v>165</v>
      </c>
      <c r="U200" s="160">
        <v>0</v>
      </c>
      <c r="V200" s="160">
        <f t="shared" ref="V200:V206" si="6">ROUND(E200*U200,2)</f>
        <v>0</v>
      </c>
      <c r="W200" s="160"/>
      <c r="X200" s="160" t="s">
        <v>435</v>
      </c>
      <c r="Y200" s="160" t="s">
        <v>167</v>
      </c>
      <c r="Z200" s="150"/>
      <c r="AA200" s="150"/>
      <c r="AB200" s="150"/>
      <c r="AC200" s="150"/>
      <c r="AD200" s="150"/>
      <c r="AE200" s="150"/>
      <c r="AF200" s="150"/>
      <c r="AG200" s="150" t="s">
        <v>436</v>
      </c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1" x14ac:dyDescent="0.2">
      <c r="A201" s="177">
        <v>74</v>
      </c>
      <c r="B201" s="178" t="s">
        <v>440</v>
      </c>
      <c r="C201" s="186" t="s">
        <v>441</v>
      </c>
      <c r="D201" s="179" t="s">
        <v>315</v>
      </c>
      <c r="E201" s="180">
        <v>2</v>
      </c>
      <c r="F201" s="181"/>
      <c r="G201" s="182">
        <f t="shared" si="0"/>
        <v>0</v>
      </c>
      <c r="H201" s="181"/>
      <c r="I201" s="182">
        <f t="shared" si="1"/>
        <v>0</v>
      </c>
      <c r="J201" s="181"/>
      <c r="K201" s="182">
        <f t="shared" si="2"/>
        <v>0</v>
      </c>
      <c r="L201" s="182">
        <v>21</v>
      </c>
      <c r="M201" s="182">
        <f t="shared" si="3"/>
        <v>0</v>
      </c>
      <c r="N201" s="180">
        <v>0</v>
      </c>
      <c r="O201" s="180">
        <f t="shared" si="4"/>
        <v>0</v>
      </c>
      <c r="P201" s="180">
        <v>0</v>
      </c>
      <c r="Q201" s="180">
        <f t="shared" si="5"/>
        <v>0</v>
      </c>
      <c r="R201" s="182"/>
      <c r="S201" s="182" t="s">
        <v>182</v>
      </c>
      <c r="T201" s="183" t="s">
        <v>165</v>
      </c>
      <c r="U201" s="160">
        <v>0</v>
      </c>
      <c r="V201" s="160">
        <f t="shared" si="6"/>
        <v>0</v>
      </c>
      <c r="W201" s="160"/>
      <c r="X201" s="160" t="s">
        <v>435</v>
      </c>
      <c r="Y201" s="160" t="s">
        <v>167</v>
      </c>
      <c r="Z201" s="150"/>
      <c r="AA201" s="150"/>
      <c r="AB201" s="150"/>
      <c r="AC201" s="150"/>
      <c r="AD201" s="150"/>
      <c r="AE201" s="150"/>
      <c r="AF201" s="150"/>
      <c r="AG201" s="150" t="s">
        <v>436</v>
      </c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1" x14ac:dyDescent="0.2">
      <c r="A202" s="177">
        <v>75</v>
      </c>
      <c r="B202" s="178" t="s">
        <v>442</v>
      </c>
      <c r="C202" s="186" t="s">
        <v>443</v>
      </c>
      <c r="D202" s="179" t="s">
        <v>315</v>
      </c>
      <c r="E202" s="180">
        <v>4</v>
      </c>
      <c r="F202" s="181"/>
      <c r="G202" s="182">
        <f t="shared" si="0"/>
        <v>0</v>
      </c>
      <c r="H202" s="181"/>
      <c r="I202" s="182">
        <f t="shared" si="1"/>
        <v>0</v>
      </c>
      <c r="J202" s="181"/>
      <c r="K202" s="182">
        <f t="shared" si="2"/>
        <v>0</v>
      </c>
      <c r="L202" s="182">
        <v>21</v>
      </c>
      <c r="M202" s="182">
        <f t="shared" si="3"/>
        <v>0</v>
      </c>
      <c r="N202" s="180">
        <v>0</v>
      </c>
      <c r="O202" s="180">
        <f t="shared" si="4"/>
        <v>0</v>
      </c>
      <c r="P202" s="180">
        <v>0</v>
      </c>
      <c r="Q202" s="180">
        <f t="shared" si="5"/>
        <v>0</v>
      </c>
      <c r="R202" s="182"/>
      <c r="S202" s="182" t="s">
        <v>182</v>
      </c>
      <c r="T202" s="183" t="s">
        <v>165</v>
      </c>
      <c r="U202" s="160">
        <v>0</v>
      </c>
      <c r="V202" s="160">
        <f t="shared" si="6"/>
        <v>0</v>
      </c>
      <c r="W202" s="160"/>
      <c r="X202" s="160" t="s">
        <v>435</v>
      </c>
      <c r="Y202" s="160" t="s">
        <v>167</v>
      </c>
      <c r="Z202" s="150"/>
      <c r="AA202" s="150"/>
      <c r="AB202" s="150"/>
      <c r="AC202" s="150"/>
      <c r="AD202" s="150"/>
      <c r="AE202" s="150"/>
      <c r="AF202" s="150"/>
      <c r="AG202" s="150" t="s">
        <v>436</v>
      </c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1" x14ac:dyDescent="0.2">
      <c r="A203" s="177">
        <v>76</v>
      </c>
      <c r="B203" s="178" t="s">
        <v>444</v>
      </c>
      <c r="C203" s="186" t="s">
        <v>445</v>
      </c>
      <c r="D203" s="179" t="s">
        <v>315</v>
      </c>
      <c r="E203" s="180">
        <v>4</v>
      </c>
      <c r="F203" s="181"/>
      <c r="G203" s="182">
        <f t="shared" si="0"/>
        <v>0</v>
      </c>
      <c r="H203" s="181"/>
      <c r="I203" s="182">
        <f t="shared" si="1"/>
        <v>0</v>
      </c>
      <c r="J203" s="181"/>
      <c r="K203" s="182">
        <f t="shared" si="2"/>
        <v>0</v>
      </c>
      <c r="L203" s="182">
        <v>21</v>
      </c>
      <c r="M203" s="182">
        <f t="shared" si="3"/>
        <v>0</v>
      </c>
      <c r="N203" s="180">
        <v>0</v>
      </c>
      <c r="O203" s="180">
        <f t="shared" si="4"/>
        <v>0</v>
      </c>
      <c r="P203" s="180">
        <v>0</v>
      </c>
      <c r="Q203" s="180">
        <f t="shared" si="5"/>
        <v>0</v>
      </c>
      <c r="R203" s="182"/>
      <c r="S203" s="182" t="s">
        <v>182</v>
      </c>
      <c r="T203" s="183" t="s">
        <v>165</v>
      </c>
      <c r="U203" s="160">
        <v>0</v>
      </c>
      <c r="V203" s="160">
        <f t="shared" si="6"/>
        <v>0</v>
      </c>
      <c r="W203" s="160"/>
      <c r="X203" s="160" t="s">
        <v>435</v>
      </c>
      <c r="Y203" s="160" t="s">
        <v>167</v>
      </c>
      <c r="Z203" s="150"/>
      <c r="AA203" s="150"/>
      <c r="AB203" s="150"/>
      <c r="AC203" s="150"/>
      <c r="AD203" s="150"/>
      <c r="AE203" s="150"/>
      <c r="AF203" s="150"/>
      <c r="AG203" s="150" t="s">
        <v>436</v>
      </c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1" x14ac:dyDescent="0.2">
      <c r="A204" s="177">
        <v>77</v>
      </c>
      <c r="B204" s="178" t="s">
        <v>446</v>
      </c>
      <c r="C204" s="186" t="s">
        <v>447</v>
      </c>
      <c r="D204" s="179" t="s">
        <v>315</v>
      </c>
      <c r="E204" s="180">
        <v>2</v>
      </c>
      <c r="F204" s="181"/>
      <c r="G204" s="182">
        <f t="shared" si="0"/>
        <v>0</v>
      </c>
      <c r="H204" s="181"/>
      <c r="I204" s="182">
        <f t="shared" si="1"/>
        <v>0</v>
      </c>
      <c r="J204" s="181"/>
      <c r="K204" s="182">
        <f t="shared" si="2"/>
        <v>0</v>
      </c>
      <c r="L204" s="182">
        <v>21</v>
      </c>
      <c r="M204" s="182">
        <f t="shared" si="3"/>
        <v>0</v>
      </c>
      <c r="N204" s="180">
        <v>0</v>
      </c>
      <c r="O204" s="180">
        <f t="shared" si="4"/>
        <v>0</v>
      </c>
      <c r="P204" s="180">
        <v>0</v>
      </c>
      <c r="Q204" s="180">
        <f t="shared" si="5"/>
        <v>0</v>
      </c>
      <c r="R204" s="182"/>
      <c r="S204" s="182" t="s">
        <v>182</v>
      </c>
      <c r="T204" s="183" t="s">
        <v>165</v>
      </c>
      <c r="U204" s="160">
        <v>0</v>
      </c>
      <c r="V204" s="160">
        <f t="shared" si="6"/>
        <v>0</v>
      </c>
      <c r="W204" s="160"/>
      <c r="X204" s="160" t="s">
        <v>435</v>
      </c>
      <c r="Y204" s="160" t="s">
        <v>167</v>
      </c>
      <c r="Z204" s="150"/>
      <c r="AA204" s="150"/>
      <c r="AB204" s="150"/>
      <c r="AC204" s="150"/>
      <c r="AD204" s="150"/>
      <c r="AE204" s="150"/>
      <c r="AF204" s="150"/>
      <c r="AG204" s="150" t="s">
        <v>436</v>
      </c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1" x14ac:dyDescent="0.2">
      <c r="A205" s="177">
        <v>78</v>
      </c>
      <c r="B205" s="178" t="s">
        <v>448</v>
      </c>
      <c r="C205" s="186" t="s">
        <v>449</v>
      </c>
      <c r="D205" s="179" t="s">
        <v>315</v>
      </c>
      <c r="E205" s="180">
        <v>1</v>
      </c>
      <c r="F205" s="181"/>
      <c r="G205" s="182">
        <f t="shared" si="0"/>
        <v>0</v>
      </c>
      <c r="H205" s="181"/>
      <c r="I205" s="182">
        <f t="shared" si="1"/>
        <v>0</v>
      </c>
      <c r="J205" s="181"/>
      <c r="K205" s="182">
        <f t="shared" si="2"/>
        <v>0</v>
      </c>
      <c r="L205" s="182">
        <v>21</v>
      </c>
      <c r="M205" s="182">
        <f t="shared" si="3"/>
        <v>0</v>
      </c>
      <c r="N205" s="180">
        <v>0</v>
      </c>
      <c r="O205" s="180">
        <f t="shared" si="4"/>
        <v>0</v>
      </c>
      <c r="P205" s="180">
        <v>0</v>
      </c>
      <c r="Q205" s="180">
        <f t="shared" si="5"/>
        <v>0</v>
      </c>
      <c r="R205" s="182"/>
      <c r="S205" s="182" t="s">
        <v>182</v>
      </c>
      <c r="T205" s="183" t="s">
        <v>165</v>
      </c>
      <c r="U205" s="160">
        <v>0</v>
      </c>
      <c r="V205" s="160">
        <f t="shared" si="6"/>
        <v>0</v>
      </c>
      <c r="W205" s="160"/>
      <c r="X205" s="160" t="s">
        <v>435</v>
      </c>
      <c r="Y205" s="160" t="s">
        <v>167</v>
      </c>
      <c r="Z205" s="150"/>
      <c r="AA205" s="150"/>
      <c r="AB205" s="150"/>
      <c r="AC205" s="150"/>
      <c r="AD205" s="150"/>
      <c r="AE205" s="150"/>
      <c r="AF205" s="150"/>
      <c r="AG205" s="150" t="s">
        <v>436</v>
      </c>
      <c r="AH205" s="150"/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ht="22.5" outlineLevel="1" x14ac:dyDescent="0.2">
      <c r="A206" s="177">
        <v>79</v>
      </c>
      <c r="B206" s="178" t="s">
        <v>450</v>
      </c>
      <c r="C206" s="186" t="s">
        <v>451</v>
      </c>
      <c r="D206" s="179" t="s">
        <v>315</v>
      </c>
      <c r="E206" s="180">
        <v>1</v>
      </c>
      <c r="F206" s="181"/>
      <c r="G206" s="182">
        <f t="shared" si="0"/>
        <v>0</v>
      </c>
      <c r="H206" s="181"/>
      <c r="I206" s="182">
        <f t="shared" si="1"/>
        <v>0</v>
      </c>
      <c r="J206" s="181"/>
      <c r="K206" s="182">
        <f t="shared" si="2"/>
        <v>0</v>
      </c>
      <c r="L206" s="182">
        <v>21</v>
      </c>
      <c r="M206" s="182">
        <f t="shared" si="3"/>
        <v>0</v>
      </c>
      <c r="N206" s="180">
        <v>0</v>
      </c>
      <c r="O206" s="180">
        <f t="shared" si="4"/>
        <v>0</v>
      </c>
      <c r="P206" s="180">
        <v>0</v>
      </c>
      <c r="Q206" s="180">
        <f t="shared" si="5"/>
        <v>0</v>
      </c>
      <c r="R206" s="182"/>
      <c r="S206" s="182" t="s">
        <v>182</v>
      </c>
      <c r="T206" s="183" t="s">
        <v>165</v>
      </c>
      <c r="U206" s="160">
        <v>0</v>
      </c>
      <c r="V206" s="160">
        <f t="shared" si="6"/>
        <v>0</v>
      </c>
      <c r="W206" s="160"/>
      <c r="X206" s="160" t="s">
        <v>435</v>
      </c>
      <c r="Y206" s="160" t="s">
        <v>167</v>
      </c>
      <c r="Z206" s="150"/>
      <c r="AA206" s="150"/>
      <c r="AB206" s="150"/>
      <c r="AC206" s="150"/>
      <c r="AD206" s="150"/>
      <c r="AE206" s="150"/>
      <c r="AF206" s="150"/>
      <c r="AG206" s="150" t="s">
        <v>436</v>
      </c>
      <c r="AH206" s="150"/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x14ac:dyDescent="0.2">
      <c r="A207" s="162" t="s">
        <v>159</v>
      </c>
      <c r="B207" s="163" t="s">
        <v>104</v>
      </c>
      <c r="C207" s="184" t="s">
        <v>105</v>
      </c>
      <c r="D207" s="164"/>
      <c r="E207" s="165"/>
      <c r="F207" s="166"/>
      <c r="G207" s="166">
        <f>SUMIF(AG208:AG211,"&lt;&gt;NOR",G208:G211)</f>
        <v>0</v>
      </c>
      <c r="H207" s="166"/>
      <c r="I207" s="166">
        <f>SUM(I208:I211)</f>
        <v>0</v>
      </c>
      <c r="J207" s="166"/>
      <c r="K207" s="166">
        <f>SUM(K208:K211)</f>
        <v>0</v>
      </c>
      <c r="L207" s="166"/>
      <c r="M207" s="166">
        <f>SUM(M208:M211)</f>
        <v>0</v>
      </c>
      <c r="N207" s="165"/>
      <c r="O207" s="165">
        <f>SUM(O208:O211)</f>
        <v>0</v>
      </c>
      <c r="P207" s="165"/>
      <c r="Q207" s="165">
        <f>SUM(Q208:Q211)</f>
        <v>0</v>
      </c>
      <c r="R207" s="166"/>
      <c r="S207" s="166"/>
      <c r="T207" s="167"/>
      <c r="U207" s="161"/>
      <c r="V207" s="161">
        <f>SUM(V208:V211)</f>
        <v>0</v>
      </c>
      <c r="W207" s="161"/>
      <c r="X207" s="161"/>
      <c r="Y207" s="161"/>
      <c r="AG207" t="s">
        <v>160</v>
      </c>
    </row>
    <row r="208" spans="1:60" ht="22.5" outlineLevel="1" x14ac:dyDescent="0.2">
      <c r="A208" s="169">
        <v>80</v>
      </c>
      <c r="B208" s="170" t="s">
        <v>452</v>
      </c>
      <c r="C208" s="185" t="s">
        <v>453</v>
      </c>
      <c r="D208" s="171"/>
      <c r="E208" s="172">
        <v>0</v>
      </c>
      <c r="F208" s="173"/>
      <c r="G208" s="174">
        <f>ROUND(E208*F208,2)</f>
        <v>0</v>
      </c>
      <c r="H208" s="173"/>
      <c r="I208" s="174">
        <f>ROUND(E208*H208,2)</f>
        <v>0</v>
      </c>
      <c r="J208" s="173"/>
      <c r="K208" s="174">
        <f>ROUND(E208*J208,2)</f>
        <v>0</v>
      </c>
      <c r="L208" s="174">
        <v>21</v>
      </c>
      <c r="M208" s="174">
        <f>G208*(1+L208/100)</f>
        <v>0</v>
      </c>
      <c r="N208" s="172">
        <v>0</v>
      </c>
      <c r="O208" s="172">
        <f>ROUND(E208*N208,2)</f>
        <v>0</v>
      </c>
      <c r="P208" s="172">
        <v>0</v>
      </c>
      <c r="Q208" s="172">
        <f>ROUND(E208*P208,2)</f>
        <v>0</v>
      </c>
      <c r="R208" s="174"/>
      <c r="S208" s="174" t="s">
        <v>182</v>
      </c>
      <c r="T208" s="175" t="s">
        <v>165</v>
      </c>
      <c r="U208" s="160">
        <v>0</v>
      </c>
      <c r="V208" s="160">
        <f>ROUND(E208*U208,2)</f>
        <v>0</v>
      </c>
      <c r="W208" s="160"/>
      <c r="X208" s="160" t="s">
        <v>435</v>
      </c>
      <c r="Y208" s="160" t="s">
        <v>167</v>
      </c>
      <c r="Z208" s="150"/>
      <c r="AA208" s="150"/>
      <c r="AB208" s="150"/>
      <c r="AC208" s="150"/>
      <c r="AD208" s="150"/>
      <c r="AE208" s="150"/>
      <c r="AF208" s="150"/>
      <c r="AG208" s="150" t="s">
        <v>436</v>
      </c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outlineLevel="2" x14ac:dyDescent="0.2">
      <c r="A209" s="157"/>
      <c r="B209" s="158"/>
      <c r="C209" s="255" t="s">
        <v>454</v>
      </c>
      <c r="D209" s="256"/>
      <c r="E209" s="256"/>
      <c r="F209" s="256"/>
      <c r="G209" s="256"/>
      <c r="H209" s="160"/>
      <c r="I209" s="160"/>
      <c r="J209" s="160"/>
      <c r="K209" s="160"/>
      <c r="L209" s="160"/>
      <c r="M209" s="160"/>
      <c r="N209" s="159"/>
      <c r="O209" s="159"/>
      <c r="P209" s="159"/>
      <c r="Q209" s="159"/>
      <c r="R209" s="160"/>
      <c r="S209" s="160"/>
      <c r="T209" s="160"/>
      <c r="U209" s="160"/>
      <c r="V209" s="160"/>
      <c r="W209" s="160"/>
      <c r="X209" s="160"/>
      <c r="Y209" s="160"/>
      <c r="Z209" s="150"/>
      <c r="AA209" s="150"/>
      <c r="AB209" s="150"/>
      <c r="AC209" s="150"/>
      <c r="AD209" s="150"/>
      <c r="AE209" s="150"/>
      <c r="AF209" s="150"/>
      <c r="AG209" s="150" t="s">
        <v>170</v>
      </c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ht="22.5" outlineLevel="1" x14ac:dyDescent="0.2">
      <c r="A210" s="177">
        <v>81</v>
      </c>
      <c r="B210" s="178" t="s">
        <v>455</v>
      </c>
      <c r="C210" s="186" t="s">
        <v>456</v>
      </c>
      <c r="D210" s="179" t="s">
        <v>315</v>
      </c>
      <c r="E210" s="180">
        <v>1</v>
      </c>
      <c r="F210" s="181"/>
      <c r="G210" s="182">
        <f>ROUND(E210*F210,2)</f>
        <v>0</v>
      </c>
      <c r="H210" s="181"/>
      <c r="I210" s="182">
        <f>ROUND(E210*H210,2)</f>
        <v>0</v>
      </c>
      <c r="J210" s="181"/>
      <c r="K210" s="182">
        <f>ROUND(E210*J210,2)</f>
        <v>0</v>
      </c>
      <c r="L210" s="182">
        <v>21</v>
      </c>
      <c r="M210" s="182">
        <f>G210*(1+L210/100)</f>
        <v>0</v>
      </c>
      <c r="N210" s="180">
        <v>0</v>
      </c>
      <c r="O210" s="180">
        <f>ROUND(E210*N210,2)</f>
        <v>0</v>
      </c>
      <c r="P210" s="180">
        <v>0</v>
      </c>
      <c r="Q210" s="180">
        <f>ROUND(E210*P210,2)</f>
        <v>0</v>
      </c>
      <c r="R210" s="182"/>
      <c r="S210" s="182" t="s">
        <v>182</v>
      </c>
      <c r="T210" s="183" t="s">
        <v>165</v>
      </c>
      <c r="U210" s="160">
        <v>0</v>
      </c>
      <c r="V210" s="160">
        <f>ROUND(E210*U210,2)</f>
        <v>0</v>
      </c>
      <c r="W210" s="160"/>
      <c r="X210" s="160" t="s">
        <v>457</v>
      </c>
      <c r="Y210" s="160" t="s">
        <v>167</v>
      </c>
      <c r="Z210" s="150"/>
      <c r="AA210" s="150"/>
      <c r="AB210" s="150"/>
      <c r="AC210" s="150"/>
      <c r="AD210" s="150"/>
      <c r="AE210" s="150"/>
      <c r="AF210" s="150"/>
      <c r="AG210" s="150" t="s">
        <v>458</v>
      </c>
      <c r="AH210" s="150"/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ht="22.5" outlineLevel="1" x14ac:dyDescent="0.2">
      <c r="A211" s="177">
        <v>82</v>
      </c>
      <c r="B211" s="178" t="s">
        <v>459</v>
      </c>
      <c r="C211" s="186" t="s">
        <v>460</v>
      </c>
      <c r="D211" s="179" t="s">
        <v>315</v>
      </c>
      <c r="E211" s="180">
        <v>1</v>
      </c>
      <c r="F211" s="181"/>
      <c r="G211" s="182">
        <f>ROUND(E211*F211,2)</f>
        <v>0</v>
      </c>
      <c r="H211" s="181"/>
      <c r="I211" s="182">
        <f>ROUND(E211*H211,2)</f>
        <v>0</v>
      </c>
      <c r="J211" s="181"/>
      <c r="K211" s="182">
        <f>ROUND(E211*J211,2)</f>
        <v>0</v>
      </c>
      <c r="L211" s="182">
        <v>21</v>
      </c>
      <c r="M211" s="182">
        <f>G211*(1+L211/100)</f>
        <v>0</v>
      </c>
      <c r="N211" s="180">
        <v>0</v>
      </c>
      <c r="O211" s="180">
        <f>ROUND(E211*N211,2)</f>
        <v>0</v>
      </c>
      <c r="P211" s="180">
        <v>0</v>
      </c>
      <c r="Q211" s="180">
        <f>ROUND(E211*P211,2)</f>
        <v>0</v>
      </c>
      <c r="R211" s="182"/>
      <c r="S211" s="182" t="s">
        <v>182</v>
      </c>
      <c r="T211" s="183" t="s">
        <v>165</v>
      </c>
      <c r="U211" s="160">
        <v>0</v>
      </c>
      <c r="V211" s="160">
        <f>ROUND(E211*U211,2)</f>
        <v>0</v>
      </c>
      <c r="W211" s="160"/>
      <c r="X211" s="160" t="s">
        <v>457</v>
      </c>
      <c r="Y211" s="160" t="s">
        <v>167</v>
      </c>
      <c r="Z211" s="150"/>
      <c r="AA211" s="150"/>
      <c r="AB211" s="150"/>
      <c r="AC211" s="150"/>
      <c r="AD211" s="150"/>
      <c r="AE211" s="150"/>
      <c r="AF211" s="150"/>
      <c r="AG211" s="150" t="s">
        <v>458</v>
      </c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x14ac:dyDescent="0.2">
      <c r="A212" s="162" t="s">
        <v>159</v>
      </c>
      <c r="B212" s="163" t="s">
        <v>106</v>
      </c>
      <c r="C212" s="184" t="s">
        <v>107</v>
      </c>
      <c r="D212" s="164"/>
      <c r="E212" s="165"/>
      <c r="F212" s="166"/>
      <c r="G212" s="166">
        <f>SUMIF(AG213:AG225,"&lt;&gt;NOR",G213:G225)</f>
        <v>0</v>
      </c>
      <c r="H212" s="166"/>
      <c r="I212" s="166">
        <f>SUM(I213:I225)</f>
        <v>0</v>
      </c>
      <c r="J212" s="166"/>
      <c r="K212" s="166">
        <f>SUM(K213:K225)</f>
        <v>0</v>
      </c>
      <c r="L212" s="166"/>
      <c r="M212" s="166">
        <f>SUM(M213:M225)</f>
        <v>0</v>
      </c>
      <c r="N212" s="165"/>
      <c r="O212" s="165">
        <f>SUM(O213:O225)</f>
        <v>0.05</v>
      </c>
      <c r="P212" s="165"/>
      <c r="Q212" s="165">
        <f>SUM(Q213:Q225)</f>
        <v>0</v>
      </c>
      <c r="R212" s="166"/>
      <c r="S212" s="166"/>
      <c r="T212" s="167"/>
      <c r="U212" s="161"/>
      <c r="V212" s="161">
        <f>SUM(V213:V225)</f>
        <v>2.9</v>
      </c>
      <c r="W212" s="161"/>
      <c r="X212" s="161"/>
      <c r="Y212" s="161"/>
      <c r="AG212" t="s">
        <v>160</v>
      </c>
    </row>
    <row r="213" spans="1:60" ht="22.5" outlineLevel="1" x14ac:dyDescent="0.2">
      <c r="A213" s="169">
        <v>83</v>
      </c>
      <c r="B213" s="170" t="s">
        <v>461</v>
      </c>
      <c r="C213" s="185" t="s">
        <v>462</v>
      </c>
      <c r="D213" s="171" t="s">
        <v>203</v>
      </c>
      <c r="E213" s="172">
        <v>2.7662499999999999</v>
      </c>
      <c r="F213" s="173"/>
      <c r="G213" s="174">
        <f>ROUND(E213*F213,2)</f>
        <v>0</v>
      </c>
      <c r="H213" s="173"/>
      <c r="I213" s="174">
        <f>ROUND(E213*H213,2)</f>
        <v>0</v>
      </c>
      <c r="J213" s="173"/>
      <c r="K213" s="174">
        <f>ROUND(E213*J213,2)</f>
        <v>0</v>
      </c>
      <c r="L213" s="174">
        <v>21</v>
      </c>
      <c r="M213" s="174">
        <f>G213*(1+L213/100)</f>
        <v>0</v>
      </c>
      <c r="N213" s="172">
        <v>1.8010000000000002E-2</v>
      </c>
      <c r="O213" s="172">
        <f>ROUND(E213*N213,2)</f>
        <v>0.05</v>
      </c>
      <c r="P213" s="172">
        <v>0</v>
      </c>
      <c r="Q213" s="172">
        <f>ROUND(E213*P213,2)</f>
        <v>0</v>
      </c>
      <c r="R213" s="174" t="s">
        <v>204</v>
      </c>
      <c r="S213" s="174" t="s">
        <v>164</v>
      </c>
      <c r="T213" s="175" t="s">
        <v>164</v>
      </c>
      <c r="U213" s="160">
        <v>1.05</v>
      </c>
      <c r="V213" s="160">
        <f>ROUND(E213*U213,2)</f>
        <v>2.9</v>
      </c>
      <c r="W213" s="160"/>
      <c r="X213" s="160" t="s">
        <v>190</v>
      </c>
      <c r="Y213" s="160" t="s">
        <v>167</v>
      </c>
      <c r="Z213" s="150"/>
      <c r="AA213" s="150"/>
      <c r="AB213" s="150"/>
      <c r="AC213" s="150"/>
      <c r="AD213" s="150"/>
      <c r="AE213" s="150"/>
      <c r="AF213" s="150"/>
      <c r="AG213" s="150" t="s">
        <v>191</v>
      </c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2" x14ac:dyDescent="0.2">
      <c r="A214" s="157"/>
      <c r="B214" s="158"/>
      <c r="C214" s="255" t="s">
        <v>463</v>
      </c>
      <c r="D214" s="256"/>
      <c r="E214" s="256"/>
      <c r="F214" s="256"/>
      <c r="G214" s="256"/>
      <c r="H214" s="160"/>
      <c r="I214" s="160"/>
      <c r="J214" s="160"/>
      <c r="K214" s="160"/>
      <c r="L214" s="160"/>
      <c r="M214" s="160"/>
      <c r="N214" s="159"/>
      <c r="O214" s="159"/>
      <c r="P214" s="159"/>
      <c r="Q214" s="159"/>
      <c r="R214" s="160"/>
      <c r="S214" s="160"/>
      <c r="T214" s="160"/>
      <c r="U214" s="160"/>
      <c r="V214" s="160"/>
      <c r="W214" s="160"/>
      <c r="X214" s="160"/>
      <c r="Y214" s="160"/>
      <c r="Z214" s="150"/>
      <c r="AA214" s="150"/>
      <c r="AB214" s="150"/>
      <c r="AC214" s="150"/>
      <c r="AD214" s="150"/>
      <c r="AE214" s="150"/>
      <c r="AF214" s="150"/>
      <c r="AG214" s="150" t="s">
        <v>170</v>
      </c>
      <c r="AH214" s="150"/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2" x14ac:dyDescent="0.2">
      <c r="A215" s="157"/>
      <c r="B215" s="158"/>
      <c r="C215" s="196" t="s">
        <v>464</v>
      </c>
      <c r="D215" s="190"/>
      <c r="E215" s="191">
        <v>1.2524999999999999</v>
      </c>
      <c r="F215" s="160"/>
      <c r="G215" s="160"/>
      <c r="H215" s="160"/>
      <c r="I215" s="160"/>
      <c r="J215" s="160"/>
      <c r="K215" s="160"/>
      <c r="L215" s="160"/>
      <c r="M215" s="160"/>
      <c r="N215" s="159"/>
      <c r="O215" s="159"/>
      <c r="P215" s="159"/>
      <c r="Q215" s="159"/>
      <c r="R215" s="160"/>
      <c r="S215" s="160"/>
      <c r="T215" s="160"/>
      <c r="U215" s="160"/>
      <c r="V215" s="160"/>
      <c r="W215" s="160"/>
      <c r="X215" s="160"/>
      <c r="Y215" s="160"/>
      <c r="Z215" s="150"/>
      <c r="AA215" s="150"/>
      <c r="AB215" s="150"/>
      <c r="AC215" s="150"/>
      <c r="AD215" s="150"/>
      <c r="AE215" s="150"/>
      <c r="AF215" s="150"/>
      <c r="AG215" s="150" t="s">
        <v>200</v>
      </c>
      <c r="AH215" s="150">
        <v>0</v>
      </c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outlineLevel="3" x14ac:dyDescent="0.2">
      <c r="A216" s="157"/>
      <c r="B216" s="158"/>
      <c r="C216" s="196" t="s">
        <v>465</v>
      </c>
      <c r="D216" s="190"/>
      <c r="E216" s="191">
        <v>1.5137499999999999</v>
      </c>
      <c r="F216" s="160"/>
      <c r="G216" s="160"/>
      <c r="H216" s="160"/>
      <c r="I216" s="160"/>
      <c r="J216" s="160"/>
      <c r="K216" s="160"/>
      <c r="L216" s="160"/>
      <c r="M216" s="160"/>
      <c r="N216" s="159"/>
      <c r="O216" s="159"/>
      <c r="P216" s="159"/>
      <c r="Q216" s="159"/>
      <c r="R216" s="160"/>
      <c r="S216" s="160"/>
      <c r="T216" s="160"/>
      <c r="U216" s="160"/>
      <c r="V216" s="160"/>
      <c r="W216" s="160"/>
      <c r="X216" s="160"/>
      <c r="Y216" s="160"/>
      <c r="Z216" s="150"/>
      <c r="AA216" s="150"/>
      <c r="AB216" s="150"/>
      <c r="AC216" s="150"/>
      <c r="AD216" s="150"/>
      <c r="AE216" s="150"/>
      <c r="AF216" s="150"/>
      <c r="AG216" s="150" t="s">
        <v>200</v>
      </c>
      <c r="AH216" s="150">
        <v>0</v>
      </c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ht="22.5" outlineLevel="1" x14ac:dyDescent="0.2">
      <c r="A217" s="169">
        <v>84</v>
      </c>
      <c r="B217" s="170" t="s">
        <v>433</v>
      </c>
      <c r="C217" s="185" t="s">
        <v>434</v>
      </c>
      <c r="D217" s="171"/>
      <c r="E217" s="172">
        <v>0</v>
      </c>
      <c r="F217" s="173"/>
      <c r="G217" s="174">
        <f>ROUND(E217*F217,2)</f>
        <v>0</v>
      </c>
      <c r="H217" s="173"/>
      <c r="I217" s="174">
        <f>ROUND(E217*H217,2)</f>
        <v>0</v>
      </c>
      <c r="J217" s="173"/>
      <c r="K217" s="174">
        <f>ROUND(E217*J217,2)</f>
        <v>0</v>
      </c>
      <c r="L217" s="174">
        <v>21</v>
      </c>
      <c r="M217" s="174">
        <f>G217*(1+L217/100)</f>
        <v>0</v>
      </c>
      <c r="N217" s="172">
        <v>0</v>
      </c>
      <c r="O217" s="172">
        <f>ROUND(E217*N217,2)</f>
        <v>0</v>
      </c>
      <c r="P217" s="172">
        <v>0</v>
      </c>
      <c r="Q217" s="172">
        <f>ROUND(E217*P217,2)</f>
        <v>0</v>
      </c>
      <c r="R217" s="174"/>
      <c r="S217" s="174" t="s">
        <v>182</v>
      </c>
      <c r="T217" s="175" t="s">
        <v>165</v>
      </c>
      <c r="U217" s="160">
        <v>0</v>
      </c>
      <c r="V217" s="160">
        <f>ROUND(E217*U217,2)</f>
        <v>0</v>
      </c>
      <c r="W217" s="160"/>
      <c r="X217" s="160" t="s">
        <v>435</v>
      </c>
      <c r="Y217" s="160" t="s">
        <v>167</v>
      </c>
      <c r="Z217" s="150"/>
      <c r="AA217" s="150"/>
      <c r="AB217" s="150"/>
      <c r="AC217" s="150"/>
      <c r="AD217" s="150"/>
      <c r="AE217" s="150"/>
      <c r="AF217" s="150"/>
      <c r="AG217" s="150" t="s">
        <v>436</v>
      </c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outlineLevel="2" x14ac:dyDescent="0.2">
      <c r="A218" s="157"/>
      <c r="B218" s="158"/>
      <c r="C218" s="255" t="s">
        <v>437</v>
      </c>
      <c r="D218" s="256"/>
      <c r="E218" s="256"/>
      <c r="F218" s="256"/>
      <c r="G218" s="256"/>
      <c r="H218" s="160"/>
      <c r="I218" s="160"/>
      <c r="J218" s="160"/>
      <c r="K218" s="160"/>
      <c r="L218" s="160"/>
      <c r="M218" s="160"/>
      <c r="N218" s="159"/>
      <c r="O218" s="159"/>
      <c r="P218" s="159"/>
      <c r="Q218" s="159"/>
      <c r="R218" s="160"/>
      <c r="S218" s="160"/>
      <c r="T218" s="160"/>
      <c r="U218" s="160"/>
      <c r="V218" s="160"/>
      <c r="W218" s="160"/>
      <c r="X218" s="160"/>
      <c r="Y218" s="160"/>
      <c r="Z218" s="150"/>
      <c r="AA218" s="150"/>
      <c r="AB218" s="150"/>
      <c r="AC218" s="150"/>
      <c r="AD218" s="150"/>
      <c r="AE218" s="150"/>
      <c r="AF218" s="150"/>
      <c r="AG218" s="150" t="s">
        <v>170</v>
      </c>
      <c r="AH218" s="150"/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ht="22.5" outlineLevel="1" x14ac:dyDescent="0.2">
      <c r="A219" s="177">
        <v>85</v>
      </c>
      <c r="B219" s="178" t="s">
        <v>466</v>
      </c>
      <c r="C219" s="186" t="s">
        <v>467</v>
      </c>
      <c r="D219" s="179" t="s">
        <v>203</v>
      </c>
      <c r="E219" s="180">
        <v>26.2</v>
      </c>
      <c r="F219" s="181"/>
      <c r="G219" s="182">
        <f>ROUND(E219*F219,2)</f>
        <v>0</v>
      </c>
      <c r="H219" s="181"/>
      <c r="I219" s="182">
        <f>ROUND(E219*H219,2)</f>
        <v>0</v>
      </c>
      <c r="J219" s="181"/>
      <c r="K219" s="182">
        <f>ROUND(E219*J219,2)</f>
        <v>0</v>
      </c>
      <c r="L219" s="182">
        <v>21</v>
      </c>
      <c r="M219" s="182">
        <f>G219*(1+L219/100)</f>
        <v>0</v>
      </c>
      <c r="N219" s="180">
        <v>0</v>
      </c>
      <c r="O219" s="180">
        <f>ROUND(E219*N219,2)</f>
        <v>0</v>
      </c>
      <c r="P219" s="180">
        <v>0</v>
      </c>
      <c r="Q219" s="180">
        <f>ROUND(E219*P219,2)</f>
        <v>0</v>
      </c>
      <c r="R219" s="182"/>
      <c r="S219" s="182" t="s">
        <v>182</v>
      </c>
      <c r="T219" s="183" t="s">
        <v>165</v>
      </c>
      <c r="U219" s="160">
        <v>0</v>
      </c>
      <c r="V219" s="160">
        <f>ROUND(E219*U219,2)</f>
        <v>0</v>
      </c>
      <c r="W219" s="160"/>
      <c r="X219" s="160" t="s">
        <v>435</v>
      </c>
      <c r="Y219" s="160" t="s">
        <v>167</v>
      </c>
      <c r="Z219" s="150"/>
      <c r="AA219" s="150"/>
      <c r="AB219" s="150"/>
      <c r="AC219" s="150"/>
      <c r="AD219" s="150"/>
      <c r="AE219" s="150"/>
      <c r="AF219" s="150"/>
      <c r="AG219" s="150" t="s">
        <v>436</v>
      </c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ht="22.5" outlineLevel="1" x14ac:dyDescent="0.2">
      <c r="A220" s="177">
        <v>86</v>
      </c>
      <c r="B220" s="178" t="s">
        <v>468</v>
      </c>
      <c r="C220" s="186" t="s">
        <v>469</v>
      </c>
      <c r="D220" s="179" t="s">
        <v>203</v>
      </c>
      <c r="E220" s="180">
        <v>68.5</v>
      </c>
      <c r="F220" s="181"/>
      <c r="G220" s="182">
        <f>ROUND(E220*F220,2)</f>
        <v>0</v>
      </c>
      <c r="H220" s="181"/>
      <c r="I220" s="182">
        <f>ROUND(E220*H220,2)</f>
        <v>0</v>
      </c>
      <c r="J220" s="181"/>
      <c r="K220" s="182">
        <f>ROUND(E220*J220,2)</f>
        <v>0</v>
      </c>
      <c r="L220" s="182">
        <v>21</v>
      </c>
      <c r="M220" s="182">
        <f>G220*(1+L220/100)</f>
        <v>0</v>
      </c>
      <c r="N220" s="180">
        <v>0</v>
      </c>
      <c r="O220" s="180">
        <f>ROUND(E220*N220,2)</f>
        <v>0</v>
      </c>
      <c r="P220" s="180">
        <v>0</v>
      </c>
      <c r="Q220" s="180">
        <f>ROUND(E220*P220,2)</f>
        <v>0</v>
      </c>
      <c r="R220" s="182"/>
      <c r="S220" s="182" t="s">
        <v>182</v>
      </c>
      <c r="T220" s="183" t="s">
        <v>165</v>
      </c>
      <c r="U220" s="160">
        <v>0</v>
      </c>
      <c r="V220" s="160">
        <f>ROUND(E220*U220,2)</f>
        <v>0</v>
      </c>
      <c r="W220" s="160"/>
      <c r="X220" s="160" t="s">
        <v>435</v>
      </c>
      <c r="Y220" s="160" t="s">
        <v>167</v>
      </c>
      <c r="Z220" s="150"/>
      <c r="AA220" s="150"/>
      <c r="AB220" s="150"/>
      <c r="AC220" s="150"/>
      <c r="AD220" s="150"/>
      <c r="AE220" s="150"/>
      <c r="AF220" s="150"/>
      <c r="AG220" s="150" t="s">
        <v>436</v>
      </c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outlineLevel="1" x14ac:dyDescent="0.2">
      <c r="A221" s="177">
        <v>87</v>
      </c>
      <c r="B221" s="178" t="s">
        <v>470</v>
      </c>
      <c r="C221" s="186" t="s">
        <v>471</v>
      </c>
      <c r="D221" s="179" t="s">
        <v>203</v>
      </c>
      <c r="E221" s="180">
        <v>36.4</v>
      </c>
      <c r="F221" s="181"/>
      <c r="G221" s="182">
        <f>ROUND(E221*F221,2)</f>
        <v>0</v>
      </c>
      <c r="H221" s="181"/>
      <c r="I221" s="182">
        <f>ROUND(E221*H221,2)</f>
        <v>0</v>
      </c>
      <c r="J221" s="181"/>
      <c r="K221" s="182">
        <f>ROUND(E221*J221,2)</f>
        <v>0</v>
      </c>
      <c r="L221" s="182">
        <v>21</v>
      </c>
      <c r="M221" s="182">
        <f>G221*(1+L221/100)</f>
        <v>0</v>
      </c>
      <c r="N221" s="180">
        <v>0</v>
      </c>
      <c r="O221" s="180">
        <f>ROUND(E221*N221,2)</f>
        <v>0</v>
      </c>
      <c r="P221" s="180">
        <v>0</v>
      </c>
      <c r="Q221" s="180">
        <f>ROUND(E221*P221,2)</f>
        <v>0</v>
      </c>
      <c r="R221" s="182"/>
      <c r="S221" s="182" t="s">
        <v>182</v>
      </c>
      <c r="T221" s="183" t="s">
        <v>165</v>
      </c>
      <c r="U221" s="160">
        <v>0</v>
      </c>
      <c r="V221" s="160">
        <f>ROUND(E221*U221,2)</f>
        <v>0</v>
      </c>
      <c r="W221" s="160"/>
      <c r="X221" s="160" t="s">
        <v>435</v>
      </c>
      <c r="Y221" s="160" t="s">
        <v>167</v>
      </c>
      <c r="Z221" s="150"/>
      <c r="AA221" s="150"/>
      <c r="AB221" s="150"/>
      <c r="AC221" s="150"/>
      <c r="AD221" s="150"/>
      <c r="AE221" s="150"/>
      <c r="AF221" s="150"/>
      <c r="AG221" s="150" t="s">
        <v>436</v>
      </c>
      <c r="AH221" s="150"/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outlineLevel="1" x14ac:dyDescent="0.2">
      <c r="A222" s="169">
        <v>88</v>
      </c>
      <c r="B222" s="170" t="s">
        <v>472</v>
      </c>
      <c r="C222" s="185" t="s">
        <v>473</v>
      </c>
      <c r="D222" s="171" t="s">
        <v>203</v>
      </c>
      <c r="E222" s="172">
        <v>16.431750000000001</v>
      </c>
      <c r="F222" s="173"/>
      <c r="G222" s="174">
        <f>ROUND(E222*F222,2)</f>
        <v>0</v>
      </c>
      <c r="H222" s="173"/>
      <c r="I222" s="174">
        <f>ROUND(E222*H222,2)</f>
        <v>0</v>
      </c>
      <c r="J222" s="173"/>
      <c r="K222" s="174">
        <f>ROUND(E222*J222,2)</f>
        <v>0</v>
      </c>
      <c r="L222" s="174">
        <v>21</v>
      </c>
      <c r="M222" s="174">
        <f>G222*(1+L222/100)</f>
        <v>0</v>
      </c>
      <c r="N222" s="172">
        <v>0</v>
      </c>
      <c r="O222" s="172">
        <f>ROUND(E222*N222,2)</f>
        <v>0</v>
      </c>
      <c r="P222" s="172">
        <v>0</v>
      </c>
      <c r="Q222" s="172">
        <f>ROUND(E222*P222,2)</f>
        <v>0</v>
      </c>
      <c r="R222" s="174"/>
      <c r="S222" s="174" t="s">
        <v>182</v>
      </c>
      <c r="T222" s="175" t="s">
        <v>165</v>
      </c>
      <c r="U222" s="160">
        <v>0</v>
      </c>
      <c r="V222" s="160">
        <f>ROUND(E222*U222,2)</f>
        <v>0</v>
      </c>
      <c r="W222" s="160"/>
      <c r="X222" s="160" t="s">
        <v>435</v>
      </c>
      <c r="Y222" s="160" t="s">
        <v>167</v>
      </c>
      <c r="Z222" s="150"/>
      <c r="AA222" s="150"/>
      <c r="AB222" s="150"/>
      <c r="AC222" s="150"/>
      <c r="AD222" s="150"/>
      <c r="AE222" s="150"/>
      <c r="AF222" s="150"/>
      <c r="AG222" s="150" t="s">
        <v>436</v>
      </c>
      <c r="AH222" s="150"/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outlineLevel="2" x14ac:dyDescent="0.2">
      <c r="A223" s="157"/>
      <c r="B223" s="158"/>
      <c r="C223" s="196" t="s">
        <v>474</v>
      </c>
      <c r="D223" s="190"/>
      <c r="E223" s="191">
        <v>16.431750000000001</v>
      </c>
      <c r="F223" s="160"/>
      <c r="G223" s="160"/>
      <c r="H223" s="160"/>
      <c r="I223" s="160"/>
      <c r="J223" s="160"/>
      <c r="K223" s="160"/>
      <c r="L223" s="160"/>
      <c r="M223" s="160"/>
      <c r="N223" s="159"/>
      <c r="O223" s="159"/>
      <c r="P223" s="159"/>
      <c r="Q223" s="159"/>
      <c r="R223" s="160"/>
      <c r="S223" s="160"/>
      <c r="T223" s="160"/>
      <c r="U223" s="160"/>
      <c r="V223" s="160"/>
      <c r="W223" s="160"/>
      <c r="X223" s="160"/>
      <c r="Y223" s="160"/>
      <c r="Z223" s="150"/>
      <c r="AA223" s="150"/>
      <c r="AB223" s="150"/>
      <c r="AC223" s="150"/>
      <c r="AD223" s="150"/>
      <c r="AE223" s="150"/>
      <c r="AF223" s="150"/>
      <c r="AG223" s="150" t="s">
        <v>200</v>
      </c>
      <c r="AH223" s="150">
        <v>0</v>
      </c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ht="22.5" outlineLevel="1" x14ac:dyDescent="0.2">
      <c r="A224" s="177">
        <v>89</v>
      </c>
      <c r="B224" s="178" t="s">
        <v>475</v>
      </c>
      <c r="C224" s="186" t="s">
        <v>476</v>
      </c>
      <c r="D224" s="179" t="s">
        <v>315</v>
      </c>
      <c r="E224" s="180">
        <v>1</v>
      </c>
      <c r="F224" s="181"/>
      <c r="G224" s="182">
        <f>ROUND(E224*F224,2)</f>
        <v>0</v>
      </c>
      <c r="H224" s="181"/>
      <c r="I224" s="182">
        <f>ROUND(E224*H224,2)</f>
        <v>0</v>
      </c>
      <c r="J224" s="181"/>
      <c r="K224" s="182">
        <f>ROUND(E224*J224,2)</f>
        <v>0</v>
      </c>
      <c r="L224" s="182">
        <v>21</v>
      </c>
      <c r="M224" s="182">
        <f>G224*(1+L224/100)</f>
        <v>0</v>
      </c>
      <c r="N224" s="180">
        <v>0</v>
      </c>
      <c r="O224" s="180">
        <f>ROUND(E224*N224,2)</f>
        <v>0</v>
      </c>
      <c r="P224" s="180">
        <v>0</v>
      </c>
      <c r="Q224" s="180">
        <f>ROUND(E224*P224,2)</f>
        <v>0</v>
      </c>
      <c r="R224" s="182"/>
      <c r="S224" s="182" t="s">
        <v>182</v>
      </c>
      <c r="T224" s="183" t="s">
        <v>165</v>
      </c>
      <c r="U224" s="160">
        <v>0</v>
      </c>
      <c r="V224" s="160">
        <f>ROUND(E224*U224,2)</f>
        <v>0</v>
      </c>
      <c r="W224" s="160"/>
      <c r="X224" s="160" t="s">
        <v>435</v>
      </c>
      <c r="Y224" s="160" t="s">
        <v>167</v>
      </c>
      <c r="Z224" s="150"/>
      <c r="AA224" s="150"/>
      <c r="AB224" s="150"/>
      <c r="AC224" s="150"/>
      <c r="AD224" s="150"/>
      <c r="AE224" s="150"/>
      <c r="AF224" s="150"/>
      <c r="AG224" s="150" t="s">
        <v>436</v>
      </c>
      <c r="AH224" s="150"/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ht="22.5" outlineLevel="1" x14ac:dyDescent="0.2">
      <c r="A225" s="177">
        <v>90</v>
      </c>
      <c r="B225" s="178" t="s">
        <v>477</v>
      </c>
      <c r="C225" s="186" t="s">
        <v>478</v>
      </c>
      <c r="D225" s="179" t="s">
        <v>203</v>
      </c>
      <c r="E225" s="180">
        <v>13</v>
      </c>
      <c r="F225" s="181"/>
      <c r="G225" s="182">
        <f>ROUND(E225*F225,2)</f>
        <v>0</v>
      </c>
      <c r="H225" s="181"/>
      <c r="I225" s="182">
        <f>ROUND(E225*H225,2)</f>
        <v>0</v>
      </c>
      <c r="J225" s="181"/>
      <c r="K225" s="182">
        <f>ROUND(E225*J225,2)</f>
        <v>0</v>
      </c>
      <c r="L225" s="182">
        <v>21</v>
      </c>
      <c r="M225" s="182">
        <f>G225*(1+L225/100)</f>
        <v>0</v>
      </c>
      <c r="N225" s="180">
        <v>0</v>
      </c>
      <c r="O225" s="180">
        <f>ROUND(E225*N225,2)</f>
        <v>0</v>
      </c>
      <c r="P225" s="180">
        <v>0</v>
      </c>
      <c r="Q225" s="180">
        <f>ROUND(E225*P225,2)</f>
        <v>0</v>
      </c>
      <c r="R225" s="182"/>
      <c r="S225" s="182" t="s">
        <v>182</v>
      </c>
      <c r="T225" s="183" t="s">
        <v>165</v>
      </c>
      <c r="U225" s="160">
        <v>0</v>
      </c>
      <c r="V225" s="160">
        <f>ROUND(E225*U225,2)</f>
        <v>0</v>
      </c>
      <c r="W225" s="160"/>
      <c r="X225" s="160" t="s">
        <v>435</v>
      </c>
      <c r="Y225" s="160" t="s">
        <v>167</v>
      </c>
      <c r="Z225" s="150"/>
      <c r="AA225" s="150"/>
      <c r="AB225" s="150"/>
      <c r="AC225" s="150"/>
      <c r="AD225" s="150"/>
      <c r="AE225" s="150"/>
      <c r="AF225" s="150"/>
      <c r="AG225" s="150" t="s">
        <v>436</v>
      </c>
      <c r="AH225" s="150"/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x14ac:dyDescent="0.2">
      <c r="A226" s="162" t="s">
        <v>159</v>
      </c>
      <c r="B226" s="163" t="s">
        <v>108</v>
      </c>
      <c r="C226" s="184" t="s">
        <v>109</v>
      </c>
      <c r="D226" s="164"/>
      <c r="E226" s="165"/>
      <c r="F226" s="166"/>
      <c r="G226" s="166">
        <f>SUMIF(AG227:AG247,"&lt;&gt;NOR",G227:G247)</f>
        <v>0</v>
      </c>
      <c r="H226" s="166"/>
      <c r="I226" s="166">
        <f>SUM(I227:I247)</f>
        <v>0</v>
      </c>
      <c r="J226" s="166"/>
      <c r="K226" s="166">
        <f>SUM(K227:K247)</f>
        <v>0</v>
      </c>
      <c r="L226" s="166"/>
      <c r="M226" s="166">
        <f>SUM(M227:M247)</f>
        <v>0</v>
      </c>
      <c r="N226" s="165"/>
      <c r="O226" s="165">
        <f>SUM(O227:O247)</f>
        <v>0.42</v>
      </c>
      <c r="P226" s="165"/>
      <c r="Q226" s="165">
        <f>SUM(Q227:Q247)</f>
        <v>0</v>
      </c>
      <c r="R226" s="166"/>
      <c r="S226" s="166"/>
      <c r="T226" s="167"/>
      <c r="U226" s="161"/>
      <c r="V226" s="161">
        <f>SUM(V227:V247)</f>
        <v>41.09</v>
      </c>
      <c r="W226" s="161"/>
      <c r="X226" s="161"/>
      <c r="Y226" s="161"/>
      <c r="AG226" t="s">
        <v>160</v>
      </c>
    </row>
    <row r="227" spans="1:60" outlineLevel="1" x14ac:dyDescent="0.2">
      <c r="A227" s="169">
        <v>91</v>
      </c>
      <c r="B227" s="170" t="s">
        <v>479</v>
      </c>
      <c r="C227" s="185" t="s">
        <v>480</v>
      </c>
      <c r="D227" s="171" t="s">
        <v>239</v>
      </c>
      <c r="E227" s="172">
        <v>0.8</v>
      </c>
      <c r="F227" s="173"/>
      <c r="G227" s="174">
        <f>ROUND(E227*F227,2)</f>
        <v>0</v>
      </c>
      <c r="H227" s="173"/>
      <c r="I227" s="174">
        <f>ROUND(E227*H227,2)</f>
        <v>0</v>
      </c>
      <c r="J227" s="173"/>
      <c r="K227" s="174">
        <f>ROUND(E227*J227,2)</f>
        <v>0</v>
      </c>
      <c r="L227" s="174">
        <v>21</v>
      </c>
      <c r="M227" s="174">
        <f>G227*(1+L227/100)</f>
        <v>0</v>
      </c>
      <c r="N227" s="172">
        <v>0</v>
      </c>
      <c r="O227" s="172">
        <f>ROUND(E227*N227,2)</f>
        <v>0</v>
      </c>
      <c r="P227" s="172">
        <v>0</v>
      </c>
      <c r="Q227" s="172">
        <f>ROUND(E227*P227,2)</f>
        <v>0</v>
      </c>
      <c r="R227" s="174" t="s">
        <v>332</v>
      </c>
      <c r="S227" s="174" t="s">
        <v>164</v>
      </c>
      <c r="T227" s="175" t="s">
        <v>164</v>
      </c>
      <c r="U227" s="160">
        <v>0.15</v>
      </c>
      <c r="V227" s="160">
        <f>ROUND(E227*U227,2)</f>
        <v>0.12</v>
      </c>
      <c r="W227" s="160"/>
      <c r="X227" s="160" t="s">
        <v>190</v>
      </c>
      <c r="Y227" s="160" t="s">
        <v>167</v>
      </c>
      <c r="Z227" s="150"/>
      <c r="AA227" s="150"/>
      <c r="AB227" s="150"/>
      <c r="AC227" s="150"/>
      <c r="AD227" s="150"/>
      <c r="AE227" s="150"/>
      <c r="AF227" s="150"/>
      <c r="AG227" s="150" t="s">
        <v>191</v>
      </c>
      <c r="AH227" s="150"/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2" x14ac:dyDescent="0.2">
      <c r="A228" s="157"/>
      <c r="B228" s="158"/>
      <c r="C228" s="196" t="s">
        <v>481</v>
      </c>
      <c r="D228" s="190"/>
      <c r="E228" s="191">
        <v>0.8</v>
      </c>
      <c r="F228" s="160"/>
      <c r="G228" s="160"/>
      <c r="H228" s="160"/>
      <c r="I228" s="160"/>
      <c r="J228" s="160"/>
      <c r="K228" s="160"/>
      <c r="L228" s="160"/>
      <c r="M228" s="160"/>
      <c r="N228" s="159"/>
      <c r="O228" s="159"/>
      <c r="P228" s="159"/>
      <c r="Q228" s="159"/>
      <c r="R228" s="160"/>
      <c r="S228" s="160"/>
      <c r="T228" s="160"/>
      <c r="U228" s="160"/>
      <c r="V228" s="160"/>
      <c r="W228" s="160"/>
      <c r="X228" s="160"/>
      <c r="Y228" s="160"/>
      <c r="Z228" s="150"/>
      <c r="AA228" s="150"/>
      <c r="AB228" s="150"/>
      <c r="AC228" s="150"/>
      <c r="AD228" s="150"/>
      <c r="AE228" s="150"/>
      <c r="AF228" s="150"/>
      <c r="AG228" s="150" t="s">
        <v>200</v>
      </c>
      <c r="AH228" s="150">
        <v>0</v>
      </c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1" x14ac:dyDescent="0.2">
      <c r="A229" s="169">
        <v>92</v>
      </c>
      <c r="B229" s="170" t="s">
        <v>482</v>
      </c>
      <c r="C229" s="185" t="s">
        <v>483</v>
      </c>
      <c r="D229" s="171" t="s">
        <v>239</v>
      </c>
      <c r="E229" s="172">
        <v>39.424999999999997</v>
      </c>
      <c r="F229" s="173"/>
      <c r="G229" s="174">
        <f>ROUND(E229*F229,2)</f>
        <v>0</v>
      </c>
      <c r="H229" s="173"/>
      <c r="I229" s="174">
        <f>ROUND(E229*H229,2)</f>
        <v>0</v>
      </c>
      <c r="J229" s="173"/>
      <c r="K229" s="174">
        <f>ROUND(E229*J229,2)</f>
        <v>0</v>
      </c>
      <c r="L229" s="174">
        <v>21</v>
      </c>
      <c r="M229" s="174">
        <f>G229*(1+L229/100)</f>
        <v>0</v>
      </c>
      <c r="N229" s="172">
        <v>1.9000000000000001E-4</v>
      </c>
      <c r="O229" s="172">
        <f>ROUND(E229*N229,2)</f>
        <v>0.01</v>
      </c>
      <c r="P229" s="172">
        <v>0</v>
      </c>
      <c r="Q229" s="172">
        <f>ROUND(E229*P229,2)</f>
        <v>0</v>
      </c>
      <c r="R229" s="174" t="s">
        <v>402</v>
      </c>
      <c r="S229" s="174" t="s">
        <v>164</v>
      </c>
      <c r="T229" s="175" t="s">
        <v>164</v>
      </c>
      <c r="U229" s="160">
        <v>0.18</v>
      </c>
      <c r="V229" s="160">
        <f>ROUND(E229*U229,2)</f>
        <v>7.1</v>
      </c>
      <c r="W229" s="160"/>
      <c r="X229" s="160" t="s">
        <v>190</v>
      </c>
      <c r="Y229" s="160" t="s">
        <v>167</v>
      </c>
      <c r="Z229" s="150"/>
      <c r="AA229" s="150"/>
      <c r="AB229" s="150"/>
      <c r="AC229" s="150"/>
      <c r="AD229" s="150"/>
      <c r="AE229" s="150"/>
      <c r="AF229" s="150"/>
      <c r="AG229" s="150" t="s">
        <v>191</v>
      </c>
      <c r="AH229" s="150"/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2" x14ac:dyDescent="0.2">
      <c r="A230" s="157"/>
      <c r="B230" s="158"/>
      <c r="C230" s="255" t="s">
        <v>484</v>
      </c>
      <c r="D230" s="256"/>
      <c r="E230" s="256"/>
      <c r="F230" s="256"/>
      <c r="G230" s="256"/>
      <c r="H230" s="160"/>
      <c r="I230" s="160"/>
      <c r="J230" s="160"/>
      <c r="K230" s="160"/>
      <c r="L230" s="160"/>
      <c r="M230" s="160"/>
      <c r="N230" s="159"/>
      <c r="O230" s="159"/>
      <c r="P230" s="159"/>
      <c r="Q230" s="159"/>
      <c r="R230" s="160"/>
      <c r="S230" s="160"/>
      <c r="T230" s="160"/>
      <c r="U230" s="160"/>
      <c r="V230" s="160"/>
      <c r="W230" s="160"/>
      <c r="X230" s="160"/>
      <c r="Y230" s="160"/>
      <c r="Z230" s="150"/>
      <c r="AA230" s="150"/>
      <c r="AB230" s="150"/>
      <c r="AC230" s="150"/>
      <c r="AD230" s="150"/>
      <c r="AE230" s="150"/>
      <c r="AF230" s="150"/>
      <c r="AG230" s="150" t="s">
        <v>170</v>
      </c>
      <c r="AH230" s="150"/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outlineLevel="2" x14ac:dyDescent="0.2">
      <c r="A231" s="157"/>
      <c r="B231" s="158"/>
      <c r="C231" s="196" t="s">
        <v>485</v>
      </c>
      <c r="D231" s="190"/>
      <c r="E231" s="191">
        <v>15.93</v>
      </c>
      <c r="F231" s="160"/>
      <c r="G231" s="160"/>
      <c r="H231" s="160"/>
      <c r="I231" s="160"/>
      <c r="J231" s="160"/>
      <c r="K231" s="160"/>
      <c r="L231" s="160"/>
      <c r="M231" s="160"/>
      <c r="N231" s="159"/>
      <c r="O231" s="159"/>
      <c r="P231" s="159"/>
      <c r="Q231" s="159"/>
      <c r="R231" s="160"/>
      <c r="S231" s="160"/>
      <c r="T231" s="160"/>
      <c r="U231" s="160"/>
      <c r="V231" s="160"/>
      <c r="W231" s="160"/>
      <c r="X231" s="160"/>
      <c r="Y231" s="160"/>
      <c r="Z231" s="150"/>
      <c r="AA231" s="150"/>
      <c r="AB231" s="150"/>
      <c r="AC231" s="150"/>
      <c r="AD231" s="150"/>
      <c r="AE231" s="150"/>
      <c r="AF231" s="150"/>
      <c r="AG231" s="150" t="s">
        <v>200</v>
      </c>
      <c r="AH231" s="150">
        <v>0</v>
      </c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outlineLevel="3" x14ac:dyDescent="0.2">
      <c r="A232" s="157"/>
      <c r="B232" s="158"/>
      <c r="C232" s="196" t="s">
        <v>486</v>
      </c>
      <c r="D232" s="190"/>
      <c r="E232" s="191">
        <v>17.745000000000001</v>
      </c>
      <c r="F232" s="160"/>
      <c r="G232" s="160"/>
      <c r="H232" s="160"/>
      <c r="I232" s="160"/>
      <c r="J232" s="160"/>
      <c r="K232" s="160"/>
      <c r="L232" s="160"/>
      <c r="M232" s="160"/>
      <c r="N232" s="159"/>
      <c r="O232" s="159"/>
      <c r="P232" s="159"/>
      <c r="Q232" s="159"/>
      <c r="R232" s="160"/>
      <c r="S232" s="160"/>
      <c r="T232" s="160"/>
      <c r="U232" s="160"/>
      <c r="V232" s="160"/>
      <c r="W232" s="160"/>
      <c r="X232" s="160"/>
      <c r="Y232" s="160"/>
      <c r="Z232" s="150"/>
      <c r="AA232" s="150"/>
      <c r="AB232" s="150"/>
      <c r="AC232" s="150"/>
      <c r="AD232" s="150"/>
      <c r="AE232" s="150"/>
      <c r="AF232" s="150"/>
      <c r="AG232" s="150" t="s">
        <v>200</v>
      </c>
      <c r="AH232" s="150">
        <v>0</v>
      </c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outlineLevel="3" x14ac:dyDescent="0.2">
      <c r="A233" s="157"/>
      <c r="B233" s="158"/>
      <c r="C233" s="197" t="s">
        <v>487</v>
      </c>
      <c r="D233" s="192"/>
      <c r="E233" s="193">
        <v>33.674999999999997</v>
      </c>
      <c r="F233" s="160"/>
      <c r="G233" s="160"/>
      <c r="H233" s="160"/>
      <c r="I233" s="160"/>
      <c r="J233" s="160"/>
      <c r="K233" s="160"/>
      <c r="L233" s="160"/>
      <c r="M233" s="160"/>
      <c r="N233" s="159"/>
      <c r="O233" s="159"/>
      <c r="P233" s="159"/>
      <c r="Q233" s="159"/>
      <c r="R233" s="160"/>
      <c r="S233" s="160"/>
      <c r="T233" s="160"/>
      <c r="U233" s="160"/>
      <c r="V233" s="160"/>
      <c r="W233" s="160"/>
      <c r="X233" s="160"/>
      <c r="Y233" s="160"/>
      <c r="Z233" s="150"/>
      <c r="AA233" s="150"/>
      <c r="AB233" s="150"/>
      <c r="AC233" s="150"/>
      <c r="AD233" s="150"/>
      <c r="AE233" s="150"/>
      <c r="AF233" s="150"/>
      <c r="AG233" s="150" t="s">
        <v>200</v>
      </c>
      <c r="AH233" s="150">
        <v>1</v>
      </c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outlineLevel="3" x14ac:dyDescent="0.2">
      <c r="A234" s="157"/>
      <c r="B234" s="158"/>
      <c r="C234" s="196" t="s">
        <v>488</v>
      </c>
      <c r="D234" s="190"/>
      <c r="E234" s="191">
        <v>5.75</v>
      </c>
      <c r="F234" s="160"/>
      <c r="G234" s="160"/>
      <c r="H234" s="160"/>
      <c r="I234" s="160"/>
      <c r="J234" s="160"/>
      <c r="K234" s="160"/>
      <c r="L234" s="160"/>
      <c r="M234" s="160"/>
      <c r="N234" s="159"/>
      <c r="O234" s="159"/>
      <c r="P234" s="159"/>
      <c r="Q234" s="159"/>
      <c r="R234" s="160"/>
      <c r="S234" s="160"/>
      <c r="T234" s="160"/>
      <c r="U234" s="160"/>
      <c r="V234" s="160"/>
      <c r="W234" s="160"/>
      <c r="X234" s="160"/>
      <c r="Y234" s="160"/>
      <c r="Z234" s="150"/>
      <c r="AA234" s="150"/>
      <c r="AB234" s="150"/>
      <c r="AC234" s="150"/>
      <c r="AD234" s="150"/>
      <c r="AE234" s="150"/>
      <c r="AF234" s="150"/>
      <c r="AG234" s="150" t="s">
        <v>200</v>
      </c>
      <c r="AH234" s="150">
        <v>0</v>
      </c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ht="22.5" outlineLevel="1" x14ac:dyDescent="0.2">
      <c r="A235" s="169">
        <v>93</v>
      </c>
      <c r="B235" s="170" t="s">
        <v>489</v>
      </c>
      <c r="C235" s="185" t="s">
        <v>490</v>
      </c>
      <c r="D235" s="171" t="s">
        <v>203</v>
      </c>
      <c r="E235" s="172">
        <v>75.959999999999994</v>
      </c>
      <c r="F235" s="173"/>
      <c r="G235" s="174">
        <f>ROUND(E235*F235,2)</f>
        <v>0</v>
      </c>
      <c r="H235" s="173"/>
      <c r="I235" s="174">
        <f>ROUND(E235*H235,2)</f>
        <v>0</v>
      </c>
      <c r="J235" s="173"/>
      <c r="K235" s="174">
        <f>ROUND(E235*J235,2)</f>
        <v>0</v>
      </c>
      <c r="L235" s="174">
        <v>21</v>
      </c>
      <c r="M235" s="174">
        <f>G235*(1+L235/100)</f>
        <v>0</v>
      </c>
      <c r="N235" s="172">
        <v>3.5E-4</v>
      </c>
      <c r="O235" s="172">
        <f>ROUND(E235*N235,2)</f>
        <v>0.03</v>
      </c>
      <c r="P235" s="172">
        <v>0</v>
      </c>
      <c r="Q235" s="172">
        <f>ROUND(E235*P235,2)</f>
        <v>0</v>
      </c>
      <c r="R235" s="174" t="s">
        <v>402</v>
      </c>
      <c r="S235" s="174" t="s">
        <v>164</v>
      </c>
      <c r="T235" s="175" t="s">
        <v>164</v>
      </c>
      <c r="U235" s="160">
        <v>0.44</v>
      </c>
      <c r="V235" s="160">
        <f>ROUND(E235*U235,2)</f>
        <v>33.42</v>
      </c>
      <c r="W235" s="160"/>
      <c r="X235" s="160" t="s">
        <v>190</v>
      </c>
      <c r="Y235" s="160" t="s">
        <v>167</v>
      </c>
      <c r="Z235" s="150"/>
      <c r="AA235" s="150"/>
      <c r="AB235" s="150"/>
      <c r="AC235" s="150"/>
      <c r="AD235" s="150"/>
      <c r="AE235" s="150"/>
      <c r="AF235" s="150"/>
      <c r="AG235" s="150" t="s">
        <v>191</v>
      </c>
      <c r="AH235" s="150"/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outlineLevel="2" x14ac:dyDescent="0.2">
      <c r="A236" s="157"/>
      <c r="B236" s="158"/>
      <c r="C236" s="264" t="s">
        <v>491</v>
      </c>
      <c r="D236" s="265"/>
      <c r="E236" s="265"/>
      <c r="F236" s="265"/>
      <c r="G236" s="265"/>
      <c r="H236" s="160"/>
      <c r="I236" s="160"/>
      <c r="J236" s="160"/>
      <c r="K236" s="160"/>
      <c r="L236" s="160"/>
      <c r="M236" s="160"/>
      <c r="N236" s="159"/>
      <c r="O236" s="159"/>
      <c r="P236" s="159"/>
      <c r="Q236" s="159"/>
      <c r="R236" s="160"/>
      <c r="S236" s="160"/>
      <c r="T236" s="160"/>
      <c r="U236" s="160"/>
      <c r="V236" s="160"/>
      <c r="W236" s="160"/>
      <c r="X236" s="160"/>
      <c r="Y236" s="160"/>
      <c r="Z236" s="150"/>
      <c r="AA236" s="150"/>
      <c r="AB236" s="150"/>
      <c r="AC236" s="150"/>
      <c r="AD236" s="150"/>
      <c r="AE236" s="150"/>
      <c r="AF236" s="150"/>
      <c r="AG236" s="150" t="s">
        <v>193</v>
      </c>
      <c r="AH236" s="150"/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outlineLevel="2" x14ac:dyDescent="0.2">
      <c r="A237" s="157"/>
      <c r="B237" s="158"/>
      <c r="C237" s="196" t="s">
        <v>492</v>
      </c>
      <c r="D237" s="190"/>
      <c r="E237" s="191">
        <v>75.959999999999994</v>
      </c>
      <c r="F237" s="160"/>
      <c r="G237" s="160"/>
      <c r="H237" s="160"/>
      <c r="I237" s="160"/>
      <c r="J237" s="160"/>
      <c r="K237" s="160"/>
      <c r="L237" s="160"/>
      <c r="M237" s="160"/>
      <c r="N237" s="159"/>
      <c r="O237" s="159"/>
      <c r="P237" s="159"/>
      <c r="Q237" s="159"/>
      <c r="R237" s="160"/>
      <c r="S237" s="160"/>
      <c r="T237" s="160"/>
      <c r="U237" s="160"/>
      <c r="V237" s="160"/>
      <c r="W237" s="160"/>
      <c r="X237" s="160"/>
      <c r="Y237" s="160"/>
      <c r="Z237" s="150"/>
      <c r="AA237" s="150"/>
      <c r="AB237" s="150"/>
      <c r="AC237" s="150"/>
      <c r="AD237" s="150"/>
      <c r="AE237" s="150"/>
      <c r="AF237" s="150"/>
      <c r="AG237" s="150" t="s">
        <v>200</v>
      </c>
      <c r="AH237" s="150">
        <v>0</v>
      </c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outlineLevel="1" x14ac:dyDescent="0.2">
      <c r="A238" s="169">
        <v>94</v>
      </c>
      <c r="B238" s="170" t="s">
        <v>493</v>
      </c>
      <c r="C238" s="185" t="s">
        <v>494</v>
      </c>
      <c r="D238" s="171" t="s">
        <v>239</v>
      </c>
      <c r="E238" s="172">
        <v>0.88</v>
      </c>
      <c r="F238" s="173"/>
      <c r="G238" s="174">
        <f>ROUND(E238*F238,2)</f>
        <v>0</v>
      </c>
      <c r="H238" s="173"/>
      <c r="I238" s="174">
        <f>ROUND(E238*H238,2)</f>
        <v>0</v>
      </c>
      <c r="J238" s="173"/>
      <c r="K238" s="174">
        <f>ROUND(E238*J238,2)</f>
        <v>0</v>
      </c>
      <c r="L238" s="174">
        <v>21</v>
      </c>
      <c r="M238" s="174">
        <f>G238*(1+L238/100)</f>
        <v>0</v>
      </c>
      <c r="N238" s="172">
        <v>8.3000000000000001E-4</v>
      </c>
      <c r="O238" s="172">
        <f>ROUND(E238*N238,2)</f>
        <v>0</v>
      </c>
      <c r="P238" s="172">
        <v>0</v>
      </c>
      <c r="Q238" s="172">
        <f>ROUND(E238*P238,2)</f>
        <v>0</v>
      </c>
      <c r="R238" s="174"/>
      <c r="S238" s="174" t="s">
        <v>182</v>
      </c>
      <c r="T238" s="175" t="s">
        <v>165</v>
      </c>
      <c r="U238" s="160">
        <v>0</v>
      </c>
      <c r="V238" s="160">
        <f>ROUND(E238*U238,2)</f>
        <v>0</v>
      </c>
      <c r="W238" s="160"/>
      <c r="X238" s="160" t="s">
        <v>247</v>
      </c>
      <c r="Y238" s="160" t="s">
        <v>167</v>
      </c>
      <c r="Z238" s="150"/>
      <c r="AA238" s="150"/>
      <c r="AB238" s="150"/>
      <c r="AC238" s="150"/>
      <c r="AD238" s="150"/>
      <c r="AE238" s="150"/>
      <c r="AF238" s="150"/>
      <c r="AG238" s="150" t="s">
        <v>248</v>
      </c>
      <c r="AH238" s="150"/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outlineLevel="2" x14ac:dyDescent="0.2">
      <c r="A239" s="157"/>
      <c r="B239" s="158"/>
      <c r="C239" s="196" t="s">
        <v>495</v>
      </c>
      <c r="D239" s="190"/>
      <c r="E239" s="191">
        <v>0.88</v>
      </c>
      <c r="F239" s="160"/>
      <c r="G239" s="160"/>
      <c r="H239" s="160"/>
      <c r="I239" s="160"/>
      <c r="J239" s="160"/>
      <c r="K239" s="160"/>
      <c r="L239" s="160"/>
      <c r="M239" s="160"/>
      <c r="N239" s="159"/>
      <c r="O239" s="159"/>
      <c r="P239" s="159"/>
      <c r="Q239" s="159"/>
      <c r="R239" s="160"/>
      <c r="S239" s="160"/>
      <c r="T239" s="160"/>
      <c r="U239" s="160"/>
      <c r="V239" s="160"/>
      <c r="W239" s="160"/>
      <c r="X239" s="160"/>
      <c r="Y239" s="160"/>
      <c r="Z239" s="150"/>
      <c r="AA239" s="150"/>
      <c r="AB239" s="150"/>
      <c r="AC239" s="150"/>
      <c r="AD239" s="150"/>
      <c r="AE239" s="150"/>
      <c r="AF239" s="150"/>
      <c r="AG239" s="150" t="s">
        <v>200</v>
      </c>
      <c r="AH239" s="150">
        <v>0</v>
      </c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outlineLevel="1" x14ac:dyDescent="0.2">
      <c r="A240" s="169">
        <v>95</v>
      </c>
      <c r="B240" s="170" t="s">
        <v>496</v>
      </c>
      <c r="C240" s="185" t="s">
        <v>497</v>
      </c>
      <c r="D240" s="171" t="s">
        <v>203</v>
      </c>
      <c r="E240" s="172">
        <v>81.926370000000006</v>
      </c>
      <c r="F240" s="173"/>
      <c r="G240" s="174">
        <f>ROUND(E240*F240,2)</f>
        <v>0</v>
      </c>
      <c r="H240" s="173"/>
      <c r="I240" s="174">
        <f>ROUND(E240*H240,2)</f>
        <v>0</v>
      </c>
      <c r="J240" s="173"/>
      <c r="K240" s="174">
        <f>ROUND(E240*J240,2)</f>
        <v>0</v>
      </c>
      <c r="L240" s="174">
        <v>21</v>
      </c>
      <c r="M240" s="174">
        <f>G240*(1+L240/100)</f>
        <v>0</v>
      </c>
      <c r="N240" s="172">
        <v>4.5999999999999999E-3</v>
      </c>
      <c r="O240" s="172">
        <f>ROUND(E240*N240,2)</f>
        <v>0.38</v>
      </c>
      <c r="P240" s="172">
        <v>0</v>
      </c>
      <c r="Q240" s="172">
        <f>ROUND(E240*P240,2)</f>
        <v>0</v>
      </c>
      <c r="R240" s="174"/>
      <c r="S240" s="174" t="s">
        <v>182</v>
      </c>
      <c r="T240" s="175" t="s">
        <v>165</v>
      </c>
      <c r="U240" s="160">
        <v>0</v>
      </c>
      <c r="V240" s="160">
        <f>ROUND(E240*U240,2)</f>
        <v>0</v>
      </c>
      <c r="W240" s="160"/>
      <c r="X240" s="160" t="s">
        <v>247</v>
      </c>
      <c r="Y240" s="160" t="s">
        <v>167</v>
      </c>
      <c r="Z240" s="150"/>
      <c r="AA240" s="150"/>
      <c r="AB240" s="150"/>
      <c r="AC240" s="150"/>
      <c r="AD240" s="150"/>
      <c r="AE240" s="150"/>
      <c r="AF240" s="150"/>
      <c r="AG240" s="150" t="s">
        <v>248</v>
      </c>
      <c r="AH240" s="150"/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outlineLevel="2" x14ac:dyDescent="0.2">
      <c r="A241" s="157"/>
      <c r="B241" s="158"/>
      <c r="C241" s="196" t="s">
        <v>498</v>
      </c>
      <c r="D241" s="190"/>
      <c r="E241" s="191">
        <v>79.757999999999996</v>
      </c>
      <c r="F241" s="160"/>
      <c r="G241" s="160"/>
      <c r="H241" s="160"/>
      <c r="I241" s="160"/>
      <c r="J241" s="160"/>
      <c r="K241" s="160"/>
      <c r="L241" s="160"/>
      <c r="M241" s="160"/>
      <c r="N241" s="159"/>
      <c r="O241" s="159"/>
      <c r="P241" s="159"/>
      <c r="Q241" s="159"/>
      <c r="R241" s="160"/>
      <c r="S241" s="160"/>
      <c r="T241" s="160"/>
      <c r="U241" s="160"/>
      <c r="V241" s="160"/>
      <c r="W241" s="160"/>
      <c r="X241" s="160"/>
      <c r="Y241" s="160"/>
      <c r="Z241" s="150"/>
      <c r="AA241" s="150"/>
      <c r="AB241" s="150"/>
      <c r="AC241" s="150"/>
      <c r="AD241" s="150"/>
      <c r="AE241" s="150"/>
      <c r="AF241" s="150"/>
      <c r="AG241" s="150" t="s">
        <v>200</v>
      </c>
      <c r="AH241" s="150">
        <v>0</v>
      </c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outlineLevel="3" x14ac:dyDescent="0.2">
      <c r="A242" s="157"/>
      <c r="B242" s="158"/>
      <c r="C242" s="196" t="s">
        <v>499</v>
      </c>
      <c r="D242" s="190"/>
      <c r="E242" s="191">
        <v>2.16838</v>
      </c>
      <c r="F242" s="160"/>
      <c r="G242" s="160"/>
      <c r="H242" s="160"/>
      <c r="I242" s="160"/>
      <c r="J242" s="160"/>
      <c r="K242" s="160"/>
      <c r="L242" s="160"/>
      <c r="M242" s="160"/>
      <c r="N242" s="159"/>
      <c r="O242" s="159"/>
      <c r="P242" s="159"/>
      <c r="Q242" s="159"/>
      <c r="R242" s="160"/>
      <c r="S242" s="160"/>
      <c r="T242" s="160"/>
      <c r="U242" s="160"/>
      <c r="V242" s="160"/>
      <c r="W242" s="160"/>
      <c r="X242" s="160"/>
      <c r="Y242" s="160"/>
      <c r="Z242" s="150"/>
      <c r="AA242" s="150"/>
      <c r="AB242" s="150"/>
      <c r="AC242" s="150"/>
      <c r="AD242" s="150"/>
      <c r="AE242" s="150"/>
      <c r="AF242" s="150"/>
      <c r="AG242" s="150" t="s">
        <v>200</v>
      </c>
      <c r="AH242" s="150">
        <v>0</v>
      </c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outlineLevel="1" x14ac:dyDescent="0.2">
      <c r="A243" s="169">
        <v>96</v>
      </c>
      <c r="B243" s="170" t="s">
        <v>500</v>
      </c>
      <c r="C243" s="185" t="s">
        <v>501</v>
      </c>
      <c r="D243" s="171" t="s">
        <v>420</v>
      </c>
      <c r="E243" s="172">
        <v>0.41166999999999998</v>
      </c>
      <c r="F243" s="173"/>
      <c r="G243" s="174">
        <f>ROUND(E243*F243,2)</f>
        <v>0</v>
      </c>
      <c r="H243" s="173"/>
      <c r="I243" s="174">
        <f>ROUND(E243*H243,2)</f>
        <v>0</v>
      </c>
      <c r="J243" s="173"/>
      <c r="K243" s="174">
        <f>ROUND(E243*J243,2)</f>
        <v>0</v>
      </c>
      <c r="L243" s="174">
        <v>21</v>
      </c>
      <c r="M243" s="174">
        <f>G243*(1+L243/100)</f>
        <v>0</v>
      </c>
      <c r="N243" s="172">
        <v>0</v>
      </c>
      <c r="O243" s="172">
        <f>ROUND(E243*N243,2)</f>
        <v>0</v>
      </c>
      <c r="P243" s="172">
        <v>0</v>
      </c>
      <c r="Q243" s="172">
        <f>ROUND(E243*P243,2)</f>
        <v>0</v>
      </c>
      <c r="R243" s="174" t="s">
        <v>402</v>
      </c>
      <c r="S243" s="174" t="s">
        <v>164</v>
      </c>
      <c r="T243" s="175" t="s">
        <v>164</v>
      </c>
      <c r="U243" s="160">
        <v>1.1020000000000001</v>
      </c>
      <c r="V243" s="160">
        <f>ROUND(E243*U243,2)</f>
        <v>0.45</v>
      </c>
      <c r="W243" s="160"/>
      <c r="X243" s="160" t="s">
        <v>421</v>
      </c>
      <c r="Y243" s="160" t="s">
        <v>167</v>
      </c>
      <c r="Z243" s="150"/>
      <c r="AA243" s="150"/>
      <c r="AB243" s="150"/>
      <c r="AC243" s="150"/>
      <c r="AD243" s="150"/>
      <c r="AE243" s="150"/>
      <c r="AF243" s="150"/>
      <c r="AG243" s="150" t="s">
        <v>422</v>
      </c>
      <c r="AH243" s="150"/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outlineLevel="2" x14ac:dyDescent="0.2">
      <c r="A244" s="157"/>
      <c r="B244" s="158"/>
      <c r="C244" s="264" t="s">
        <v>502</v>
      </c>
      <c r="D244" s="265"/>
      <c r="E244" s="265"/>
      <c r="F244" s="265"/>
      <c r="G244" s="265"/>
      <c r="H244" s="160"/>
      <c r="I244" s="160"/>
      <c r="J244" s="160"/>
      <c r="K244" s="160"/>
      <c r="L244" s="160"/>
      <c r="M244" s="160"/>
      <c r="N244" s="159"/>
      <c r="O244" s="159"/>
      <c r="P244" s="159"/>
      <c r="Q244" s="159"/>
      <c r="R244" s="160"/>
      <c r="S244" s="160"/>
      <c r="T244" s="160"/>
      <c r="U244" s="160"/>
      <c r="V244" s="160"/>
      <c r="W244" s="160"/>
      <c r="X244" s="160"/>
      <c r="Y244" s="160"/>
      <c r="Z244" s="150"/>
      <c r="AA244" s="150"/>
      <c r="AB244" s="150"/>
      <c r="AC244" s="150"/>
      <c r="AD244" s="150"/>
      <c r="AE244" s="150"/>
      <c r="AF244" s="150"/>
      <c r="AG244" s="150" t="s">
        <v>193</v>
      </c>
      <c r="AH244" s="150"/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outlineLevel="2" x14ac:dyDescent="0.2">
      <c r="A245" s="157"/>
      <c r="B245" s="158"/>
      <c r="C245" s="196" t="s">
        <v>424</v>
      </c>
      <c r="D245" s="190"/>
      <c r="E245" s="191"/>
      <c r="F245" s="160"/>
      <c r="G245" s="160"/>
      <c r="H245" s="160"/>
      <c r="I245" s="160"/>
      <c r="J245" s="160"/>
      <c r="K245" s="160"/>
      <c r="L245" s="160"/>
      <c r="M245" s="160"/>
      <c r="N245" s="159"/>
      <c r="O245" s="159"/>
      <c r="P245" s="159"/>
      <c r="Q245" s="159"/>
      <c r="R245" s="160"/>
      <c r="S245" s="160"/>
      <c r="T245" s="160"/>
      <c r="U245" s="160"/>
      <c r="V245" s="160"/>
      <c r="W245" s="160"/>
      <c r="X245" s="160"/>
      <c r="Y245" s="160"/>
      <c r="Z245" s="150"/>
      <c r="AA245" s="150"/>
      <c r="AB245" s="150"/>
      <c r="AC245" s="150"/>
      <c r="AD245" s="150"/>
      <c r="AE245" s="150"/>
      <c r="AF245" s="150"/>
      <c r="AG245" s="150" t="s">
        <v>200</v>
      </c>
      <c r="AH245" s="150">
        <v>0</v>
      </c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outlineLevel="3" x14ac:dyDescent="0.2">
      <c r="A246" s="157"/>
      <c r="B246" s="158"/>
      <c r="C246" s="196" t="s">
        <v>503</v>
      </c>
      <c r="D246" s="190"/>
      <c r="E246" s="191"/>
      <c r="F246" s="160"/>
      <c r="G246" s="160"/>
      <c r="H246" s="160"/>
      <c r="I246" s="160"/>
      <c r="J246" s="160"/>
      <c r="K246" s="160"/>
      <c r="L246" s="160"/>
      <c r="M246" s="160"/>
      <c r="N246" s="159"/>
      <c r="O246" s="159"/>
      <c r="P246" s="159"/>
      <c r="Q246" s="159"/>
      <c r="R246" s="160"/>
      <c r="S246" s="160"/>
      <c r="T246" s="160"/>
      <c r="U246" s="160"/>
      <c r="V246" s="160"/>
      <c r="W246" s="160"/>
      <c r="X246" s="160"/>
      <c r="Y246" s="160"/>
      <c r="Z246" s="150"/>
      <c r="AA246" s="150"/>
      <c r="AB246" s="150"/>
      <c r="AC246" s="150"/>
      <c r="AD246" s="150"/>
      <c r="AE246" s="150"/>
      <c r="AF246" s="150"/>
      <c r="AG246" s="150" t="s">
        <v>200</v>
      </c>
      <c r="AH246" s="150">
        <v>0</v>
      </c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</row>
    <row r="247" spans="1:60" outlineLevel="3" x14ac:dyDescent="0.2">
      <c r="A247" s="157"/>
      <c r="B247" s="158"/>
      <c r="C247" s="196" t="s">
        <v>504</v>
      </c>
      <c r="D247" s="190"/>
      <c r="E247" s="191">
        <v>0.41166999999999998</v>
      </c>
      <c r="F247" s="160"/>
      <c r="G247" s="160"/>
      <c r="H247" s="160"/>
      <c r="I247" s="160"/>
      <c r="J247" s="160"/>
      <c r="K247" s="160"/>
      <c r="L247" s="160"/>
      <c r="M247" s="160"/>
      <c r="N247" s="159"/>
      <c r="O247" s="159"/>
      <c r="P247" s="159"/>
      <c r="Q247" s="159"/>
      <c r="R247" s="160"/>
      <c r="S247" s="160"/>
      <c r="T247" s="160"/>
      <c r="U247" s="160"/>
      <c r="V247" s="160"/>
      <c r="W247" s="160"/>
      <c r="X247" s="160"/>
      <c r="Y247" s="160"/>
      <c r="Z247" s="150"/>
      <c r="AA247" s="150"/>
      <c r="AB247" s="150"/>
      <c r="AC247" s="150"/>
      <c r="AD247" s="150"/>
      <c r="AE247" s="150"/>
      <c r="AF247" s="150"/>
      <c r="AG247" s="150" t="s">
        <v>200</v>
      </c>
      <c r="AH247" s="150">
        <v>0</v>
      </c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x14ac:dyDescent="0.2">
      <c r="A248" s="162" t="s">
        <v>159</v>
      </c>
      <c r="B248" s="163" t="s">
        <v>110</v>
      </c>
      <c r="C248" s="184" t="s">
        <v>111</v>
      </c>
      <c r="D248" s="164"/>
      <c r="E248" s="165"/>
      <c r="F248" s="166"/>
      <c r="G248" s="166">
        <f>SUMIF(AG249:AG264,"&lt;&gt;NOR",G249:G264)</f>
        <v>0</v>
      </c>
      <c r="H248" s="166"/>
      <c r="I248" s="166">
        <f>SUM(I249:I264)</f>
        <v>0</v>
      </c>
      <c r="J248" s="166"/>
      <c r="K248" s="166">
        <f>SUM(K249:K264)</f>
        <v>0</v>
      </c>
      <c r="L248" s="166"/>
      <c r="M248" s="166">
        <f>SUM(M249:M264)</f>
        <v>0</v>
      </c>
      <c r="N248" s="165"/>
      <c r="O248" s="165">
        <f>SUM(O249:O264)</f>
        <v>1.1100000000000001</v>
      </c>
      <c r="P248" s="165"/>
      <c r="Q248" s="165">
        <f>SUM(Q249:Q264)</f>
        <v>0</v>
      </c>
      <c r="R248" s="166"/>
      <c r="S248" s="166"/>
      <c r="T248" s="167"/>
      <c r="U248" s="161"/>
      <c r="V248" s="161">
        <f>SUM(V249:V264)</f>
        <v>32.230000000000004</v>
      </c>
      <c r="W248" s="161"/>
      <c r="X248" s="161"/>
      <c r="Y248" s="161"/>
      <c r="AG248" t="s">
        <v>160</v>
      </c>
    </row>
    <row r="249" spans="1:60" ht="22.5" outlineLevel="1" x14ac:dyDescent="0.2">
      <c r="A249" s="177">
        <v>97</v>
      </c>
      <c r="B249" s="178" t="s">
        <v>505</v>
      </c>
      <c r="C249" s="186" t="s">
        <v>506</v>
      </c>
      <c r="D249" s="179" t="s">
        <v>203</v>
      </c>
      <c r="E249" s="180">
        <v>75.959999999999994</v>
      </c>
      <c r="F249" s="181"/>
      <c r="G249" s="182">
        <f>ROUND(E249*F249,2)</f>
        <v>0</v>
      </c>
      <c r="H249" s="181"/>
      <c r="I249" s="182">
        <f>ROUND(E249*H249,2)</f>
        <v>0</v>
      </c>
      <c r="J249" s="181"/>
      <c r="K249" s="182">
        <f>ROUND(E249*J249,2)</f>
        <v>0</v>
      </c>
      <c r="L249" s="182">
        <v>21</v>
      </c>
      <c r="M249" s="182">
        <f>G249*(1+L249/100)</f>
        <v>0</v>
      </c>
      <c r="N249" s="180">
        <v>5.0000000000000002E-5</v>
      </c>
      <c r="O249" s="180">
        <f>ROUND(E249*N249,2)</f>
        <v>0</v>
      </c>
      <c r="P249" s="180">
        <v>0</v>
      </c>
      <c r="Q249" s="180">
        <f>ROUND(E249*P249,2)</f>
        <v>0</v>
      </c>
      <c r="R249" s="182" t="s">
        <v>507</v>
      </c>
      <c r="S249" s="182" t="s">
        <v>164</v>
      </c>
      <c r="T249" s="183" t="s">
        <v>164</v>
      </c>
      <c r="U249" s="160">
        <v>6.5000000000000002E-2</v>
      </c>
      <c r="V249" s="160">
        <f>ROUND(E249*U249,2)</f>
        <v>4.9400000000000004</v>
      </c>
      <c r="W249" s="160"/>
      <c r="X249" s="160" t="s">
        <v>190</v>
      </c>
      <c r="Y249" s="160" t="s">
        <v>167</v>
      </c>
      <c r="Z249" s="150"/>
      <c r="AA249" s="150"/>
      <c r="AB249" s="150"/>
      <c r="AC249" s="150"/>
      <c r="AD249" s="150"/>
      <c r="AE249" s="150"/>
      <c r="AF249" s="150"/>
      <c r="AG249" s="150" t="s">
        <v>333</v>
      </c>
      <c r="AH249" s="150"/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ht="22.5" outlineLevel="1" x14ac:dyDescent="0.2">
      <c r="A250" s="177">
        <v>98</v>
      </c>
      <c r="B250" s="178" t="s">
        <v>508</v>
      </c>
      <c r="C250" s="186" t="s">
        <v>509</v>
      </c>
      <c r="D250" s="179" t="s">
        <v>203</v>
      </c>
      <c r="E250" s="180">
        <v>75.959999999999994</v>
      </c>
      <c r="F250" s="181"/>
      <c r="G250" s="182">
        <f>ROUND(E250*F250,2)</f>
        <v>0</v>
      </c>
      <c r="H250" s="181"/>
      <c r="I250" s="182">
        <f>ROUND(E250*H250,2)</f>
        <v>0</v>
      </c>
      <c r="J250" s="181"/>
      <c r="K250" s="182">
        <f>ROUND(E250*J250,2)</f>
        <v>0</v>
      </c>
      <c r="L250" s="182">
        <v>21</v>
      </c>
      <c r="M250" s="182">
        <f>G250*(1+L250/100)</f>
        <v>0</v>
      </c>
      <c r="N250" s="180">
        <v>3.0000000000000001E-3</v>
      </c>
      <c r="O250" s="180">
        <f>ROUND(E250*N250,2)</f>
        <v>0.23</v>
      </c>
      <c r="P250" s="180">
        <v>0</v>
      </c>
      <c r="Q250" s="180">
        <f>ROUND(E250*P250,2)</f>
        <v>0</v>
      </c>
      <c r="R250" s="182" t="s">
        <v>507</v>
      </c>
      <c r="S250" s="182" t="s">
        <v>164</v>
      </c>
      <c r="T250" s="183" t="s">
        <v>164</v>
      </c>
      <c r="U250" s="160">
        <v>0.32200000000000001</v>
      </c>
      <c r="V250" s="160">
        <f>ROUND(E250*U250,2)</f>
        <v>24.46</v>
      </c>
      <c r="W250" s="160"/>
      <c r="X250" s="160" t="s">
        <v>190</v>
      </c>
      <c r="Y250" s="160" t="s">
        <v>167</v>
      </c>
      <c r="Z250" s="150"/>
      <c r="AA250" s="150"/>
      <c r="AB250" s="150"/>
      <c r="AC250" s="150"/>
      <c r="AD250" s="150"/>
      <c r="AE250" s="150"/>
      <c r="AF250" s="150"/>
      <c r="AG250" s="150" t="s">
        <v>333</v>
      </c>
      <c r="AH250" s="150"/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</row>
    <row r="251" spans="1:60" ht="33.75" outlineLevel="1" x14ac:dyDescent="0.2">
      <c r="A251" s="177">
        <v>99</v>
      </c>
      <c r="B251" s="178" t="s">
        <v>510</v>
      </c>
      <c r="C251" s="186" t="s">
        <v>511</v>
      </c>
      <c r="D251" s="179" t="s">
        <v>203</v>
      </c>
      <c r="E251" s="180">
        <v>75.959999999999994</v>
      </c>
      <c r="F251" s="181"/>
      <c r="G251" s="182">
        <f>ROUND(E251*F251,2)</f>
        <v>0</v>
      </c>
      <c r="H251" s="181"/>
      <c r="I251" s="182">
        <f>ROUND(E251*H251,2)</f>
        <v>0</v>
      </c>
      <c r="J251" s="181"/>
      <c r="K251" s="182">
        <f>ROUND(E251*J251,2)</f>
        <v>0</v>
      </c>
      <c r="L251" s="182">
        <v>21</v>
      </c>
      <c r="M251" s="182">
        <f>G251*(1+L251/100)</f>
        <v>0</v>
      </c>
      <c r="N251" s="180">
        <v>3.0000000000000001E-3</v>
      </c>
      <c r="O251" s="180">
        <f>ROUND(E251*N251,2)</f>
        <v>0.23</v>
      </c>
      <c r="P251" s="180">
        <v>0</v>
      </c>
      <c r="Q251" s="180">
        <f>ROUND(E251*P251,2)</f>
        <v>0</v>
      </c>
      <c r="R251" s="182" t="s">
        <v>507</v>
      </c>
      <c r="S251" s="182" t="s">
        <v>164</v>
      </c>
      <c r="T251" s="183" t="s">
        <v>164</v>
      </c>
      <c r="U251" s="160">
        <v>1.7999999999999999E-2</v>
      </c>
      <c r="V251" s="160">
        <f>ROUND(E251*U251,2)</f>
        <v>1.37</v>
      </c>
      <c r="W251" s="160"/>
      <c r="X251" s="160" t="s">
        <v>190</v>
      </c>
      <c r="Y251" s="160" t="s">
        <v>167</v>
      </c>
      <c r="Z251" s="150"/>
      <c r="AA251" s="150"/>
      <c r="AB251" s="150"/>
      <c r="AC251" s="150"/>
      <c r="AD251" s="150"/>
      <c r="AE251" s="150"/>
      <c r="AF251" s="150"/>
      <c r="AG251" s="150" t="s">
        <v>333</v>
      </c>
      <c r="AH251" s="150"/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</row>
    <row r="252" spans="1:60" outlineLevel="1" x14ac:dyDescent="0.2">
      <c r="A252" s="169">
        <v>100</v>
      </c>
      <c r="B252" s="170" t="s">
        <v>110</v>
      </c>
      <c r="C252" s="185" t="s">
        <v>512</v>
      </c>
      <c r="D252" s="171" t="s">
        <v>198</v>
      </c>
      <c r="E252" s="172">
        <v>0.31157000000000001</v>
      </c>
      <c r="F252" s="173"/>
      <c r="G252" s="174">
        <f>ROUND(E252*F252,2)</f>
        <v>0</v>
      </c>
      <c r="H252" s="173"/>
      <c r="I252" s="174">
        <f>ROUND(E252*H252,2)</f>
        <v>0</v>
      </c>
      <c r="J252" s="173"/>
      <c r="K252" s="174">
        <f>ROUND(E252*J252,2)</f>
        <v>0</v>
      </c>
      <c r="L252" s="174">
        <v>21</v>
      </c>
      <c r="M252" s="174">
        <f>G252*(1+L252/100)</f>
        <v>0</v>
      </c>
      <c r="N252" s="172">
        <v>2.0779999999999998</v>
      </c>
      <c r="O252" s="172">
        <f>ROUND(E252*N252,2)</f>
        <v>0.65</v>
      </c>
      <c r="P252" s="172">
        <v>0</v>
      </c>
      <c r="Q252" s="172">
        <f>ROUND(E252*P252,2)</f>
        <v>0</v>
      </c>
      <c r="R252" s="174"/>
      <c r="S252" s="174" t="s">
        <v>182</v>
      </c>
      <c r="T252" s="175" t="s">
        <v>165</v>
      </c>
      <c r="U252" s="160">
        <v>0</v>
      </c>
      <c r="V252" s="160">
        <f>ROUND(E252*U252,2)</f>
        <v>0</v>
      </c>
      <c r="W252" s="160"/>
      <c r="X252" s="160" t="s">
        <v>190</v>
      </c>
      <c r="Y252" s="160" t="s">
        <v>167</v>
      </c>
      <c r="Z252" s="150"/>
      <c r="AA252" s="150"/>
      <c r="AB252" s="150"/>
      <c r="AC252" s="150"/>
      <c r="AD252" s="150"/>
      <c r="AE252" s="150"/>
      <c r="AF252" s="150"/>
      <c r="AG252" s="150" t="s">
        <v>258</v>
      </c>
      <c r="AH252" s="150"/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outlineLevel="2" x14ac:dyDescent="0.2">
      <c r="A253" s="157"/>
      <c r="B253" s="158"/>
      <c r="C253" s="255" t="s">
        <v>513</v>
      </c>
      <c r="D253" s="256"/>
      <c r="E253" s="256"/>
      <c r="F253" s="256"/>
      <c r="G253" s="256"/>
      <c r="H253" s="160"/>
      <c r="I253" s="160"/>
      <c r="J253" s="160"/>
      <c r="K253" s="160"/>
      <c r="L253" s="160"/>
      <c r="M253" s="160"/>
      <c r="N253" s="159"/>
      <c r="O253" s="159"/>
      <c r="P253" s="159"/>
      <c r="Q253" s="159"/>
      <c r="R253" s="160"/>
      <c r="S253" s="160"/>
      <c r="T253" s="160"/>
      <c r="U253" s="160"/>
      <c r="V253" s="160"/>
      <c r="W253" s="160"/>
      <c r="X253" s="160"/>
      <c r="Y253" s="160"/>
      <c r="Z253" s="150"/>
      <c r="AA253" s="150"/>
      <c r="AB253" s="150"/>
      <c r="AC253" s="150"/>
      <c r="AD253" s="150"/>
      <c r="AE253" s="150"/>
      <c r="AF253" s="150"/>
      <c r="AG253" s="150" t="s">
        <v>170</v>
      </c>
      <c r="AH253" s="150"/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</row>
    <row r="254" spans="1:60" outlineLevel="2" x14ac:dyDescent="0.2">
      <c r="A254" s="157"/>
      <c r="B254" s="158"/>
      <c r="C254" s="198" t="s">
        <v>514</v>
      </c>
      <c r="D254" s="194"/>
      <c r="E254" s="195"/>
      <c r="F254" s="160"/>
      <c r="G254" s="160"/>
      <c r="H254" s="160"/>
      <c r="I254" s="160"/>
      <c r="J254" s="160"/>
      <c r="K254" s="160"/>
      <c r="L254" s="160"/>
      <c r="M254" s="160"/>
      <c r="N254" s="159"/>
      <c r="O254" s="159"/>
      <c r="P254" s="159"/>
      <c r="Q254" s="159"/>
      <c r="R254" s="160"/>
      <c r="S254" s="160"/>
      <c r="T254" s="160"/>
      <c r="U254" s="160"/>
      <c r="V254" s="160"/>
      <c r="W254" s="160"/>
      <c r="X254" s="160"/>
      <c r="Y254" s="160"/>
      <c r="Z254" s="150"/>
      <c r="AA254" s="150"/>
      <c r="AB254" s="150"/>
      <c r="AC254" s="150"/>
      <c r="AD254" s="150"/>
      <c r="AE254" s="150"/>
      <c r="AF254" s="150"/>
      <c r="AG254" s="150" t="s">
        <v>200</v>
      </c>
      <c r="AH254" s="150"/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outlineLevel="3" x14ac:dyDescent="0.2">
      <c r="A255" s="157"/>
      <c r="B255" s="158"/>
      <c r="C255" s="199" t="s">
        <v>515</v>
      </c>
      <c r="D255" s="194"/>
      <c r="E255" s="195">
        <v>1.9935</v>
      </c>
      <c r="F255" s="160"/>
      <c r="G255" s="160"/>
      <c r="H255" s="160"/>
      <c r="I255" s="160"/>
      <c r="J255" s="160"/>
      <c r="K255" s="160"/>
      <c r="L255" s="160"/>
      <c r="M255" s="160"/>
      <c r="N255" s="159"/>
      <c r="O255" s="159"/>
      <c r="P255" s="159"/>
      <c r="Q255" s="159"/>
      <c r="R255" s="160"/>
      <c r="S255" s="160"/>
      <c r="T255" s="160"/>
      <c r="U255" s="160"/>
      <c r="V255" s="160"/>
      <c r="W255" s="160"/>
      <c r="X255" s="160"/>
      <c r="Y255" s="160"/>
      <c r="Z255" s="150"/>
      <c r="AA255" s="150"/>
      <c r="AB255" s="150"/>
      <c r="AC255" s="150"/>
      <c r="AD255" s="150"/>
      <c r="AE255" s="150"/>
      <c r="AF255" s="150"/>
      <c r="AG255" s="150" t="s">
        <v>200</v>
      </c>
      <c r="AH255" s="150">
        <v>2</v>
      </c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</row>
    <row r="256" spans="1:60" outlineLevel="3" x14ac:dyDescent="0.2">
      <c r="A256" s="157"/>
      <c r="B256" s="158"/>
      <c r="C256" s="199" t="s">
        <v>516</v>
      </c>
      <c r="D256" s="194"/>
      <c r="E256" s="195">
        <v>1.6575</v>
      </c>
      <c r="F256" s="160"/>
      <c r="G256" s="160"/>
      <c r="H256" s="160"/>
      <c r="I256" s="160"/>
      <c r="J256" s="160"/>
      <c r="K256" s="160"/>
      <c r="L256" s="160"/>
      <c r="M256" s="160"/>
      <c r="N256" s="159"/>
      <c r="O256" s="159"/>
      <c r="P256" s="159"/>
      <c r="Q256" s="159"/>
      <c r="R256" s="160"/>
      <c r="S256" s="160"/>
      <c r="T256" s="160"/>
      <c r="U256" s="160"/>
      <c r="V256" s="160"/>
      <c r="W256" s="160"/>
      <c r="X256" s="160"/>
      <c r="Y256" s="160"/>
      <c r="Z256" s="150"/>
      <c r="AA256" s="150"/>
      <c r="AB256" s="150"/>
      <c r="AC256" s="150"/>
      <c r="AD256" s="150"/>
      <c r="AE256" s="150"/>
      <c r="AF256" s="150"/>
      <c r="AG256" s="150" t="s">
        <v>200</v>
      </c>
      <c r="AH256" s="150">
        <v>2</v>
      </c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outlineLevel="3" x14ac:dyDescent="0.2">
      <c r="A257" s="157"/>
      <c r="B257" s="158"/>
      <c r="C257" s="199" t="s">
        <v>517</v>
      </c>
      <c r="D257" s="194"/>
      <c r="E257" s="195">
        <v>0.8</v>
      </c>
      <c r="F257" s="160"/>
      <c r="G257" s="160"/>
      <c r="H257" s="160"/>
      <c r="I257" s="160"/>
      <c r="J257" s="160"/>
      <c r="K257" s="160"/>
      <c r="L257" s="160"/>
      <c r="M257" s="160"/>
      <c r="N257" s="159"/>
      <c r="O257" s="159"/>
      <c r="P257" s="159"/>
      <c r="Q257" s="159"/>
      <c r="R257" s="160"/>
      <c r="S257" s="160"/>
      <c r="T257" s="160"/>
      <c r="U257" s="160"/>
      <c r="V257" s="160"/>
      <c r="W257" s="160"/>
      <c r="X257" s="160"/>
      <c r="Y257" s="160"/>
      <c r="Z257" s="150"/>
      <c r="AA257" s="150"/>
      <c r="AB257" s="150"/>
      <c r="AC257" s="150"/>
      <c r="AD257" s="150"/>
      <c r="AE257" s="150"/>
      <c r="AF257" s="150"/>
      <c r="AG257" s="150" t="s">
        <v>200</v>
      </c>
      <c r="AH257" s="150">
        <v>2</v>
      </c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outlineLevel="3" x14ac:dyDescent="0.2">
      <c r="A258" s="157"/>
      <c r="B258" s="158"/>
      <c r="C258" s="198" t="s">
        <v>518</v>
      </c>
      <c r="D258" s="194"/>
      <c r="E258" s="195"/>
      <c r="F258" s="160"/>
      <c r="G258" s="160"/>
      <c r="H258" s="160"/>
      <c r="I258" s="160"/>
      <c r="J258" s="160"/>
      <c r="K258" s="160"/>
      <c r="L258" s="160"/>
      <c r="M258" s="160"/>
      <c r="N258" s="159"/>
      <c r="O258" s="159"/>
      <c r="P258" s="159"/>
      <c r="Q258" s="159"/>
      <c r="R258" s="160"/>
      <c r="S258" s="160"/>
      <c r="T258" s="160"/>
      <c r="U258" s="160"/>
      <c r="V258" s="160"/>
      <c r="W258" s="160"/>
      <c r="X258" s="160"/>
      <c r="Y258" s="160"/>
      <c r="Z258" s="150"/>
      <c r="AA258" s="150"/>
      <c r="AB258" s="150"/>
      <c r="AC258" s="150"/>
      <c r="AD258" s="150"/>
      <c r="AE258" s="150"/>
      <c r="AF258" s="150"/>
      <c r="AG258" s="150" t="s">
        <v>200</v>
      </c>
      <c r="AH258" s="150"/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  <c r="BH258" s="150"/>
    </row>
    <row r="259" spans="1:60" outlineLevel="3" x14ac:dyDescent="0.2">
      <c r="A259" s="157"/>
      <c r="B259" s="158"/>
      <c r="C259" s="196" t="s">
        <v>519</v>
      </c>
      <c r="D259" s="190"/>
      <c r="E259" s="191">
        <v>0.31157000000000001</v>
      </c>
      <c r="F259" s="160"/>
      <c r="G259" s="160"/>
      <c r="H259" s="160"/>
      <c r="I259" s="160"/>
      <c r="J259" s="160"/>
      <c r="K259" s="160"/>
      <c r="L259" s="160"/>
      <c r="M259" s="160"/>
      <c r="N259" s="159"/>
      <c r="O259" s="159"/>
      <c r="P259" s="159"/>
      <c r="Q259" s="159"/>
      <c r="R259" s="160"/>
      <c r="S259" s="160"/>
      <c r="T259" s="160"/>
      <c r="U259" s="160"/>
      <c r="V259" s="160"/>
      <c r="W259" s="160"/>
      <c r="X259" s="160"/>
      <c r="Y259" s="160"/>
      <c r="Z259" s="150"/>
      <c r="AA259" s="150"/>
      <c r="AB259" s="150"/>
      <c r="AC259" s="150"/>
      <c r="AD259" s="150"/>
      <c r="AE259" s="150"/>
      <c r="AF259" s="150"/>
      <c r="AG259" s="150" t="s">
        <v>200</v>
      </c>
      <c r="AH259" s="150">
        <v>0</v>
      </c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outlineLevel="1" x14ac:dyDescent="0.2">
      <c r="A260" s="169">
        <v>101</v>
      </c>
      <c r="B260" s="170" t="s">
        <v>520</v>
      </c>
      <c r="C260" s="185" t="s">
        <v>521</v>
      </c>
      <c r="D260" s="171" t="s">
        <v>420</v>
      </c>
      <c r="E260" s="172">
        <v>1.107</v>
      </c>
      <c r="F260" s="173"/>
      <c r="G260" s="174">
        <f>ROUND(E260*F260,2)</f>
        <v>0</v>
      </c>
      <c r="H260" s="173"/>
      <c r="I260" s="174">
        <f>ROUND(E260*H260,2)</f>
        <v>0</v>
      </c>
      <c r="J260" s="173"/>
      <c r="K260" s="174">
        <f>ROUND(E260*J260,2)</f>
        <v>0</v>
      </c>
      <c r="L260" s="174">
        <v>21</v>
      </c>
      <c r="M260" s="174">
        <f>G260*(1+L260/100)</f>
        <v>0</v>
      </c>
      <c r="N260" s="172">
        <v>0</v>
      </c>
      <c r="O260" s="172">
        <f>ROUND(E260*N260,2)</f>
        <v>0</v>
      </c>
      <c r="P260" s="172">
        <v>0</v>
      </c>
      <c r="Q260" s="172">
        <f>ROUND(E260*P260,2)</f>
        <v>0</v>
      </c>
      <c r="R260" s="174" t="s">
        <v>507</v>
      </c>
      <c r="S260" s="174" t="s">
        <v>164</v>
      </c>
      <c r="T260" s="175" t="s">
        <v>164</v>
      </c>
      <c r="U260" s="160">
        <v>1.321</v>
      </c>
      <c r="V260" s="160">
        <f>ROUND(E260*U260,2)</f>
        <v>1.46</v>
      </c>
      <c r="W260" s="160"/>
      <c r="X260" s="160" t="s">
        <v>421</v>
      </c>
      <c r="Y260" s="160" t="s">
        <v>167</v>
      </c>
      <c r="Z260" s="150"/>
      <c r="AA260" s="150"/>
      <c r="AB260" s="150"/>
      <c r="AC260" s="150"/>
      <c r="AD260" s="150"/>
      <c r="AE260" s="150"/>
      <c r="AF260" s="150"/>
      <c r="AG260" s="150" t="s">
        <v>422</v>
      </c>
      <c r="AH260" s="150"/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  <c r="BH260" s="150"/>
    </row>
    <row r="261" spans="1:60" outlineLevel="2" x14ac:dyDescent="0.2">
      <c r="A261" s="157"/>
      <c r="B261" s="158"/>
      <c r="C261" s="264" t="s">
        <v>522</v>
      </c>
      <c r="D261" s="265"/>
      <c r="E261" s="265"/>
      <c r="F261" s="265"/>
      <c r="G261" s="265"/>
      <c r="H261" s="160"/>
      <c r="I261" s="160"/>
      <c r="J261" s="160"/>
      <c r="K261" s="160"/>
      <c r="L261" s="160"/>
      <c r="M261" s="160"/>
      <c r="N261" s="159"/>
      <c r="O261" s="159"/>
      <c r="P261" s="159"/>
      <c r="Q261" s="159"/>
      <c r="R261" s="160"/>
      <c r="S261" s="160"/>
      <c r="T261" s="160"/>
      <c r="U261" s="160"/>
      <c r="V261" s="160"/>
      <c r="W261" s="160"/>
      <c r="X261" s="160"/>
      <c r="Y261" s="160"/>
      <c r="Z261" s="150"/>
      <c r="AA261" s="150"/>
      <c r="AB261" s="150"/>
      <c r="AC261" s="150"/>
      <c r="AD261" s="150"/>
      <c r="AE261" s="150"/>
      <c r="AF261" s="150"/>
      <c r="AG261" s="150" t="s">
        <v>193</v>
      </c>
      <c r="AH261" s="150"/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</row>
    <row r="262" spans="1:60" outlineLevel="2" x14ac:dyDescent="0.2">
      <c r="A262" s="157"/>
      <c r="B262" s="158"/>
      <c r="C262" s="196" t="s">
        <v>424</v>
      </c>
      <c r="D262" s="190"/>
      <c r="E262" s="191"/>
      <c r="F262" s="160"/>
      <c r="G262" s="160"/>
      <c r="H262" s="160"/>
      <c r="I262" s="160"/>
      <c r="J262" s="160"/>
      <c r="K262" s="160"/>
      <c r="L262" s="160"/>
      <c r="M262" s="160"/>
      <c r="N262" s="159"/>
      <c r="O262" s="159"/>
      <c r="P262" s="159"/>
      <c r="Q262" s="159"/>
      <c r="R262" s="160"/>
      <c r="S262" s="160"/>
      <c r="T262" s="160"/>
      <c r="U262" s="160"/>
      <c r="V262" s="160"/>
      <c r="W262" s="160"/>
      <c r="X262" s="160"/>
      <c r="Y262" s="160"/>
      <c r="Z262" s="150"/>
      <c r="AA262" s="150"/>
      <c r="AB262" s="150"/>
      <c r="AC262" s="150"/>
      <c r="AD262" s="150"/>
      <c r="AE262" s="150"/>
      <c r="AF262" s="150"/>
      <c r="AG262" s="150" t="s">
        <v>200</v>
      </c>
      <c r="AH262" s="150">
        <v>0</v>
      </c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  <c r="BH262" s="150"/>
    </row>
    <row r="263" spans="1:60" outlineLevel="3" x14ac:dyDescent="0.2">
      <c r="A263" s="157"/>
      <c r="B263" s="158"/>
      <c r="C263" s="196" t="s">
        <v>523</v>
      </c>
      <c r="D263" s="190"/>
      <c r="E263" s="191"/>
      <c r="F263" s="160"/>
      <c r="G263" s="160"/>
      <c r="H263" s="160"/>
      <c r="I263" s="160"/>
      <c r="J263" s="160"/>
      <c r="K263" s="160"/>
      <c r="L263" s="160"/>
      <c r="M263" s="160"/>
      <c r="N263" s="159"/>
      <c r="O263" s="159"/>
      <c r="P263" s="159"/>
      <c r="Q263" s="159"/>
      <c r="R263" s="160"/>
      <c r="S263" s="160"/>
      <c r="T263" s="160"/>
      <c r="U263" s="160"/>
      <c r="V263" s="160"/>
      <c r="W263" s="160"/>
      <c r="X263" s="160"/>
      <c r="Y263" s="160"/>
      <c r="Z263" s="150"/>
      <c r="AA263" s="150"/>
      <c r="AB263" s="150"/>
      <c r="AC263" s="150"/>
      <c r="AD263" s="150"/>
      <c r="AE263" s="150"/>
      <c r="AF263" s="150"/>
      <c r="AG263" s="150" t="s">
        <v>200</v>
      </c>
      <c r="AH263" s="150">
        <v>0</v>
      </c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</row>
    <row r="264" spans="1:60" outlineLevel="3" x14ac:dyDescent="0.2">
      <c r="A264" s="157"/>
      <c r="B264" s="158"/>
      <c r="C264" s="196" t="s">
        <v>524</v>
      </c>
      <c r="D264" s="190"/>
      <c r="E264" s="191">
        <v>1.107</v>
      </c>
      <c r="F264" s="160"/>
      <c r="G264" s="160"/>
      <c r="H264" s="160"/>
      <c r="I264" s="160"/>
      <c r="J264" s="160"/>
      <c r="K264" s="160"/>
      <c r="L264" s="160"/>
      <c r="M264" s="160"/>
      <c r="N264" s="159"/>
      <c r="O264" s="159"/>
      <c r="P264" s="159"/>
      <c r="Q264" s="159"/>
      <c r="R264" s="160"/>
      <c r="S264" s="160"/>
      <c r="T264" s="160"/>
      <c r="U264" s="160"/>
      <c r="V264" s="160"/>
      <c r="W264" s="160"/>
      <c r="X264" s="160"/>
      <c r="Y264" s="160"/>
      <c r="Z264" s="150"/>
      <c r="AA264" s="150"/>
      <c r="AB264" s="150"/>
      <c r="AC264" s="150"/>
      <c r="AD264" s="150"/>
      <c r="AE264" s="150"/>
      <c r="AF264" s="150"/>
      <c r="AG264" s="150" t="s">
        <v>200</v>
      </c>
      <c r="AH264" s="150">
        <v>0</v>
      </c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</row>
    <row r="265" spans="1:60" x14ac:dyDescent="0.2">
      <c r="A265" s="162" t="s">
        <v>159</v>
      </c>
      <c r="B265" s="163" t="s">
        <v>112</v>
      </c>
      <c r="C265" s="184" t="s">
        <v>113</v>
      </c>
      <c r="D265" s="164"/>
      <c r="E265" s="165"/>
      <c r="F265" s="166"/>
      <c r="G265" s="166">
        <f>SUMIF(AG266:AG278,"&lt;&gt;NOR",G266:G278)</f>
        <v>0</v>
      </c>
      <c r="H265" s="166"/>
      <c r="I265" s="166">
        <f>SUM(I266:I278)</f>
        <v>0</v>
      </c>
      <c r="J265" s="166"/>
      <c r="K265" s="166">
        <f>SUM(K266:K278)</f>
        <v>0</v>
      </c>
      <c r="L265" s="166"/>
      <c r="M265" s="166">
        <f>SUM(M266:M278)</f>
        <v>0</v>
      </c>
      <c r="N265" s="165"/>
      <c r="O265" s="165">
        <f>SUM(O266:O278)</f>
        <v>0.05</v>
      </c>
      <c r="P265" s="165"/>
      <c r="Q265" s="165">
        <f>SUM(Q266:Q278)</f>
        <v>0</v>
      </c>
      <c r="R265" s="166"/>
      <c r="S265" s="166"/>
      <c r="T265" s="167"/>
      <c r="U265" s="161"/>
      <c r="V265" s="161">
        <f>SUM(V266:V278)</f>
        <v>3.82</v>
      </c>
      <c r="W265" s="161"/>
      <c r="X265" s="161"/>
      <c r="Y265" s="161"/>
      <c r="AG265" t="s">
        <v>160</v>
      </c>
    </row>
    <row r="266" spans="1:60" outlineLevel="1" x14ac:dyDescent="0.2">
      <c r="A266" s="169">
        <v>102</v>
      </c>
      <c r="B266" s="170" t="s">
        <v>525</v>
      </c>
      <c r="C266" s="185" t="s">
        <v>526</v>
      </c>
      <c r="D266" s="171" t="s">
        <v>203</v>
      </c>
      <c r="E266" s="172">
        <v>3</v>
      </c>
      <c r="F266" s="173"/>
      <c r="G266" s="174">
        <f>ROUND(E266*F266,2)</f>
        <v>0</v>
      </c>
      <c r="H266" s="173"/>
      <c r="I266" s="174">
        <f>ROUND(E266*H266,2)</f>
        <v>0</v>
      </c>
      <c r="J266" s="173"/>
      <c r="K266" s="174">
        <f>ROUND(E266*J266,2)</f>
        <v>0</v>
      </c>
      <c r="L266" s="174">
        <v>21</v>
      </c>
      <c r="M266" s="174">
        <f>G266*(1+L266/100)</f>
        <v>0</v>
      </c>
      <c r="N266" s="172">
        <v>1.6000000000000001E-4</v>
      </c>
      <c r="O266" s="172">
        <f>ROUND(E266*N266,2)</f>
        <v>0</v>
      </c>
      <c r="P266" s="172">
        <v>0</v>
      </c>
      <c r="Q266" s="172">
        <f>ROUND(E266*P266,2)</f>
        <v>0</v>
      </c>
      <c r="R266" s="174" t="s">
        <v>332</v>
      </c>
      <c r="S266" s="174" t="s">
        <v>164</v>
      </c>
      <c r="T266" s="175" t="s">
        <v>164</v>
      </c>
      <c r="U266" s="160">
        <v>0.05</v>
      </c>
      <c r="V266" s="160">
        <f>ROUND(E266*U266,2)</f>
        <v>0.15</v>
      </c>
      <c r="W266" s="160"/>
      <c r="X266" s="160" t="s">
        <v>190</v>
      </c>
      <c r="Y266" s="160" t="s">
        <v>167</v>
      </c>
      <c r="Z266" s="150"/>
      <c r="AA266" s="150"/>
      <c r="AB266" s="150"/>
      <c r="AC266" s="150"/>
      <c r="AD266" s="150"/>
      <c r="AE266" s="150"/>
      <c r="AF266" s="150"/>
      <c r="AG266" s="150" t="s">
        <v>191</v>
      </c>
      <c r="AH266" s="150"/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  <c r="BH266" s="150"/>
    </row>
    <row r="267" spans="1:60" outlineLevel="2" x14ac:dyDescent="0.2">
      <c r="A267" s="157"/>
      <c r="B267" s="158"/>
      <c r="C267" s="255" t="s">
        <v>527</v>
      </c>
      <c r="D267" s="256"/>
      <c r="E267" s="256"/>
      <c r="F267" s="256"/>
      <c r="G267" s="256"/>
      <c r="H267" s="160"/>
      <c r="I267" s="160"/>
      <c r="J267" s="160"/>
      <c r="K267" s="160"/>
      <c r="L267" s="160"/>
      <c r="M267" s="160"/>
      <c r="N267" s="159"/>
      <c r="O267" s="159"/>
      <c r="P267" s="159"/>
      <c r="Q267" s="159"/>
      <c r="R267" s="160"/>
      <c r="S267" s="160"/>
      <c r="T267" s="160"/>
      <c r="U267" s="160"/>
      <c r="V267" s="160"/>
      <c r="W267" s="160"/>
      <c r="X267" s="160"/>
      <c r="Y267" s="160"/>
      <c r="Z267" s="150"/>
      <c r="AA267" s="150"/>
      <c r="AB267" s="150"/>
      <c r="AC267" s="150"/>
      <c r="AD267" s="150"/>
      <c r="AE267" s="150"/>
      <c r="AF267" s="150"/>
      <c r="AG267" s="150" t="s">
        <v>170</v>
      </c>
      <c r="AH267" s="150"/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  <c r="BH267" s="150"/>
    </row>
    <row r="268" spans="1:60" outlineLevel="2" x14ac:dyDescent="0.2">
      <c r="A268" s="157"/>
      <c r="B268" s="158"/>
      <c r="C268" s="196" t="s">
        <v>231</v>
      </c>
      <c r="D268" s="190"/>
      <c r="E268" s="191">
        <v>3</v>
      </c>
      <c r="F268" s="160"/>
      <c r="G268" s="160"/>
      <c r="H268" s="160"/>
      <c r="I268" s="160"/>
      <c r="J268" s="160"/>
      <c r="K268" s="160"/>
      <c r="L268" s="160"/>
      <c r="M268" s="160"/>
      <c r="N268" s="159"/>
      <c r="O268" s="159"/>
      <c r="P268" s="159"/>
      <c r="Q268" s="159"/>
      <c r="R268" s="160"/>
      <c r="S268" s="160"/>
      <c r="T268" s="160"/>
      <c r="U268" s="160"/>
      <c r="V268" s="160"/>
      <c r="W268" s="160"/>
      <c r="X268" s="160"/>
      <c r="Y268" s="160"/>
      <c r="Z268" s="150"/>
      <c r="AA268" s="150"/>
      <c r="AB268" s="150"/>
      <c r="AC268" s="150"/>
      <c r="AD268" s="150"/>
      <c r="AE268" s="150"/>
      <c r="AF268" s="150"/>
      <c r="AG268" s="150" t="s">
        <v>200</v>
      </c>
      <c r="AH268" s="150">
        <v>0</v>
      </c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</row>
    <row r="269" spans="1:60" ht="22.5" outlineLevel="1" x14ac:dyDescent="0.2">
      <c r="A269" s="169">
        <v>103</v>
      </c>
      <c r="B269" s="170" t="s">
        <v>528</v>
      </c>
      <c r="C269" s="185" t="s">
        <v>529</v>
      </c>
      <c r="D269" s="171" t="s">
        <v>203</v>
      </c>
      <c r="E269" s="172">
        <v>3</v>
      </c>
      <c r="F269" s="173"/>
      <c r="G269" s="174">
        <f>ROUND(E269*F269,2)</f>
        <v>0</v>
      </c>
      <c r="H269" s="173"/>
      <c r="I269" s="174">
        <f>ROUND(E269*H269,2)</f>
        <v>0</v>
      </c>
      <c r="J269" s="173"/>
      <c r="K269" s="174">
        <f>ROUND(E269*J269,2)</f>
        <v>0</v>
      </c>
      <c r="L269" s="174">
        <v>21</v>
      </c>
      <c r="M269" s="174">
        <f>G269*(1+L269/100)</f>
        <v>0</v>
      </c>
      <c r="N269" s="172">
        <v>4.5100000000000001E-3</v>
      </c>
      <c r="O269" s="172">
        <f>ROUND(E269*N269,2)</f>
        <v>0.01</v>
      </c>
      <c r="P269" s="172">
        <v>0</v>
      </c>
      <c r="Q269" s="172">
        <f>ROUND(E269*P269,2)</f>
        <v>0</v>
      </c>
      <c r="R269" s="174" t="s">
        <v>332</v>
      </c>
      <c r="S269" s="174" t="s">
        <v>164</v>
      </c>
      <c r="T269" s="175" t="s">
        <v>164</v>
      </c>
      <c r="U269" s="160">
        <v>1.07</v>
      </c>
      <c r="V269" s="160">
        <f>ROUND(E269*U269,2)</f>
        <v>3.21</v>
      </c>
      <c r="W269" s="160"/>
      <c r="X269" s="160" t="s">
        <v>190</v>
      </c>
      <c r="Y269" s="160" t="s">
        <v>167</v>
      </c>
      <c r="Z269" s="150"/>
      <c r="AA269" s="150"/>
      <c r="AB269" s="150"/>
      <c r="AC269" s="150"/>
      <c r="AD269" s="150"/>
      <c r="AE269" s="150"/>
      <c r="AF269" s="150"/>
      <c r="AG269" s="150" t="s">
        <v>191</v>
      </c>
      <c r="AH269" s="150"/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  <c r="BG269" s="150"/>
      <c r="BH269" s="150"/>
    </row>
    <row r="270" spans="1:60" outlineLevel="2" x14ac:dyDescent="0.2">
      <c r="A270" s="157"/>
      <c r="B270" s="158"/>
      <c r="C270" s="255" t="s">
        <v>530</v>
      </c>
      <c r="D270" s="256"/>
      <c r="E270" s="256"/>
      <c r="F270" s="256"/>
      <c r="G270" s="256"/>
      <c r="H270" s="160"/>
      <c r="I270" s="160"/>
      <c r="J270" s="160"/>
      <c r="K270" s="160"/>
      <c r="L270" s="160"/>
      <c r="M270" s="160"/>
      <c r="N270" s="159"/>
      <c r="O270" s="159"/>
      <c r="P270" s="159"/>
      <c r="Q270" s="159"/>
      <c r="R270" s="160"/>
      <c r="S270" s="160"/>
      <c r="T270" s="160"/>
      <c r="U270" s="160"/>
      <c r="V270" s="160"/>
      <c r="W270" s="160"/>
      <c r="X270" s="160"/>
      <c r="Y270" s="160"/>
      <c r="Z270" s="150"/>
      <c r="AA270" s="150"/>
      <c r="AB270" s="150"/>
      <c r="AC270" s="150"/>
      <c r="AD270" s="150"/>
      <c r="AE270" s="150"/>
      <c r="AF270" s="150"/>
      <c r="AG270" s="150" t="s">
        <v>170</v>
      </c>
      <c r="AH270" s="150"/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  <c r="BH270" s="150"/>
    </row>
    <row r="271" spans="1:60" outlineLevel="2" x14ac:dyDescent="0.2">
      <c r="A271" s="157"/>
      <c r="B271" s="158"/>
      <c r="C271" s="196" t="s">
        <v>231</v>
      </c>
      <c r="D271" s="190"/>
      <c r="E271" s="191">
        <v>3</v>
      </c>
      <c r="F271" s="160"/>
      <c r="G271" s="160"/>
      <c r="H271" s="160"/>
      <c r="I271" s="160"/>
      <c r="J271" s="160"/>
      <c r="K271" s="160"/>
      <c r="L271" s="160"/>
      <c r="M271" s="160"/>
      <c r="N271" s="159"/>
      <c r="O271" s="159"/>
      <c r="P271" s="159"/>
      <c r="Q271" s="159"/>
      <c r="R271" s="160"/>
      <c r="S271" s="160"/>
      <c r="T271" s="160"/>
      <c r="U271" s="160"/>
      <c r="V271" s="160"/>
      <c r="W271" s="160"/>
      <c r="X271" s="160"/>
      <c r="Y271" s="160"/>
      <c r="Z271" s="150"/>
      <c r="AA271" s="150"/>
      <c r="AB271" s="150"/>
      <c r="AC271" s="150"/>
      <c r="AD271" s="150"/>
      <c r="AE271" s="150"/>
      <c r="AF271" s="150"/>
      <c r="AG271" s="150" t="s">
        <v>200</v>
      </c>
      <c r="AH271" s="150">
        <v>0</v>
      </c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  <c r="BH271" s="150"/>
    </row>
    <row r="272" spans="1:60" ht="22.5" outlineLevel="1" x14ac:dyDescent="0.2">
      <c r="A272" s="177">
        <v>104</v>
      </c>
      <c r="B272" s="178" t="s">
        <v>531</v>
      </c>
      <c r="C272" s="186" t="s">
        <v>532</v>
      </c>
      <c r="D272" s="179" t="s">
        <v>203</v>
      </c>
      <c r="E272" s="180">
        <v>3</v>
      </c>
      <c r="F272" s="181"/>
      <c r="G272" s="182">
        <f>ROUND(E272*F272,2)</f>
        <v>0</v>
      </c>
      <c r="H272" s="181"/>
      <c r="I272" s="182">
        <f>ROUND(E272*H272,2)</f>
        <v>0</v>
      </c>
      <c r="J272" s="181"/>
      <c r="K272" s="182">
        <f>ROUND(E272*J272,2)</f>
        <v>0</v>
      </c>
      <c r="L272" s="182">
        <v>21</v>
      </c>
      <c r="M272" s="182">
        <f>G272*(1+L272/100)</f>
        <v>0</v>
      </c>
      <c r="N272" s="180">
        <v>0</v>
      </c>
      <c r="O272" s="180">
        <f>ROUND(E272*N272,2)</f>
        <v>0</v>
      </c>
      <c r="P272" s="180">
        <v>0</v>
      </c>
      <c r="Q272" s="180">
        <f>ROUND(E272*P272,2)</f>
        <v>0</v>
      </c>
      <c r="R272" s="182" t="s">
        <v>332</v>
      </c>
      <c r="S272" s="182" t="s">
        <v>164</v>
      </c>
      <c r="T272" s="183" t="s">
        <v>164</v>
      </c>
      <c r="U272" s="160">
        <v>0.13</v>
      </c>
      <c r="V272" s="160">
        <f>ROUND(E272*U272,2)</f>
        <v>0.39</v>
      </c>
      <c r="W272" s="160"/>
      <c r="X272" s="160" t="s">
        <v>190</v>
      </c>
      <c r="Y272" s="160" t="s">
        <v>167</v>
      </c>
      <c r="Z272" s="150"/>
      <c r="AA272" s="150"/>
      <c r="AB272" s="150"/>
      <c r="AC272" s="150"/>
      <c r="AD272" s="150"/>
      <c r="AE272" s="150"/>
      <c r="AF272" s="150"/>
      <c r="AG272" s="150" t="s">
        <v>191</v>
      </c>
      <c r="AH272" s="150"/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  <c r="BG272" s="150"/>
      <c r="BH272" s="150"/>
    </row>
    <row r="273" spans="1:60" ht="22.5" outlineLevel="1" x14ac:dyDescent="0.2">
      <c r="A273" s="169">
        <v>105</v>
      </c>
      <c r="B273" s="170" t="s">
        <v>533</v>
      </c>
      <c r="C273" s="185" t="s">
        <v>534</v>
      </c>
      <c r="D273" s="171" t="s">
        <v>203</v>
      </c>
      <c r="E273" s="172">
        <v>3.3</v>
      </c>
      <c r="F273" s="173"/>
      <c r="G273" s="174">
        <f>ROUND(E273*F273,2)</f>
        <v>0</v>
      </c>
      <c r="H273" s="173"/>
      <c r="I273" s="174">
        <f>ROUND(E273*H273,2)</f>
        <v>0</v>
      </c>
      <c r="J273" s="173"/>
      <c r="K273" s="174">
        <f>ROUND(E273*J273,2)</f>
        <v>0</v>
      </c>
      <c r="L273" s="174">
        <v>21</v>
      </c>
      <c r="M273" s="174">
        <f>G273*(1+L273/100)</f>
        <v>0</v>
      </c>
      <c r="N273" s="172">
        <v>1.2200000000000001E-2</v>
      </c>
      <c r="O273" s="172">
        <f>ROUND(E273*N273,2)</f>
        <v>0.04</v>
      </c>
      <c r="P273" s="172">
        <v>0</v>
      </c>
      <c r="Q273" s="172">
        <f>ROUND(E273*P273,2)</f>
        <v>0</v>
      </c>
      <c r="R273" s="174" t="s">
        <v>246</v>
      </c>
      <c r="S273" s="174" t="s">
        <v>164</v>
      </c>
      <c r="T273" s="175" t="s">
        <v>164</v>
      </c>
      <c r="U273" s="160">
        <v>0</v>
      </c>
      <c r="V273" s="160">
        <f>ROUND(E273*U273,2)</f>
        <v>0</v>
      </c>
      <c r="W273" s="160"/>
      <c r="X273" s="160" t="s">
        <v>247</v>
      </c>
      <c r="Y273" s="160" t="s">
        <v>167</v>
      </c>
      <c r="Z273" s="150"/>
      <c r="AA273" s="150"/>
      <c r="AB273" s="150"/>
      <c r="AC273" s="150"/>
      <c r="AD273" s="150"/>
      <c r="AE273" s="150"/>
      <c r="AF273" s="150"/>
      <c r="AG273" s="150" t="s">
        <v>248</v>
      </c>
      <c r="AH273" s="150"/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</row>
    <row r="274" spans="1:60" outlineLevel="2" x14ac:dyDescent="0.2">
      <c r="A274" s="157"/>
      <c r="B274" s="158"/>
      <c r="C274" s="196" t="s">
        <v>535</v>
      </c>
      <c r="D274" s="190"/>
      <c r="E274" s="191">
        <v>3.3</v>
      </c>
      <c r="F274" s="160"/>
      <c r="G274" s="160"/>
      <c r="H274" s="160"/>
      <c r="I274" s="160"/>
      <c r="J274" s="160"/>
      <c r="K274" s="160"/>
      <c r="L274" s="160"/>
      <c r="M274" s="160"/>
      <c r="N274" s="159"/>
      <c r="O274" s="159"/>
      <c r="P274" s="159"/>
      <c r="Q274" s="159"/>
      <c r="R274" s="160"/>
      <c r="S274" s="160"/>
      <c r="T274" s="160"/>
      <c r="U274" s="160"/>
      <c r="V274" s="160"/>
      <c r="W274" s="160"/>
      <c r="X274" s="160"/>
      <c r="Y274" s="160"/>
      <c r="Z274" s="150"/>
      <c r="AA274" s="150"/>
      <c r="AB274" s="150"/>
      <c r="AC274" s="150"/>
      <c r="AD274" s="150"/>
      <c r="AE274" s="150"/>
      <c r="AF274" s="150"/>
      <c r="AG274" s="150" t="s">
        <v>200</v>
      </c>
      <c r="AH274" s="150">
        <v>0</v>
      </c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  <c r="BG274" s="150"/>
      <c r="BH274" s="150"/>
    </row>
    <row r="275" spans="1:60" outlineLevel="1" x14ac:dyDescent="0.2">
      <c r="A275" s="169">
        <v>106</v>
      </c>
      <c r="B275" s="170" t="s">
        <v>536</v>
      </c>
      <c r="C275" s="185" t="s">
        <v>537</v>
      </c>
      <c r="D275" s="171" t="s">
        <v>420</v>
      </c>
      <c r="E275" s="172">
        <v>5.4269999999999999E-2</v>
      </c>
      <c r="F275" s="173"/>
      <c r="G275" s="174">
        <f>ROUND(E275*F275,2)</f>
        <v>0</v>
      </c>
      <c r="H275" s="173"/>
      <c r="I275" s="174">
        <f>ROUND(E275*H275,2)</f>
        <v>0</v>
      </c>
      <c r="J275" s="173"/>
      <c r="K275" s="174">
        <f>ROUND(E275*J275,2)</f>
        <v>0</v>
      </c>
      <c r="L275" s="174">
        <v>21</v>
      </c>
      <c r="M275" s="174">
        <f>G275*(1+L275/100)</f>
        <v>0</v>
      </c>
      <c r="N275" s="172">
        <v>0</v>
      </c>
      <c r="O275" s="172">
        <f>ROUND(E275*N275,2)</f>
        <v>0</v>
      </c>
      <c r="P275" s="172">
        <v>0</v>
      </c>
      <c r="Q275" s="172">
        <f>ROUND(E275*P275,2)</f>
        <v>0</v>
      </c>
      <c r="R275" s="174" t="s">
        <v>332</v>
      </c>
      <c r="S275" s="174" t="s">
        <v>164</v>
      </c>
      <c r="T275" s="175" t="s">
        <v>164</v>
      </c>
      <c r="U275" s="160">
        <v>1.3049999999999999</v>
      </c>
      <c r="V275" s="160">
        <f>ROUND(E275*U275,2)</f>
        <v>7.0000000000000007E-2</v>
      </c>
      <c r="W275" s="160"/>
      <c r="X275" s="160" t="s">
        <v>421</v>
      </c>
      <c r="Y275" s="160" t="s">
        <v>167</v>
      </c>
      <c r="Z275" s="150"/>
      <c r="AA275" s="150"/>
      <c r="AB275" s="150"/>
      <c r="AC275" s="150"/>
      <c r="AD275" s="150"/>
      <c r="AE275" s="150"/>
      <c r="AF275" s="150"/>
      <c r="AG275" s="150" t="s">
        <v>422</v>
      </c>
      <c r="AH275" s="150"/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</row>
    <row r="276" spans="1:60" outlineLevel="2" x14ac:dyDescent="0.2">
      <c r="A276" s="157"/>
      <c r="B276" s="158"/>
      <c r="C276" s="196" t="s">
        <v>424</v>
      </c>
      <c r="D276" s="190"/>
      <c r="E276" s="191"/>
      <c r="F276" s="160"/>
      <c r="G276" s="160"/>
      <c r="H276" s="160"/>
      <c r="I276" s="160"/>
      <c r="J276" s="160"/>
      <c r="K276" s="160"/>
      <c r="L276" s="160"/>
      <c r="M276" s="160"/>
      <c r="N276" s="159"/>
      <c r="O276" s="159"/>
      <c r="P276" s="159"/>
      <c r="Q276" s="159"/>
      <c r="R276" s="160"/>
      <c r="S276" s="160"/>
      <c r="T276" s="160"/>
      <c r="U276" s="160"/>
      <c r="V276" s="160"/>
      <c r="W276" s="160"/>
      <c r="X276" s="160"/>
      <c r="Y276" s="160"/>
      <c r="Z276" s="150"/>
      <c r="AA276" s="150"/>
      <c r="AB276" s="150"/>
      <c r="AC276" s="150"/>
      <c r="AD276" s="150"/>
      <c r="AE276" s="150"/>
      <c r="AF276" s="150"/>
      <c r="AG276" s="150" t="s">
        <v>200</v>
      </c>
      <c r="AH276" s="150">
        <v>0</v>
      </c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  <c r="BH276" s="150"/>
    </row>
    <row r="277" spans="1:60" outlineLevel="3" x14ac:dyDescent="0.2">
      <c r="A277" s="157"/>
      <c r="B277" s="158"/>
      <c r="C277" s="196" t="s">
        <v>538</v>
      </c>
      <c r="D277" s="190"/>
      <c r="E277" s="191"/>
      <c r="F277" s="160"/>
      <c r="G277" s="160"/>
      <c r="H277" s="160"/>
      <c r="I277" s="160"/>
      <c r="J277" s="160"/>
      <c r="K277" s="160"/>
      <c r="L277" s="160"/>
      <c r="M277" s="160"/>
      <c r="N277" s="159"/>
      <c r="O277" s="159"/>
      <c r="P277" s="159"/>
      <c r="Q277" s="159"/>
      <c r="R277" s="160"/>
      <c r="S277" s="160"/>
      <c r="T277" s="160"/>
      <c r="U277" s="160"/>
      <c r="V277" s="160"/>
      <c r="W277" s="160"/>
      <c r="X277" s="160"/>
      <c r="Y277" s="160"/>
      <c r="Z277" s="150"/>
      <c r="AA277" s="150"/>
      <c r="AB277" s="150"/>
      <c r="AC277" s="150"/>
      <c r="AD277" s="150"/>
      <c r="AE277" s="150"/>
      <c r="AF277" s="150"/>
      <c r="AG277" s="150" t="s">
        <v>200</v>
      </c>
      <c r="AH277" s="150">
        <v>0</v>
      </c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  <c r="BH277" s="150"/>
    </row>
    <row r="278" spans="1:60" outlineLevel="3" x14ac:dyDescent="0.2">
      <c r="A278" s="157"/>
      <c r="B278" s="158"/>
      <c r="C278" s="196" t="s">
        <v>539</v>
      </c>
      <c r="D278" s="190"/>
      <c r="E278" s="191">
        <v>5.4269999999999999E-2</v>
      </c>
      <c r="F278" s="160"/>
      <c r="G278" s="160"/>
      <c r="H278" s="160"/>
      <c r="I278" s="160"/>
      <c r="J278" s="160"/>
      <c r="K278" s="160"/>
      <c r="L278" s="160"/>
      <c r="M278" s="160"/>
      <c r="N278" s="159"/>
      <c r="O278" s="159"/>
      <c r="P278" s="159"/>
      <c r="Q278" s="159"/>
      <c r="R278" s="160"/>
      <c r="S278" s="160"/>
      <c r="T278" s="160"/>
      <c r="U278" s="160"/>
      <c r="V278" s="160"/>
      <c r="W278" s="160"/>
      <c r="X278" s="160"/>
      <c r="Y278" s="160"/>
      <c r="Z278" s="150"/>
      <c r="AA278" s="150"/>
      <c r="AB278" s="150"/>
      <c r="AC278" s="150"/>
      <c r="AD278" s="150"/>
      <c r="AE278" s="150"/>
      <c r="AF278" s="150"/>
      <c r="AG278" s="150" t="s">
        <v>200</v>
      </c>
      <c r="AH278" s="150">
        <v>0</v>
      </c>
      <c r="AI278" s="150"/>
      <c r="AJ278" s="150"/>
      <c r="AK278" s="150"/>
      <c r="AL278" s="150"/>
      <c r="AM278" s="150"/>
      <c r="AN278" s="150"/>
      <c r="AO278" s="150"/>
      <c r="AP278" s="150"/>
      <c r="AQ278" s="150"/>
      <c r="AR278" s="150"/>
      <c r="AS278" s="150"/>
      <c r="AT278" s="150"/>
      <c r="AU278" s="150"/>
      <c r="AV278" s="150"/>
      <c r="AW278" s="150"/>
      <c r="AX278" s="150"/>
      <c r="AY278" s="150"/>
      <c r="AZ278" s="150"/>
      <c r="BA278" s="150"/>
      <c r="BB278" s="150"/>
      <c r="BC278" s="150"/>
      <c r="BD278" s="150"/>
      <c r="BE278" s="150"/>
      <c r="BF278" s="150"/>
      <c r="BG278" s="150"/>
      <c r="BH278" s="150"/>
    </row>
    <row r="279" spans="1:60" x14ac:dyDescent="0.2">
      <c r="A279" s="162" t="s">
        <v>159</v>
      </c>
      <c r="B279" s="163" t="s">
        <v>114</v>
      </c>
      <c r="C279" s="184" t="s">
        <v>115</v>
      </c>
      <c r="D279" s="164"/>
      <c r="E279" s="165"/>
      <c r="F279" s="166"/>
      <c r="G279" s="166">
        <f>SUMIF(AG280:AG293,"&lt;&gt;NOR",G280:G293)</f>
        <v>0</v>
      </c>
      <c r="H279" s="166"/>
      <c r="I279" s="166">
        <f>SUM(I280:I293)</f>
        <v>0</v>
      </c>
      <c r="J279" s="166"/>
      <c r="K279" s="166">
        <f>SUM(K280:K293)</f>
        <v>0</v>
      </c>
      <c r="L279" s="166"/>
      <c r="M279" s="166">
        <f>SUM(M280:M293)</f>
        <v>0</v>
      </c>
      <c r="N279" s="165"/>
      <c r="O279" s="165">
        <f>SUM(O280:O293)</f>
        <v>0.18000000000000002</v>
      </c>
      <c r="P279" s="165"/>
      <c r="Q279" s="165">
        <f>SUM(Q280:Q293)</f>
        <v>0</v>
      </c>
      <c r="R279" s="166"/>
      <c r="S279" s="166"/>
      <c r="T279" s="167"/>
      <c r="U279" s="161"/>
      <c r="V279" s="161">
        <f>SUM(V280:V293)</f>
        <v>36.65</v>
      </c>
      <c r="W279" s="161"/>
      <c r="X279" s="161"/>
      <c r="Y279" s="161"/>
      <c r="AG279" t="s">
        <v>160</v>
      </c>
    </row>
    <row r="280" spans="1:60" ht="22.5" outlineLevel="1" x14ac:dyDescent="0.2">
      <c r="A280" s="169">
        <v>107</v>
      </c>
      <c r="B280" s="170" t="s">
        <v>540</v>
      </c>
      <c r="C280" s="185" t="s">
        <v>541</v>
      </c>
      <c r="D280" s="171" t="s">
        <v>203</v>
      </c>
      <c r="E280" s="172">
        <v>261.63339999999999</v>
      </c>
      <c r="F280" s="173"/>
      <c r="G280" s="174">
        <f>ROUND(E280*F280,2)</f>
        <v>0</v>
      </c>
      <c r="H280" s="173"/>
      <c r="I280" s="174">
        <f>ROUND(E280*H280,2)</f>
        <v>0</v>
      </c>
      <c r="J280" s="173"/>
      <c r="K280" s="174">
        <f>ROUND(E280*J280,2)</f>
        <v>0</v>
      </c>
      <c r="L280" s="174">
        <v>21</v>
      </c>
      <c r="M280" s="174">
        <f>G280*(1+L280/100)</f>
        <v>0</v>
      </c>
      <c r="N280" s="172">
        <v>6.4000000000000005E-4</v>
      </c>
      <c r="O280" s="172">
        <f>ROUND(E280*N280,2)</f>
        <v>0.17</v>
      </c>
      <c r="P280" s="172">
        <v>0</v>
      </c>
      <c r="Q280" s="172">
        <f>ROUND(E280*P280,2)</f>
        <v>0</v>
      </c>
      <c r="R280" s="174" t="s">
        <v>542</v>
      </c>
      <c r="S280" s="174" t="s">
        <v>164</v>
      </c>
      <c r="T280" s="175" t="s">
        <v>164</v>
      </c>
      <c r="U280" s="160">
        <v>0.13439999999999999</v>
      </c>
      <c r="V280" s="160">
        <f>ROUND(E280*U280,2)</f>
        <v>35.159999999999997</v>
      </c>
      <c r="W280" s="160"/>
      <c r="X280" s="160" t="s">
        <v>190</v>
      </c>
      <c r="Y280" s="160" t="s">
        <v>167</v>
      </c>
      <c r="Z280" s="150"/>
      <c r="AA280" s="150"/>
      <c r="AB280" s="150"/>
      <c r="AC280" s="150"/>
      <c r="AD280" s="150"/>
      <c r="AE280" s="150"/>
      <c r="AF280" s="150"/>
      <c r="AG280" s="150" t="s">
        <v>333</v>
      </c>
      <c r="AH280" s="150"/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  <c r="BG280" s="150"/>
      <c r="BH280" s="150"/>
    </row>
    <row r="281" spans="1:60" outlineLevel="2" x14ac:dyDescent="0.2">
      <c r="A281" s="157"/>
      <c r="B281" s="158"/>
      <c r="C281" s="198" t="s">
        <v>514</v>
      </c>
      <c r="D281" s="194"/>
      <c r="E281" s="195"/>
      <c r="F281" s="160"/>
      <c r="G281" s="160"/>
      <c r="H281" s="160"/>
      <c r="I281" s="160"/>
      <c r="J281" s="160"/>
      <c r="K281" s="160"/>
      <c r="L281" s="160"/>
      <c r="M281" s="160"/>
      <c r="N281" s="159"/>
      <c r="O281" s="159"/>
      <c r="P281" s="159"/>
      <c r="Q281" s="159"/>
      <c r="R281" s="160"/>
      <c r="S281" s="160"/>
      <c r="T281" s="160"/>
      <c r="U281" s="160"/>
      <c r="V281" s="160"/>
      <c r="W281" s="160"/>
      <c r="X281" s="160"/>
      <c r="Y281" s="160"/>
      <c r="Z281" s="150"/>
      <c r="AA281" s="150"/>
      <c r="AB281" s="150"/>
      <c r="AC281" s="150"/>
      <c r="AD281" s="150"/>
      <c r="AE281" s="150"/>
      <c r="AF281" s="150"/>
      <c r="AG281" s="150" t="s">
        <v>200</v>
      </c>
      <c r="AH281" s="150"/>
      <c r="AI281" s="150"/>
      <c r="AJ281" s="150"/>
      <c r="AK281" s="150"/>
      <c r="AL281" s="150"/>
      <c r="AM281" s="150"/>
      <c r="AN281" s="150"/>
      <c r="AO281" s="150"/>
      <c r="AP281" s="150"/>
      <c r="AQ281" s="150"/>
      <c r="AR281" s="150"/>
      <c r="AS281" s="150"/>
      <c r="AT281" s="150"/>
      <c r="AU281" s="150"/>
      <c r="AV281" s="150"/>
      <c r="AW281" s="150"/>
      <c r="AX281" s="150"/>
      <c r="AY281" s="150"/>
      <c r="AZ281" s="150"/>
      <c r="BA281" s="150"/>
      <c r="BB281" s="150"/>
      <c r="BC281" s="150"/>
      <c r="BD281" s="150"/>
      <c r="BE281" s="150"/>
      <c r="BF281" s="150"/>
      <c r="BG281" s="150"/>
      <c r="BH281" s="150"/>
    </row>
    <row r="282" spans="1:60" outlineLevel="3" x14ac:dyDescent="0.2">
      <c r="A282" s="157"/>
      <c r="B282" s="158"/>
      <c r="C282" s="199" t="s">
        <v>543</v>
      </c>
      <c r="D282" s="194"/>
      <c r="E282" s="195">
        <v>8.3800000000000008</v>
      </c>
      <c r="F282" s="160"/>
      <c r="G282" s="160"/>
      <c r="H282" s="160"/>
      <c r="I282" s="160"/>
      <c r="J282" s="160"/>
      <c r="K282" s="160"/>
      <c r="L282" s="160"/>
      <c r="M282" s="160"/>
      <c r="N282" s="159"/>
      <c r="O282" s="159"/>
      <c r="P282" s="159"/>
      <c r="Q282" s="159"/>
      <c r="R282" s="160"/>
      <c r="S282" s="160"/>
      <c r="T282" s="160"/>
      <c r="U282" s="160"/>
      <c r="V282" s="160"/>
      <c r="W282" s="160"/>
      <c r="X282" s="160"/>
      <c r="Y282" s="160"/>
      <c r="Z282" s="150"/>
      <c r="AA282" s="150"/>
      <c r="AB282" s="150"/>
      <c r="AC282" s="150"/>
      <c r="AD282" s="150"/>
      <c r="AE282" s="150"/>
      <c r="AF282" s="150"/>
      <c r="AG282" s="150" t="s">
        <v>200</v>
      </c>
      <c r="AH282" s="150">
        <v>2</v>
      </c>
      <c r="AI282" s="150"/>
      <c r="AJ282" s="150"/>
      <c r="AK282" s="150"/>
      <c r="AL282" s="150"/>
      <c r="AM282" s="150"/>
      <c r="AN282" s="150"/>
      <c r="AO282" s="150"/>
      <c r="AP282" s="150"/>
      <c r="AQ282" s="150"/>
      <c r="AR282" s="150"/>
      <c r="AS282" s="150"/>
      <c r="AT282" s="150"/>
      <c r="AU282" s="150"/>
      <c r="AV282" s="150"/>
      <c r="AW282" s="150"/>
      <c r="AX282" s="150"/>
      <c r="AY282" s="150"/>
      <c r="AZ282" s="150"/>
      <c r="BA282" s="150"/>
      <c r="BB282" s="150"/>
      <c r="BC282" s="150"/>
      <c r="BD282" s="150"/>
      <c r="BE282" s="150"/>
      <c r="BF282" s="150"/>
      <c r="BG282" s="150"/>
      <c r="BH282" s="150"/>
    </row>
    <row r="283" spans="1:60" outlineLevel="3" x14ac:dyDescent="0.2">
      <c r="A283" s="157"/>
      <c r="B283" s="158"/>
      <c r="C283" s="199" t="s">
        <v>544</v>
      </c>
      <c r="D283" s="194"/>
      <c r="E283" s="195">
        <v>14.164999999999999</v>
      </c>
      <c r="F283" s="160"/>
      <c r="G283" s="160"/>
      <c r="H283" s="160"/>
      <c r="I283" s="160"/>
      <c r="J283" s="160"/>
      <c r="K283" s="160"/>
      <c r="L283" s="160"/>
      <c r="M283" s="160"/>
      <c r="N283" s="159"/>
      <c r="O283" s="159"/>
      <c r="P283" s="159"/>
      <c r="Q283" s="159"/>
      <c r="R283" s="160"/>
      <c r="S283" s="160"/>
      <c r="T283" s="160"/>
      <c r="U283" s="160"/>
      <c r="V283" s="160"/>
      <c r="W283" s="160"/>
      <c r="X283" s="160"/>
      <c r="Y283" s="160"/>
      <c r="Z283" s="150"/>
      <c r="AA283" s="150"/>
      <c r="AB283" s="150"/>
      <c r="AC283" s="150"/>
      <c r="AD283" s="150"/>
      <c r="AE283" s="150"/>
      <c r="AF283" s="150"/>
      <c r="AG283" s="150" t="s">
        <v>200</v>
      </c>
      <c r="AH283" s="150">
        <v>2</v>
      </c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50"/>
      <c r="BB283" s="150"/>
      <c r="BC283" s="150"/>
      <c r="BD283" s="150"/>
      <c r="BE283" s="150"/>
      <c r="BF283" s="150"/>
      <c r="BG283" s="150"/>
      <c r="BH283" s="150"/>
    </row>
    <row r="284" spans="1:60" outlineLevel="3" x14ac:dyDescent="0.2">
      <c r="A284" s="157"/>
      <c r="B284" s="158"/>
      <c r="C284" s="198" t="s">
        <v>518</v>
      </c>
      <c r="D284" s="194"/>
      <c r="E284" s="195"/>
      <c r="F284" s="160"/>
      <c r="G284" s="160"/>
      <c r="H284" s="160"/>
      <c r="I284" s="160"/>
      <c r="J284" s="160"/>
      <c r="K284" s="160"/>
      <c r="L284" s="160"/>
      <c r="M284" s="160"/>
      <c r="N284" s="159"/>
      <c r="O284" s="159"/>
      <c r="P284" s="159"/>
      <c r="Q284" s="159"/>
      <c r="R284" s="160"/>
      <c r="S284" s="160"/>
      <c r="T284" s="160"/>
      <c r="U284" s="160"/>
      <c r="V284" s="160"/>
      <c r="W284" s="160"/>
      <c r="X284" s="160"/>
      <c r="Y284" s="160"/>
      <c r="Z284" s="150"/>
      <c r="AA284" s="150"/>
      <c r="AB284" s="150"/>
      <c r="AC284" s="150"/>
      <c r="AD284" s="150"/>
      <c r="AE284" s="150"/>
      <c r="AF284" s="150"/>
      <c r="AG284" s="150" t="s">
        <v>200</v>
      </c>
      <c r="AH284" s="150"/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  <c r="BG284" s="150"/>
      <c r="BH284" s="150"/>
    </row>
    <row r="285" spans="1:60" outlineLevel="3" x14ac:dyDescent="0.2">
      <c r="A285" s="157"/>
      <c r="B285" s="158"/>
      <c r="C285" s="196" t="s">
        <v>545</v>
      </c>
      <c r="D285" s="190"/>
      <c r="E285" s="191">
        <v>66.942750000000004</v>
      </c>
      <c r="F285" s="160"/>
      <c r="G285" s="160"/>
      <c r="H285" s="160"/>
      <c r="I285" s="160"/>
      <c r="J285" s="160"/>
      <c r="K285" s="160"/>
      <c r="L285" s="160"/>
      <c r="M285" s="160"/>
      <c r="N285" s="159"/>
      <c r="O285" s="159"/>
      <c r="P285" s="159"/>
      <c r="Q285" s="159"/>
      <c r="R285" s="160"/>
      <c r="S285" s="160"/>
      <c r="T285" s="160"/>
      <c r="U285" s="160"/>
      <c r="V285" s="160"/>
      <c r="W285" s="160"/>
      <c r="X285" s="160"/>
      <c r="Y285" s="160"/>
      <c r="Z285" s="150"/>
      <c r="AA285" s="150"/>
      <c r="AB285" s="150"/>
      <c r="AC285" s="150"/>
      <c r="AD285" s="150"/>
      <c r="AE285" s="150"/>
      <c r="AF285" s="150"/>
      <c r="AG285" s="150" t="s">
        <v>200</v>
      </c>
      <c r="AH285" s="150">
        <v>0</v>
      </c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  <c r="BG285" s="150"/>
      <c r="BH285" s="150"/>
    </row>
    <row r="286" spans="1:60" outlineLevel="3" x14ac:dyDescent="0.2">
      <c r="A286" s="157"/>
      <c r="B286" s="158"/>
      <c r="C286" s="196" t="s">
        <v>546</v>
      </c>
      <c r="D286" s="190"/>
      <c r="E286" s="191">
        <v>77.481250000000003</v>
      </c>
      <c r="F286" s="160"/>
      <c r="G286" s="160"/>
      <c r="H286" s="160"/>
      <c r="I286" s="160"/>
      <c r="J286" s="160"/>
      <c r="K286" s="160"/>
      <c r="L286" s="160"/>
      <c r="M286" s="160"/>
      <c r="N286" s="159"/>
      <c r="O286" s="159"/>
      <c r="P286" s="159"/>
      <c r="Q286" s="159"/>
      <c r="R286" s="160"/>
      <c r="S286" s="160"/>
      <c r="T286" s="160"/>
      <c r="U286" s="160"/>
      <c r="V286" s="160"/>
      <c r="W286" s="160"/>
      <c r="X286" s="160"/>
      <c r="Y286" s="160"/>
      <c r="Z286" s="150"/>
      <c r="AA286" s="150"/>
      <c r="AB286" s="150"/>
      <c r="AC286" s="150"/>
      <c r="AD286" s="150"/>
      <c r="AE286" s="150"/>
      <c r="AF286" s="150"/>
      <c r="AG286" s="150" t="s">
        <v>200</v>
      </c>
      <c r="AH286" s="150">
        <v>0</v>
      </c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  <c r="BG286" s="150"/>
      <c r="BH286" s="150"/>
    </row>
    <row r="287" spans="1:60" outlineLevel="3" x14ac:dyDescent="0.2">
      <c r="A287" s="157"/>
      <c r="B287" s="158"/>
      <c r="C287" s="196" t="s">
        <v>547</v>
      </c>
      <c r="D287" s="190"/>
      <c r="E287" s="191">
        <v>11.1134</v>
      </c>
      <c r="F287" s="160"/>
      <c r="G287" s="160"/>
      <c r="H287" s="160"/>
      <c r="I287" s="160"/>
      <c r="J287" s="160"/>
      <c r="K287" s="160"/>
      <c r="L287" s="160"/>
      <c r="M287" s="160"/>
      <c r="N287" s="159"/>
      <c r="O287" s="159"/>
      <c r="P287" s="159"/>
      <c r="Q287" s="159"/>
      <c r="R287" s="160"/>
      <c r="S287" s="160"/>
      <c r="T287" s="160"/>
      <c r="U287" s="160"/>
      <c r="V287" s="160"/>
      <c r="W287" s="160"/>
      <c r="X287" s="160"/>
      <c r="Y287" s="160"/>
      <c r="Z287" s="150"/>
      <c r="AA287" s="150"/>
      <c r="AB287" s="150"/>
      <c r="AC287" s="150"/>
      <c r="AD287" s="150"/>
      <c r="AE287" s="150"/>
      <c r="AF287" s="150"/>
      <c r="AG287" s="150" t="s">
        <v>200</v>
      </c>
      <c r="AH287" s="150">
        <v>0</v>
      </c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</row>
    <row r="288" spans="1:60" outlineLevel="3" x14ac:dyDescent="0.2">
      <c r="A288" s="157"/>
      <c r="B288" s="158"/>
      <c r="C288" s="196" t="s">
        <v>548</v>
      </c>
      <c r="D288" s="190"/>
      <c r="E288" s="191">
        <v>22.167999999999999</v>
      </c>
      <c r="F288" s="160"/>
      <c r="G288" s="160"/>
      <c r="H288" s="160"/>
      <c r="I288" s="160"/>
      <c r="J288" s="160"/>
      <c r="K288" s="160"/>
      <c r="L288" s="160"/>
      <c r="M288" s="160"/>
      <c r="N288" s="159"/>
      <c r="O288" s="159"/>
      <c r="P288" s="159"/>
      <c r="Q288" s="159"/>
      <c r="R288" s="160"/>
      <c r="S288" s="160"/>
      <c r="T288" s="160"/>
      <c r="U288" s="160"/>
      <c r="V288" s="160"/>
      <c r="W288" s="160"/>
      <c r="X288" s="160"/>
      <c r="Y288" s="160"/>
      <c r="Z288" s="150"/>
      <c r="AA288" s="150"/>
      <c r="AB288" s="150"/>
      <c r="AC288" s="150"/>
      <c r="AD288" s="150"/>
      <c r="AE288" s="150"/>
      <c r="AF288" s="150"/>
      <c r="AG288" s="150" t="s">
        <v>200</v>
      </c>
      <c r="AH288" s="150">
        <v>0</v>
      </c>
      <c r="AI288" s="150"/>
      <c r="AJ288" s="150"/>
      <c r="AK288" s="150"/>
      <c r="AL288" s="150"/>
      <c r="AM288" s="150"/>
      <c r="AN288" s="150"/>
      <c r="AO288" s="150"/>
      <c r="AP288" s="150"/>
      <c r="AQ288" s="150"/>
      <c r="AR288" s="150"/>
      <c r="AS288" s="150"/>
      <c r="AT288" s="150"/>
      <c r="AU288" s="150"/>
      <c r="AV288" s="150"/>
      <c r="AW288" s="150"/>
      <c r="AX288" s="150"/>
      <c r="AY288" s="150"/>
      <c r="AZ288" s="150"/>
      <c r="BA288" s="150"/>
      <c r="BB288" s="150"/>
      <c r="BC288" s="150"/>
      <c r="BD288" s="150"/>
      <c r="BE288" s="150"/>
      <c r="BF288" s="150"/>
      <c r="BG288" s="150"/>
      <c r="BH288" s="150"/>
    </row>
    <row r="289" spans="1:60" outlineLevel="3" x14ac:dyDescent="0.2">
      <c r="A289" s="157"/>
      <c r="B289" s="158"/>
      <c r="C289" s="197" t="s">
        <v>487</v>
      </c>
      <c r="D289" s="192"/>
      <c r="E289" s="193">
        <v>177.7054</v>
      </c>
      <c r="F289" s="160"/>
      <c r="G289" s="160"/>
      <c r="H289" s="160"/>
      <c r="I289" s="160"/>
      <c r="J289" s="160"/>
      <c r="K289" s="160"/>
      <c r="L289" s="160"/>
      <c r="M289" s="160"/>
      <c r="N289" s="159"/>
      <c r="O289" s="159"/>
      <c r="P289" s="159"/>
      <c r="Q289" s="159"/>
      <c r="R289" s="160"/>
      <c r="S289" s="160"/>
      <c r="T289" s="160"/>
      <c r="U289" s="160"/>
      <c r="V289" s="160"/>
      <c r="W289" s="160"/>
      <c r="X289" s="160"/>
      <c r="Y289" s="160"/>
      <c r="Z289" s="150"/>
      <c r="AA289" s="150"/>
      <c r="AB289" s="150"/>
      <c r="AC289" s="150"/>
      <c r="AD289" s="150"/>
      <c r="AE289" s="150"/>
      <c r="AF289" s="150"/>
      <c r="AG289" s="150" t="s">
        <v>200</v>
      </c>
      <c r="AH289" s="150">
        <v>1</v>
      </c>
      <c r="AI289" s="150"/>
      <c r="AJ289" s="150"/>
      <c r="AK289" s="150"/>
      <c r="AL289" s="150"/>
      <c r="AM289" s="150"/>
      <c r="AN289" s="150"/>
      <c r="AO289" s="150"/>
      <c r="AP289" s="150"/>
      <c r="AQ289" s="150"/>
      <c r="AR289" s="150"/>
      <c r="AS289" s="150"/>
      <c r="AT289" s="150"/>
      <c r="AU289" s="150"/>
      <c r="AV289" s="150"/>
      <c r="AW289" s="150"/>
      <c r="AX289" s="150"/>
      <c r="AY289" s="150"/>
      <c r="AZ289" s="150"/>
      <c r="BA289" s="150"/>
      <c r="BB289" s="150"/>
      <c r="BC289" s="150"/>
      <c r="BD289" s="150"/>
      <c r="BE289" s="150"/>
      <c r="BF289" s="150"/>
      <c r="BG289" s="150"/>
      <c r="BH289" s="150"/>
    </row>
    <row r="290" spans="1:60" outlineLevel="3" x14ac:dyDescent="0.2">
      <c r="A290" s="157"/>
      <c r="B290" s="158"/>
      <c r="C290" s="196" t="s">
        <v>549</v>
      </c>
      <c r="D290" s="190"/>
      <c r="E290" s="191">
        <v>27.201000000000001</v>
      </c>
      <c r="F290" s="160"/>
      <c r="G290" s="160"/>
      <c r="H290" s="160"/>
      <c r="I290" s="160"/>
      <c r="J290" s="160"/>
      <c r="K290" s="160"/>
      <c r="L290" s="160"/>
      <c r="M290" s="160"/>
      <c r="N290" s="159"/>
      <c r="O290" s="159"/>
      <c r="P290" s="159"/>
      <c r="Q290" s="159"/>
      <c r="R290" s="160"/>
      <c r="S290" s="160"/>
      <c r="T290" s="160"/>
      <c r="U290" s="160"/>
      <c r="V290" s="160"/>
      <c r="W290" s="160"/>
      <c r="X290" s="160"/>
      <c r="Y290" s="160"/>
      <c r="Z290" s="150"/>
      <c r="AA290" s="150"/>
      <c r="AB290" s="150"/>
      <c r="AC290" s="150"/>
      <c r="AD290" s="150"/>
      <c r="AE290" s="150"/>
      <c r="AF290" s="150"/>
      <c r="AG290" s="150" t="s">
        <v>200</v>
      </c>
      <c r="AH290" s="150">
        <v>0</v>
      </c>
      <c r="AI290" s="150"/>
      <c r="AJ290" s="150"/>
      <c r="AK290" s="150"/>
      <c r="AL290" s="150"/>
      <c r="AM290" s="150"/>
      <c r="AN290" s="150"/>
      <c r="AO290" s="150"/>
      <c r="AP290" s="150"/>
      <c r="AQ290" s="150"/>
      <c r="AR290" s="150"/>
      <c r="AS290" s="150"/>
      <c r="AT290" s="150"/>
      <c r="AU290" s="150"/>
      <c r="AV290" s="150"/>
      <c r="AW290" s="150"/>
      <c r="AX290" s="150"/>
      <c r="AY290" s="150"/>
      <c r="AZ290" s="150"/>
      <c r="BA290" s="150"/>
      <c r="BB290" s="150"/>
      <c r="BC290" s="150"/>
      <c r="BD290" s="150"/>
      <c r="BE290" s="150"/>
      <c r="BF290" s="150"/>
      <c r="BG290" s="150"/>
      <c r="BH290" s="150"/>
    </row>
    <row r="291" spans="1:60" outlineLevel="3" x14ac:dyDescent="0.2">
      <c r="A291" s="157"/>
      <c r="B291" s="158"/>
      <c r="C291" s="196" t="s">
        <v>550</v>
      </c>
      <c r="D291" s="190"/>
      <c r="E291" s="191">
        <v>56.726999999999997</v>
      </c>
      <c r="F291" s="160"/>
      <c r="G291" s="160"/>
      <c r="H291" s="160"/>
      <c r="I291" s="160"/>
      <c r="J291" s="160"/>
      <c r="K291" s="160"/>
      <c r="L291" s="160"/>
      <c r="M291" s="160"/>
      <c r="N291" s="159"/>
      <c r="O291" s="159"/>
      <c r="P291" s="159"/>
      <c r="Q291" s="159"/>
      <c r="R291" s="160"/>
      <c r="S291" s="160"/>
      <c r="T291" s="160"/>
      <c r="U291" s="160"/>
      <c r="V291" s="160"/>
      <c r="W291" s="160"/>
      <c r="X291" s="160"/>
      <c r="Y291" s="160"/>
      <c r="Z291" s="150"/>
      <c r="AA291" s="150"/>
      <c r="AB291" s="150"/>
      <c r="AC291" s="150"/>
      <c r="AD291" s="150"/>
      <c r="AE291" s="150"/>
      <c r="AF291" s="150"/>
      <c r="AG291" s="150" t="s">
        <v>200</v>
      </c>
      <c r="AH291" s="150">
        <v>0</v>
      </c>
      <c r="AI291" s="150"/>
      <c r="AJ291" s="150"/>
      <c r="AK291" s="150"/>
      <c r="AL291" s="150"/>
      <c r="AM291" s="150"/>
      <c r="AN291" s="150"/>
      <c r="AO291" s="150"/>
      <c r="AP291" s="150"/>
      <c r="AQ291" s="150"/>
      <c r="AR291" s="150"/>
      <c r="AS291" s="150"/>
      <c r="AT291" s="150"/>
      <c r="AU291" s="150"/>
      <c r="AV291" s="150"/>
      <c r="AW291" s="150"/>
      <c r="AX291" s="150"/>
      <c r="AY291" s="150"/>
      <c r="AZ291" s="150"/>
      <c r="BA291" s="150"/>
      <c r="BB291" s="150"/>
      <c r="BC291" s="150"/>
      <c r="BD291" s="150"/>
      <c r="BE291" s="150"/>
      <c r="BF291" s="150"/>
      <c r="BG291" s="150"/>
      <c r="BH291" s="150"/>
    </row>
    <row r="292" spans="1:60" outlineLevel="1" x14ac:dyDescent="0.2">
      <c r="A292" s="169">
        <v>108</v>
      </c>
      <c r="B292" s="170" t="s">
        <v>551</v>
      </c>
      <c r="C292" s="185" t="s">
        <v>552</v>
      </c>
      <c r="D292" s="171" t="s">
        <v>203</v>
      </c>
      <c r="E292" s="172">
        <v>11.1134</v>
      </c>
      <c r="F292" s="173"/>
      <c r="G292" s="174">
        <f>ROUND(E292*F292,2)</f>
        <v>0</v>
      </c>
      <c r="H292" s="173"/>
      <c r="I292" s="174">
        <f>ROUND(E292*H292,2)</f>
        <v>0</v>
      </c>
      <c r="J292" s="173"/>
      <c r="K292" s="174">
        <f>ROUND(E292*J292,2)</f>
        <v>0</v>
      </c>
      <c r="L292" s="174">
        <v>21</v>
      </c>
      <c r="M292" s="174">
        <f>G292*(1+L292/100)</f>
        <v>0</v>
      </c>
      <c r="N292" s="172">
        <v>6.4000000000000005E-4</v>
      </c>
      <c r="O292" s="172">
        <f>ROUND(E292*N292,2)</f>
        <v>0.01</v>
      </c>
      <c r="P292" s="172">
        <v>0</v>
      </c>
      <c r="Q292" s="172">
        <f>ROUND(E292*P292,2)</f>
        <v>0</v>
      </c>
      <c r="R292" s="174"/>
      <c r="S292" s="174" t="s">
        <v>182</v>
      </c>
      <c r="T292" s="175" t="s">
        <v>165</v>
      </c>
      <c r="U292" s="160">
        <v>0.13439999999999999</v>
      </c>
      <c r="V292" s="160">
        <f>ROUND(E292*U292,2)</f>
        <v>1.49</v>
      </c>
      <c r="W292" s="160"/>
      <c r="X292" s="160" t="s">
        <v>190</v>
      </c>
      <c r="Y292" s="160" t="s">
        <v>167</v>
      </c>
      <c r="Z292" s="150"/>
      <c r="AA292" s="150"/>
      <c r="AB292" s="150"/>
      <c r="AC292" s="150"/>
      <c r="AD292" s="150"/>
      <c r="AE292" s="150"/>
      <c r="AF292" s="150"/>
      <c r="AG292" s="150" t="s">
        <v>333</v>
      </c>
      <c r="AH292" s="150"/>
      <c r="AI292" s="150"/>
      <c r="AJ292" s="150"/>
      <c r="AK292" s="150"/>
      <c r="AL292" s="150"/>
      <c r="AM292" s="150"/>
      <c r="AN292" s="150"/>
      <c r="AO292" s="150"/>
      <c r="AP292" s="150"/>
      <c r="AQ292" s="150"/>
      <c r="AR292" s="150"/>
      <c r="AS292" s="150"/>
      <c r="AT292" s="150"/>
      <c r="AU292" s="150"/>
      <c r="AV292" s="150"/>
      <c r="AW292" s="150"/>
      <c r="AX292" s="150"/>
      <c r="AY292" s="150"/>
      <c r="AZ292" s="150"/>
      <c r="BA292" s="150"/>
      <c r="BB292" s="150"/>
      <c r="BC292" s="150"/>
      <c r="BD292" s="150"/>
      <c r="BE292" s="150"/>
      <c r="BF292" s="150"/>
      <c r="BG292" s="150"/>
      <c r="BH292" s="150"/>
    </row>
    <row r="293" spans="1:60" outlineLevel="2" x14ac:dyDescent="0.2">
      <c r="A293" s="157"/>
      <c r="B293" s="158"/>
      <c r="C293" s="196" t="s">
        <v>553</v>
      </c>
      <c r="D293" s="190"/>
      <c r="E293" s="191">
        <v>11.1134</v>
      </c>
      <c r="F293" s="160"/>
      <c r="G293" s="160"/>
      <c r="H293" s="160"/>
      <c r="I293" s="160"/>
      <c r="J293" s="160"/>
      <c r="K293" s="160"/>
      <c r="L293" s="160"/>
      <c r="M293" s="160"/>
      <c r="N293" s="159"/>
      <c r="O293" s="159"/>
      <c r="P293" s="159"/>
      <c r="Q293" s="159"/>
      <c r="R293" s="160"/>
      <c r="S293" s="160"/>
      <c r="T293" s="160"/>
      <c r="U293" s="160"/>
      <c r="V293" s="160"/>
      <c r="W293" s="160"/>
      <c r="X293" s="160"/>
      <c r="Y293" s="160"/>
      <c r="Z293" s="150"/>
      <c r="AA293" s="150"/>
      <c r="AB293" s="150"/>
      <c r="AC293" s="150"/>
      <c r="AD293" s="150"/>
      <c r="AE293" s="150"/>
      <c r="AF293" s="150"/>
      <c r="AG293" s="150" t="s">
        <v>200</v>
      </c>
      <c r="AH293" s="150">
        <v>0</v>
      </c>
      <c r="AI293" s="150"/>
      <c r="AJ293" s="150"/>
      <c r="AK293" s="150"/>
      <c r="AL293" s="150"/>
      <c r="AM293" s="150"/>
      <c r="AN293" s="150"/>
      <c r="AO293" s="150"/>
      <c r="AP293" s="150"/>
      <c r="AQ293" s="150"/>
      <c r="AR293" s="150"/>
      <c r="AS293" s="150"/>
      <c r="AT293" s="150"/>
      <c r="AU293" s="150"/>
      <c r="AV293" s="150"/>
      <c r="AW293" s="150"/>
      <c r="AX293" s="150"/>
      <c r="AY293" s="150"/>
      <c r="AZ293" s="150"/>
      <c r="BA293" s="150"/>
      <c r="BB293" s="150"/>
      <c r="BC293" s="150"/>
      <c r="BD293" s="150"/>
      <c r="BE293" s="150"/>
      <c r="BF293" s="150"/>
      <c r="BG293" s="150"/>
      <c r="BH293" s="150"/>
    </row>
    <row r="294" spans="1:60" x14ac:dyDescent="0.2">
      <c r="A294" s="162" t="s">
        <v>159</v>
      </c>
      <c r="B294" s="163" t="s">
        <v>124</v>
      </c>
      <c r="C294" s="184" t="s">
        <v>125</v>
      </c>
      <c r="D294" s="164"/>
      <c r="E294" s="165"/>
      <c r="F294" s="166"/>
      <c r="G294" s="166">
        <f>SUMIF(AG295:AG324,"&lt;&gt;NOR",G295:G324)</f>
        <v>0</v>
      </c>
      <c r="H294" s="166"/>
      <c r="I294" s="166">
        <f>SUM(I295:I324)</f>
        <v>0</v>
      </c>
      <c r="J294" s="166"/>
      <c r="K294" s="166">
        <f>SUM(K295:K324)</f>
        <v>0</v>
      </c>
      <c r="L294" s="166"/>
      <c r="M294" s="166">
        <f>SUM(M295:M324)</f>
        <v>0</v>
      </c>
      <c r="N294" s="165"/>
      <c r="O294" s="165">
        <f>SUM(O295:O324)</f>
        <v>0</v>
      </c>
      <c r="P294" s="165"/>
      <c r="Q294" s="165">
        <f>SUM(Q295:Q324)</f>
        <v>0</v>
      </c>
      <c r="R294" s="166"/>
      <c r="S294" s="166"/>
      <c r="T294" s="167"/>
      <c r="U294" s="161"/>
      <c r="V294" s="161">
        <f>SUM(V295:V324)</f>
        <v>29.04</v>
      </c>
      <c r="W294" s="161"/>
      <c r="X294" s="161"/>
      <c r="Y294" s="161"/>
      <c r="AG294" t="s">
        <v>160</v>
      </c>
    </row>
    <row r="295" spans="1:60" ht="22.5" outlineLevel="1" x14ac:dyDescent="0.2">
      <c r="A295" s="169">
        <v>109</v>
      </c>
      <c r="B295" s="170" t="s">
        <v>554</v>
      </c>
      <c r="C295" s="185" t="s">
        <v>555</v>
      </c>
      <c r="D295" s="171" t="s">
        <v>420</v>
      </c>
      <c r="E295" s="172">
        <v>6.8726099999999999</v>
      </c>
      <c r="F295" s="173"/>
      <c r="G295" s="174">
        <f>ROUND(E295*F295,2)</f>
        <v>0</v>
      </c>
      <c r="H295" s="173"/>
      <c r="I295" s="174">
        <f>ROUND(E295*H295,2)</f>
        <v>0</v>
      </c>
      <c r="J295" s="173"/>
      <c r="K295" s="174">
        <f>ROUND(E295*J295,2)</f>
        <v>0</v>
      </c>
      <c r="L295" s="174">
        <v>21</v>
      </c>
      <c r="M295" s="174">
        <f>G295*(1+L295/100)</f>
        <v>0</v>
      </c>
      <c r="N295" s="172">
        <v>0</v>
      </c>
      <c r="O295" s="172">
        <f>ROUND(E295*N295,2)</f>
        <v>0</v>
      </c>
      <c r="P295" s="172">
        <v>0</v>
      </c>
      <c r="Q295" s="172">
        <f>ROUND(E295*P295,2)</f>
        <v>0</v>
      </c>
      <c r="R295" s="174" t="s">
        <v>343</v>
      </c>
      <c r="S295" s="174" t="s">
        <v>164</v>
      </c>
      <c r="T295" s="175" t="s">
        <v>164</v>
      </c>
      <c r="U295" s="160">
        <v>0.93300000000000005</v>
      </c>
      <c r="V295" s="160">
        <f>ROUND(E295*U295,2)</f>
        <v>6.41</v>
      </c>
      <c r="W295" s="160"/>
      <c r="X295" s="160" t="s">
        <v>556</v>
      </c>
      <c r="Y295" s="160" t="s">
        <v>167</v>
      </c>
      <c r="Z295" s="150"/>
      <c r="AA295" s="150"/>
      <c r="AB295" s="150"/>
      <c r="AC295" s="150"/>
      <c r="AD295" s="150"/>
      <c r="AE295" s="150"/>
      <c r="AF295" s="150"/>
      <c r="AG295" s="150" t="s">
        <v>557</v>
      </c>
      <c r="AH295" s="150"/>
      <c r="AI295" s="150"/>
      <c r="AJ295" s="150"/>
      <c r="AK295" s="150"/>
      <c r="AL295" s="150"/>
      <c r="AM295" s="150"/>
      <c r="AN295" s="150"/>
      <c r="AO295" s="150"/>
      <c r="AP295" s="150"/>
      <c r="AQ295" s="150"/>
      <c r="AR295" s="150"/>
      <c r="AS295" s="150"/>
      <c r="AT295" s="150"/>
      <c r="AU295" s="150"/>
      <c r="AV295" s="150"/>
      <c r="AW295" s="150"/>
      <c r="AX295" s="150"/>
      <c r="AY295" s="150"/>
      <c r="AZ295" s="150"/>
      <c r="BA295" s="150"/>
      <c r="BB295" s="150"/>
      <c r="BC295" s="150"/>
      <c r="BD295" s="150"/>
      <c r="BE295" s="150"/>
      <c r="BF295" s="150"/>
      <c r="BG295" s="150"/>
      <c r="BH295" s="150"/>
    </row>
    <row r="296" spans="1:60" outlineLevel="2" x14ac:dyDescent="0.2">
      <c r="A296" s="157"/>
      <c r="B296" s="158"/>
      <c r="C296" s="196" t="s">
        <v>558</v>
      </c>
      <c r="D296" s="190"/>
      <c r="E296" s="191"/>
      <c r="F296" s="160"/>
      <c r="G296" s="160"/>
      <c r="H296" s="160"/>
      <c r="I296" s="160"/>
      <c r="J296" s="160"/>
      <c r="K296" s="160"/>
      <c r="L296" s="160"/>
      <c r="M296" s="160"/>
      <c r="N296" s="159"/>
      <c r="O296" s="159"/>
      <c r="P296" s="159"/>
      <c r="Q296" s="159"/>
      <c r="R296" s="160"/>
      <c r="S296" s="160"/>
      <c r="T296" s="160"/>
      <c r="U296" s="160"/>
      <c r="V296" s="160"/>
      <c r="W296" s="160"/>
      <c r="X296" s="160"/>
      <c r="Y296" s="160"/>
      <c r="Z296" s="150"/>
      <c r="AA296" s="150"/>
      <c r="AB296" s="150"/>
      <c r="AC296" s="150"/>
      <c r="AD296" s="150"/>
      <c r="AE296" s="150"/>
      <c r="AF296" s="150"/>
      <c r="AG296" s="150" t="s">
        <v>200</v>
      </c>
      <c r="AH296" s="150">
        <v>0</v>
      </c>
      <c r="AI296" s="150"/>
      <c r="AJ296" s="150"/>
      <c r="AK296" s="150"/>
      <c r="AL296" s="150"/>
      <c r="AM296" s="150"/>
      <c r="AN296" s="150"/>
      <c r="AO296" s="150"/>
      <c r="AP296" s="150"/>
      <c r="AQ296" s="150"/>
      <c r="AR296" s="150"/>
      <c r="AS296" s="150"/>
      <c r="AT296" s="150"/>
      <c r="AU296" s="150"/>
      <c r="AV296" s="150"/>
      <c r="AW296" s="150"/>
      <c r="AX296" s="150"/>
      <c r="AY296" s="150"/>
      <c r="AZ296" s="150"/>
      <c r="BA296" s="150"/>
      <c r="BB296" s="150"/>
      <c r="BC296" s="150"/>
      <c r="BD296" s="150"/>
      <c r="BE296" s="150"/>
      <c r="BF296" s="150"/>
      <c r="BG296" s="150"/>
      <c r="BH296" s="150"/>
    </row>
    <row r="297" spans="1:60" outlineLevel="3" x14ac:dyDescent="0.2">
      <c r="A297" s="157"/>
      <c r="B297" s="158"/>
      <c r="C297" s="196" t="s">
        <v>559</v>
      </c>
      <c r="D297" s="190"/>
      <c r="E297" s="191"/>
      <c r="F297" s="160"/>
      <c r="G297" s="160"/>
      <c r="H297" s="160"/>
      <c r="I297" s="160"/>
      <c r="J297" s="160"/>
      <c r="K297" s="160"/>
      <c r="L297" s="160"/>
      <c r="M297" s="160"/>
      <c r="N297" s="159"/>
      <c r="O297" s="159"/>
      <c r="P297" s="159"/>
      <c r="Q297" s="159"/>
      <c r="R297" s="160"/>
      <c r="S297" s="160"/>
      <c r="T297" s="160"/>
      <c r="U297" s="160"/>
      <c r="V297" s="160"/>
      <c r="W297" s="160"/>
      <c r="X297" s="160"/>
      <c r="Y297" s="160"/>
      <c r="Z297" s="150"/>
      <c r="AA297" s="150"/>
      <c r="AB297" s="150"/>
      <c r="AC297" s="150"/>
      <c r="AD297" s="150"/>
      <c r="AE297" s="150"/>
      <c r="AF297" s="150"/>
      <c r="AG297" s="150" t="s">
        <v>200</v>
      </c>
      <c r="AH297" s="150">
        <v>0</v>
      </c>
      <c r="AI297" s="150"/>
      <c r="AJ297" s="150"/>
      <c r="AK297" s="150"/>
      <c r="AL297" s="150"/>
      <c r="AM297" s="150"/>
      <c r="AN297" s="150"/>
      <c r="AO297" s="150"/>
      <c r="AP297" s="150"/>
      <c r="AQ297" s="150"/>
      <c r="AR297" s="150"/>
      <c r="AS297" s="150"/>
      <c r="AT297" s="150"/>
      <c r="AU297" s="150"/>
      <c r="AV297" s="150"/>
      <c r="AW297" s="150"/>
      <c r="AX297" s="150"/>
      <c r="AY297" s="150"/>
      <c r="AZ297" s="150"/>
      <c r="BA297" s="150"/>
      <c r="BB297" s="150"/>
      <c r="BC297" s="150"/>
      <c r="BD297" s="150"/>
      <c r="BE297" s="150"/>
      <c r="BF297" s="150"/>
      <c r="BG297" s="150"/>
      <c r="BH297" s="150"/>
    </row>
    <row r="298" spans="1:60" outlineLevel="3" x14ac:dyDescent="0.2">
      <c r="A298" s="157"/>
      <c r="B298" s="158"/>
      <c r="C298" s="196" t="s">
        <v>560</v>
      </c>
      <c r="D298" s="190"/>
      <c r="E298" s="191">
        <v>6.8726099999999999</v>
      </c>
      <c r="F298" s="160"/>
      <c r="G298" s="160"/>
      <c r="H298" s="160"/>
      <c r="I298" s="160"/>
      <c r="J298" s="160"/>
      <c r="K298" s="160"/>
      <c r="L298" s="160"/>
      <c r="M298" s="160"/>
      <c r="N298" s="159"/>
      <c r="O298" s="159"/>
      <c r="P298" s="159"/>
      <c r="Q298" s="159"/>
      <c r="R298" s="160"/>
      <c r="S298" s="160"/>
      <c r="T298" s="160"/>
      <c r="U298" s="160"/>
      <c r="V298" s="160"/>
      <c r="W298" s="160"/>
      <c r="X298" s="160"/>
      <c r="Y298" s="160"/>
      <c r="Z298" s="150"/>
      <c r="AA298" s="150"/>
      <c r="AB298" s="150"/>
      <c r="AC298" s="150"/>
      <c r="AD298" s="150"/>
      <c r="AE298" s="150"/>
      <c r="AF298" s="150"/>
      <c r="AG298" s="150" t="s">
        <v>200</v>
      </c>
      <c r="AH298" s="150">
        <v>0</v>
      </c>
      <c r="AI298" s="150"/>
      <c r="AJ298" s="150"/>
      <c r="AK298" s="150"/>
      <c r="AL298" s="150"/>
      <c r="AM298" s="150"/>
      <c r="AN298" s="150"/>
      <c r="AO298" s="150"/>
      <c r="AP298" s="150"/>
      <c r="AQ298" s="150"/>
      <c r="AR298" s="150"/>
      <c r="AS298" s="150"/>
      <c r="AT298" s="150"/>
      <c r="AU298" s="150"/>
      <c r="AV298" s="150"/>
      <c r="AW298" s="150"/>
      <c r="AX298" s="150"/>
      <c r="AY298" s="150"/>
      <c r="AZ298" s="150"/>
      <c r="BA298" s="150"/>
      <c r="BB298" s="150"/>
      <c r="BC298" s="150"/>
      <c r="BD298" s="150"/>
      <c r="BE298" s="150"/>
      <c r="BF298" s="150"/>
      <c r="BG298" s="150"/>
      <c r="BH298" s="150"/>
    </row>
    <row r="299" spans="1:60" outlineLevel="1" x14ac:dyDescent="0.2">
      <c r="A299" s="169">
        <v>110</v>
      </c>
      <c r="B299" s="170" t="s">
        <v>561</v>
      </c>
      <c r="C299" s="185" t="s">
        <v>562</v>
      </c>
      <c r="D299" s="171" t="s">
        <v>420</v>
      </c>
      <c r="E299" s="172">
        <v>6.8726099999999999</v>
      </c>
      <c r="F299" s="173"/>
      <c r="G299" s="174">
        <f>ROUND(E299*F299,2)</f>
        <v>0</v>
      </c>
      <c r="H299" s="173"/>
      <c r="I299" s="174">
        <f>ROUND(E299*H299,2)</f>
        <v>0</v>
      </c>
      <c r="J299" s="173"/>
      <c r="K299" s="174">
        <f>ROUND(E299*J299,2)</f>
        <v>0</v>
      </c>
      <c r="L299" s="174">
        <v>21</v>
      </c>
      <c r="M299" s="174">
        <f>G299*(1+L299/100)</f>
        <v>0</v>
      </c>
      <c r="N299" s="172">
        <v>0</v>
      </c>
      <c r="O299" s="172">
        <f>ROUND(E299*N299,2)</f>
        <v>0</v>
      </c>
      <c r="P299" s="172">
        <v>0</v>
      </c>
      <c r="Q299" s="172">
        <f>ROUND(E299*P299,2)</f>
        <v>0</v>
      </c>
      <c r="R299" s="174" t="s">
        <v>343</v>
      </c>
      <c r="S299" s="174" t="s">
        <v>164</v>
      </c>
      <c r="T299" s="175" t="s">
        <v>164</v>
      </c>
      <c r="U299" s="160">
        <v>0.65</v>
      </c>
      <c r="V299" s="160">
        <f>ROUND(E299*U299,2)</f>
        <v>4.47</v>
      </c>
      <c r="W299" s="160"/>
      <c r="X299" s="160" t="s">
        <v>556</v>
      </c>
      <c r="Y299" s="160" t="s">
        <v>167</v>
      </c>
      <c r="Z299" s="150"/>
      <c r="AA299" s="150"/>
      <c r="AB299" s="150"/>
      <c r="AC299" s="150"/>
      <c r="AD299" s="150"/>
      <c r="AE299" s="150"/>
      <c r="AF299" s="150"/>
      <c r="AG299" s="150" t="s">
        <v>557</v>
      </c>
      <c r="AH299" s="150"/>
      <c r="AI299" s="150"/>
      <c r="AJ299" s="150"/>
      <c r="AK299" s="150"/>
      <c r="AL299" s="150"/>
      <c r="AM299" s="150"/>
      <c r="AN299" s="150"/>
      <c r="AO299" s="150"/>
      <c r="AP299" s="150"/>
      <c r="AQ299" s="150"/>
      <c r="AR299" s="150"/>
      <c r="AS299" s="150"/>
      <c r="AT299" s="150"/>
      <c r="AU299" s="150"/>
      <c r="AV299" s="150"/>
      <c r="AW299" s="150"/>
      <c r="AX299" s="150"/>
      <c r="AY299" s="150"/>
      <c r="AZ299" s="150"/>
      <c r="BA299" s="150"/>
      <c r="BB299" s="150"/>
      <c r="BC299" s="150"/>
      <c r="BD299" s="150"/>
      <c r="BE299" s="150"/>
      <c r="BF299" s="150"/>
      <c r="BG299" s="150"/>
      <c r="BH299" s="150"/>
    </row>
    <row r="300" spans="1:60" outlineLevel="2" x14ac:dyDescent="0.2">
      <c r="A300" s="157"/>
      <c r="B300" s="158"/>
      <c r="C300" s="196" t="s">
        <v>558</v>
      </c>
      <c r="D300" s="190"/>
      <c r="E300" s="191"/>
      <c r="F300" s="160"/>
      <c r="G300" s="160"/>
      <c r="H300" s="160"/>
      <c r="I300" s="160"/>
      <c r="J300" s="160"/>
      <c r="K300" s="160"/>
      <c r="L300" s="160"/>
      <c r="M300" s="160"/>
      <c r="N300" s="159"/>
      <c r="O300" s="159"/>
      <c r="P300" s="159"/>
      <c r="Q300" s="159"/>
      <c r="R300" s="160"/>
      <c r="S300" s="160"/>
      <c r="T300" s="160"/>
      <c r="U300" s="160"/>
      <c r="V300" s="160"/>
      <c r="W300" s="160"/>
      <c r="X300" s="160"/>
      <c r="Y300" s="160"/>
      <c r="Z300" s="150"/>
      <c r="AA300" s="150"/>
      <c r="AB300" s="150"/>
      <c r="AC300" s="150"/>
      <c r="AD300" s="150"/>
      <c r="AE300" s="150"/>
      <c r="AF300" s="150"/>
      <c r="AG300" s="150" t="s">
        <v>200</v>
      </c>
      <c r="AH300" s="150">
        <v>0</v>
      </c>
      <c r="AI300" s="150"/>
      <c r="AJ300" s="150"/>
      <c r="AK300" s="150"/>
      <c r="AL300" s="150"/>
      <c r="AM300" s="150"/>
      <c r="AN300" s="150"/>
      <c r="AO300" s="150"/>
      <c r="AP300" s="150"/>
      <c r="AQ300" s="150"/>
      <c r="AR300" s="150"/>
      <c r="AS300" s="150"/>
      <c r="AT300" s="150"/>
      <c r="AU300" s="150"/>
      <c r="AV300" s="150"/>
      <c r="AW300" s="150"/>
      <c r="AX300" s="150"/>
      <c r="AY300" s="150"/>
      <c r="AZ300" s="150"/>
      <c r="BA300" s="150"/>
      <c r="BB300" s="150"/>
      <c r="BC300" s="150"/>
      <c r="BD300" s="150"/>
      <c r="BE300" s="150"/>
      <c r="BF300" s="150"/>
      <c r="BG300" s="150"/>
      <c r="BH300" s="150"/>
    </row>
    <row r="301" spans="1:60" outlineLevel="3" x14ac:dyDescent="0.2">
      <c r="A301" s="157"/>
      <c r="B301" s="158"/>
      <c r="C301" s="196" t="s">
        <v>559</v>
      </c>
      <c r="D301" s="190"/>
      <c r="E301" s="191"/>
      <c r="F301" s="160"/>
      <c r="G301" s="160"/>
      <c r="H301" s="160"/>
      <c r="I301" s="160"/>
      <c r="J301" s="160"/>
      <c r="K301" s="160"/>
      <c r="L301" s="160"/>
      <c r="M301" s="160"/>
      <c r="N301" s="159"/>
      <c r="O301" s="159"/>
      <c r="P301" s="159"/>
      <c r="Q301" s="159"/>
      <c r="R301" s="160"/>
      <c r="S301" s="160"/>
      <c r="T301" s="160"/>
      <c r="U301" s="160"/>
      <c r="V301" s="160"/>
      <c r="W301" s="160"/>
      <c r="X301" s="160"/>
      <c r="Y301" s="160"/>
      <c r="Z301" s="150"/>
      <c r="AA301" s="150"/>
      <c r="AB301" s="150"/>
      <c r="AC301" s="150"/>
      <c r="AD301" s="150"/>
      <c r="AE301" s="150"/>
      <c r="AF301" s="150"/>
      <c r="AG301" s="150" t="s">
        <v>200</v>
      </c>
      <c r="AH301" s="150">
        <v>0</v>
      </c>
      <c r="AI301" s="150"/>
      <c r="AJ301" s="150"/>
      <c r="AK301" s="150"/>
      <c r="AL301" s="150"/>
      <c r="AM301" s="150"/>
      <c r="AN301" s="150"/>
      <c r="AO301" s="150"/>
      <c r="AP301" s="150"/>
      <c r="AQ301" s="150"/>
      <c r="AR301" s="150"/>
      <c r="AS301" s="150"/>
      <c r="AT301" s="150"/>
      <c r="AU301" s="150"/>
      <c r="AV301" s="150"/>
      <c r="AW301" s="150"/>
      <c r="AX301" s="150"/>
      <c r="AY301" s="150"/>
      <c r="AZ301" s="150"/>
      <c r="BA301" s="150"/>
      <c r="BB301" s="150"/>
      <c r="BC301" s="150"/>
      <c r="BD301" s="150"/>
      <c r="BE301" s="150"/>
      <c r="BF301" s="150"/>
      <c r="BG301" s="150"/>
      <c r="BH301" s="150"/>
    </row>
    <row r="302" spans="1:60" outlineLevel="3" x14ac:dyDescent="0.2">
      <c r="A302" s="157"/>
      <c r="B302" s="158"/>
      <c r="C302" s="196" t="s">
        <v>560</v>
      </c>
      <c r="D302" s="190"/>
      <c r="E302" s="191">
        <v>6.8726099999999999</v>
      </c>
      <c r="F302" s="160"/>
      <c r="G302" s="160"/>
      <c r="H302" s="160"/>
      <c r="I302" s="160"/>
      <c r="J302" s="160"/>
      <c r="K302" s="160"/>
      <c r="L302" s="160"/>
      <c r="M302" s="160"/>
      <c r="N302" s="159"/>
      <c r="O302" s="159"/>
      <c r="P302" s="159"/>
      <c r="Q302" s="159"/>
      <c r="R302" s="160"/>
      <c r="S302" s="160"/>
      <c r="T302" s="160"/>
      <c r="U302" s="160"/>
      <c r="V302" s="160"/>
      <c r="W302" s="160"/>
      <c r="X302" s="160"/>
      <c r="Y302" s="160"/>
      <c r="Z302" s="150"/>
      <c r="AA302" s="150"/>
      <c r="AB302" s="150"/>
      <c r="AC302" s="150"/>
      <c r="AD302" s="150"/>
      <c r="AE302" s="150"/>
      <c r="AF302" s="150"/>
      <c r="AG302" s="150" t="s">
        <v>200</v>
      </c>
      <c r="AH302" s="150">
        <v>0</v>
      </c>
      <c r="AI302" s="150"/>
      <c r="AJ302" s="150"/>
      <c r="AK302" s="150"/>
      <c r="AL302" s="150"/>
      <c r="AM302" s="150"/>
      <c r="AN302" s="150"/>
      <c r="AO302" s="150"/>
      <c r="AP302" s="150"/>
      <c r="AQ302" s="150"/>
      <c r="AR302" s="150"/>
      <c r="AS302" s="150"/>
      <c r="AT302" s="150"/>
      <c r="AU302" s="150"/>
      <c r="AV302" s="150"/>
      <c r="AW302" s="150"/>
      <c r="AX302" s="150"/>
      <c r="AY302" s="150"/>
      <c r="AZ302" s="150"/>
      <c r="BA302" s="150"/>
      <c r="BB302" s="150"/>
      <c r="BC302" s="150"/>
      <c r="BD302" s="150"/>
      <c r="BE302" s="150"/>
      <c r="BF302" s="150"/>
      <c r="BG302" s="150"/>
      <c r="BH302" s="150"/>
    </row>
    <row r="303" spans="1:60" outlineLevel="1" x14ac:dyDescent="0.2">
      <c r="A303" s="169">
        <v>111</v>
      </c>
      <c r="B303" s="170" t="s">
        <v>563</v>
      </c>
      <c r="C303" s="185" t="s">
        <v>586</v>
      </c>
      <c r="D303" s="171" t="s">
        <v>420</v>
      </c>
      <c r="E303" s="172">
        <v>6.8726099999999999</v>
      </c>
      <c r="F303" s="173"/>
      <c r="G303" s="174">
        <f>ROUND(E303*F303,2)</f>
        <v>0</v>
      </c>
      <c r="H303" s="173"/>
      <c r="I303" s="174">
        <f>ROUND(E303*H303,2)</f>
        <v>0</v>
      </c>
      <c r="J303" s="173"/>
      <c r="K303" s="174">
        <f>ROUND(E303*J303,2)</f>
        <v>0</v>
      </c>
      <c r="L303" s="174">
        <v>21</v>
      </c>
      <c r="M303" s="174">
        <f>G303*(1+L303/100)</f>
        <v>0</v>
      </c>
      <c r="N303" s="172">
        <v>0</v>
      </c>
      <c r="O303" s="172">
        <f>ROUND(E303*N303,2)</f>
        <v>0</v>
      </c>
      <c r="P303" s="172">
        <v>0</v>
      </c>
      <c r="Q303" s="172">
        <f>ROUND(E303*P303,2)</f>
        <v>0</v>
      </c>
      <c r="R303" s="174" t="s">
        <v>343</v>
      </c>
      <c r="S303" s="174" t="s">
        <v>164</v>
      </c>
      <c r="T303" s="175" t="s">
        <v>164</v>
      </c>
      <c r="U303" s="160">
        <v>0.49</v>
      </c>
      <c r="V303" s="160">
        <f>ROUND(E303*U303,2)</f>
        <v>3.37</v>
      </c>
      <c r="W303" s="160"/>
      <c r="X303" s="160" t="s">
        <v>556</v>
      </c>
      <c r="Y303" s="160" t="s">
        <v>167</v>
      </c>
      <c r="Z303" s="150"/>
      <c r="AA303" s="150"/>
      <c r="AB303" s="150"/>
      <c r="AC303" s="150"/>
      <c r="AD303" s="150"/>
      <c r="AE303" s="150"/>
      <c r="AF303" s="150"/>
      <c r="AG303" s="150" t="s">
        <v>557</v>
      </c>
      <c r="AH303" s="150"/>
      <c r="AI303" s="150"/>
      <c r="AJ303" s="150"/>
      <c r="AK303" s="150"/>
      <c r="AL303" s="150"/>
      <c r="AM303" s="150"/>
      <c r="AN303" s="150"/>
      <c r="AO303" s="150"/>
      <c r="AP303" s="150"/>
      <c r="AQ303" s="150"/>
      <c r="AR303" s="150"/>
      <c r="AS303" s="150"/>
      <c r="AT303" s="150"/>
      <c r="AU303" s="150"/>
      <c r="AV303" s="150"/>
      <c r="AW303" s="150"/>
      <c r="AX303" s="150"/>
      <c r="AY303" s="150"/>
      <c r="AZ303" s="150"/>
      <c r="BA303" s="150"/>
      <c r="BB303" s="150"/>
      <c r="BC303" s="150"/>
      <c r="BD303" s="150"/>
      <c r="BE303" s="150"/>
      <c r="BF303" s="150"/>
      <c r="BG303" s="150"/>
      <c r="BH303" s="150"/>
    </row>
    <row r="304" spans="1:60" outlineLevel="2" x14ac:dyDescent="0.2">
      <c r="A304" s="157"/>
      <c r="B304" s="158"/>
      <c r="C304" s="255" t="s">
        <v>587</v>
      </c>
      <c r="D304" s="256"/>
      <c r="E304" s="256"/>
      <c r="F304" s="256"/>
      <c r="G304" s="256"/>
      <c r="H304" s="160"/>
      <c r="I304" s="160"/>
      <c r="J304" s="160"/>
      <c r="K304" s="160"/>
      <c r="L304" s="160"/>
      <c r="M304" s="160"/>
      <c r="N304" s="159"/>
      <c r="O304" s="159"/>
      <c r="P304" s="159"/>
      <c r="Q304" s="159"/>
      <c r="R304" s="160"/>
      <c r="S304" s="160"/>
      <c r="T304" s="160"/>
      <c r="U304" s="160"/>
      <c r="V304" s="160"/>
      <c r="W304" s="160"/>
      <c r="X304" s="160"/>
      <c r="Y304" s="160"/>
      <c r="Z304" s="150"/>
      <c r="AA304" s="150"/>
      <c r="AB304" s="150"/>
      <c r="AC304" s="150"/>
      <c r="AD304" s="150"/>
      <c r="AE304" s="150"/>
      <c r="AF304" s="150"/>
      <c r="AG304" s="150" t="s">
        <v>170</v>
      </c>
      <c r="AH304" s="150"/>
      <c r="AI304" s="150"/>
      <c r="AJ304" s="150"/>
      <c r="AK304" s="150"/>
      <c r="AL304" s="150"/>
      <c r="AM304" s="150"/>
      <c r="AN304" s="150"/>
      <c r="AO304" s="150"/>
      <c r="AP304" s="150"/>
      <c r="AQ304" s="150"/>
      <c r="AR304" s="150"/>
      <c r="AS304" s="150"/>
      <c r="AT304" s="150"/>
      <c r="AU304" s="150"/>
      <c r="AV304" s="150"/>
      <c r="AW304" s="150"/>
      <c r="AX304" s="150"/>
      <c r="AY304" s="150"/>
      <c r="AZ304" s="150"/>
      <c r="BA304" s="150"/>
      <c r="BB304" s="150"/>
      <c r="BC304" s="150"/>
      <c r="BD304" s="150"/>
      <c r="BE304" s="150"/>
      <c r="BF304" s="150"/>
      <c r="BG304" s="150"/>
      <c r="BH304" s="150"/>
    </row>
    <row r="305" spans="1:60" outlineLevel="2" x14ac:dyDescent="0.2">
      <c r="A305" s="157"/>
      <c r="B305" s="158"/>
      <c r="C305" s="196" t="s">
        <v>558</v>
      </c>
      <c r="D305" s="190"/>
      <c r="E305" s="191"/>
      <c r="F305" s="160"/>
      <c r="G305" s="160"/>
      <c r="H305" s="160"/>
      <c r="I305" s="160"/>
      <c r="J305" s="160"/>
      <c r="K305" s="160"/>
      <c r="L305" s="160"/>
      <c r="M305" s="160"/>
      <c r="N305" s="159"/>
      <c r="O305" s="159"/>
      <c r="P305" s="159"/>
      <c r="Q305" s="159"/>
      <c r="R305" s="160"/>
      <c r="S305" s="160"/>
      <c r="T305" s="160"/>
      <c r="U305" s="160"/>
      <c r="V305" s="160"/>
      <c r="W305" s="160"/>
      <c r="X305" s="160"/>
      <c r="Y305" s="160"/>
      <c r="Z305" s="150"/>
      <c r="AA305" s="150"/>
      <c r="AB305" s="150"/>
      <c r="AC305" s="150"/>
      <c r="AD305" s="150"/>
      <c r="AE305" s="150"/>
      <c r="AF305" s="150"/>
      <c r="AG305" s="150" t="s">
        <v>200</v>
      </c>
      <c r="AH305" s="150">
        <v>0</v>
      </c>
      <c r="AI305" s="150"/>
      <c r="AJ305" s="150"/>
      <c r="AK305" s="150"/>
      <c r="AL305" s="150"/>
      <c r="AM305" s="150"/>
      <c r="AN305" s="150"/>
      <c r="AO305" s="150"/>
      <c r="AP305" s="150"/>
      <c r="AQ305" s="150"/>
      <c r="AR305" s="150"/>
      <c r="AS305" s="150"/>
      <c r="AT305" s="150"/>
      <c r="AU305" s="150"/>
      <c r="AV305" s="150"/>
      <c r="AW305" s="150"/>
      <c r="AX305" s="150"/>
      <c r="AY305" s="150"/>
      <c r="AZ305" s="150"/>
      <c r="BA305" s="150"/>
      <c r="BB305" s="150"/>
      <c r="BC305" s="150"/>
      <c r="BD305" s="150"/>
      <c r="BE305" s="150"/>
      <c r="BF305" s="150"/>
      <c r="BG305" s="150"/>
      <c r="BH305" s="150"/>
    </row>
    <row r="306" spans="1:60" outlineLevel="3" x14ac:dyDescent="0.2">
      <c r="A306" s="157"/>
      <c r="B306" s="158"/>
      <c r="C306" s="196" t="s">
        <v>559</v>
      </c>
      <c r="D306" s="190"/>
      <c r="E306" s="191"/>
      <c r="F306" s="160"/>
      <c r="G306" s="160"/>
      <c r="H306" s="160"/>
      <c r="I306" s="160"/>
      <c r="J306" s="160"/>
      <c r="K306" s="160"/>
      <c r="L306" s="160"/>
      <c r="M306" s="160"/>
      <c r="N306" s="159"/>
      <c r="O306" s="159"/>
      <c r="P306" s="159"/>
      <c r="Q306" s="159"/>
      <c r="R306" s="160"/>
      <c r="S306" s="160"/>
      <c r="T306" s="160"/>
      <c r="U306" s="160"/>
      <c r="V306" s="160"/>
      <c r="W306" s="160"/>
      <c r="X306" s="160"/>
      <c r="Y306" s="160"/>
      <c r="Z306" s="150"/>
      <c r="AA306" s="150"/>
      <c r="AB306" s="150"/>
      <c r="AC306" s="150"/>
      <c r="AD306" s="150"/>
      <c r="AE306" s="150"/>
      <c r="AF306" s="150"/>
      <c r="AG306" s="150" t="s">
        <v>200</v>
      </c>
      <c r="AH306" s="150">
        <v>0</v>
      </c>
      <c r="AI306" s="150"/>
      <c r="AJ306" s="150"/>
      <c r="AK306" s="150"/>
      <c r="AL306" s="150"/>
      <c r="AM306" s="150"/>
      <c r="AN306" s="150"/>
      <c r="AO306" s="150"/>
      <c r="AP306" s="150"/>
      <c r="AQ306" s="150"/>
      <c r="AR306" s="150"/>
      <c r="AS306" s="150"/>
      <c r="AT306" s="150"/>
      <c r="AU306" s="150"/>
      <c r="AV306" s="150"/>
      <c r="AW306" s="150"/>
      <c r="AX306" s="150"/>
      <c r="AY306" s="150"/>
      <c r="AZ306" s="150"/>
      <c r="BA306" s="150"/>
      <c r="BB306" s="150"/>
      <c r="BC306" s="150"/>
      <c r="BD306" s="150"/>
      <c r="BE306" s="150"/>
      <c r="BF306" s="150"/>
      <c r="BG306" s="150"/>
      <c r="BH306" s="150"/>
    </row>
    <row r="307" spans="1:60" outlineLevel="3" x14ac:dyDescent="0.2">
      <c r="A307" s="157"/>
      <c r="B307" s="158"/>
      <c r="C307" s="196" t="s">
        <v>560</v>
      </c>
      <c r="D307" s="190"/>
      <c r="E307" s="191">
        <v>6.8726099999999999</v>
      </c>
      <c r="F307" s="160"/>
      <c r="G307" s="160"/>
      <c r="H307" s="160"/>
      <c r="I307" s="160"/>
      <c r="J307" s="160"/>
      <c r="K307" s="160"/>
      <c r="L307" s="160"/>
      <c r="M307" s="160"/>
      <c r="N307" s="159"/>
      <c r="O307" s="159"/>
      <c r="P307" s="159"/>
      <c r="Q307" s="159"/>
      <c r="R307" s="160"/>
      <c r="S307" s="160"/>
      <c r="T307" s="160"/>
      <c r="U307" s="160"/>
      <c r="V307" s="160"/>
      <c r="W307" s="160"/>
      <c r="X307" s="160"/>
      <c r="Y307" s="160"/>
      <c r="Z307" s="150"/>
      <c r="AA307" s="150"/>
      <c r="AB307" s="150"/>
      <c r="AC307" s="150"/>
      <c r="AD307" s="150"/>
      <c r="AE307" s="150"/>
      <c r="AF307" s="150"/>
      <c r="AG307" s="150" t="s">
        <v>200</v>
      </c>
      <c r="AH307" s="150">
        <v>0</v>
      </c>
      <c r="AI307" s="150"/>
      <c r="AJ307" s="150"/>
      <c r="AK307" s="150"/>
      <c r="AL307" s="150"/>
      <c r="AM307" s="150"/>
      <c r="AN307" s="150"/>
      <c r="AO307" s="150"/>
      <c r="AP307" s="150"/>
      <c r="AQ307" s="150"/>
      <c r="AR307" s="150"/>
      <c r="AS307" s="150"/>
      <c r="AT307" s="150"/>
      <c r="AU307" s="150"/>
      <c r="AV307" s="150"/>
      <c r="AW307" s="150"/>
      <c r="AX307" s="150"/>
      <c r="AY307" s="150"/>
      <c r="AZ307" s="150"/>
      <c r="BA307" s="150"/>
      <c r="BB307" s="150"/>
      <c r="BC307" s="150"/>
      <c r="BD307" s="150"/>
      <c r="BE307" s="150"/>
      <c r="BF307" s="150"/>
      <c r="BG307" s="150"/>
      <c r="BH307" s="150"/>
    </row>
    <row r="308" spans="1:60" outlineLevel="1" x14ac:dyDescent="0.2">
      <c r="A308" s="169">
        <v>112</v>
      </c>
      <c r="B308" s="170" t="s">
        <v>564</v>
      </c>
      <c r="C308" s="185" t="s">
        <v>588</v>
      </c>
      <c r="D308" s="171" t="s">
        <v>420</v>
      </c>
      <c r="E308" s="172">
        <v>96.216539999999995</v>
      </c>
      <c r="F308" s="173"/>
      <c r="G308" s="174">
        <f>ROUND(E308*F308,2)</f>
        <v>0</v>
      </c>
      <c r="H308" s="173"/>
      <c r="I308" s="174">
        <f>ROUND(E308*H308,2)</f>
        <v>0</v>
      </c>
      <c r="J308" s="173"/>
      <c r="K308" s="174">
        <f>ROUND(E308*J308,2)</f>
        <v>0</v>
      </c>
      <c r="L308" s="174">
        <v>21</v>
      </c>
      <c r="M308" s="174">
        <f>G308*(1+L308/100)</f>
        <v>0</v>
      </c>
      <c r="N308" s="172">
        <v>0</v>
      </c>
      <c r="O308" s="172">
        <f>ROUND(E308*N308,2)</f>
        <v>0</v>
      </c>
      <c r="P308" s="172">
        <v>0</v>
      </c>
      <c r="Q308" s="172">
        <f>ROUND(E308*P308,2)</f>
        <v>0</v>
      </c>
      <c r="R308" s="174" t="s">
        <v>343</v>
      </c>
      <c r="S308" s="174" t="s">
        <v>164</v>
      </c>
      <c r="T308" s="175" t="s">
        <v>164</v>
      </c>
      <c r="U308" s="160">
        <v>0</v>
      </c>
      <c r="V308" s="160">
        <f>ROUND(E308*U308,2)</f>
        <v>0</v>
      </c>
      <c r="W308" s="160"/>
      <c r="X308" s="160" t="s">
        <v>556</v>
      </c>
      <c r="Y308" s="160" t="s">
        <v>167</v>
      </c>
      <c r="Z308" s="150"/>
      <c r="AA308" s="150"/>
      <c r="AB308" s="150"/>
      <c r="AC308" s="150"/>
      <c r="AD308" s="150"/>
      <c r="AE308" s="150"/>
      <c r="AF308" s="150"/>
      <c r="AG308" s="150" t="s">
        <v>557</v>
      </c>
      <c r="AH308" s="150"/>
      <c r="AI308" s="150"/>
      <c r="AJ308" s="150"/>
      <c r="AK308" s="150"/>
      <c r="AL308" s="150"/>
      <c r="AM308" s="150"/>
      <c r="AN308" s="150"/>
      <c r="AO308" s="150"/>
      <c r="AP308" s="150"/>
      <c r="AQ308" s="150"/>
      <c r="AR308" s="150"/>
      <c r="AS308" s="150"/>
      <c r="AT308" s="150"/>
      <c r="AU308" s="150"/>
      <c r="AV308" s="150"/>
      <c r="AW308" s="150"/>
      <c r="AX308" s="150"/>
      <c r="AY308" s="150"/>
      <c r="AZ308" s="150"/>
      <c r="BA308" s="150"/>
      <c r="BB308" s="150"/>
      <c r="BC308" s="150"/>
      <c r="BD308" s="150"/>
      <c r="BE308" s="150"/>
      <c r="BF308" s="150"/>
      <c r="BG308" s="150"/>
      <c r="BH308" s="150"/>
    </row>
    <row r="309" spans="1:60" outlineLevel="2" x14ac:dyDescent="0.2">
      <c r="A309" s="157"/>
      <c r="B309" s="158"/>
      <c r="C309" s="196" t="s">
        <v>558</v>
      </c>
      <c r="D309" s="190"/>
      <c r="E309" s="191"/>
      <c r="F309" s="160"/>
      <c r="G309" s="160"/>
      <c r="H309" s="160"/>
      <c r="I309" s="160"/>
      <c r="J309" s="160"/>
      <c r="K309" s="160"/>
      <c r="L309" s="160"/>
      <c r="M309" s="160"/>
      <c r="N309" s="159"/>
      <c r="O309" s="159"/>
      <c r="P309" s="159"/>
      <c r="Q309" s="159"/>
      <c r="R309" s="160"/>
      <c r="S309" s="160"/>
      <c r="T309" s="160"/>
      <c r="U309" s="160"/>
      <c r="V309" s="160"/>
      <c r="W309" s="160"/>
      <c r="X309" s="160"/>
      <c r="Y309" s="160"/>
      <c r="Z309" s="150"/>
      <c r="AA309" s="150"/>
      <c r="AB309" s="150"/>
      <c r="AC309" s="150"/>
      <c r="AD309" s="150"/>
      <c r="AE309" s="150"/>
      <c r="AF309" s="150"/>
      <c r="AG309" s="150" t="s">
        <v>200</v>
      </c>
      <c r="AH309" s="150">
        <v>0</v>
      </c>
      <c r="AI309" s="150"/>
      <c r="AJ309" s="150"/>
      <c r="AK309" s="150"/>
      <c r="AL309" s="150"/>
      <c r="AM309" s="150"/>
      <c r="AN309" s="150"/>
      <c r="AO309" s="150"/>
      <c r="AP309" s="150"/>
      <c r="AQ309" s="150"/>
      <c r="AR309" s="150"/>
      <c r="AS309" s="150"/>
      <c r="AT309" s="150"/>
      <c r="AU309" s="150"/>
      <c r="AV309" s="150"/>
      <c r="AW309" s="150"/>
      <c r="AX309" s="150"/>
      <c r="AY309" s="150"/>
      <c r="AZ309" s="150"/>
      <c r="BA309" s="150"/>
      <c r="BB309" s="150"/>
      <c r="BC309" s="150"/>
      <c r="BD309" s="150"/>
      <c r="BE309" s="150"/>
      <c r="BF309" s="150"/>
      <c r="BG309" s="150"/>
      <c r="BH309" s="150"/>
    </row>
    <row r="310" spans="1:60" outlineLevel="3" x14ac:dyDescent="0.2">
      <c r="A310" s="157"/>
      <c r="B310" s="158"/>
      <c r="C310" s="196" t="s">
        <v>559</v>
      </c>
      <c r="D310" s="190"/>
      <c r="E310" s="191"/>
      <c r="F310" s="160"/>
      <c r="G310" s="160"/>
      <c r="H310" s="160"/>
      <c r="I310" s="160"/>
      <c r="J310" s="160"/>
      <c r="K310" s="160"/>
      <c r="L310" s="160"/>
      <c r="M310" s="160"/>
      <c r="N310" s="159"/>
      <c r="O310" s="159"/>
      <c r="P310" s="159"/>
      <c r="Q310" s="159"/>
      <c r="R310" s="160"/>
      <c r="S310" s="160"/>
      <c r="T310" s="160"/>
      <c r="U310" s="160"/>
      <c r="V310" s="160"/>
      <c r="W310" s="160"/>
      <c r="X310" s="160"/>
      <c r="Y310" s="160"/>
      <c r="Z310" s="150"/>
      <c r="AA310" s="150"/>
      <c r="AB310" s="150"/>
      <c r="AC310" s="150"/>
      <c r="AD310" s="150"/>
      <c r="AE310" s="150"/>
      <c r="AF310" s="150"/>
      <c r="AG310" s="150" t="s">
        <v>200</v>
      </c>
      <c r="AH310" s="150">
        <v>0</v>
      </c>
      <c r="AI310" s="150"/>
      <c r="AJ310" s="150"/>
      <c r="AK310" s="150"/>
      <c r="AL310" s="150"/>
      <c r="AM310" s="150"/>
      <c r="AN310" s="150"/>
      <c r="AO310" s="150"/>
      <c r="AP310" s="150"/>
      <c r="AQ310" s="150"/>
      <c r="AR310" s="150"/>
      <c r="AS310" s="150"/>
      <c r="AT310" s="150"/>
      <c r="AU310" s="150"/>
      <c r="AV310" s="150"/>
      <c r="AW310" s="150"/>
      <c r="AX310" s="150"/>
      <c r="AY310" s="150"/>
      <c r="AZ310" s="150"/>
      <c r="BA310" s="150"/>
      <c r="BB310" s="150"/>
      <c r="BC310" s="150"/>
      <c r="BD310" s="150"/>
      <c r="BE310" s="150"/>
      <c r="BF310" s="150"/>
      <c r="BG310" s="150"/>
      <c r="BH310" s="150"/>
    </row>
    <row r="311" spans="1:60" outlineLevel="3" x14ac:dyDescent="0.2">
      <c r="A311" s="157"/>
      <c r="B311" s="158"/>
      <c r="C311" s="196" t="s">
        <v>565</v>
      </c>
      <c r="D311" s="190"/>
      <c r="E311" s="191">
        <v>96.216539999999995</v>
      </c>
      <c r="F311" s="160"/>
      <c r="G311" s="160"/>
      <c r="H311" s="160"/>
      <c r="I311" s="160"/>
      <c r="J311" s="160"/>
      <c r="K311" s="160"/>
      <c r="L311" s="160"/>
      <c r="M311" s="160"/>
      <c r="N311" s="159"/>
      <c r="O311" s="159"/>
      <c r="P311" s="159"/>
      <c r="Q311" s="159"/>
      <c r="R311" s="160"/>
      <c r="S311" s="160"/>
      <c r="T311" s="160"/>
      <c r="U311" s="160"/>
      <c r="V311" s="160"/>
      <c r="W311" s="160"/>
      <c r="X311" s="160"/>
      <c r="Y311" s="160"/>
      <c r="Z311" s="150"/>
      <c r="AA311" s="150"/>
      <c r="AB311" s="150"/>
      <c r="AC311" s="150"/>
      <c r="AD311" s="150"/>
      <c r="AE311" s="150"/>
      <c r="AF311" s="150"/>
      <c r="AG311" s="150" t="s">
        <v>200</v>
      </c>
      <c r="AH311" s="150">
        <v>0</v>
      </c>
      <c r="AI311" s="150"/>
      <c r="AJ311" s="150"/>
      <c r="AK311" s="150"/>
      <c r="AL311" s="150"/>
      <c r="AM311" s="150"/>
      <c r="AN311" s="150"/>
      <c r="AO311" s="150"/>
      <c r="AP311" s="150"/>
      <c r="AQ311" s="150"/>
      <c r="AR311" s="150"/>
      <c r="AS311" s="150"/>
      <c r="AT311" s="150"/>
      <c r="AU311" s="150"/>
      <c r="AV311" s="150"/>
      <c r="AW311" s="150"/>
      <c r="AX311" s="150"/>
      <c r="AY311" s="150"/>
      <c r="AZ311" s="150"/>
      <c r="BA311" s="150"/>
      <c r="BB311" s="150"/>
      <c r="BC311" s="150"/>
      <c r="BD311" s="150"/>
      <c r="BE311" s="150"/>
      <c r="BF311" s="150"/>
      <c r="BG311" s="150"/>
      <c r="BH311" s="150"/>
    </row>
    <row r="312" spans="1:60" outlineLevel="1" x14ac:dyDescent="0.2">
      <c r="A312" s="169">
        <v>113</v>
      </c>
      <c r="B312" s="170" t="s">
        <v>566</v>
      </c>
      <c r="C312" s="185" t="s">
        <v>567</v>
      </c>
      <c r="D312" s="171" t="s">
        <v>420</v>
      </c>
      <c r="E312" s="172">
        <v>6.8726099999999999</v>
      </c>
      <c r="F312" s="173"/>
      <c r="G312" s="174">
        <f>ROUND(E312*F312,2)</f>
        <v>0</v>
      </c>
      <c r="H312" s="173"/>
      <c r="I312" s="174">
        <f>ROUND(E312*H312,2)</f>
        <v>0</v>
      </c>
      <c r="J312" s="173"/>
      <c r="K312" s="174">
        <f>ROUND(E312*J312,2)</f>
        <v>0</v>
      </c>
      <c r="L312" s="174">
        <v>21</v>
      </c>
      <c r="M312" s="174">
        <f>G312*(1+L312/100)</f>
        <v>0</v>
      </c>
      <c r="N312" s="172">
        <v>0</v>
      </c>
      <c r="O312" s="172">
        <f>ROUND(E312*N312,2)</f>
        <v>0</v>
      </c>
      <c r="P312" s="172">
        <v>0</v>
      </c>
      <c r="Q312" s="172">
        <f>ROUND(E312*P312,2)</f>
        <v>0</v>
      </c>
      <c r="R312" s="174" t="s">
        <v>343</v>
      </c>
      <c r="S312" s="174" t="s">
        <v>164</v>
      </c>
      <c r="T312" s="175" t="s">
        <v>164</v>
      </c>
      <c r="U312" s="160">
        <v>0.94199999999999995</v>
      </c>
      <c r="V312" s="160">
        <f>ROUND(E312*U312,2)</f>
        <v>6.47</v>
      </c>
      <c r="W312" s="160"/>
      <c r="X312" s="160" t="s">
        <v>556</v>
      </c>
      <c r="Y312" s="160" t="s">
        <v>167</v>
      </c>
      <c r="Z312" s="150"/>
      <c r="AA312" s="150"/>
      <c r="AB312" s="150"/>
      <c r="AC312" s="150"/>
      <c r="AD312" s="150"/>
      <c r="AE312" s="150"/>
      <c r="AF312" s="150"/>
      <c r="AG312" s="150" t="s">
        <v>557</v>
      </c>
      <c r="AH312" s="150"/>
      <c r="AI312" s="150"/>
      <c r="AJ312" s="150"/>
      <c r="AK312" s="150"/>
      <c r="AL312" s="150"/>
      <c r="AM312" s="150"/>
      <c r="AN312" s="150"/>
      <c r="AO312" s="150"/>
      <c r="AP312" s="150"/>
      <c r="AQ312" s="150"/>
      <c r="AR312" s="150"/>
      <c r="AS312" s="150"/>
      <c r="AT312" s="150"/>
      <c r="AU312" s="150"/>
      <c r="AV312" s="150"/>
      <c r="AW312" s="150"/>
      <c r="AX312" s="150"/>
      <c r="AY312" s="150"/>
      <c r="AZ312" s="150"/>
      <c r="BA312" s="150"/>
      <c r="BB312" s="150"/>
      <c r="BC312" s="150"/>
      <c r="BD312" s="150"/>
      <c r="BE312" s="150"/>
      <c r="BF312" s="150"/>
      <c r="BG312" s="150"/>
      <c r="BH312" s="150"/>
    </row>
    <row r="313" spans="1:60" outlineLevel="2" x14ac:dyDescent="0.2">
      <c r="A313" s="157"/>
      <c r="B313" s="158"/>
      <c r="C313" s="255" t="s">
        <v>568</v>
      </c>
      <c r="D313" s="256"/>
      <c r="E313" s="256"/>
      <c r="F313" s="256"/>
      <c r="G313" s="256"/>
      <c r="H313" s="160"/>
      <c r="I313" s="160"/>
      <c r="J313" s="160"/>
      <c r="K313" s="160"/>
      <c r="L313" s="160"/>
      <c r="M313" s="160"/>
      <c r="N313" s="159"/>
      <c r="O313" s="159"/>
      <c r="P313" s="159"/>
      <c r="Q313" s="159"/>
      <c r="R313" s="160"/>
      <c r="S313" s="160"/>
      <c r="T313" s="160"/>
      <c r="U313" s="160"/>
      <c r="V313" s="160"/>
      <c r="W313" s="160"/>
      <c r="X313" s="160"/>
      <c r="Y313" s="160"/>
      <c r="Z313" s="150"/>
      <c r="AA313" s="150"/>
      <c r="AB313" s="150"/>
      <c r="AC313" s="150"/>
      <c r="AD313" s="150"/>
      <c r="AE313" s="150"/>
      <c r="AF313" s="150"/>
      <c r="AG313" s="150" t="s">
        <v>170</v>
      </c>
      <c r="AH313" s="150"/>
      <c r="AI313" s="150"/>
      <c r="AJ313" s="150"/>
      <c r="AK313" s="150"/>
      <c r="AL313" s="150"/>
      <c r="AM313" s="150"/>
      <c r="AN313" s="150"/>
      <c r="AO313" s="150"/>
      <c r="AP313" s="150"/>
      <c r="AQ313" s="150"/>
      <c r="AR313" s="150"/>
      <c r="AS313" s="150"/>
      <c r="AT313" s="150"/>
      <c r="AU313" s="150"/>
      <c r="AV313" s="150"/>
      <c r="AW313" s="150"/>
      <c r="AX313" s="150"/>
      <c r="AY313" s="150"/>
      <c r="AZ313" s="150"/>
      <c r="BA313" s="150"/>
      <c r="BB313" s="150"/>
      <c r="BC313" s="150"/>
      <c r="BD313" s="150"/>
      <c r="BE313" s="150"/>
      <c r="BF313" s="150"/>
      <c r="BG313" s="150"/>
      <c r="BH313" s="150"/>
    </row>
    <row r="314" spans="1:60" outlineLevel="2" x14ac:dyDescent="0.2">
      <c r="A314" s="157"/>
      <c r="B314" s="158"/>
      <c r="C314" s="196" t="s">
        <v>558</v>
      </c>
      <c r="D314" s="190"/>
      <c r="E314" s="191"/>
      <c r="F314" s="160"/>
      <c r="G314" s="160"/>
      <c r="H314" s="160"/>
      <c r="I314" s="160"/>
      <c r="J314" s="160"/>
      <c r="K314" s="160"/>
      <c r="L314" s="160"/>
      <c r="M314" s="160"/>
      <c r="N314" s="159"/>
      <c r="O314" s="159"/>
      <c r="P314" s="159"/>
      <c r="Q314" s="159"/>
      <c r="R314" s="160"/>
      <c r="S314" s="160"/>
      <c r="T314" s="160"/>
      <c r="U314" s="160"/>
      <c r="V314" s="160"/>
      <c r="W314" s="160"/>
      <c r="X314" s="160"/>
      <c r="Y314" s="160"/>
      <c r="Z314" s="150"/>
      <c r="AA314" s="150"/>
      <c r="AB314" s="150"/>
      <c r="AC314" s="150"/>
      <c r="AD314" s="150"/>
      <c r="AE314" s="150"/>
      <c r="AF314" s="150"/>
      <c r="AG314" s="150" t="s">
        <v>200</v>
      </c>
      <c r="AH314" s="150">
        <v>0</v>
      </c>
      <c r="AI314" s="150"/>
      <c r="AJ314" s="150"/>
      <c r="AK314" s="150"/>
      <c r="AL314" s="150"/>
      <c r="AM314" s="150"/>
      <c r="AN314" s="150"/>
      <c r="AO314" s="150"/>
      <c r="AP314" s="150"/>
      <c r="AQ314" s="150"/>
      <c r="AR314" s="150"/>
      <c r="AS314" s="150"/>
      <c r="AT314" s="150"/>
      <c r="AU314" s="150"/>
      <c r="AV314" s="150"/>
      <c r="AW314" s="150"/>
      <c r="AX314" s="150"/>
      <c r="AY314" s="150"/>
      <c r="AZ314" s="150"/>
      <c r="BA314" s="150"/>
      <c r="BB314" s="150"/>
      <c r="BC314" s="150"/>
      <c r="BD314" s="150"/>
      <c r="BE314" s="150"/>
      <c r="BF314" s="150"/>
      <c r="BG314" s="150"/>
      <c r="BH314" s="150"/>
    </row>
    <row r="315" spans="1:60" outlineLevel="3" x14ac:dyDescent="0.2">
      <c r="A315" s="157"/>
      <c r="B315" s="158"/>
      <c r="C315" s="196" t="s">
        <v>559</v>
      </c>
      <c r="D315" s="190"/>
      <c r="E315" s="191"/>
      <c r="F315" s="160"/>
      <c r="G315" s="160"/>
      <c r="H315" s="160"/>
      <c r="I315" s="160"/>
      <c r="J315" s="160"/>
      <c r="K315" s="160"/>
      <c r="L315" s="160"/>
      <c r="M315" s="160"/>
      <c r="N315" s="159"/>
      <c r="O315" s="159"/>
      <c r="P315" s="159"/>
      <c r="Q315" s="159"/>
      <c r="R315" s="160"/>
      <c r="S315" s="160"/>
      <c r="T315" s="160"/>
      <c r="U315" s="160"/>
      <c r="V315" s="160"/>
      <c r="W315" s="160"/>
      <c r="X315" s="160"/>
      <c r="Y315" s="160"/>
      <c r="Z315" s="150"/>
      <c r="AA315" s="150"/>
      <c r="AB315" s="150"/>
      <c r="AC315" s="150"/>
      <c r="AD315" s="150"/>
      <c r="AE315" s="150"/>
      <c r="AF315" s="150"/>
      <c r="AG315" s="150" t="s">
        <v>200</v>
      </c>
      <c r="AH315" s="150">
        <v>0</v>
      </c>
      <c r="AI315" s="150"/>
      <c r="AJ315" s="150"/>
      <c r="AK315" s="150"/>
      <c r="AL315" s="150"/>
      <c r="AM315" s="150"/>
      <c r="AN315" s="150"/>
      <c r="AO315" s="150"/>
      <c r="AP315" s="150"/>
      <c r="AQ315" s="150"/>
      <c r="AR315" s="150"/>
      <c r="AS315" s="150"/>
      <c r="AT315" s="150"/>
      <c r="AU315" s="150"/>
      <c r="AV315" s="150"/>
      <c r="AW315" s="150"/>
      <c r="AX315" s="150"/>
      <c r="AY315" s="150"/>
      <c r="AZ315" s="150"/>
      <c r="BA315" s="150"/>
      <c r="BB315" s="150"/>
      <c r="BC315" s="150"/>
      <c r="BD315" s="150"/>
      <c r="BE315" s="150"/>
      <c r="BF315" s="150"/>
      <c r="BG315" s="150"/>
      <c r="BH315" s="150"/>
    </row>
    <row r="316" spans="1:60" outlineLevel="3" x14ac:dyDescent="0.2">
      <c r="A316" s="157"/>
      <c r="B316" s="158"/>
      <c r="C316" s="196" t="s">
        <v>560</v>
      </c>
      <c r="D316" s="190"/>
      <c r="E316" s="191">
        <v>6.8726099999999999</v>
      </c>
      <c r="F316" s="160"/>
      <c r="G316" s="160"/>
      <c r="H316" s="160"/>
      <c r="I316" s="160"/>
      <c r="J316" s="160"/>
      <c r="K316" s="160"/>
      <c r="L316" s="160"/>
      <c r="M316" s="160"/>
      <c r="N316" s="159"/>
      <c r="O316" s="159"/>
      <c r="P316" s="159"/>
      <c r="Q316" s="159"/>
      <c r="R316" s="160"/>
      <c r="S316" s="160"/>
      <c r="T316" s="160"/>
      <c r="U316" s="160"/>
      <c r="V316" s="160"/>
      <c r="W316" s="160"/>
      <c r="X316" s="160"/>
      <c r="Y316" s="160"/>
      <c r="Z316" s="150"/>
      <c r="AA316" s="150"/>
      <c r="AB316" s="150"/>
      <c r="AC316" s="150"/>
      <c r="AD316" s="150"/>
      <c r="AE316" s="150"/>
      <c r="AF316" s="150"/>
      <c r="AG316" s="150" t="s">
        <v>200</v>
      </c>
      <c r="AH316" s="150">
        <v>0</v>
      </c>
      <c r="AI316" s="150"/>
      <c r="AJ316" s="150"/>
      <c r="AK316" s="150"/>
      <c r="AL316" s="150"/>
      <c r="AM316" s="150"/>
      <c r="AN316" s="150"/>
      <c r="AO316" s="150"/>
      <c r="AP316" s="150"/>
      <c r="AQ316" s="150"/>
      <c r="AR316" s="150"/>
      <c r="AS316" s="150"/>
      <c r="AT316" s="150"/>
      <c r="AU316" s="150"/>
      <c r="AV316" s="150"/>
      <c r="AW316" s="150"/>
      <c r="AX316" s="150"/>
      <c r="AY316" s="150"/>
      <c r="AZ316" s="150"/>
      <c r="BA316" s="150"/>
      <c r="BB316" s="150"/>
      <c r="BC316" s="150"/>
      <c r="BD316" s="150"/>
      <c r="BE316" s="150"/>
      <c r="BF316" s="150"/>
      <c r="BG316" s="150"/>
      <c r="BH316" s="150"/>
    </row>
    <row r="317" spans="1:60" ht="22.5" outlineLevel="1" x14ac:dyDescent="0.2">
      <c r="A317" s="169">
        <v>114</v>
      </c>
      <c r="B317" s="170" t="s">
        <v>569</v>
      </c>
      <c r="C317" s="185" t="s">
        <v>570</v>
      </c>
      <c r="D317" s="171" t="s">
        <v>420</v>
      </c>
      <c r="E317" s="172">
        <v>75.598709999999997</v>
      </c>
      <c r="F317" s="173"/>
      <c r="G317" s="174">
        <f>ROUND(E317*F317,2)</f>
        <v>0</v>
      </c>
      <c r="H317" s="173"/>
      <c r="I317" s="174">
        <f>ROUND(E317*H317,2)</f>
        <v>0</v>
      </c>
      <c r="J317" s="173"/>
      <c r="K317" s="174">
        <f>ROUND(E317*J317,2)</f>
        <v>0</v>
      </c>
      <c r="L317" s="174">
        <v>21</v>
      </c>
      <c r="M317" s="174">
        <f>G317*(1+L317/100)</f>
        <v>0</v>
      </c>
      <c r="N317" s="172">
        <v>0</v>
      </c>
      <c r="O317" s="172">
        <f>ROUND(E317*N317,2)</f>
        <v>0</v>
      </c>
      <c r="P317" s="172">
        <v>0</v>
      </c>
      <c r="Q317" s="172">
        <f>ROUND(E317*P317,2)</f>
        <v>0</v>
      </c>
      <c r="R317" s="174" t="s">
        <v>343</v>
      </c>
      <c r="S317" s="174" t="s">
        <v>164</v>
      </c>
      <c r="T317" s="175" t="s">
        <v>164</v>
      </c>
      <c r="U317" s="160">
        <v>0.11</v>
      </c>
      <c r="V317" s="160">
        <f>ROUND(E317*U317,2)</f>
        <v>8.32</v>
      </c>
      <c r="W317" s="160"/>
      <c r="X317" s="160" t="s">
        <v>556</v>
      </c>
      <c r="Y317" s="160" t="s">
        <v>167</v>
      </c>
      <c r="Z317" s="150"/>
      <c r="AA317" s="150"/>
      <c r="AB317" s="150"/>
      <c r="AC317" s="150"/>
      <c r="AD317" s="150"/>
      <c r="AE317" s="150"/>
      <c r="AF317" s="150"/>
      <c r="AG317" s="150" t="s">
        <v>557</v>
      </c>
      <c r="AH317" s="150"/>
      <c r="AI317" s="150"/>
      <c r="AJ317" s="150"/>
      <c r="AK317" s="150"/>
      <c r="AL317" s="150"/>
      <c r="AM317" s="150"/>
      <c r="AN317" s="150"/>
      <c r="AO317" s="150"/>
      <c r="AP317" s="150"/>
      <c r="AQ317" s="150"/>
      <c r="AR317" s="150"/>
      <c r="AS317" s="150"/>
      <c r="AT317" s="150"/>
      <c r="AU317" s="150"/>
      <c r="AV317" s="150"/>
      <c r="AW317" s="150"/>
      <c r="AX317" s="150"/>
      <c r="AY317" s="150"/>
      <c r="AZ317" s="150"/>
      <c r="BA317" s="150"/>
      <c r="BB317" s="150"/>
      <c r="BC317" s="150"/>
      <c r="BD317" s="150"/>
      <c r="BE317" s="150"/>
      <c r="BF317" s="150"/>
      <c r="BG317" s="150"/>
      <c r="BH317" s="150"/>
    </row>
    <row r="318" spans="1:60" outlineLevel="2" x14ac:dyDescent="0.2">
      <c r="A318" s="157"/>
      <c r="B318" s="158"/>
      <c r="C318" s="196" t="s">
        <v>558</v>
      </c>
      <c r="D318" s="190"/>
      <c r="E318" s="191"/>
      <c r="F318" s="160"/>
      <c r="G318" s="160"/>
      <c r="H318" s="160"/>
      <c r="I318" s="160"/>
      <c r="J318" s="160"/>
      <c r="K318" s="160"/>
      <c r="L318" s="160"/>
      <c r="M318" s="160"/>
      <c r="N318" s="159"/>
      <c r="O318" s="159"/>
      <c r="P318" s="159"/>
      <c r="Q318" s="159"/>
      <c r="R318" s="160"/>
      <c r="S318" s="160"/>
      <c r="T318" s="160"/>
      <c r="U318" s="160"/>
      <c r="V318" s="160"/>
      <c r="W318" s="160"/>
      <c r="X318" s="160"/>
      <c r="Y318" s="160"/>
      <c r="Z318" s="150"/>
      <c r="AA318" s="150"/>
      <c r="AB318" s="150"/>
      <c r="AC318" s="150"/>
      <c r="AD318" s="150"/>
      <c r="AE318" s="150"/>
      <c r="AF318" s="150"/>
      <c r="AG318" s="150" t="s">
        <v>200</v>
      </c>
      <c r="AH318" s="150">
        <v>0</v>
      </c>
      <c r="AI318" s="150"/>
      <c r="AJ318" s="150"/>
      <c r="AK318" s="150"/>
      <c r="AL318" s="150"/>
      <c r="AM318" s="150"/>
      <c r="AN318" s="150"/>
      <c r="AO318" s="150"/>
      <c r="AP318" s="150"/>
      <c r="AQ318" s="150"/>
      <c r="AR318" s="150"/>
      <c r="AS318" s="150"/>
      <c r="AT318" s="150"/>
      <c r="AU318" s="150"/>
      <c r="AV318" s="150"/>
      <c r="AW318" s="150"/>
      <c r="AX318" s="150"/>
      <c r="AY318" s="150"/>
      <c r="AZ318" s="150"/>
      <c r="BA318" s="150"/>
      <c r="BB318" s="150"/>
      <c r="BC318" s="150"/>
      <c r="BD318" s="150"/>
      <c r="BE318" s="150"/>
      <c r="BF318" s="150"/>
      <c r="BG318" s="150"/>
      <c r="BH318" s="150"/>
    </row>
    <row r="319" spans="1:60" outlineLevel="3" x14ac:dyDescent="0.2">
      <c r="A319" s="157"/>
      <c r="B319" s="158"/>
      <c r="C319" s="196" t="s">
        <v>559</v>
      </c>
      <c r="D319" s="190"/>
      <c r="E319" s="191"/>
      <c r="F319" s="160"/>
      <c r="G319" s="160"/>
      <c r="H319" s="160"/>
      <c r="I319" s="160"/>
      <c r="J319" s="160"/>
      <c r="K319" s="160"/>
      <c r="L319" s="160"/>
      <c r="M319" s="160"/>
      <c r="N319" s="159"/>
      <c r="O319" s="159"/>
      <c r="P319" s="159"/>
      <c r="Q319" s="159"/>
      <c r="R319" s="160"/>
      <c r="S319" s="160"/>
      <c r="T319" s="160"/>
      <c r="U319" s="160"/>
      <c r="V319" s="160"/>
      <c r="W319" s="160"/>
      <c r="X319" s="160"/>
      <c r="Y319" s="160"/>
      <c r="Z319" s="150"/>
      <c r="AA319" s="150"/>
      <c r="AB319" s="150"/>
      <c r="AC319" s="150"/>
      <c r="AD319" s="150"/>
      <c r="AE319" s="150"/>
      <c r="AF319" s="150"/>
      <c r="AG319" s="150" t="s">
        <v>200</v>
      </c>
      <c r="AH319" s="150">
        <v>0</v>
      </c>
      <c r="AI319" s="150"/>
      <c r="AJ319" s="150"/>
      <c r="AK319" s="150"/>
      <c r="AL319" s="150"/>
      <c r="AM319" s="150"/>
      <c r="AN319" s="150"/>
      <c r="AO319" s="150"/>
      <c r="AP319" s="150"/>
      <c r="AQ319" s="150"/>
      <c r="AR319" s="150"/>
      <c r="AS319" s="150"/>
      <c r="AT319" s="150"/>
      <c r="AU319" s="150"/>
      <c r="AV319" s="150"/>
      <c r="AW319" s="150"/>
      <c r="AX319" s="150"/>
      <c r="AY319" s="150"/>
      <c r="AZ319" s="150"/>
      <c r="BA319" s="150"/>
      <c r="BB319" s="150"/>
      <c r="BC319" s="150"/>
      <c r="BD319" s="150"/>
      <c r="BE319" s="150"/>
      <c r="BF319" s="150"/>
      <c r="BG319" s="150"/>
      <c r="BH319" s="150"/>
    </row>
    <row r="320" spans="1:60" outlineLevel="3" x14ac:dyDescent="0.2">
      <c r="A320" s="157"/>
      <c r="B320" s="158"/>
      <c r="C320" s="196" t="s">
        <v>571</v>
      </c>
      <c r="D320" s="190"/>
      <c r="E320" s="191">
        <v>75.598709999999997</v>
      </c>
      <c r="F320" s="160"/>
      <c r="G320" s="160"/>
      <c r="H320" s="160"/>
      <c r="I320" s="160"/>
      <c r="J320" s="160"/>
      <c r="K320" s="160"/>
      <c r="L320" s="160"/>
      <c r="M320" s="160"/>
      <c r="N320" s="159"/>
      <c r="O320" s="159"/>
      <c r="P320" s="159"/>
      <c r="Q320" s="159"/>
      <c r="R320" s="160"/>
      <c r="S320" s="160"/>
      <c r="T320" s="160"/>
      <c r="U320" s="160"/>
      <c r="V320" s="160"/>
      <c r="W320" s="160"/>
      <c r="X320" s="160"/>
      <c r="Y320" s="160"/>
      <c r="Z320" s="150"/>
      <c r="AA320" s="150"/>
      <c r="AB320" s="150"/>
      <c r="AC320" s="150"/>
      <c r="AD320" s="150"/>
      <c r="AE320" s="150"/>
      <c r="AF320" s="150"/>
      <c r="AG320" s="150" t="s">
        <v>200</v>
      </c>
      <c r="AH320" s="150">
        <v>0</v>
      </c>
      <c r="AI320" s="150"/>
      <c r="AJ320" s="150"/>
      <c r="AK320" s="150"/>
      <c r="AL320" s="150"/>
      <c r="AM320" s="150"/>
      <c r="AN320" s="150"/>
      <c r="AO320" s="150"/>
      <c r="AP320" s="150"/>
      <c r="AQ320" s="150"/>
      <c r="AR320" s="150"/>
      <c r="AS320" s="150"/>
      <c r="AT320" s="150"/>
      <c r="AU320" s="150"/>
      <c r="AV320" s="150"/>
      <c r="AW320" s="150"/>
      <c r="AX320" s="150"/>
      <c r="AY320" s="150"/>
      <c r="AZ320" s="150"/>
      <c r="BA320" s="150"/>
      <c r="BB320" s="150"/>
      <c r="BC320" s="150"/>
      <c r="BD320" s="150"/>
      <c r="BE320" s="150"/>
      <c r="BF320" s="150"/>
      <c r="BG320" s="150"/>
      <c r="BH320" s="150"/>
    </row>
    <row r="321" spans="1:60" outlineLevel="1" x14ac:dyDescent="0.2">
      <c r="A321" s="169">
        <v>115</v>
      </c>
      <c r="B321" s="170" t="s">
        <v>572</v>
      </c>
      <c r="C321" s="185" t="s">
        <v>573</v>
      </c>
      <c r="D321" s="171" t="s">
        <v>420</v>
      </c>
      <c r="E321" s="172">
        <v>6.8726099999999999</v>
      </c>
      <c r="F321" s="173"/>
      <c r="G321" s="174">
        <f>ROUND(E321*F321,2)</f>
        <v>0</v>
      </c>
      <c r="H321" s="173"/>
      <c r="I321" s="174">
        <f>ROUND(E321*H321,2)</f>
        <v>0</v>
      </c>
      <c r="J321" s="173"/>
      <c r="K321" s="174">
        <f>ROUND(E321*J321,2)</f>
        <v>0</v>
      </c>
      <c r="L321" s="174">
        <v>21</v>
      </c>
      <c r="M321" s="174">
        <f>G321*(1+L321/100)</f>
        <v>0</v>
      </c>
      <c r="N321" s="172">
        <v>0</v>
      </c>
      <c r="O321" s="172">
        <f>ROUND(E321*N321,2)</f>
        <v>0</v>
      </c>
      <c r="P321" s="172">
        <v>0</v>
      </c>
      <c r="Q321" s="172">
        <f>ROUND(E321*P321,2)</f>
        <v>0</v>
      </c>
      <c r="R321" s="174" t="s">
        <v>343</v>
      </c>
      <c r="S321" s="174" t="s">
        <v>164</v>
      </c>
      <c r="T321" s="175" t="s">
        <v>164</v>
      </c>
      <c r="U321" s="160">
        <v>0</v>
      </c>
      <c r="V321" s="160">
        <f>ROUND(E321*U321,2)</f>
        <v>0</v>
      </c>
      <c r="W321" s="160"/>
      <c r="X321" s="160" t="s">
        <v>556</v>
      </c>
      <c r="Y321" s="160" t="s">
        <v>167</v>
      </c>
      <c r="Z321" s="150"/>
      <c r="AA321" s="150"/>
      <c r="AB321" s="150"/>
      <c r="AC321" s="150"/>
      <c r="AD321" s="150"/>
      <c r="AE321" s="150"/>
      <c r="AF321" s="150"/>
      <c r="AG321" s="150" t="s">
        <v>557</v>
      </c>
      <c r="AH321" s="150"/>
      <c r="AI321" s="150"/>
      <c r="AJ321" s="150"/>
      <c r="AK321" s="150"/>
      <c r="AL321" s="150"/>
      <c r="AM321" s="150"/>
      <c r="AN321" s="150"/>
      <c r="AO321" s="150"/>
      <c r="AP321" s="150"/>
      <c r="AQ321" s="150"/>
      <c r="AR321" s="150"/>
      <c r="AS321" s="150"/>
      <c r="AT321" s="150"/>
      <c r="AU321" s="150"/>
      <c r="AV321" s="150"/>
      <c r="AW321" s="150"/>
      <c r="AX321" s="150"/>
      <c r="AY321" s="150"/>
      <c r="AZ321" s="150"/>
      <c r="BA321" s="150"/>
      <c r="BB321" s="150"/>
      <c r="BC321" s="150"/>
      <c r="BD321" s="150"/>
      <c r="BE321" s="150"/>
      <c r="BF321" s="150"/>
      <c r="BG321" s="150"/>
      <c r="BH321" s="150"/>
    </row>
    <row r="322" spans="1:60" outlineLevel="2" x14ac:dyDescent="0.2">
      <c r="A322" s="157"/>
      <c r="B322" s="158"/>
      <c r="C322" s="196" t="s">
        <v>558</v>
      </c>
      <c r="D322" s="190"/>
      <c r="E322" s="191"/>
      <c r="F322" s="160"/>
      <c r="G322" s="160"/>
      <c r="H322" s="160"/>
      <c r="I322" s="160"/>
      <c r="J322" s="160"/>
      <c r="K322" s="160"/>
      <c r="L322" s="160"/>
      <c r="M322" s="160"/>
      <c r="N322" s="159"/>
      <c r="O322" s="159"/>
      <c r="P322" s="159"/>
      <c r="Q322" s="159"/>
      <c r="R322" s="160"/>
      <c r="S322" s="160"/>
      <c r="T322" s="160"/>
      <c r="U322" s="160"/>
      <c r="V322" s="160"/>
      <c r="W322" s="160"/>
      <c r="X322" s="160"/>
      <c r="Y322" s="160"/>
      <c r="Z322" s="150"/>
      <c r="AA322" s="150"/>
      <c r="AB322" s="150"/>
      <c r="AC322" s="150"/>
      <c r="AD322" s="150"/>
      <c r="AE322" s="150"/>
      <c r="AF322" s="150"/>
      <c r="AG322" s="150" t="s">
        <v>200</v>
      </c>
      <c r="AH322" s="150">
        <v>0</v>
      </c>
      <c r="AI322" s="150"/>
      <c r="AJ322" s="150"/>
      <c r="AK322" s="150"/>
      <c r="AL322" s="150"/>
      <c r="AM322" s="150"/>
      <c r="AN322" s="150"/>
      <c r="AO322" s="150"/>
      <c r="AP322" s="150"/>
      <c r="AQ322" s="150"/>
      <c r="AR322" s="150"/>
      <c r="AS322" s="150"/>
      <c r="AT322" s="150"/>
      <c r="AU322" s="150"/>
      <c r="AV322" s="150"/>
      <c r="AW322" s="150"/>
      <c r="AX322" s="150"/>
      <c r="AY322" s="150"/>
      <c r="AZ322" s="150"/>
      <c r="BA322" s="150"/>
      <c r="BB322" s="150"/>
      <c r="BC322" s="150"/>
      <c r="BD322" s="150"/>
      <c r="BE322" s="150"/>
      <c r="BF322" s="150"/>
      <c r="BG322" s="150"/>
      <c r="BH322" s="150"/>
    </row>
    <row r="323" spans="1:60" outlineLevel="3" x14ac:dyDescent="0.2">
      <c r="A323" s="157"/>
      <c r="B323" s="158"/>
      <c r="C323" s="196" t="s">
        <v>559</v>
      </c>
      <c r="D323" s="190"/>
      <c r="E323" s="191"/>
      <c r="F323" s="160"/>
      <c r="G323" s="160"/>
      <c r="H323" s="160"/>
      <c r="I323" s="160"/>
      <c r="J323" s="160"/>
      <c r="K323" s="160"/>
      <c r="L323" s="160"/>
      <c r="M323" s="160"/>
      <c r="N323" s="159"/>
      <c r="O323" s="159"/>
      <c r="P323" s="159"/>
      <c r="Q323" s="159"/>
      <c r="R323" s="160"/>
      <c r="S323" s="160"/>
      <c r="T323" s="160"/>
      <c r="U323" s="160"/>
      <c r="V323" s="160"/>
      <c r="W323" s="160"/>
      <c r="X323" s="160"/>
      <c r="Y323" s="160"/>
      <c r="Z323" s="150"/>
      <c r="AA323" s="150"/>
      <c r="AB323" s="150"/>
      <c r="AC323" s="150"/>
      <c r="AD323" s="150"/>
      <c r="AE323" s="150"/>
      <c r="AF323" s="150"/>
      <c r="AG323" s="150" t="s">
        <v>200</v>
      </c>
      <c r="AH323" s="150">
        <v>0</v>
      </c>
      <c r="AI323" s="150"/>
      <c r="AJ323" s="150"/>
      <c r="AK323" s="150"/>
      <c r="AL323" s="150"/>
      <c r="AM323" s="150"/>
      <c r="AN323" s="150"/>
      <c r="AO323" s="150"/>
      <c r="AP323" s="150"/>
      <c r="AQ323" s="150"/>
      <c r="AR323" s="150"/>
      <c r="AS323" s="150"/>
      <c r="AT323" s="150"/>
      <c r="AU323" s="150"/>
      <c r="AV323" s="150"/>
      <c r="AW323" s="150"/>
      <c r="AX323" s="150"/>
      <c r="AY323" s="150"/>
      <c r="AZ323" s="150"/>
      <c r="BA323" s="150"/>
      <c r="BB323" s="150"/>
      <c r="BC323" s="150"/>
      <c r="BD323" s="150"/>
      <c r="BE323" s="150"/>
      <c r="BF323" s="150"/>
      <c r="BG323" s="150"/>
      <c r="BH323" s="150"/>
    </row>
    <row r="324" spans="1:60" outlineLevel="3" x14ac:dyDescent="0.2">
      <c r="A324" s="157"/>
      <c r="B324" s="158"/>
      <c r="C324" s="196" t="s">
        <v>560</v>
      </c>
      <c r="D324" s="190"/>
      <c r="E324" s="191">
        <v>6.8726099999999999</v>
      </c>
      <c r="F324" s="160"/>
      <c r="G324" s="160"/>
      <c r="H324" s="160"/>
      <c r="I324" s="160"/>
      <c r="J324" s="160"/>
      <c r="K324" s="160"/>
      <c r="L324" s="160"/>
      <c r="M324" s="160"/>
      <c r="N324" s="159"/>
      <c r="O324" s="159"/>
      <c r="P324" s="159"/>
      <c r="Q324" s="159"/>
      <c r="R324" s="160"/>
      <c r="S324" s="160"/>
      <c r="T324" s="160"/>
      <c r="U324" s="160"/>
      <c r="V324" s="160"/>
      <c r="W324" s="160"/>
      <c r="X324" s="160"/>
      <c r="Y324" s="160"/>
      <c r="Z324" s="150"/>
      <c r="AA324" s="150"/>
      <c r="AB324" s="150"/>
      <c r="AC324" s="150"/>
      <c r="AD324" s="150"/>
      <c r="AE324" s="150"/>
      <c r="AF324" s="150"/>
      <c r="AG324" s="150" t="s">
        <v>200</v>
      </c>
      <c r="AH324" s="150">
        <v>0</v>
      </c>
      <c r="AI324" s="150"/>
      <c r="AJ324" s="150"/>
      <c r="AK324" s="150"/>
      <c r="AL324" s="150"/>
      <c r="AM324" s="150"/>
      <c r="AN324" s="150"/>
      <c r="AO324" s="150"/>
      <c r="AP324" s="150"/>
      <c r="AQ324" s="150"/>
      <c r="AR324" s="150"/>
      <c r="AS324" s="150"/>
      <c r="AT324" s="150"/>
      <c r="AU324" s="150"/>
      <c r="AV324" s="150"/>
      <c r="AW324" s="150"/>
      <c r="AX324" s="150"/>
      <c r="AY324" s="150"/>
      <c r="AZ324" s="150"/>
      <c r="BA324" s="150"/>
      <c r="BB324" s="150"/>
      <c r="BC324" s="150"/>
      <c r="BD324" s="150"/>
      <c r="BE324" s="150"/>
      <c r="BF324" s="150"/>
      <c r="BG324" s="150"/>
      <c r="BH324" s="150"/>
    </row>
    <row r="325" spans="1:60" x14ac:dyDescent="0.2">
      <c r="A325" s="3"/>
      <c r="B325" s="4"/>
      <c r="C325" s="187"/>
      <c r="D325" s="6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AE325">
        <v>12</v>
      </c>
      <c r="AF325">
        <v>21</v>
      </c>
      <c r="AG325" t="s">
        <v>145</v>
      </c>
    </row>
    <row r="326" spans="1:60" x14ac:dyDescent="0.2">
      <c r="A326" s="153"/>
      <c r="B326" s="154" t="s">
        <v>29</v>
      </c>
      <c r="C326" s="188"/>
      <c r="D326" s="155"/>
      <c r="E326" s="156"/>
      <c r="F326" s="156"/>
      <c r="G326" s="168">
        <f>G8+G19+G55+G102+G104+G107+G113+G123+G186+G193+G197+G207+G212+G226+G248+G265+G279+G294</f>
        <v>0</v>
      </c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AE326">
        <f>SUMIF(L7:L324,AE325,G7:G324)</f>
        <v>0</v>
      </c>
      <c r="AF326">
        <f>SUMIF(L7:L324,AF325,G7:G324)</f>
        <v>0</v>
      </c>
      <c r="AG326" t="s">
        <v>183</v>
      </c>
    </row>
    <row r="327" spans="1:60" x14ac:dyDescent="0.2">
      <c r="C327" s="189"/>
      <c r="D327" s="10"/>
      <c r="AG327" t="s">
        <v>184</v>
      </c>
    </row>
    <row r="328" spans="1:60" x14ac:dyDescent="0.2">
      <c r="D328" s="10"/>
    </row>
    <row r="329" spans="1:60" x14ac:dyDescent="0.2">
      <c r="D329" s="10"/>
    </row>
    <row r="330" spans="1:60" x14ac:dyDescent="0.2">
      <c r="D330" s="10"/>
    </row>
    <row r="331" spans="1:60" x14ac:dyDescent="0.2">
      <c r="D331" s="10"/>
    </row>
    <row r="332" spans="1:60" x14ac:dyDescent="0.2">
      <c r="D332" s="10"/>
    </row>
    <row r="333" spans="1:60" x14ac:dyDescent="0.2">
      <c r="D333" s="10"/>
    </row>
    <row r="334" spans="1:60" x14ac:dyDescent="0.2">
      <c r="D334" s="10"/>
    </row>
    <row r="335" spans="1:60" x14ac:dyDescent="0.2">
      <c r="D335" s="10"/>
    </row>
    <row r="336" spans="1:60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qEpNcbRNHByW/m3eAd2XjAEbzJjetWI/bb5m5MD599JTT/S1+mqFV9dFtEdIC5dBvnEybKTullktQCZBcjzPA==" saltValue="e4aRZG3Yb+Lra1HsS7bVmw==" spinCount="100000" sheet="1" formatRows="0"/>
  <mergeCells count="41">
    <mergeCell ref="C261:G261"/>
    <mergeCell ref="C267:G267"/>
    <mergeCell ref="C270:G270"/>
    <mergeCell ref="C304:G304"/>
    <mergeCell ref="C313:G313"/>
    <mergeCell ref="C253:G253"/>
    <mergeCell ref="C155:G155"/>
    <mergeCell ref="C188:G188"/>
    <mergeCell ref="C195:G195"/>
    <mergeCell ref="C196:G196"/>
    <mergeCell ref="C199:G199"/>
    <mergeCell ref="C209:G209"/>
    <mergeCell ref="C214:G214"/>
    <mergeCell ref="C218:G218"/>
    <mergeCell ref="C230:G230"/>
    <mergeCell ref="C236:G236"/>
    <mergeCell ref="C244:G244"/>
    <mergeCell ref="C151:G151"/>
    <mergeCell ref="C64:G64"/>
    <mergeCell ref="C79:G79"/>
    <mergeCell ref="C86:G86"/>
    <mergeCell ref="C89:G89"/>
    <mergeCell ref="C94:G94"/>
    <mergeCell ref="C118:G118"/>
    <mergeCell ref="C125:G125"/>
    <mergeCell ref="C141:G141"/>
    <mergeCell ref="C142:G142"/>
    <mergeCell ref="C145:G145"/>
    <mergeCell ref="C148:G148"/>
    <mergeCell ref="C61:G61"/>
    <mergeCell ref="A1:G1"/>
    <mergeCell ref="C2:G2"/>
    <mergeCell ref="C3:G3"/>
    <mergeCell ref="C4:G4"/>
    <mergeCell ref="C10:G10"/>
    <mergeCell ref="C12:G12"/>
    <mergeCell ref="C14:G14"/>
    <mergeCell ref="C17:G17"/>
    <mergeCell ref="C21:G21"/>
    <mergeCell ref="C42:G42"/>
    <mergeCell ref="C57:G57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BE357-1712-490D-B62C-98B613C239C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4" customWidth="1"/>
    <col min="3" max="3" width="63.28515625" style="124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7" t="s">
        <v>185</v>
      </c>
      <c r="B1" s="257"/>
      <c r="C1" s="257"/>
      <c r="D1" s="257"/>
      <c r="E1" s="257"/>
      <c r="F1" s="257"/>
      <c r="G1" s="257"/>
      <c r="AG1" t="s">
        <v>130</v>
      </c>
    </row>
    <row r="2" spans="1:60" ht="25.15" customHeight="1" x14ac:dyDescent="0.2">
      <c r="A2" s="49" t="s">
        <v>7</v>
      </c>
      <c r="B2" s="48" t="s">
        <v>43</v>
      </c>
      <c r="C2" s="258" t="s">
        <v>44</v>
      </c>
      <c r="D2" s="259"/>
      <c r="E2" s="259"/>
      <c r="F2" s="259"/>
      <c r="G2" s="260"/>
      <c r="AG2" t="s">
        <v>131</v>
      </c>
    </row>
    <row r="3" spans="1:60" ht="25.15" customHeight="1" x14ac:dyDescent="0.2">
      <c r="A3" s="49" t="s">
        <v>8</v>
      </c>
      <c r="B3" s="48" t="s">
        <v>61</v>
      </c>
      <c r="C3" s="258" t="s">
        <v>44</v>
      </c>
      <c r="D3" s="259"/>
      <c r="E3" s="259"/>
      <c r="F3" s="259"/>
      <c r="G3" s="260"/>
      <c r="AC3" s="124" t="s">
        <v>131</v>
      </c>
      <c r="AG3" t="s">
        <v>135</v>
      </c>
    </row>
    <row r="4" spans="1:60" ht="25.15" customHeight="1" x14ac:dyDescent="0.2">
      <c r="A4" s="143" t="s">
        <v>9</v>
      </c>
      <c r="B4" s="144" t="s">
        <v>63</v>
      </c>
      <c r="C4" s="261" t="s">
        <v>64</v>
      </c>
      <c r="D4" s="262"/>
      <c r="E4" s="262"/>
      <c r="F4" s="262"/>
      <c r="G4" s="263"/>
      <c r="AG4" t="s">
        <v>136</v>
      </c>
    </row>
    <row r="5" spans="1:60" x14ac:dyDescent="0.2">
      <c r="D5" s="10"/>
    </row>
    <row r="6" spans="1:60" ht="38.25" x14ac:dyDescent="0.2">
      <c r="A6" s="146" t="s">
        <v>137</v>
      </c>
      <c r="B6" s="148" t="s">
        <v>138</v>
      </c>
      <c r="C6" s="148" t="s">
        <v>139</v>
      </c>
      <c r="D6" s="147" t="s">
        <v>140</v>
      </c>
      <c r="E6" s="146" t="s">
        <v>141</v>
      </c>
      <c r="F6" s="145" t="s">
        <v>142</v>
      </c>
      <c r="G6" s="146" t="s">
        <v>29</v>
      </c>
      <c r="H6" s="149" t="s">
        <v>30</v>
      </c>
      <c r="I6" s="149" t="s">
        <v>143</v>
      </c>
      <c r="J6" s="149" t="s">
        <v>31</v>
      </c>
      <c r="K6" s="149" t="s">
        <v>144</v>
      </c>
      <c r="L6" s="149" t="s">
        <v>145</v>
      </c>
      <c r="M6" s="149" t="s">
        <v>146</v>
      </c>
      <c r="N6" s="149" t="s">
        <v>147</v>
      </c>
      <c r="O6" s="149" t="s">
        <v>148</v>
      </c>
      <c r="P6" s="149" t="s">
        <v>149</v>
      </c>
      <c r="Q6" s="149" t="s">
        <v>150</v>
      </c>
      <c r="R6" s="149" t="s">
        <v>151</v>
      </c>
      <c r="S6" s="149" t="s">
        <v>152</v>
      </c>
      <c r="T6" s="149" t="s">
        <v>153</v>
      </c>
      <c r="U6" s="149" t="s">
        <v>154</v>
      </c>
      <c r="V6" s="149" t="s">
        <v>155</v>
      </c>
      <c r="W6" s="149" t="s">
        <v>156</v>
      </c>
      <c r="X6" s="149" t="s">
        <v>157</v>
      </c>
      <c r="Y6" s="149" t="s">
        <v>158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2" t="s">
        <v>159</v>
      </c>
      <c r="B8" s="163" t="s">
        <v>98</v>
      </c>
      <c r="C8" s="184" t="s">
        <v>99</v>
      </c>
      <c r="D8" s="164"/>
      <c r="E8" s="165"/>
      <c r="F8" s="166"/>
      <c r="G8" s="166">
        <f>SUMIF(AG9:AG9,"&lt;&gt;NOR",G9:G9)</f>
        <v>0</v>
      </c>
      <c r="H8" s="166"/>
      <c r="I8" s="166">
        <f>SUM(I9:I9)</f>
        <v>0</v>
      </c>
      <c r="J8" s="166"/>
      <c r="K8" s="166">
        <f>SUM(K9:K9)</f>
        <v>0</v>
      </c>
      <c r="L8" s="166"/>
      <c r="M8" s="166">
        <f>SUM(M9:M9)</f>
        <v>0</v>
      </c>
      <c r="N8" s="165"/>
      <c r="O8" s="165">
        <f>SUM(O9:O9)</f>
        <v>0</v>
      </c>
      <c r="P8" s="165"/>
      <c r="Q8" s="165">
        <f>SUM(Q9:Q9)</f>
        <v>0</v>
      </c>
      <c r="R8" s="166"/>
      <c r="S8" s="166"/>
      <c r="T8" s="167"/>
      <c r="U8" s="161"/>
      <c r="V8" s="161">
        <f>SUM(V9:V9)</f>
        <v>0</v>
      </c>
      <c r="W8" s="161"/>
      <c r="X8" s="161"/>
      <c r="Y8" s="161"/>
      <c r="AG8" t="s">
        <v>160</v>
      </c>
    </row>
    <row r="9" spans="1:60" outlineLevel="1" x14ac:dyDescent="0.2">
      <c r="A9" s="177">
        <v>1</v>
      </c>
      <c r="B9" s="178" t="s">
        <v>98</v>
      </c>
      <c r="C9" s="186" t="s">
        <v>574</v>
      </c>
      <c r="D9" s="179" t="s">
        <v>575</v>
      </c>
      <c r="E9" s="180">
        <v>1</v>
      </c>
      <c r="F9" s="181"/>
      <c r="G9" s="182">
        <f>ROUND(E9*F9,2)</f>
        <v>0</v>
      </c>
      <c r="H9" s="181"/>
      <c r="I9" s="182">
        <f>ROUND(E9*H9,2)</f>
        <v>0</v>
      </c>
      <c r="J9" s="181"/>
      <c r="K9" s="182">
        <f>ROUND(E9*J9,2)</f>
        <v>0</v>
      </c>
      <c r="L9" s="182">
        <v>21</v>
      </c>
      <c r="M9" s="182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2"/>
      <c r="S9" s="182" t="s">
        <v>182</v>
      </c>
      <c r="T9" s="183" t="s">
        <v>165</v>
      </c>
      <c r="U9" s="160">
        <v>0</v>
      </c>
      <c r="V9" s="160">
        <f>ROUND(E9*U9,2)</f>
        <v>0</v>
      </c>
      <c r="W9" s="160"/>
      <c r="X9" s="160" t="s">
        <v>190</v>
      </c>
      <c r="Y9" s="160" t="s">
        <v>167</v>
      </c>
      <c r="Z9" s="150"/>
      <c r="AA9" s="150"/>
      <c r="AB9" s="150"/>
      <c r="AC9" s="150"/>
      <c r="AD9" s="150"/>
      <c r="AE9" s="150"/>
      <c r="AF9" s="150"/>
      <c r="AG9" s="150" t="s">
        <v>191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x14ac:dyDescent="0.2">
      <c r="A10" s="162" t="s">
        <v>159</v>
      </c>
      <c r="B10" s="163" t="s">
        <v>100</v>
      </c>
      <c r="C10" s="184" t="s">
        <v>101</v>
      </c>
      <c r="D10" s="164"/>
      <c r="E10" s="165"/>
      <c r="F10" s="166"/>
      <c r="G10" s="166">
        <f>SUMIF(AG11:AG11,"&lt;&gt;NOR",G11:G11)</f>
        <v>0</v>
      </c>
      <c r="H10" s="166"/>
      <c r="I10" s="166">
        <f>SUM(I11:I11)</f>
        <v>0</v>
      </c>
      <c r="J10" s="166"/>
      <c r="K10" s="166">
        <f>SUM(K11:K11)</f>
        <v>0</v>
      </c>
      <c r="L10" s="166"/>
      <c r="M10" s="166">
        <f>SUM(M11:M11)</f>
        <v>0</v>
      </c>
      <c r="N10" s="165"/>
      <c r="O10" s="165">
        <f>SUM(O11:O11)</f>
        <v>0</v>
      </c>
      <c r="P10" s="165"/>
      <c r="Q10" s="165">
        <f>SUM(Q11:Q11)</f>
        <v>0</v>
      </c>
      <c r="R10" s="166"/>
      <c r="S10" s="166"/>
      <c r="T10" s="167"/>
      <c r="U10" s="161"/>
      <c r="V10" s="161">
        <f>SUM(V11:V11)</f>
        <v>0</v>
      </c>
      <c r="W10" s="161"/>
      <c r="X10" s="161"/>
      <c r="Y10" s="161"/>
      <c r="AG10" t="s">
        <v>160</v>
      </c>
    </row>
    <row r="11" spans="1:60" outlineLevel="1" x14ac:dyDescent="0.2">
      <c r="A11" s="177">
        <v>2</v>
      </c>
      <c r="B11" s="178" t="s">
        <v>100</v>
      </c>
      <c r="C11" s="186" t="s">
        <v>576</v>
      </c>
      <c r="D11" s="179" t="s">
        <v>575</v>
      </c>
      <c r="E11" s="180">
        <v>1</v>
      </c>
      <c r="F11" s="181"/>
      <c r="G11" s="182">
        <f>ROUND(E11*F11,2)</f>
        <v>0</v>
      </c>
      <c r="H11" s="181"/>
      <c r="I11" s="182">
        <f>ROUND(E11*H11,2)</f>
        <v>0</v>
      </c>
      <c r="J11" s="181"/>
      <c r="K11" s="182">
        <f>ROUND(E11*J11,2)</f>
        <v>0</v>
      </c>
      <c r="L11" s="182">
        <v>21</v>
      </c>
      <c r="M11" s="182">
        <f>G11*(1+L11/100)</f>
        <v>0</v>
      </c>
      <c r="N11" s="180">
        <v>0</v>
      </c>
      <c r="O11" s="180">
        <f>ROUND(E11*N11,2)</f>
        <v>0</v>
      </c>
      <c r="P11" s="180">
        <v>0</v>
      </c>
      <c r="Q11" s="180">
        <f>ROUND(E11*P11,2)</f>
        <v>0</v>
      </c>
      <c r="R11" s="182"/>
      <c r="S11" s="182" t="s">
        <v>182</v>
      </c>
      <c r="T11" s="183" t="s">
        <v>165</v>
      </c>
      <c r="U11" s="160">
        <v>0</v>
      </c>
      <c r="V11" s="160">
        <f>ROUND(E11*U11,2)</f>
        <v>0</v>
      </c>
      <c r="W11" s="160"/>
      <c r="X11" s="160" t="s">
        <v>190</v>
      </c>
      <c r="Y11" s="160" t="s">
        <v>167</v>
      </c>
      <c r="Z11" s="150"/>
      <c r="AA11" s="150"/>
      <c r="AB11" s="150"/>
      <c r="AC11" s="150"/>
      <c r="AD11" s="150"/>
      <c r="AE11" s="150"/>
      <c r="AF11" s="150"/>
      <c r="AG11" s="150" t="s">
        <v>191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x14ac:dyDescent="0.2">
      <c r="A12" s="162" t="s">
        <v>159</v>
      </c>
      <c r="B12" s="163" t="s">
        <v>116</v>
      </c>
      <c r="C12" s="184" t="s">
        <v>117</v>
      </c>
      <c r="D12" s="164"/>
      <c r="E12" s="165"/>
      <c r="F12" s="166"/>
      <c r="G12" s="166">
        <f>SUMIF(AG13:AG13,"&lt;&gt;NOR",G13:G13)</f>
        <v>0</v>
      </c>
      <c r="H12" s="166"/>
      <c r="I12" s="166">
        <f>SUM(I13:I13)</f>
        <v>0</v>
      </c>
      <c r="J12" s="166"/>
      <c r="K12" s="166">
        <f>SUM(K13:K13)</f>
        <v>0</v>
      </c>
      <c r="L12" s="166"/>
      <c r="M12" s="166">
        <f>SUM(M13:M13)</f>
        <v>0</v>
      </c>
      <c r="N12" s="165"/>
      <c r="O12" s="165">
        <f>SUM(O13:O13)</f>
        <v>0</v>
      </c>
      <c r="P12" s="165"/>
      <c r="Q12" s="165">
        <f>SUM(Q13:Q13)</f>
        <v>0</v>
      </c>
      <c r="R12" s="166"/>
      <c r="S12" s="166"/>
      <c r="T12" s="167"/>
      <c r="U12" s="161"/>
      <c r="V12" s="161">
        <f>SUM(V13:V13)</f>
        <v>0</v>
      </c>
      <c r="W12" s="161"/>
      <c r="X12" s="161"/>
      <c r="Y12" s="161"/>
      <c r="AG12" t="s">
        <v>160</v>
      </c>
    </row>
    <row r="13" spans="1:60" outlineLevel="1" x14ac:dyDescent="0.2">
      <c r="A13" s="177">
        <v>3</v>
      </c>
      <c r="B13" s="178" t="s">
        <v>577</v>
      </c>
      <c r="C13" s="186" t="s">
        <v>578</v>
      </c>
      <c r="D13" s="179" t="s">
        <v>575</v>
      </c>
      <c r="E13" s="180">
        <v>1</v>
      </c>
      <c r="F13" s="181"/>
      <c r="G13" s="182">
        <f>ROUND(E13*F13,2)</f>
        <v>0</v>
      </c>
      <c r="H13" s="181"/>
      <c r="I13" s="182">
        <f>ROUND(E13*H13,2)</f>
        <v>0</v>
      </c>
      <c r="J13" s="181"/>
      <c r="K13" s="182">
        <f>ROUND(E13*J13,2)</f>
        <v>0</v>
      </c>
      <c r="L13" s="182">
        <v>21</v>
      </c>
      <c r="M13" s="182">
        <f>G13*(1+L13/100)</f>
        <v>0</v>
      </c>
      <c r="N13" s="180">
        <v>0</v>
      </c>
      <c r="O13" s="180">
        <f>ROUND(E13*N13,2)</f>
        <v>0</v>
      </c>
      <c r="P13" s="180">
        <v>0</v>
      </c>
      <c r="Q13" s="180">
        <f>ROUND(E13*P13,2)</f>
        <v>0</v>
      </c>
      <c r="R13" s="182"/>
      <c r="S13" s="182" t="s">
        <v>182</v>
      </c>
      <c r="T13" s="183" t="s">
        <v>165</v>
      </c>
      <c r="U13" s="160">
        <v>0</v>
      </c>
      <c r="V13" s="160">
        <f>ROUND(E13*U13,2)</f>
        <v>0</v>
      </c>
      <c r="W13" s="160"/>
      <c r="X13" s="160" t="s">
        <v>190</v>
      </c>
      <c r="Y13" s="160" t="s">
        <v>579</v>
      </c>
      <c r="Z13" s="150"/>
      <c r="AA13" s="150"/>
      <c r="AB13" s="150"/>
      <c r="AC13" s="150"/>
      <c r="AD13" s="150"/>
      <c r="AE13" s="150"/>
      <c r="AF13" s="150"/>
      <c r="AG13" s="150" t="s">
        <v>191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x14ac:dyDescent="0.2">
      <c r="A14" s="162" t="s">
        <v>159</v>
      </c>
      <c r="B14" s="163" t="s">
        <v>118</v>
      </c>
      <c r="C14" s="184" t="s">
        <v>119</v>
      </c>
      <c r="D14" s="164"/>
      <c r="E14" s="165"/>
      <c r="F14" s="166"/>
      <c r="G14" s="166">
        <f>SUMIF(AG15:AG15,"&lt;&gt;NOR",G15:G15)</f>
        <v>0</v>
      </c>
      <c r="H14" s="166"/>
      <c r="I14" s="166">
        <f>SUM(I15:I15)</f>
        <v>0</v>
      </c>
      <c r="J14" s="166"/>
      <c r="K14" s="166">
        <f>SUM(K15:K15)</f>
        <v>0</v>
      </c>
      <c r="L14" s="166"/>
      <c r="M14" s="166">
        <f>SUM(M15:M15)</f>
        <v>0</v>
      </c>
      <c r="N14" s="165"/>
      <c r="O14" s="165">
        <f>SUM(O15:O15)</f>
        <v>0</v>
      </c>
      <c r="P14" s="165"/>
      <c r="Q14" s="165">
        <f>SUM(Q15:Q15)</f>
        <v>0</v>
      </c>
      <c r="R14" s="166"/>
      <c r="S14" s="166"/>
      <c r="T14" s="167"/>
      <c r="U14" s="161"/>
      <c r="V14" s="161">
        <f>SUM(V15:V15)</f>
        <v>0</v>
      </c>
      <c r="W14" s="161"/>
      <c r="X14" s="161"/>
      <c r="Y14" s="161"/>
      <c r="AG14" t="s">
        <v>160</v>
      </c>
    </row>
    <row r="15" spans="1:60" outlineLevel="1" x14ac:dyDescent="0.2">
      <c r="A15" s="177">
        <v>4</v>
      </c>
      <c r="B15" s="178" t="s">
        <v>580</v>
      </c>
      <c r="C15" s="186" t="s">
        <v>581</v>
      </c>
      <c r="D15" s="179" t="s">
        <v>575</v>
      </c>
      <c r="E15" s="180">
        <v>1</v>
      </c>
      <c r="F15" s="181"/>
      <c r="G15" s="182">
        <f>ROUND(E15*F15,2)</f>
        <v>0</v>
      </c>
      <c r="H15" s="181"/>
      <c r="I15" s="182">
        <f>ROUND(E15*H15,2)</f>
        <v>0</v>
      </c>
      <c r="J15" s="181"/>
      <c r="K15" s="182">
        <f>ROUND(E15*J15,2)</f>
        <v>0</v>
      </c>
      <c r="L15" s="182">
        <v>21</v>
      </c>
      <c r="M15" s="182">
        <f>G15*(1+L15/100)</f>
        <v>0</v>
      </c>
      <c r="N15" s="180">
        <v>0</v>
      </c>
      <c r="O15" s="180">
        <f>ROUND(E15*N15,2)</f>
        <v>0</v>
      </c>
      <c r="P15" s="180">
        <v>0</v>
      </c>
      <c r="Q15" s="180">
        <f>ROUND(E15*P15,2)</f>
        <v>0</v>
      </c>
      <c r="R15" s="182"/>
      <c r="S15" s="182" t="s">
        <v>182</v>
      </c>
      <c r="T15" s="183" t="s">
        <v>165</v>
      </c>
      <c r="U15" s="160">
        <v>0</v>
      </c>
      <c r="V15" s="160">
        <f>ROUND(E15*U15,2)</f>
        <v>0</v>
      </c>
      <c r="W15" s="160"/>
      <c r="X15" s="160" t="s">
        <v>190</v>
      </c>
      <c r="Y15" s="160" t="s">
        <v>167</v>
      </c>
      <c r="Z15" s="150"/>
      <c r="AA15" s="150"/>
      <c r="AB15" s="150"/>
      <c r="AC15" s="150"/>
      <c r="AD15" s="150"/>
      <c r="AE15" s="150"/>
      <c r="AF15" s="150"/>
      <c r="AG15" s="150" t="s">
        <v>191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x14ac:dyDescent="0.2">
      <c r="A16" s="162" t="s">
        <v>159</v>
      </c>
      <c r="B16" s="163" t="s">
        <v>120</v>
      </c>
      <c r="C16" s="184" t="s">
        <v>121</v>
      </c>
      <c r="D16" s="164"/>
      <c r="E16" s="165"/>
      <c r="F16" s="166"/>
      <c r="G16" s="166">
        <f>SUMIF(AG17:AG17,"&lt;&gt;NOR",G17:G17)</f>
        <v>0</v>
      </c>
      <c r="H16" s="166"/>
      <c r="I16" s="166">
        <f>SUM(I17:I17)</f>
        <v>0</v>
      </c>
      <c r="J16" s="166"/>
      <c r="K16" s="166">
        <f>SUM(K17:K17)</f>
        <v>0</v>
      </c>
      <c r="L16" s="166"/>
      <c r="M16" s="166">
        <f>SUM(M17:M17)</f>
        <v>0</v>
      </c>
      <c r="N16" s="165"/>
      <c r="O16" s="165">
        <f>SUM(O17:O17)</f>
        <v>0</v>
      </c>
      <c r="P16" s="165"/>
      <c r="Q16" s="165">
        <f>SUM(Q17:Q17)</f>
        <v>0</v>
      </c>
      <c r="R16" s="166"/>
      <c r="S16" s="166"/>
      <c r="T16" s="167"/>
      <c r="U16" s="161"/>
      <c r="V16" s="161">
        <f>SUM(V17:V17)</f>
        <v>0</v>
      </c>
      <c r="W16" s="161"/>
      <c r="X16" s="161"/>
      <c r="Y16" s="161"/>
      <c r="AG16" t="s">
        <v>160</v>
      </c>
    </row>
    <row r="17" spans="1:60" outlineLevel="1" x14ac:dyDescent="0.2">
      <c r="A17" s="177">
        <v>5</v>
      </c>
      <c r="B17" s="178" t="s">
        <v>582</v>
      </c>
      <c r="C17" s="186" t="s">
        <v>583</v>
      </c>
      <c r="D17" s="179" t="s">
        <v>575</v>
      </c>
      <c r="E17" s="180">
        <v>1</v>
      </c>
      <c r="F17" s="181"/>
      <c r="G17" s="182">
        <f>ROUND(E17*F17,2)</f>
        <v>0</v>
      </c>
      <c r="H17" s="181"/>
      <c r="I17" s="182">
        <f>ROUND(E17*H17,2)</f>
        <v>0</v>
      </c>
      <c r="J17" s="181"/>
      <c r="K17" s="182">
        <f>ROUND(E17*J17,2)</f>
        <v>0</v>
      </c>
      <c r="L17" s="182">
        <v>21</v>
      </c>
      <c r="M17" s="182">
        <f>G17*(1+L17/100)</f>
        <v>0</v>
      </c>
      <c r="N17" s="180">
        <v>0</v>
      </c>
      <c r="O17" s="180">
        <f>ROUND(E17*N17,2)</f>
        <v>0</v>
      </c>
      <c r="P17" s="180">
        <v>0</v>
      </c>
      <c r="Q17" s="180">
        <f>ROUND(E17*P17,2)</f>
        <v>0</v>
      </c>
      <c r="R17" s="182"/>
      <c r="S17" s="182" t="s">
        <v>182</v>
      </c>
      <c r="T17" s="183" t="s">
        <v>165</v>
      </c>
      <c r="U17" s="160">
        <v>0</v>
      </c>
      <c r="V17" s="160">
        <f>ROUND(E17*U17,2)</f>
        <v>0</v>
      </c>
      <c r="W17" s="160"/>
      <c r="X17" s="160" t="s">
        <v>190</v>
      </c>
      <c r="Y17" s="160" t="s">
        <v>167</v>
      </c>
      <c r="Z17" s="150"/>
      <c r="AA17" s="150"/>
      <c r="AB17" s="150"/>
      <c r="AC17" s="150"/>
      <c r="AD17" s="150"/>
      <c r="AE17" s="150"/>
      <c r="AF17" s="150"/>
      <c r="AG17" s="150" t="s">
        <v>191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x14ac:dyDescent="0.2">
      <c r="A18" s="162" t="s">
        <v>159</v>
      </c>
      <c r="B18" s="163" t="s">
        <v>122</v>
      </c>
      <c r="C18" s="184" t="s">
        <v>123</v>
      </c>
      <c r="D18" s="164"/>
      <c r="E18" s="165"/>
      <c r="F18" s="166"/>
      <c r="G18" s="166">
        <f>SUMIF(AG19:AG19,"&lt;&gt;NOR",G19:G19)</f>
        <v>0</v>
      </c>
      <c r="H18" s="166"/>
      <c r="I18" s="166">
        <f>SUM(I19:I19)</f>
        <v>0</v>
      </c>
      <c r="J18" s="166"/>
      <c r="K18" s="166">
        <f>SUM(K19:K19)</f>
        <v>0</v>
      </c>
      <c r="L18" s="166"/>
      <c r="M18" s="166">
        <f>SUM(M19:M19)</f>
        <v>0</v>
      </c>
      <c r="N18" s="165"/>
      <c r="O18" s="165">
        <f>SUM(O19:O19)</f>
        <v>0</v>
      </c>
      <c r="P18" s="165"/>
      <c r="Q18" s="165">
        <f>SUM(Q19:Q19)</f>
        <v>0</v>
      </c>
      <c r="R18" s="166"/>
      <c r="S18" s="166"/>
      <c r="T18" s="167"/>
      <c r="U18" s="161"/>
      <c r="V18" s="161">
        <f>SUM(V19:V19)</f>
        <v>0</v>
      </c>
      <c r="W18" s="161"/>
      <c r="X18" s="161"/>
      <c r="Y18" s="161"/>
      <c r="AG18" t="s">
        <v>160</v>
      </c>
    </row>
    <row r="19" spans="1:60" outlineLevel="1" x14ac:dyDescent="0.2">
      <c r="A19" s="169">
        <v>6</v>
      </c>
      <c r="B19" s="170" t="s">
        <v>584</v>
      </c>
      <c r="C19" s="185" t="s">
        <v>585</v>
      </c>
      <c r="D19" s="171" t="s">
        <v>575</v>
      </c>
      <c r="E19" s="172">
        <v>1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72">
        <v>0</v>
      </c>
      <c r="O19" s="172">
        <f>ROUND(E19*N19,2)</f>
        <v>0</v>
      </c>
      <c r="P19" s="172">
        <v>0</v>
      </c>
      <c r="Q19" s="172">
        <f>ROUND(E19*P19,2)</f>
        <v>0</v>
      </c>
      <c r="R19" s="174"/>
      <c r="S19" s="174" t="s">
        <v>182</v>
      </c>
      <c r="T19" s="175" t="s">
        <v>165</v>
      </c>
      <c r="U19" s="160">
        <v>0</v>
      </c>
      <c r="V19" s="160">
        <f>ROUND(E19*U19,2)</f>
        <v>0</v>
      </c>
      <c r="W19" s="160"/>
      <c r="X19" s="160" t="s">
        <v>190</v>
      </c>
      <c r="Y19" s="160" t="s">
        <v>167</v>
      </c>
      <c r="Z19" s="150"/>
      <c r="AA19" s="150"/>
      <c r="AB19" s="150"/>
      <c r="AC19" s="150"/>
      <c r="AD19" s="150"/>
      <c r="AE19" s="150"/>
      <c r="AF19" s="150"/>
      <c r="AG19" s="150" t="s">
        <v>191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x14ac:dyDescent="0.2">
      <c r="A20" s="3"/>
      <c r="B20" s="4"/>
      <c r="C20" s="187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E20">
        <v>12</v>
      </c>
      <c r="AF20">
        <v>21</v>
      </c>
      <c r="AG20" t="s">
        <v>145</v>
      </c>
    </row>
    <row r="21" spans="1:60" x14ac:dyDescent="0.2">
      <c r="A21" s="153"/>
      <c r="B21" s="154" t="s">
        <v>29</v>
      </c>
      <c r="C21" s="188"/>
      <c r="D21" s="155"/>
      <c r="E21" s="156"/>
      <c r="F21" s="156"/>
      <c r="G21" s="168">
        <f>G8+G10+G12+G14+G16+G18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f>SUMIF(L7:L19,AE20,G7:G19)</f>
        <v>0</v>
      </c>
      <c r="AF21">
        <f>SUMIF(L7:L19,AF20,G7:G19)</f>
        <v>0</v>
      </c>
      <c r="AG21" t="s">
        <v>183</v>
      </c>
    </row>
    <row r="22" spans="1:60" x14ac:dyDescent="0.2">
      <c r="C22" s="189"/>
      <c r="D22" s="10"/>
      <c r="AG22" t="s">
        <v>184</v>
      </c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A8S3HxXV3SL2+eVPgqWWZDZZaaeAF5tU3OdpCJCOo64zHf8vvWzapHKFfLbUg3YMCVd8nzX0vhWeI1BBoGjJLg==" saltValue="xnCxdjQaF9aTuM5uG2PxTA==" spinCount="100000" sheet="1" formatRows="0"/>
  <mergeCells count="4">
    <mergeCell ref="A1:G1"/>
    <mergeCell ref="C2:G2"/>
    <mergeCell ref="C3:G3"/>
    <mergeCell ref="C4:G4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0 Naklady</vt:lpstr>
      <vt:lpstr>1 1 Pol</vt:lpstr>
      <vt:lpstr>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 Naklady'!Názvy_tisku</vt:lpstr>
      <vt:lpstr>'1 1 Pol'!Názvy_tisku</vt:lpstr>
      <vt:lpstr>'1 2 Pol'!Názvy_tisku</vt:lpstr>
      <vt:lpstr>oadresa</vt:lpstr>
      <vt:lpstr>Stavba!Objednatel</vt:lpstr>
      <vt:lpstr>Stavba!Objekt</vt:lpstr>
      <vt:lpstr>'00 0 Naklady'!Oblast_tisku</vt:lpstr>
      <vt:lpstr>'1 1 Pol'!Oblast_tisku</vt:lpstr>
      <vt:lpstr>'1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Žampachová</dc:creator>
  <cp:lastModifiedBy>Michaela Jabůrková</cp:lastModifiedBy>
  <cp:lastPrinted>2024-05-23T21:51:08Z</cp:lastPrinted>
  <dcterms:created xsi:type="dcterms:W3CDTF">2009-04-08T07:15:50Z</dcterms:created>
  <dcterms:modified xsi:type="dcterms:W3CDTF">2025-04-04T09:01:30Z</dcterms:modified>
</cp:coreProperties>
</file>