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ucnmuni.sharepoint.com/sites/mu-RECT-OVZ/Sdilene dokumenty/Verejne_zakazky/FAKULTY/FF/03_FF-Stavebni_prace/17_FF_Rekonstrukce_G24_vcetne_odvetrani/"/>
    </mc:Choice>
  </mc:AlternateContent>
  <xr:revisionPtr revIDLastSave="0" documentId="8_{785F52BD-A02C-4AAB-B3CF-1D46421AF883}" xr6:coauthVersionLast="47" xr6:coauthVersionMax="47" xr10:uidLastSave="{00000000-0000-0000-0000-000000000000}"/>
  <bookViews>
    <workbookView xWindow="-110" yWindow="-110" windowWidth="19420" windowHeight="11500" activeTab="3" xr2:uid="{00000000-000D-0000-FFFF-FFFF00000000}"/>
  </bookViews>
  <sheets>
    <sheet name="Rekapitulace stavby" sheetId="1" r:id="rId1"/>
    <sheet name="D.1.1 - Architektonicko s..." sheetId="2" r:id="rId2"/>
    <sheet name="D.1.4.1 - Zdravotechnika" sheetId="3" r:id="rId3"/>
    <sheet name="D.1.4.3 - Vzduchotechnika" sheetId="4" r:id="rId4"/>
    <sheet name="D.1.4.4 - Silnoproudé ele..." sheetId="5" r:id="rId5"/>
    <sheet name="D.1.4.5 - Slaboproudé ele..." sheetId="6" r:id="rId6"/>
    <sheet name="D.1.4.6 - Měření a regulace" sheetId="7" r:id="rId7"/>
    <sheet name="VON - Vedlejší a ostatní ..." sheetId="8" r:id="rId8"/>
  </sheets>
  <definedNames>
    <definedName name="_xlnm._FilterDatabase" localSheetId="1" hidden="1">'D.1.1 - Architektonicko s...'!$C$137:$K$762</definedName>
    <definedName name="_xlnm._FilterDatabase" localSheetId="2" hidden="1">'D.1.4.1 - Zdravotechnika'!$C$121:$K$146</definedName>
    <definedName name="_xlnm._FilterDatabase" localSheetId="3" hidden="1">'D.1.4.3 - Vzduchotechnika'!$C$121:$K$175</definedName>
    <definedName name="_xlnm._FilterDatabase" localSheetId="4" hidden="1">'D.1.4.4 - Silnoproudé ele...'!$C$123:$K$210</definedName>
    <definedName name="_xlnm._FilterDatabase" localSheetId="5" hidden="1">'D.1.4.5 - Slaboproudé ele...'!$C$128:$K$255</definedName>
    <definedName name="_xlnm._FilterDatabase" localSheetId="6" hidden="1">'D.1.4.6 - Měření a regulace'!$C$121:$K$244</definedName>
    <definedName name="_xlnm._FilterDatabase" localSheetId="7" hidden="1">'VON - Vedlejší a ostatní ...'!$C$123:$K$155</definedName>
    <definedName name="_xlnm.Print_Titles" localSheetId="1">'D.1.1 - Architektonicko s...'!$137:$137</definedName>
    <definedName name="_xlnm.Print_Titles" localSheetId="2">'D.1.4.1 - Zdravotechnika'!$121:$121</definedName>
    <definedName name="_xlnm.Print_Titles" localSheetId="3">'D.1.4.3 - Vzduchotechnika'!$121:$121</definedName>
    <definedName name="_xlnm.Print_Titles" localSheetId="4">'D.1.4.4 - Silnoproudé ele...'!$123:$123</definedName>
    <definedName name="_xlnm.Print_Titles" localSheetId="5">'D.1.4.5 - Slaboproudé ele...'!$128:$128</definedName>
    <definedName name="_xlnm.Print_Titles" localSheetId="6">'D.1.4.6 - Měření a regulace'!$121:$121</definedName>
    <definedName name="_xlnm.Print_Titles" localSheetId="0">'Rekapitulace stavby'!$92:$92</definedName>
    <definedName name="_xlnm.Print_Titles" localSheetId="7">'VON - Vedlejší a ostatní ...'!$123:$123</definedName>
    <definedName name="_xlnm.Print_Area" localSheetId="1">'D.1.1 - Architektonicko s...'!$C$4:$J$76,'D.1.1 - Architektonicko s...'!$C$82:$J$119,'D.1.1 - Architektonicko s...'!$C$125:$J$762</definedName>
    <definedName name="_xlnm.Print_Area" localSheetId="2">'D.1.4.1 - Zdravotechnika'!$C$4:$J$76,'D.1.4.1 - Zdravotechnika'!$C$82:$J$103,'D.1.4.1 - Zdravotechnika'!$C$109:$J$146</definedName>
    <definedName name="_xlnm.Print_Area" localSheetId="3">'D.1.4.3 - Vzduchotechnika'!$C$4:$J$76,'D.1.4.3 - Vzduchotechnika'!$C$82:$J$103,'D.1.4.3 - Vzduchotechnika'!$C$109:$J$175</definedName>
    <definedName name="_xlnm.Print_Area" localSheetId="4">'D.1.4.4 - Silnoproudé ele...'!$C$4:$J$76,'D.1.4.4 - Silnoproudé ele...'!$C$82:$J$105,'D.1.4.4 - Silnoproudé ele...'!$C$111:$J$210</definedName>
    <definedName name="_xlnm.Print_Area" localSheetId="5">'D.1.4.5 - Slaboproudé ele...'!$C$4:$J$76,'D.1.4.5 - Slaboproudé ele...'!$C$82:$J$110,'D.1.4.5 - Slaboproudé ele...'!$C$116:$J$255</definedName>
    <definedName name="_xlnm.Print_Area" localSheetId="6">'D.1.4.6 - Měření a regulace'!$C$4:$J$76,'D.1.4.6 - Měření a regulace'!$C$82:$J$103,'D.1.4.6 - Měření a regulace'!$C$109:$J$244</definedName>
    <definedName name="_xlnm.Print_Area" localSheetId="0">'Rekapitulace stavby'!$D$4:$AO$76,'Rekapitulace stavby'!$C$82:$AQ$102</definedName>
    <definedName name="_xlnm.Print_Area" localSheetId="7">'VON - Vedlejší a ostatní ...'!$C$4:$J$76,'VON - Vedlejší a ostatní ...'!$C$82:$J$105,'VON - Vedlejší a ostatní ...'!$C$111:$J$155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1" i="1"/>
  <c r="J35" i="8"/>
  <c r="AX101" i="1" s="1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1" i="8"/>
  <c r="BH151" i="8"/>
  <c r="BG151" i="8"/>
  <c r="BF151" i="8"/>
  <c r="T151" i="8"/>
  <c r="T150" i="8" s="1"/>
  <c r="R151" i="8"/>
  <c r="R150" i="8"/>
  <c r="P151" i="8"/>
  <c r="P150" i="8" s="1"/>
  <c r="BI149" i="8"/>
  <c r="BH149" i="8"/>
  <c r="BG149" i="8"/>
  <c r="BF149" i="8"/>
  <c r="T149" i="8"/>
  <c r="T148" i="8"/>
  <c r="R149" i="8"/>
  <c r="R148" i="8" s="1"/>
  <c r="P149" i="8"/>
  <c r="P148" i="8" s="1"/>
  <c r="BI147" i="8"/>
  <c r="BH147" i="8"/>
  <c r="BG147" i="8"/>
  <c r="BF147" i="8"/>
  <c r="T147" i="8"/>
  <c r="T146" i="8" s="1"/>
  <c r="R147" i="8"/>
  <c r="R146" i="8" s="1"/>
  <c r="P147" i="8"/>
  <c r="P146" i="8" s="1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29" i="8"/>
  <c r="BH129" i="8"/>
  <c r="BG129" i="8"/>
  <c r="BF129" i="8"/>
  <c r="T129" i="8"/>
  <c r="R129" i="8"/>
  <c r="P129" i="8"/>
  <c r="BI127" i="8"/>
  <c r="BH127" i="8"/>
  <c r="BG127" i="8"/>
  <c r="BF127" i="8"/>
  <c r="T127" i="8"/>
  <c r="R127" i="8"/>
  <c r="P127" i="8"/>
  <c r="J120" i="8"/>
  <c r="F120" i="8"/>
  <c r="F118" i="8"/>
  <c r="E116" i="8"/>
  <c r="J91" i="8"/>
  <c r="F91" i="8"/>
  <c r="F89" i="8"/>
  <c r="E87" i="8"/>
  <c r="J24" i="8"/>
  <c r="E24" i="8"/>
  <c r="J92" i="8" s="1"/>
  <c r="J23" i="8"/>
  <c r="J18" i="8"/>
  <c r="E18" i="8"/>
  <c r="F92" i="8" s="1"/>
  <c r="J17" i="8"/>
  <c r="J12" i="8"/>
  <c r="J118" i="8"/>
  <c r="E7" i="8"/>
  <c r="E85" i="8"/>
  <c r="J37" i="7"/>
  <c r="J36" i="7"/>
  <c r="AY100" i="1" s="1"/>
  <c r="J35" i="7"/>
  <c r="AX100" i="1"/>
  <c r="BI244" i="7"/>
  <c r="BH244" i="7"/>
  <c r="BG244" i="7"/>
  <c r="BF244" i="7"/>
  <c r="T244" i="7"/>
  <c r="R244" i="7"/>
  <c r="P244" i="7"/>
  <c r="BI243" i="7"/>
  <c r="BH243" i="7"/>
  <c r="BG243" i="7"/>
  <c r="BF243" i="7"/>
  <c r="T243" i="7"/>
  <c r="R243" i="7"/>
  <c r="P243" i="7"/>
  <c r="BI242" i="7"/>
  <c r="BH242" i="7"/>
  <c r="BG242" i="7"/>
  <c r="BF242" i="7"/>
  <c r="T242" i="7"/>
  <c r="R242" i="7"/>
  <c r="P242" i="7"/>
  <c r="BI241" i="7"/>
  <c r="BH241" i="7"/>
  <c r="BG241" i="7"/>
  <c r="BF241" i="7"/>
  <c r="T241" i="7"/>
  <c r="R241" i="7"/>
  <c r="P241" i="7"/>
  <c r="BI240" i="7"/>
  <c r="BH240" i="7"/>
  <c r="BG240" i="7"/>
  <c r="BF240" i="7"/>
  <c r="T240" i="7"/>
  <c r="R240" i="7"/>
  <c r="P240" i="7"/>
  <c r="BI239" i="7"/>
  <c r="BH239" i="7"/>
  <c r="BG239" i="7"/>
  <c r="BF239" i="7"/>
  <c r="T239" i="7"/>
  <c r="R239" i="7"/>
  <c r="P239" i="7"/>
  <c r="BI238" i="7"/>
  <c r="BH238" i="7"/>
  <c r="BG238" i="7"/>
  <c r="BF238" i="7"/>
  <c r="T238" i="7"/>
  <c r="R238" i="7"/>
  <c r="P238" i="7"/>
  <c r="BI237" i="7"/>
  <c r="BH237" i="7"/>
  <c r="BG237" i="7"/>
  <c r="BF237" i="7"/>
  <c r="T237" i="7"/>
  <c r="R237" i="7"/>
  <c r="P237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34" i="7"/>
  <c r="BH234" i="7"/>
  <c r="BG234" i="7"/>
  <c r="BF234" i="7"/>
  <c r="T234" i="7"/>
  <c r="R234" i="7"/>
  <c r="P234" i="7"/>
  <c r="BI233" i="7"/>
  <c r="BH233" i="7"/>
  <c r="BG233" i="7"/>
  <c r="BF233" i="7"/>
  <c r="T233" i="7"/>
  <c r="R233" i="7"/>
  <c r="P233" i="7"/>
  <c r="BI232" i="7"/>
  <c r="BH232" i="7"/>
  <c r="BG232" i="7"/>
  <c r="BF232" i="7"/>
  <c r="T232" i="7"/>
  <c r="R232" i="7"/>
  <c r="P232" i="7"/>
  <c r="BI231" i="7"/>
  <c r="BH231" i="7"/>
  <c r="BG231" i="7"/>
  <c r="BF231" i="7"/>
  <c r="T231" i="7"/>
  <c r="R231" i="7"/>
  <c r="P231" i="7"/>
  <c r="BI230" i="7"/>
  <c r="BH230" i="7"/>
  <c r="BG230" i="7"/>
  <c r="BF230" i="7"/>
  <c r="T230" i="7"/>
  <c r="R230" i="7"/>
  <c r="P230" i="7"/>
  <c r="BI229" i="7"/>
  <c r="BH229" i="7"/>
  <c r="BG229" i="7"/>
  <c r="BF229" i="7"/>
  <c r="T229" i="7"/>
  <c r="R229" i="7"/>
  <c r="P229" i="7"/>
  <c r="BI228" i="7"/>
  <c r="BH228" i="7"/>
  <c r="BG228" i="7"/>
  <c r="BF228" i="7"/>
  <c r="T228" i="7"/>
  <c r="R228" i="7"/>
  <c r="P228" i="7"/>
  <c r="BI227" i="7"/>
  <c r="BH227" i="7"/>
  <c r="BG227" i="7"/>
  <c r="BF227" i="7"/>
  <c r="T227" i="7"/>
  <c r="R227" i="7"/>
  <c r="P227" i="7"/>
  <c r="BI226" i="7"/>
  <c r="BH226" i="7"/>
  <c r="BG226" i="7"/>
  <c r="BF226" i="7"/>
  <c r="T226" i="7"/>
  <c r="R226" i="7"/>
  <c r="P226" i="7"/>
  <c r="BI225" i="7"/>
  <c r="BH225" i="7"/>
  <c r="BG225" i="7"/>
  <c r="BF225" i="7"/>
  <c r="T225" i="7"/>
  <c r="R225" i="7"/>
  <c r="P225" i="7"/>
  <c r="BI224" i="7"/>
  <c r="BH224" i="7"/>
  <c r="BG224" i="7"/>
  <c r="BF224" i="7"/>
  <c r="T224" i="7"/>
  <c r="R224" i="7"/>
  <c r="P224" i="7"/>
  <c r="BI223" i="7"/>
  <c r="BH223" i="7"/>
  <c r="BG223" i="7"/>
  <c r="BF223" i="7"/>
  <c r="T223" i="7"/>
  <c r="R223" i="7"/>
  <c r="P223" i="7"/>
  <c r="BI222" i="7"/>
  <c r="BH222" i="7"/>
  <c r="BG222" i="7"/>
  <c r="BF222" i="7"/>
  <c r="T222" i="7"/>
  <c r="R222" i="7"/>
  <c r="P222" i="7"/>
  <c r="BI221" i="7"/>
  <c r="BH221" i="7"/>
  <c r="BG221" i="7"/>
  <c r="BF221" i="7"/>
  <c r="T221" i="7"/>
  <c r="R221" i="7"/>
  <c r="P221" i="7"/>
  <c r="BI220" i="7"/>
  <c r="BH220" i="7"/>
  <c r="BG220" i="7"/>
  <c r="BF220" i="7"/>
  <c r="T220" i="7"/>
  <c r="R220" i="7"/>
  <c r="P220" i="7"/>
  <c r="BI219" i="7"/>
  <c r="BH219" i="7"/>
  <c r="BG219" i="7"/>
  <c r="BF219" i="7"/>
  <c r="T219" i="7"/>
  <c r="R219" i="7"/>
  <c r="P219" i="7"/>
  <c r="BI218" i="7"/>
  <c r="BH218" i="7"/>
  <c r="BG218" i="7"/>
  <c r="BF218" i="7"/>
  <c r="T218" i="7"/>
  <c r="R218" i="7"/>
  <c r="P218" i="7"/>
  <c r="BI217" i="7"/>
  <c r="BH217" i="7"/>
  <c r="BG217" i="7"/>
  <c r="BF217" i="7"/>
  <c r="T217" i="7"/>
  <c r="R217" i="7"/>
  <c r="P217" i="7"/>
  <c r="BI216" i="7"/>
  <c r="BH216" i="7"/>
  <c r="BG216" i="7"/>
  <c r="BF216" i="7"/>
  <c r="T216" i="7"/>
  <c r="R216" i="7"/>
  <c r="P216" i="7"/>
  <c r="BI215" i="7"/>
  <c r="BH215" i="7"/>
  <c r="BG215" i="7"/>
  <c r="BF215" i="7"/>
  <c r="T215" i="7"/>
  <c r="R215" i="7"/>
  <c r="P215" i="7"/>
  <c r="BI214" i="7"/>
  <c r="BH214" i="7"/>
  <c r="BG214" i="7"/>
  <c r="BF214" i="7"/>
  <c r="T214" i="7"/>
  <c r="R214" i="7"/>
  <c r="P214" i="7"/>
  <c r="BI213" i="7"/>
  <c r="BH213" i="7"/>
  <c r="BG213" i="7"/>
  <c r="BF213" i="7"/>
  <c r="T213" i="7"/>
  <c r="R213" i="7"/>
  <c r="P213" i="7"/>
  <c r="BI212" i="7"/>
  <c r="BH212" i="7"/>
  <c r="BG212" i="7"/>
  <c r="BF212" i="7"/>
  <c r="T212" i="7"/>
  <c r="R212" i="7"/>
  <c r="P212" i="7"/>
  <c r="BI211" i="7"/>
  <c r="BH211" i="7"/>
  <c r="BG211" i="7"/>
  <c r="BF211" i="7"/>
  <c r="T211" i="7"/>
  <c r="R211" i="7"/>
  <c r="P211" i="7"/>
  <c r="BI210" i="7"/>
  <c r="BH210" i="7"/>
  <c r="BG210" i="7"/>
  <c r="BF210" i="7"/>
  <c r="T210" i="7"/>
  <c r="R210" i="7"/>
  <c r="P210" i="7"/>
  <c r="BI209" i="7"/>
  <c r="BH209" i="7"/>
  <c r="BG209" i="7"/>
  <c r="BF209" i="7"/>
  <c r="T209" i="7"/>
  <c r="R209" i="7"/>
  <c r="P209" i="7"/>
  <c r="BI208" i="7"/>
  <c r="BH208" i="7"/>
  <c r="BG208" i="7"/>
  <c r="BF208" i="7"/>
  <c r="T208" i="7"/>
  <c r="R208" i="7"/>
  <c r="P208" i="7"/>
  <c r="BI207" i="7"/>
  <c r="BH207" i="7"/>
  <c r="BG207" i="7"/>
  <c r="BF207" i="7"/>
  <c r="T207" i="7"/>
  <c r="R207" i="7"/>
  <c r="P207" i="7"/>
  <c r="BI206" i="7"/>
  <c r="BH206" i="7"/>
  <c r="BG206" i="7"/>
  <c r="BF206" i="7"/>
  <c r="T206" i="7"/>
  <c r="R206" i="7"/>
  <c r="P206" i="7"/>
  <c r="BI205" i="7"/>
  <c r="BH205" i="7"/>
  <c r="BG205" i="7"/>
  <c r="BF205" i="7"/>
  <c r="T205" i="7"/>
  <c r="R205" i="7"/>
  <c r="P205" i="7"/>
  <c r="BI204" i="7"/>
  <c r="BH204" i="7"/>
  <c r="BG204" i="7"/>
  <c r="BF204" i="7"/>
  <c r="T204" i="7"/>
  <c r="R204" i="7"/>
  <c r="P204" i="7"/>
  <c r="BI203" i="7"/>
  <c r="BH203" i="7"/>
  <c r="BG203" i="7"/>
  <c r="BF203" i="7"/>
  <c r="T203" i="7"/>
  <c r="R203" i="7"/>
  <c r="P203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200" i="7"/>
  <c r="BH200" i="7"/>
  <c r="BG200" i="7"/>
  <c r="BF200" i="7"/>
  <c r="T200" i="7"/>
  <c r="R200" i="7"/>
  <c r="P200" i="7"/>
  <c r="BI199" i="7"/>
  <c r="BH199" i="7"/>
  <c r="BG199" i="7"/>
  <c r="BF199" i="7"/>
  <c r="T199" i="7"/>
  <c r="R199" i="7"/>
  <c r="P199" i="7"/>
  <c r="BI198" i="7"/>
  <c r="BH198" i="7"/>
  <c r="BG198" i="7"/>
  <c r="BF198" i="7"/>
  <c r="T198" i="7"/>
  <c r="R198" i="7"/>
  <c r="P198" i="7"/>
  <c r="BI197" i="7"/>
  <c r="BH197" i="7"/>
  <c r="BG197" i="7"/>
  <c r="BF197" i="7"/>
  <c r="T197" i="7"/>
  <c r="R197" i="7"/>
  <c r="P197" i="7"/>
  <c r="BI195" i="7"/>
  <c r="BH195" i="7"/>
  <c r="BG195" i="7"/>
  <c r="BF195" i="7"/>
  <c r="T195" i="7"/>
  <c r="R195" i="7"/>
  <c r="P195" i="7"/>
  <c r="BI194" i="7"/>
  <c r="BH194" i="7"/>
  <c r="BG194" i="7"/>
  <c r="BF194" i="7"/>
  <c r="T194" i="7"/>
  <c r="R194" i="7"/>
  <c r="P194" i="7"/>
  <c r="BI193" i="7"/>
  <c r="BH193" i="7"/>
  <c r="BG193" i="7"/>
  <c r="BF193" i="7"/>
  <c r="T193" i="7"/>
  <c r="R193" i="7"/>
  <c r="P193" i="7"/>
  <c r="BI192" i="7"/>
  <c r="BH192" i="7"/>
  <c r="BG192" i="7"/>
  <c r="BF192" i="7"/>
  <c r="T192" i="7"/>
  <c r="R192" i="7"/>
  <c r="P192" i="7"/>
  <c r="BI191" i="7"/>
  <c r="BH191" i="7"/>
  <c r="BG191" i="7"/>
  <c r="BF191" i="7"/>
  <c r="T191" i="7"/>
  <c r="R191" i="7"/>
  <c r="P191" i="7"/>
  <c r="BI190" i="7"/>
  <c r="BH190" i="7"/>
  <c r="BG190" i="7"/>
  <c r="BF190" i="7"/>
  <c r="T190" i="7"/>
  <c r="R190" i="7"/>
  <c r="P190" i="7"/>
  <c r="BI189" i="7"/>
  <c r="BH189" i="7"/>
  <c r="BG189" i="7"/>
  <c r="BF189" i="7"/>
  <c r="T189" i="7"/>
  <c r="R189" i="7"/>
  <c r="P189" i="7"/>
  <c r="BI188" i="7"/>
  <c r="BH188" i="7"/>
  <c r="BG188" i="7"/>
  <c r="BF188" i="7"/>
  <c r="T188" i="7"/>
  <c r="R188" i="7"/>
  <c r="P188" i="7"/>
  <c r="BI187" i="7"/>
  <c r="BH187" i="7"/>
  <c r="BG187" i="7"/>
  <c r="BF187" i="7"/>
  <c r="T187" i="7"/>
  <c r="R187" i="7"/>
  <c r="P187" i="7"/>
  <c r="BI186" i="7"/>
  <c r="BH186" i="7"/>
  <c r="BG186" i="7"/>
  <c r="BF186" i="7"/>
  <c r="T186" i="7"/>
  <c r="R186" i="7"/>
  <c r="P186" i="7"/>
  <c r="BI185" i="7"/>
  <c r="BH185" i="7"/>
  <c r="BG185" i="7"/>
  <c r="BF185" i="7"/>
  <c r="T185" i="7"/>
  <c r="R185" i="7"/>
  <c r="P185" i="7"/>
  <c r="BI184" i="7"/>
  <c r="BH184" i="7"/>
  <c r="BG184" i="7"/>
  <c r="BF184" i="7"/>
  <c r="T184" i="7"/>
  <c r="R184" i="7"/>
  <c r="P184" i="7"/>
  <c r="BI183" i="7"/>
  <c r="BH183" i="7"/>
  <c r="BG183" i="7"/>
  <c r="BF183" i="7"/>
  <c r="T183" i="7"/>
  <c r="R183" i="7"/>
  <c r="P183" i="7"/>
  <c r="BI182" i="7"/>
  <c r="BH182" i="7"/>
  <c r="BG182" i="7"/>
  <c r="BF182" i="7"/>
  <c r="T182" i="7"/>
  <c r="R182" i="7"/>
  <c r="P182" i="7"/>
  <c r="BI181" i="7"/>
  <c r="BH181" i="7"/>
  <c r="BG181" i="7"/>
  <c r="BF181" i="7"/>
  <c r="T181" i="7"/>
  <c r="R181" i="7"/>
  <c r="P181" i="7"/>
  <c r="BI179" i="7"/>
  <c r="BH179" i="7"/>
  <c r="BG179" i="7"/>
  <c r="BF179" i="7"/>
  <c r="T179" i="7"/>
  <c r="R179" i="7"/>
  <c r="P179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6" i="7"/>
  <c r="BH176" i="7"/>
  <c r="BG176" i="7"/>
  <c r="BF176" i="7"/>
  <c r="T176" i="7"/>
  <c r="R176" i="7"/>
  <c r="P176" i="7"/>
  <c r="BI175" i="7"/>
  <c r="BH175" i="7"/>
  <c r="BG175" i="7"/>
  <c r="BF175" i="7"/>
  <c r="T175" i="7"/>
  <c r="R175" i="7"/>
  <c r="P175" i="7"/>
  <c r="BI174" i="7"/>
  <c r="BH174" i="7"/>
  <c r="BG174" i="7"/>
  <c r="BF174" i="7"/>
  <c r="T174" i="7"/>
  <c r="R174" i="7"/>
  <c r="P174" i="7"/>
  <c r="BI173" i="7"/>
  <c r="BH173" i="7"/>
  <c r="BG173" i="7"/>
  <c r="BF173" i="7"/>
  <c r="T173" i="7"/>
  <c r="R173" i="7"/>
  <c r="P173" i="7"/>
  <c r="BI172" i="7"/>
  <c r="BH172" i="7"/>
  <c r="BG172" i="7"/>
  <c r="BF172" i="7"/>
  <c r="T172" i="7"/>
  <c r="R172" i="7"/>
  <c r="P172" i="7"/>
  <c r="BI171" i="7"/>
  <c r="BH171" i="7"/>
  <c r="BG171" i="7"/>
  <c r="BF171" i="7"/>
  <c r="T171" i="7"/>
  <c r="R171" i="7"/>
  <c r="P171" i="7"/>
  <c r="BI170" i="7"/>
  <c r="BH170" i="7"/>
  <c r="BG170" i="7"/>
  <c r="BF170" i="7"/>
  <c r="T170" i="7"/>
  <c r="R170" i="7"/>
  <c r="P170" i="7"/>
  <c r="BI169" i="7"/>
  <c r="BH169" i="7"/>
  <c r="BG169" i="7"/>
  <c r="BF169" i="7"/>
  <c r="T169" i="7"/>
  <c r="R169" i="7"/>
  <c r="P169" i="7"/>
  <c r="BI168" i="7"/>
  <c r="BH168" i="7"/>
  <c r="BG168" i="7"/>
  <c r="BF168" i="7"/>
  <c r="T168" i="7"/>
  <c r="R168" i="7"/>
  <c r="P168" i="7"/>
  <c r="BI167" i="7"/>
  <c r="BH167" i="7"/>
  <c r="BG167" i="7"/>
  <c r="BF167" i="7"/>
  <c r="T167" i="7"/>
  <c r="R167" i="7"/>
  <c r="P167" i="7"/>
  <c r="BI166" i="7"/>
  <c r="BH166" i="7"/>
  <c r="BG166" i="7"/>
  <c r="BF166" i="7"/>
  <c r="T166" i="7"/>
  <c r="R166" i="7"/>
  <c r="P166" i="7"/>
  <c r="BI165" i="7"/>
  <c r="BH165" i="7"/>
  <c r="BG165" i="7"/>
  <c r="BF165" i="7"/>
  <c r="T165" i="7"/>
  <c r="R165" i="7"/>
  <c r="P165" i="7"/>
  <c r="BI164" i="7"/>
  <c r="BH164" i="7"/>
  <c r="BG164" i="7"/>
  <c r="BF164" i="7"/>
  <c r="T164" i="7"/>
  <c r="R164" i="7"/>
  <c r="P164" i="7"/>
  <c r="BI163" i="7"/>
  <c r="BH163" i="7"/>
  <c r="BG163" i="7"/>
  <c r="BF163" i="7"/>
  <c r="T163" i="7"/>
  <c r="R163" i="7"/>
  <c r="P163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8" i="7"/>
  <c r="BH158" i="7"/>
  <c r="BG158" i="7"/>
  <c r="BF158" i="7"/>
  <c r="T158" i="7"/>
  <c r="R158" i="7"/>
  <c r="P158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5" i="7"/>
  <c r="BH155" i="7"/>
  <c r="BG155" i="7"/>
  <c r="BF155" i="7"/>
  <c r="T155" i="7"/>
  <c r="R155" i="7"/>
  <c r="P155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2" i="7"/>
  <c r="BH152" i="7"/>
  <c r="BG152" i="7"/>
  <c r="BF152" i="7"/>
  <c r="T152" i="7"/>
  <c r="R152" i="7"/>
  <c r="P152" i="7"/>
  <c r="BI151" i="7"/>
  <c r="BH151" i="7"/>
  <c r="BG151" i="7"/>
  <c r="BF151" i="7"/>
  <c r="T151" i="7"/>
  <c r="R151" i="7"/>
  <c r="P151" i="7"/>
  <c r="BI150" i="7"/>
  <c r="BH150" i="7"/>
  <c r="BG150" i="7"/>
  <c r="BF150" i="7"/>
  <c r="T150" i="7"/>
  <c r="R150" i="7"/>
  <c r="P150" i="7"/>
  <c r="BI149" i="7"/>
  <c r="BH149" i="7"/>
  <c r="BG149" i="7"/>
  <c r="BF149" i="7"/>
  <c r="T149" i="7"/>
  <c r="R149" i="7"/>
  <c r="P149" i="7"/>
  <c r="BI148" i="7"/>
  <c r="BH148" i="7"/>
  <c r="BG148" i="7"/>
  <c r="BF148" i="7"/>
  <c r="T148" i="7"/>
  <c r="R148" i="7"/>
  <c r="P148" i="7"/>
  <c r="BI147" i="7"/>
  <c r="BH147" i="7"/>
  <c r="BG147" i="7"/>
  <c r="BF147" i="7"/>
  <c r="T147" i="7"/>
  <c r="R147" i="7"/>
  <c r="P147" i="7"/>
  <c r="BI145" i="7"/>
  <c r="BH145" i="7"/>
  <c r="BG145" i="7"/>
  <c r="BF145" i="7"/>
  <c r="T145" i="7"/>
  <c r="T144" i="7" s="1"/>
  <c r="R145" i="7"/>
  <c r="R144" i="7"/>
  <c r="P145" i="7"/>
  <c r="P144" i="7" s="1"/>
  <c r="BI143" i="7"/>
  <c r="BH143" i="7"/>
  <c r="BG143" i="7"/>
  <c r="BF143" i="7"/>
  <c r="T143" i="7"/>
  <c r="R143" i="7"/>
  <c r="P143" i="7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1" i="7"/>
  <c r="BH131" i="7"/>
  <c r="BG131" i="7"/>
  <c r="BF131" i="7"/>
  <c r="T131" i="7"/>
  <c r="R131" i="7"/>
  <c r="P131" i="7"/>
  <c r="BI130" i="7"/>
  <c r="BH130" i="7"/>
  <c r="BG130" i="7"/>
  <c r="BF130" i="7"/>
  <c r="T130" i="7"/>
  <c r="R130" i="7"/>
  <c r="P130" i="7"/>
  <c r="BI129" i="7"/>
  <c r="BH129" i="7"/>
  <c r="BG129" i="7"/>
  <c r="BF129" i="7"/>
  <c r="T129" i="7"/>
  <c r="R129" i="7"/>
  <c r="P129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J118" i="7"/>
  <c r="F118" i="7"/>
  <c r="F116" i="7"/>
  <c r="E114" i="7"/>
  <c r="J91" i="7"/>
  <c r="F91" i="7"/>
  <c r="F89" i="7"/>
  <c r="E87" i="7"/>
  <c r="J24" i="7"/>
  <c r="E24" i="7"/>
  <c r="J92" i="7" s="1"/>
  <c r="J23" i="7"/>
  <c r="J18" i="7"/>
  <c r="E18" i="7"/>
  <c r="F119" i="7" s="1"/>
  <c r="J17" i="7"/>
  <c r="J12" i="7"/>
  <c r="J89" i="7"/>
  <c r="E7" i="7"/>
  <c r="E112" i="7"/>
  <c r="J37" i="6"/>
  <c r="J36" i="6"/>
  <c r="AY99" i="1" s="1"/>
  <c r="J35" i="6"/>
  <c r="AX99" i="1"/>
  <c r="BI254" i="6"/>
  <c r="BH254" i="6"/>
  <c r="BG254" i="6"/>
  <c r="BF254" i="6"/>
  <c r="T254" i="6"/>
  <c r="R254" i="6"/>
  <c r="P254" i="6"/>
  <c r="BI252" i="6"/>
  <c r="BH252" i="6"/>
  <c r="BG252" i="6"/>
  <c r="BF252" i="6"/>
  <c r="T252" i="6"/>
  <c r="R252" i="6"/>
  <c r="P252" i="6"/>
  <c r="BI250" i="6"/>
  <c r="BH250" i="6"/>
  <c r="BG250" i="6"/>
  <c r="BF250" i="6"/>
  <c r="T250" i="6"/>
  <c r="R250" i="6"/>
  <c r="P250" i="6"/>
  <c r="BI248" i="6"/>
  <c r="BH248" i="6"/>
  <c r="BG248" i="6"/>
  <c r="BF248" i="6"/>
  <c r="T248" i="6"/>
  <c r="R248" i="6"/>
  <c r="P248" i="6"/>
  <c r="BI245" i="6"/>
  <c r="BH245" i="6"/>
  <c r="BG245" i="6"/>
  <c r="BF245" i="6"/>
  <c r="T245" i="6"/>
  <c r="R245" i="6"/>
  <c r="P245" i="6"/>
  <c r="BI243" i="6"/>
  <c r="BH243" i="6"/>
  <c r="BG243" i="6"/>
  <c r="BF243" i="6"/>
  <c r="T243" i="6"/>
  <c r="R243" i="6"/>
  <c r="P243" i="6"/>
  <c r="BI241" i="6"/>
  <c r="BH241" i="6"/>
  <c r="BG241" i="6"/>
  <c r="BF241" i="6"/>
  <c r="T241" i="6"/>
  <c r="R241" i="6"/>
  <c r="P241" i="6"/>
  <c r="BI237" i="6"/>
  <c r="BH237" i="6"/>
  <c r="BG237" i="6"/>
  <c r="BF237" i="6"/>
  <c r="T237" i="6"/>
  <c r="R237" i="6"/>
  <c r="P237" i="6"/>
  <c r="BI235" i="6"/>
  <c r="BH235" i="6"/>
  <c r="BG235" i="6"/>
  <c r="BF235" i="6"/>
  <c r="T235" i="6"/>
  <c r="R235" i="6"/>
  <c r="P235" i="6"/>
  <c r="BI233" i="6"/>
  <c r="BH233" i="6"/>
  <c r="BG233" i="6"/>
  <c r="BF233" i="6"/>
  <c r="T233" i="6"/>
  <c r="R233" i="6"/>
  <c r="P233" i="6"/>
  <c r="BI231" i="6"/>
  <c r="BH231" i="6"/>
  <c r="BG231" i="6"/>
  <c r="BF231" i="6"/>
  <c r="T231" i="6"/>
  <c r="R231" i="6"/>
  <c r="P231" i="6"/>
  <c r="BI229" i="6"/>
  <c r="BH229" i="6"/>
  <c r="BG229" i="6"/>
  <c r="BF229" i="6"/>
  <c r="T229" i="6"/>
  <c r="R229" i="6"/>
  <c r="P229" i="6"/>
  <c r="BI226" i="6"/>
  <c r="BH226" i="6"/>
  <c r="BG226" i="6"/>
  <c r="BF226" i="6"/>
  <c r="T226" i="6"/>
  <c r="T225" i="6" s="1"/>
  <c r="R226" i="6"/>
  <c r="R225" i="6" s="1"/>
  <c r="P226" i="6"/>
  <c r="P225" i="6" s="1"/>
  <c r="BI223" i="6"/>
  <c r="BH223" i="6"/>
  <c r="BG223" i="6"/>
  <c r="BF223" i="6"/>
  <c r="T223" i="6"/>
  <c r="T222" i="6" s="1"/>
  <c r="R223" i="6"/>
  <c r="R222" i="6" s="1"/>
  <c r="P223" i="6"/>
  <c r="P222" i="6" s="1"/>
  <c r="BI220" i="6"/>
  <c r="BH220" i="6"/>
  <c r="BG220" i="6"/>
  <c r="BF220" i="6"/>
  <c r="T220" i="6"/>
  <c r="R220" i="6"/>
  <c r="P220" i="6"/>
  <c r="BI218" i="6"/>
  <c r="BH218" i="6"/>
  <c r="BG218" i="6"/>
  <c r="BF218" i="6"/>
  <c r="T218" i="6"/>
  <c r="R218" i="6"/>
  <c r="P218" i="6"/>
  <c r="BI216" i="6"/>
  <c r="BH216" i="6"/>
  <c r="BG216" i="6"/>
  <c r="BF216" i="6"/>
  <c r="T216" i="6"/>
  <c r="R216" i="6"/>
  <c r="P216" i="6"/>
  <c r="BI214" i="6"/>
  <c r="BH214" i="6"/>
  <c r="BG214" i="6"/>
  <c r="BF214" i="6"/>
  <c r="T214" i="6"/>
  <c r="R214" i="6"/>
  <c r="P214" i="6"/>
  <c r="BI212" i="6"/>
  <c r="BH212" i="6"/>
  <c r="BG212" i="6"/>
  <c r="BF212" i="6"/>
  <c r="T212" i="6"/>
  <c r="R212" i="6"/>
  <c r="P212" i="6"/>
  <c r="BI210" i="6"/>
  <c r="BH210" i="6"/>
  <c r="BG210" i="6"/>
  <c r="BF210" i="6"/>
  <c r="T210" i="6"/>
  <c r="R210" i="6"/>
  <c r="P210" i="6"/>
  <c r="BI208" i="6"/>
  <c r="BH208" i="6"/>
  <c r="BG208" i="6"/>
  <c r="BF208" i="6"/>
  <c r="T208" i="6"/>
  <c r="R208" i="6"/>
  <c r="P208" i="6"/>
  <c r="BI206" i="6"/>
  <c r="BH206" i="6"/>
  <c r="BG206" i="6"/>
  <c r="BF206" i="6"/>
  <c r="T206" i="6"/>
  <c r="R206" i="6"/>
  <c r="P206" i="6"/>
  <c r="BI204" i="6"/>
  <c r="BH204" i="6"/>
  <c r="BG204" i="6"/>
  <c r="BF204" i="6"/>
  <c r="T204" i="6"/>
  <c r="R204" i="6"/>
  <c r="P204" i="6"/>
  <c r="BI202" i="6"/>
  <c r="BH202" i="6"/>
  <c r="BG202" i="6"/>
  <c r="BF202" i="6"/>
  <c r="T202" i="6"/>
  <c r="R202" i="6"/>
  <c r="P202" i="6"/>
  <c r="BI200" i="6"/>
  <c r="BH200" i="6"/>
  <c r="BG200" i="6"/>
  <c r="BF200" i="6"/>
  <c r="T200" i="6"/>
  <c r="R200" i="6"/>
  <c r="P200" i="6"/>
  <c r="BI198" i="6"/>
  <c r="BH198" i="6"/>
  <c r="BG198" i="6"/>
  <c r="BF198" i="6"/>
  <c r="T198" i="6"/>
  <c r="R198" i="6"/>
  <c r="P198" i="6"/>
  <c r="BI196" i="6"/>
  <c r="BH196" i="6"/>
  <c r="BG196" i="6"/>
  <c r="BF196" i="6"/>
  <c r="T196" i="6"/>
  <c r="R196" i="6"/>
  <c r="P196" i="6"/>
  <c r="BI194" i="6"/>
  <c r="BH194" i="6"/>
  <c r="BG194" i="6"/>
  <c r="BF194" i="6"/>
  <c r="T194" i="6"/>
  <c r="R194" i="6"/>
  <c r="P194" i="6"/>
  <c r="BI192" i="6"/>
  <c r="BH192" i="6"/>
  <c r="BG192" i="6"/>
  <c r="BF192" i="6"/>
  <c r="T192" i="6"/>
  <c r="R192" i="6"/>
  <c r="P192" i="6"/>
  <c r="BI190" i="6"/>
  <c r="BH190" i="6"/>
  <c r="BG190" i="6"/>
  <c r="BF190" i="6"/>
  <c r="T190" i="6"/>
  <c r="R190" i="6"/>
  <c r="P190" i="6"/>
  <c r="BI188" i="6"/>
  <c r="BH188" i="6"/>
  <c r="BG188" i="6"/>
  <c r="BF188" i="6"/>
  <c r="T188" i="6"/>
  <c r="R188" i="6"/>
  <c r="P188" i="6"/>
  <c r="BI186" i="6"/>
  <c r="BH186" i="6"/>
  <c r="BG186" i="6"/>
  <c r="BF186" i="6"/>
  <c r="T186" i="6"/>
  <c r="R186" i="6"/>
  <c r="P186" i="6"/>
  <c r="BI184" i="6"/>
  <c r="BH184" i="6"/>
  <c r="BG184" i="6"/>
  <c r="BF184" i="6"/>
  <c r="T184" i="6"/>
  <c r="R184" i="6"/>
  <c r="P184" i="6"/>
  <c r="BI182" i="6"/>
  <c r="BH182" i="6"/>
  <c r="BG182" i="6"/>
  <c r="BF182" i="6"/>
  <c r="T182" i="6"/>
  <c r="R182" i="6"/>
  <c r="P182" i="6"/>
  <c r="BI180" i="6"/>
  <c r="BH180" i="6"/>
  <c r="BG180" i="6"/>
  <c r="BF180" i="6"/>
  <c r="T180" i="6"/>
  <c r="R180" i="6"/>
  <c r="P180" i="6"/>
  <c r="BI178" i="6"/>
  <c r="BH178" i="6"/>
  <c r="BG178" i="6"/>
  <c r="BF178" i="6"/>
  <c r="T178" i="6"/>
  <c r="R178" i="6"/>
  <c r="P178" i="6"/>
  <c r="BI176" i="6"/>
  <c r="BH176" i="6"/>
  <c r="BG176" i="6"/>
  <c r="BF176" i="6"/>
  <c r="T176" i="6"/>
  <c r="R176" i="6"/>
  <c r="P176" i="6"/>
  <c r="BI173" i="6"/>
  <c r="BH173" i="6"/>
  <c r="BG173" i="6"/>
  <c r="BF173" i="6"/>
  <c r="T173" i="6"/>
  <c r="R173" i="6"/>
  <c r="P173" i="6"/>
  <c r="BI171" i="6"/>
  <c r="BH171" i="6"/>
  <c r="BG171" i="6"/>
  <c r="BF171" i="6"/>
  <c r="T171" i="6"/>
  <c r="R171" i="6"/>
  <c r="P171" i="6"/>
  <c r="BI169" i="6"/>
  <c r="BH169" i="6"/>
  <c r="BG169" i="6"/>
  <c r="BF169" i="6"/>
  <c r="T169" i="6"/>
  <c r="R169" i="6"/>
  <c r="P169" i="6"/>
  <c r="BI167" i="6"/>
  <c r="BH167" i="6"/>
  <c r="BG167" i="6"/>
  <c r="BF167" i="6"/>
  <c r="T167" i="6"/>
  <c r="R167" i="6"/>
  <c r="P167" i="6"/>
  <c r="BI165" i="6"/>
  <c r="BH165" i="6"/>
  <c r="BG165" i="6"/>
  <c r="BF165" i="6"/>
  <c r="T165" i="6"/>
  <c r="R165" i="6"/>
  <c r="P165" i="6"/>
  <c r="BI163" i="6"/>
  <c r="BH163" i="6"/>
  <c r="BG163" i="6"/>
  <c r="BF163" i="6"/>
  <c r="T163" i="6"/>
  <c r="R163" i="6"/>
  <c r="P163" i="6"/>
  <c r="BI160" i="6"/>
  <c r="BH160" i="6"/>
  <c r="BG160" i="6"/>
  <c r="BF160" i="6"/>
  <c r="T160" i="6"/>
  <c r="R160" i="6"/>
  <c r="P160" i="6"/>
  <c r="BI158" i="6"/>
  <c r="BH158" i="6"/>
  <c r="BG158" i="6"/>
  <c r="BF158" i="6"/>
  <c r="T158" i="6"/>
  <c r="R158" i="6"/>
  <c r="P158" i="6"/>
  <c r="BI156" i="6"/>
  <c r="BH156" i="6"/>
  <c r="BG156" i="6"/>
  <c r="BF156" i="6"/>
  <c r="T156" i="6"/>
  <c r="R156" i="6"/>
  <c r="P156" i="6"/>
  <c r="BI154" i="6"/>
  <c r="BH154" i="6"/>
  <c r="BG154" i="6"/>
  <c r="BF154" i="6"/>
  <c r="T154" i="6"/>
  <c r="R154" i="6"/>
  <c r="P154" i="6"/>
  <c r="BI152" i="6"/>
  <c r="BH152" i="6"/>
  <c r="BG152" i="6"/>
  <c r="BF152" i="6"/>
  <c r="T152" i="6"/>
  <c r="R152" i="6"/>
  <c r="P152" i="6"/>
  <c r="BI150" i="6"/>
  <c r="BH150" i="6"/>
  <c r="BG150" i="6"/>
  <c r="BF150" i="6"/>
  <c r="T150" i="6"/>
  <c r="R150" i="6"/>
  <c r="P150" i="6"/>
  <c r="BI148" i="6"/>
  <c r="BH148" i="6"/>
  <c r="BG148" i="6"/>
  <c r="BF148" i="6"/>
  <c r="T148" i="6"/>
  <c r="R148" i="6"/>
  <c r="P148" i="6"/>
  <c r="BI146" i="6"/>
  <c r="BH146" i="6"/>
  <c r="BG146" i="6"/>
  <c r="BF146" i="6"/>
  <c r="T146" i="6"/>
  <c r="R146" i="6"/>
  <c r="P146" i="6"/>
  <c r="BI144" i="6"/>
  <c r="BH144" i="6"/>
  <c r="BG144" i="6"/>
  <c r="BF144" i="6"/>
  <c r="T144" i="6"/>
  <c r="R144" i="6"/>
  <c r="P144" i="6"/>
  <c r="BI142" i="6"/>
  <c r="BH142" i="6"/>
  <c r="BG142" i="6"/>
  <c r="BF142" i="6"/>
  <c r="T142" i="6"/>
  <c r="R142" i="6"/>
  <c r="P142" i="6"/>
  <c r="BI140" i="6"/>
  <c r="BH140" i="6"/>
  <c r="BG140" i="6"/>
  <c r="BF140" i="6"/>
  <c r="T140" i="6"/>
  <c r="R140" i="6"/>
  <c r="P140" i="6"/>
  <c r="BI138" i="6"/>
  <c r="BH138" i="6"/>
  <c r="BG138" i="6"/>
  <c r="BF138" i="6"/>
  <c r="T138" i="6"/>
  <c r="R138" i="6"/>
  <c r="P138" i="6"/>
  <c r="BI136" i="6"/>
  <c r="BH136" i="6"/>
  <c r="BG136" i="6"/>
  <c r="BF136" i="6"/>
  <c r="T136" i="6"/>
  <c r="R136" i="6"/>
  <c r="P136" i="6"/>
  <c r="BI134" i="6"/>
  <c r="BH134" i="6"/>
  <c r="BG134" i="6"/>
  <c r="BF134" i="6"/>
  <c r="T134" i="6"/>
  <c r="R134" i="6"/>
  <c r="P134" i="6"/>
  <c r="J125" i="6"/>
  <c r="F125" i="6"/>
  <c r="F123" i="6"/>
  <c r="E121" i="6"/>
  <c r="J91" i="6"/>
  <c r="F91" i="6"/>
  <c r="F89" i="6"/>
  <c r="E87" i="6"/>
  <c r="J24" i="6"/>
  <c r="E24" i="6"/>
  <c r="J126" i="6" s="1"/>
  <c r="J23" i="6"/>
  <c r="J18" i="6"/>
  <c r="E18" i="6"/>
  <c r="F92" i="6" s="1"/>
  <c r="J17" i="6"/>
  <c r="J12" i="6"/>
  <c r="J123" i="6" s="1"/>
  <c r="E7" i="6"/>
  <c r="E119" i="6" s="1"/>
  <c r="J37" i="5"/>
  <c r="J36" i="5"/>
  <c r="AY98" i="1" s="1"/>
  <c r="J35" i="5"/>
  <c r="AX98" i="1" s="1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5" i="5"/>
  <c r="BH205" i="5"/>
  <c r="BG205" i="5"/>
  <c r="BF205" i="5"/>
  <c r="T205" i="5"/>
  <c r="R205" i="5"/>
  <c r="P205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J120" i="5"/>
  <c r="F120" i="5"/>
  <c r="F118" i="5"/>
  <c r="E116" i="5"/>
  <c r="J91" i="5"/>
  <c r="F91" i="5"/>
  <c r="F89" i="5"/>
  <c r="E87" i="5"/>
  <c r="J24" i="5"/>
  <c r="E24" i="5"/>
  <c r="J121" i="5" s="1"/>
  <c r="J23" i="5"/>
  <c r="J18" i="5"/>
  <c r="E18" i="5"/>
  <c r="F121" i="5" s="1"/>
  <c r="J17" i="5"/>
  <c r="J12" i="5"/>
  <c r="J89" i="5" s="1"/>
  <c r="E7" i="5"/>
  <c r="E85" i="5" s="1"/>
  <c r="J37" i="4"/>
  <c r="J36" i="4"/>
  <c r="AY97" i="1" s="1"/>
  <c r="J35" i="4"/>
  <c r="AX97" i="1" s="1"/>
  <c r="BI175" i="4"/>
  <c r="BH175" i="4"/>
  <c r="BG175" i="4"/>
  <c r="BF175" i="4"/>
  <c r="T175" i="4"/>
  <c r="T174" i="4" s="1"/>
  <c r="R175" i="4"/>
  <c r="R174" i="4" s="1"/>
  <c r="P175" i="4"/>
  <c r="P174" i="4" s="1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J118" i="4"/>
  <c r="F118" i="4"/>
  <c r="F116" i="4"/>
  <c r="E114" i="4"/>
  <c r="J91" i="4"/>
  <c r="F91" i="4"/>
  <c r="F89" i="4"/>
  <c r="E87" i="4"/>
  <c r="J24" i="4"/>
  <c r="E24" i="4"/>
  <c r="J119" i="4"/>
  <c r="J23" i="4"/>
  <c r="J18" i="4"/>
  <c r="E18" i="4"/>
  <c r="F119" i="4" s="1"/>
  <c r="J17" i="4"/>
  <c r="J12" i="4"/>
  <c r="J89" i="4" s="1"/>
  <c r="E7" i="4"/>
  <c r="E112" i="4" s="1"/>
  <c r="J37" i="3"/>
  <c r="J36" i="3"/>
  <c r="AY96" i="1"/>
  <c r="J35" i="3"/>
  <c r="AX96" i="1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T124" i="3" s="1"/>
  <c r="R125" i="3"/>
  <c r="R124" i="3" s="1"/>
  <c r="P125" i="3"/>
  <c r="P124" i="3" s="1"/>
  <c r="J118" i="3"/>
  <c r="F118" i="3"/>
  <c r="F116" i="3"/>
  <c r="E114" i="3"/>
  <c r="J91" i="3"/>
  <c r="F91" i="3"/>
  <c r="F89" i="3"/>
  <c r="E87" i="3"/>
  <c r="J24" i="3"/>
  <c r="E24" i="3"/>
  <c r="J119" i="3" s="1"/>
  <c r="J23" i="3"/>
  <c r="J18" i="3"/>
  <c r="E18" i="3"/>
  <c r="F119" i="3" s="1"/>
  <c r="J17" i="3"/>
  <c r="J12" i="3"/>
  <c r="J89" i="3" s="1"/>
  <c r="E7" i="3"/>
  <c r="E112" i="3" s="1"/>
  <c r="J37" i="2"/>
  <c r="J36" i="2"/>
  <c r="AY95" i="1" s="1"/>
  <c r="J35" i="2"/>
  <c r="AX95" i="1" s="1"/>
  <c r="BI761" i="2"/>
  <c r="BH761" i="2"/>
  <c r="BG761" i="2"/>
  <c r="BF761" i="2"/>
  <c r="T761" i="2"/>
  <c r="R761" i="2"/>
  <c r="P761" i="2"/>
  <c r="BI760" i="2"/>
  <c r="BH760" i="2"/>
  <c r="BG760" i="2"/>
  <c r="BF760" i="2"/>
  <c r="T760" i="2"/>
  <c r="R760" i="2"/>
  <c r="P760" i="2"/>
  <c r="BI756" i="2"/>
  <c r="BH756" i="2"/>
  <c r="BG756" i="2"/>
  <c r="BF756" i="2"/>
  <c r="T756" i="2"/>
  <c r="R756" i="2"/>
  <c r="P756" i="2"/>
  <c r="BI753" i="2"/>
  <c r="BH753" i="2"/>
  <c r="BG753" i="2"/>
  <c r="BF753" i="2"/>
  <c r="T753" i="2"/>
  <c r="R753" i="2"/>
  <c r="P753" i="2"/>
  <c r="BI750" i="2"/>
  <c r="BH750" i="2"/>
  <c r="BG750" i="2"/>
  <c r="BF750" i="2"/>
  <c r="T750" i="2"/>
  <c r="R750" i="2"/>
  <c r="P750" i="2"/>
  <c r="BI731" i="2"/>
  <c r="BH731" i="2"/>
  <c r="BG731" i="2"/>
  <c r="BF731" i="2"/>
  <c r="T731" i="2"/>
  <c r="R731" i="2"/>
  <c r="P731" i="2"/>
  <c r="BI730" i="2"/>
  <c r="BH730" i="2"/>
  <c r="BG730" i="2"/>
  <c r="BF730" i="2"/>
  <c r="T730" i="2"/>
  <c r="R730" i="2"/>
  <c r="P730" i="2"/>
  <c r="BI728" i="2"/>
  <c r="BH728" i="2"/>
  <c r="BG728" i="2"/>
  <c r="BF728" i="2"/>
  <c r="T728" i="2"/>
  <c r="R728" i="2"/>
  <c r="P728" i="2"/>
  <c r="BI723" i="2"/>
  <c r="BH723" i="2"/>
  <c r="BG723" i="2"/>
  <c r="BF723" i="2"/>
  <c r="T723" i="2"/>
  <c r="R723" i="2"/>
  <c r="P723" i="2"/>
  <c r="BI721" i="2"/>
  <c r="BH721" i="2"/>
  <c r="BG721" i="2"/>
  <c r="BF721" i="2"/>
  <c r="T721" i="2"/>
  <c r="R721" i="2"/>
  <c r="P721" i="2"/>
  <c r="BI716" i="2"/>
  <c r="BH716" i="2"/>
  <c r="BG716" i="2"/>
  <c r="BF716" i="2"/>
  <c r="T716" i="2"/>
  <c r="R716" i="2"/>
  <c r="P716" i="2"/>
  <c r="BI715" i="2"/>
  <c r="BH715" i="2"/>
  <c r="BG715" i="2"/>
  <c r="BF715" i="2"/>
  <c r="T715" i="2"/>
  <c r="R715" i="2"/>
  <c r="P715" i="2"/>
  <c r="BI713" i="2"/>
  <c r="BH713" i="2"/>
  <c r="BG713" i="2"/>
  <c r="BF713" i="2"/>
  <c r="T713" i="2"/>
  <c r="R713" i="2"/>
  <c r="P713" i="2"/>
  <c r="BI712" i="2"/>
  <c r="BH712" i="2"/>
  <c r="BG712" i="2"/>
  <c r="BF712" i="2"/>
  <c r="T712" i="2"/>
  <c r="R712" i="2"/>
  <c r="P712" i="2"/>
  <c r="BI708" i="2"/>
  <c r="BH708" i="2"/>
  <c r="BG708" i="2"/>
  <c r="BF708" i="2"/>
  <c r="T708" i="2"/>
  <c r="R708" i="2"/>
  <c r="P708" i="2"/>
  <c r="BI703" i="2"/>
  <c r="BH703" i="2"/>
  <c r="BG703" i="2"/>
  <c r="BF703" i="2"/>
  <c r="T703" i="2"/>
  <c r="R703" i="2"/>
  <c r="P703" i="2"/>
  <c r="BI702" i="2"/>
  <c r="BH702" i="2"/>
  <c r="BG702" i="2"/>
  <c r="BF702" i="2"/>
  <c r="T702" i="2"/>
  <c r="R702" i="2"/>
  <c r="P702" i="2"/>
  <c r="BI697" i="2"/>
  <c r="BH697" i="2"/>
  <c r="BG697" i="2"/>
  <c r="BF697" i="2"/>
  <c r="T697" i="2"/>
  <c r="R697" i="2"/>
  <c r="P697" i="2"/>
  <c r="BI691" i="2"/>
  <c r="BH691" i="2"/>
  <c r="BG691" i="2"/>
  <c r="BF691" i="2"/>
  <c r="T691" i="2"/>
  <c r="R691" i="2"/>
  <c r="P691" i="2"/>
  <c r="BI685" i="2"/>
  <c r="BH685" i="2"/>
  <c r="BG685" i="2"/>
  <c r="BF685" i="2"/>
  <c r="T685" i="2"/>
  <c r="R685" i="2"/>
  <c r="P685" i="2"/>
  <c r="BI679" i="2"/>
  <c r="BH679" i="2"/>
  <c r="BG679" i="2"/>
  <c r="BF679" i="2"/>
  <c r="T679" i="2"/>
  <c r="R679" i="2"/>
  <c r="P679" i="2"/>
  <c r="BI676" i="2"/>
  <c r="BH676" i="2"/>
  <c r="BG676" i="2"/>
  <c r="BF676" i="2"/>
  <c r="T676" i="2"/>
  <c r="R676" i="2"/>
  <c r="P676" i="2"/>
  <c r="BI675" i="2"/>
  <c r="BH675" i="2"/>
  <c r="BG675" i="2"/>
  <c r="BF675" i="2"/>
  <c r="T675" i="2"/>
  <c r="R675" i="2"/>
  <c r="P675" i="2"/>
  <c r="BI673" i="2"/>
  <c r="BH673" i="2"/>
  <c r="BG673" i="2"/>
  <c r="BF673" i="2"/>
  <c r="T673" i="2"/>
  <c r="R673" i="2"/>
  <c r="P673" i="2"/>
  <c r="BI669" i="2"/>
  <c r="BH669" i="2"/>
  <c r="BG669" i="2"/>
  <c r="BF669" i="2"/>
  <c r="T669" i="2"/>
  <c r="R669" i="2"/>
  <c r="P669" i="2"/>
  <c r="BI665" i="2"/>
  <c r="BH665" i="2"/>
  <c r="BG665" i="2"/>
  <c r="BF665" i="2"/>
  <c r="T665" i="2"/>
  <c r="R665" i="2"/>
  <c r="P665" i="2"/>
  <c r="BI663" i="2"/>
  <c r="BH663" i="2"/>
  <c r="BG663" i="2"/>
  <c r="BF663" i="2"/>
  <c r="T663" i="2"/>
  <c r="R663" i="2"/>
  <c r="P663" i="2"/>
  <c r="BI659" i="2"/>
  <c r="BH659" i="2"/>
  <c r="BG659" i="2"/>
  <c r="BF659" i="2"/>
  <c r="T659" i="2"/>
  <c r="R659" i="2"/>
  <c r="P659" i="2"/>
  <c r="BI657" i="2"/>
  <c r="BH657" i="2"/>
  <c r="BG657" i="2"/>
  <c r="BF657" i="2"/>
  <c r="T657" i="2"/>
  <c r="R657" i="2"/>
  <c r="P657" i="2"/>
  <c r="BI652" i="2"/>
  <c r="BH652" i="2"/>
  <c r="BG652" i="2"/>
  <c r="BF652" i="2"/>
  <c r="T652" i="2"/>
  <c r="R652" i="2"/>
  <c r="P652" i="2"/>
  <c r="BI650" i="2"/>
  <c r="BH650" i="2"/>
  <c r="BG650" i="2"/>
  <c r="BF650" i="2"/>
  <c r="T650" i="2"/>
  <c r="R650" i="2"/>
  <c r="P650" i="2"/>
  <c r="BI645" i="2"/>
  <c r="BH645" i="2"/>
  <c r="BG645" i="2"/>
  <c r="BF645" i="2"/>
  <c r="T645" i="2"/>
  <c r="R645" i="2"/>
  <c r="P645" i="2"/>
  <c r="BI643" i="2"/>
  <c r="BH643" i="2"/>
  <c r="BG643" i="2"/>
  <c r="BF643" i="2"/>
  <c r="T643" i="2"/>
  <c r="R643" i="2"/>
  <c r="P643" i="2"/>
  <c r="BI639" i="2"/>
  <c r="BH639" i="2"/>
  <c r="BG639" i="2"/>
  <c r="BF639" i="2"/>
  <c r="T639" i="2"/>
  <c r="R639" i="2"/>
  <c r="P639" i="2"/>
  <c r="BI633" i="2"/>
  <c r="BH633" i="2"/>
  <c r="BG633" i="2"/>
  <c r="BF633" i="2"/>
  <c r="T633" i="2"/>
  <c r="R633" i="2"/>
  <c r="P633" i="2"/>
  <c r="BI631" i="2"/>
  <c r="BH631" i="2"/>
  <c r="BG631" i="2"/>
  <c r="BF631" i="2"/>
  <c r="T631" i="2"/>
  <c r="R631" i="2"/>
  <c r="P631" i="2"/>
  <c r="BI627" i="2"/>
  <c r="BH627" i="2"/>
  <c r="BG627" i="2"/>
  <c r="BF627" i="2"/>
  <c r="T627" i="2"/>
  <c r="R627" i="2"/>
  <c r="P627" i="2"/>
  <c r="BI625" i="2"/>
  <c r="BH625" i="2"/>
  <c r="BG625" i="2"/>
  <c r="BF625" i="2"/>
  <c r="T625" i="2"/>
  <c r="R625" i="2"/>
  <c r="P625" i="2"/>
  <c r="BI620" i="2"/>
  <c r="BH620" i="2"/>
  <c r="BG620" i="2"/>
  <c r="BF620" i="2"/>
  <c r="T620" i="2"/>
  <c r="R620" i="2"/>
  <c r="P620" i="2"/>
  <c r="BI613" i="2"/>
  <c r="BH613" i="2"/>
  <c r="BG613" i="2"/>
  <c r="BF613" i="2"/>
  <c r="T613" i="2"/>
  <c r="R613" i="2"/>
  <c r="P613" i="2"/>
  <c r="BI608" i="2"/>
  <c r="BH608" i="2"/>
  <c r="BG608" i="2"/>
  <c r="BF608" i="2"/>
  <c r="T608" i="2"/>
  <c r="R608" i="2"/>
  <c r="P608" i="2"/>
  <c r="BI603" i="2"/>
  <c r="BH603" i="2"/>
  <c r="BG603" i="2"/>
  <c r="BF603" i="2"/>
  <c r="T603" i="2"/>
  <c r="R603" i="2"/>
  <c r="P603" i="2"/>
  <c r="BI598" i="2"/>
  <c r="BH598" i="2"/>
  <c r="BG598" i="2"/>
  <c r="BF598" i="2"/>
  <c r="T598" i="2"/>
  <c r="R598" i="2"/>
  <c r="P598" i="2"/>
  <c r="BI595" i="2"/>
  <c r="BH595" i="2"/>
  <c r="BG595" i="2"/>
  <c r="BF595" i="2"/>
  <c r="T595" i="2"/>
  <c r="R595" i="2"/>
  <c r="P595" i="2"/>
  <c r="BI594" i="2"/>
  <c r="BH594" i="2"/>
  <c r="BG594" i="2"/>
  <c r="BF594" i="2"/>
  <c r="T594" i="2"/>
  <c r="R594" i="2"/>
  <c r="P594" i="2"/>
  <c r="BI592" i="2"/>
  <c r="BH592" i="2"/>
  <c r="BG592" i="2"/>
  <c r="BF592" i="2"/>
  <c r="T592" i="2"/>
  <c r="R592" i="2"/>
  <c r="P592" i="2"/>
  <c r="BI588" i="2"/>
  <c r="BH588" i="2"/>
  <c r="BG588" i="2"/>
  <c r="BF588" i="2"/>
  <c r="T588" i="2"/>
  <c r="R588" i="2"/>
  <c r="P588" i="2"/>
  <c r="BI586" i="2"/>
  <c r="BH586" i="2"/>
  <c r="BG586" i="2"/>
  <c r="BF586" i="2"/>
  <c r="T586" i="2"/>
  <c r="R586" i="2"/>
  <c r="P586" i="2"/>
  <c r="BI582" i="2"/>
  <c r="BH582" i="2"/>
  <c r="BG582" i="2"/>
  <c r="BF582" i="2"/>
  <c r="T582" i="2"/>
  <c r="R582" i="2"/>
  <c r="P582" i="2"/>
  <c r="BI577" i="2"/>
  <c r="BH577" i="2"/>
  <c r="BG577" i="2"/>
  <c r="BF577" i="2"/>
  <c r="T577" i="2"/>
  <c r="R577" i="2"/>
  <c r="P577" i="2"/>
  <c r="BI576" i="2"/>
  <c r="BH576" i="2"/>
  <c r="BG576" i="2"/>
  <c r="BF576" i="2"/>
  <c r="T576" i="2"/>
  <c r="R576" i="2"/>
  <c r="P576" i="2"/>
  <c r="BI573" i="2"/>
  <c r="BH573" i="2"/>
  <c r="BG573" i="2"/>
  <c r="BF573" i="2"/>
  <c r="T573" i="2"/>
  <c r="R573" i="2"/>
  <c r="P573" i="2"/>
  <c r="BI569" i="2"/>
  <c r="BH569" i="2"/>
  <c r="BG569" i="2"/>
  <c r="BF569" i="2"/>
  <c r="T569" i="2"/>
  <c r="R569" i="2"/>
  <c r="P569" i="2"/>
  <c r="BI566" i="2"/>
  <c r="BH566" i="2"/>
  <c r="BG566" i="2"/>
  <c r="BF566" i="2"/>
  <c r="T566" i="2"/>
  <c r="R566" i="2"/>
  <c r="P566" i="2"/>
  <c r="BI565" i="2"/>
  <c r="BH565" i="2"/>
  <c r="BG565" i="2"/>
  <c r="BF565" i="2"/>
  <c r="T565" i="2"/>
  <c r="R565" i="2"/>
  <c r="P565" i="2"/>
  <c r="BI561" i="2"/>
  <c r="BH561" i="2"/>
  <c r="BG561" i="2"/>
  <c r="BF561" i="2"/>
  <c r="T561" i="2"/>
  <c r="R561" i="2"/>
  <c r="P561" i="2"/>
  <c r="BI560" i="2"/>
  <c r="BH560" i="2"/>
  <c r="BG560" i="2"/>
  <c r="BF560" i="2"/>
  <c r="T560" i="2"/>
  <c r="R560" i="2"/>
  <c r="P560" i="2"/>
  <c r="BI557" i="2"/>
  <c r="BH557" i="2"/>
  <c r="BG557" i="2"/>
  <c r="BF557" i="2"/>
  <c r="T557" i="2"/>
  <c r="R557" i="2"/>
  <c r="P557" i="2"/>
  <c r="BI553" i="2"/>
  <c r="BH553" i="2"/>
  <c r="BG553" i="2"/>
  <c r="BF553" i="2"/>
  <c r="T553" i="2"/>
  <c r="R553" i="2"/>
  <c r="P553" i="2"/>
  <c r="BI552" i="2"/>
  <c r="BH552" i="2"/>
  <c r="BG552" i="2"/>
  <c r="BF552" i="2"/>
  <c r="T552" i="2"/>
  <c r="R552" i="2"/>
  <c r="P552" i="2"/>
  <c r="BI549" i="2"/>
  <c r="BH549" i="2"/>
  <c r="BG549" i="2"/>
  <c r="BF549" i="2"/>
  <c r="T549" i="2"/>
  <c r="R549" i="2"/>
  <c r="P549" i="2"/>
  <c r="BI548" i="2"/>
  <c r="BH548" i="2"/>
  <c r="BG548" i="2"/>
  <c r="BF548" i="2"/>
  <c r="T548" i="2"/>
  <c r="R548" i="2"/>
  <c r="P548" i="2"/>
  <c r="BI545" i="2"/>
  <c r="BH545" i="2"/>
  <c r="BG545" i="2"/>
  <c r="BF545" i="2"/>
  <c r="T545" i="2"/>
  <c r="R545" i="2"/>
  <c r="P545" i="2"/>
  <c r="BI541" i="2"/>
  <c r="BH541" i="2"/>
  <c r="BG541" i="2"/>
  <c r="BF541" i="2"/>
  <c r="T541" i="2"/>
  <c r="R541" i="2"/>
  <c r="P541" i="2"/>
  <c r="BI540" i="2"/>
  <c r="BH540" i="2"/>
  <c r="BG540" i="2"/>
  <c r="BF540" i="2"/>
  <c r="T540" i="2"/>
  <c r="R540" i="2"/>
  <c r="P540" i="2"/>
  <c r="BI537" i="2"/>
  <c r="BH537" i="2"/>
  <c r="BG537" i="2"/>
  <c r="BF537" i="2"/>
  <c r="T537" i="2"/>
  <c r="R537" i="2"/>
  <c r="P537" i="2"/>
  <c r="BI536" i="2"/>
  <c r="BH536" i="2"/>
  <c r="BG536" i="2"/>
  <c r="BF536" i="2"/>
  <c r="T536" i="2"/>
  <c r="R536" i="2"/>
  <c r="P536" i="2"/>
  <c r="BI531" i="2"/>
  <c r="BH531" i="2"/>
  <c r="BG531" i="2"/>
  <c r="BF531" i="2"/>
  <c r="T531" i="2"/>
  <c r="R531" i="2"/>
  <c r="P531" i="2"/>
  <c r="BI527" i="2"/>
  <c r="BH527" i="2"/>
  <c r="BG527" i="2"/>
  <c r="BF527" i="2"/>
  <c r="T527" i="2"/>
  <c r="R527" i="2"/>
  <c r="P527" i="2"/>
  <c r="BI523" i="2"/>
  <c r="BH523" i="2"/>
  <c r="BG523" i="2"/>
  <c r="BF523" i="2"/>
  <c r="T523" i="2"/>
  <c r="R523" i="2"/>
  <c r="P523" i="2"/>
  <c r="BI520" i="2"/>
  <c r="BH520" i="2"/>
  <c r="BG520" i="2"/>
  <c r="BF520" i="2"/>
  <c r="T520" i="2"/>
  <c r="R520" i="2"/>
  <c r="P520" i="2"/>
  <c r="BI519" i="2"/>
  <c r="BH519" i="2"/>
  <c r="BG519" i="2"/>
  <c r="BF519" i="2"/>
  <c r="T519" i="2"/>
  <c r="R519" i="2"/>
  <c r="P519" i="2"/>
  <c r="BI518" i="2"/>
  <c r="BH518" i="2"/>
  <c r="BG518" i="2"/>
  <c r="BF518" i="2"/>
  <c r="T518" i="2"/>
  <c r="R518" i="2"/>
  <c r="P518" i="2"/>
  <c r="BI515" i="2"/>
  <c r="BH515" i="2"/>
  <c r="BG515" i="2"/>
  <c r="BF515" i="2"/>
  <c r="T515" i="2"/>
  <c r="R515" i="2"/>
  <c r="P515" i="2"/>
  <c r="BI513" i="2"/>
  <c r="BH513" i="2"/>
  <c r="BG513" i="2"/>
  <c r="BF513" i="2"/>
  <c r="T513" i="2"/>
  <c r="R513" i="2"/>
  <c r="P513" i="2"/>
  <c r="BI512" i="2"/>
  <c r="BH512" i="2"/>
  <c r="BG512" i="2"/>
  <c r="BF512" i="2"/>
  <c r="T512" i="2"/>
  <c r="R512" i="2"/>
  <c r="P512" i="2"/>
  <c r="BI509" i="2"/>
  <c r="BH509" i="2"/>
  <c r="BG509" i="2"/>
  <c r="BF509" i="2"/>
  <c r="T509" i="2"/>
  <c r="R509" i="2"/>
  <c r="P509" i="2"/>
  <c r="BI504" i="2"/>
  <c r="BH504" i="2"/>
  <c r="BG504" i="2"/>
  <c r="BF504" i="2"/>
  <c r="T504" i="2"/>
  <c r="R504" i="2"/>
  <c r="P504" i="2"/>
  <c r="BI499" i="2"/>
  <c r="BH499" i="2"/>
  <c r="BG499" i="2"/>
  <c r="BF499" i="2"/>
  <c r="T499" i="2"/>
  <c r="R499" i="2"/>
  <c r="P499" i="2"/>
  <c r="BI496" i="2"/>
  <c r="BH496" i="2"/>
  <c r="BG496" i="2"/>
  <c r="BF496" i="2"/>
  <c r="T496" i="2"/>
  <c r="R496" i="2"/>
  <c r="P496" i="2"/>
  <c r="BI495" i="2"/>
  <c r="BH495" i="2"/>
  <c r="BG495" i="2"/>
  <c r="BF495" i="2"/>
  <c r="T495" i="2"/>
  <c r="R495" i="2"/>
  <c r="P495" i="2"/>
  <c r="BI492" i="2"/>
  <c r="BH492" i="2"/>
  <c r="BG492" i="2"/>
  <c r="BF492" i="2"/>
  <c r="T492" i="2"/>
  <c r="R492" i="2"/>
  <c r="P492" i="2"/>
  <c r="BI487" i="2"/>
  <c r="BH487" i="2"/>
  <c r="BG487" i="2"/>
  <c r="BF487" i="2"/>
  <c r="T487" i="2"/>
  <c r="R487" i="2"/>
  <c r="P487" i="2"/>
  <c r="BI483" i="2"/>
  <c r="BH483" i="2"/>
  <c r="BG483" i="2"/>
  <c r="BF483" i="2"/>
  <c r="T483" i="2"/>
  <c r="R483" i="2"/>
  <c r="P483" i="2"/>
  <c r="BI480" i="2"/>
  <c r="BH480" i="2"/>
  <c r="BG480" i="2"/>
  <c r="BF480" i="2"/>
  <c r="T480" i="2"/>
  <c r="R480" i="2"/>
  <c r="P480" i="2"/>
  <c r="BI479" i="2"/>
  <c r="BH479" i="2"/>
  <c r="BG479" i="2"/>
  <c r="BF479" i="2"/>
  <c r="T479" i="2"/>
  <c r="R479" i="2"/>
  <c r="P479" i="2"/>
  <c r="BI474" i="2"/>
  <c r="BH474" i="2"/>
  <c r="BG474" i="2"/>
  <c r="BF474" i="2"/>
  <c r="T474" i="2"/>
  <c r="R474" i="2"/>
  <c r="P474" i="2"/>
  <c r="BI473" i="2"/>
  <c r="BH473" i="2"/>
  <c r="BG473" i="2"/>
  <c r="BF473" i="2"/>
  <c r="T473" i="2"/>
  <c r="R473" i="2"/>
  <c r="P473" i="2"/>
  <c r="BI470" i="2"/>
  <c r="BH470" i="2"/>
  <c r="BG470" i="2"/>
  <c r="BF470" i="2"/>
  <c r="T470" i="2"/>
  <c r="R470" i="2"/>
  <c r="P470" i="2"/>
  <c r="BI466" i="2"/>
  <c r="BH466" i="2"/>
  <c r="BG466" i="2"/>
  <c r="BF466" i="2"/>
  <c r="T466" i="2"/>
  <c r="R466" i="2"/>
  <c r="P466" i="2"/>
  <c r="BI462" i="2"/>
  <c r="BH462" i="2"/>
  <c r="BG462" i="2"/>
  <c r="BF462" i="2"/>
  <c r="T462" i="2"/>
  <c r="R462" i="2"/>
  <c r="P462" i="2"/>
  <c r="BI460" i="2"/>
  <c r="BH460" i="2"/>
  <c r="BG460" i="2"/>
  <c r="BF460" i="2"/>
  <c r="T460" i="2"/>
  <c r="R460" i="2"/>
  <c r="P460" i="2"/>
  <c r="BI456" i="2"/>
  <c r="BH456" i="2"/>
  <c r="BG456" i="2"/>
  <c r="BF456" i="2"/>
  <c r="T456" i="2"/>
  <c r="R456" i="2"/>
  <c r="P456" i="2"/>
  <c r="BI451" i="2"/>
  <c r="BH451" i="2"/>
  <c r="BG451" i="2"/>
  <c r="BF451" i="2"/>
  <c r="T451" i="2"/>
  <c r="R451" i="2"/>
  <c r="P451" i="2"/>
  <c r="BI447" i="2"/>
  <c r="BH447" i="2"/>
  <c r="BG447" i="2"/>
  <c r="BF447" i="2"/>
  <c r="T447" i="2"/>
  <c r="R447" i="2"/>
  <c r="P447" i="2"/>
  <c r="BI443" i="2"/>
  <c r="BH443" i="2"/>
  <c r="BG443" i="2"/>
  <c r="BF443" i="2"/>
  <c r="T443" i="2"/>
  <c r="R443" i="2"/>
  <c r="P443" i="2"/>
  <c r="BI439" i="2"/>
  <c r="BH439" i="2"/>
  <c r="BG439" i="2"/>
  <c r="BF439" i="2"/>
  <c r="T439" i="2"/>
  <c r="R439" i="2"/>
  <c r="P439" i="2"/>
  <c r="BI436" i="2"/>
  <c r="BH436" i="2"/>
  <c r="BG436" i="2"/>
  <c r="BF436" i="2"/>
  <c r="T436" i="2"/>
  <c r="R436" i="2"/>
  <c r="P436" i="2"/>
  <c r="BI435" i="2"/>
  <c r="BH435" i="2"/>
  <c r="BG435" i="2"/>
  <c r="BF435" i="2"/>
  <c r="T435" i="2"/>
  <c r="R435" i="2"/>
  <c r="P435" i="2"/>
  <c r="BI432" i="2"/>
  <c r="BH432" i="2"/>
  <c r="BG432" i="2"/>
  <c r="BF432" i="2"/>
  <c r="T432" i="2"/>
  <c r="R432" i="2"/>
  <c r="P432" i="2"/>
  <c r="BI429" i="2"/>
  <c r="BH429" i="2"/>
  <c r="BG429" i="2"/>
  <c r="BF429" i="2"/>
  <c r="T429" i="2"/>
  <c r="R429" i="2"/>
  <c r="P429" i="2"/>
  <c r="BI424" i="2"/>
  <c r="BH424" i="2"/>
  <c r="BG424" i="2"/>
  <c r="BF424" i="2"/>
  <c r="T424" i="2"/>
  <c r="R424" i="2"/>
  <c r="P424" i="2"/>
  <c r="BI421" i="2"/>
  <c r="BH421" i="2"/>
  <c r="BG421" i="2"/>
  <c r="BF421" i="2"/>
  <c r="T421" i="2"/>
  <c r="R421" i="2"/>
  <c r="P421" i="2"/>
  <c r="BI418" i="2"/>
  <c r="BH418" i="2"/>
  <c r="BG418" i="2"/>
  <c r="BF418" i="2"/>
  <c r="T418" i="2"/>
  <c r="R418" i="2"/>
  <c r="P418" i="2"/>
  <c r="BI413" i="2"/>
  <c r="BH413" i="2"/>
  <c r="BG413" i="2"/>
  <c r="BF413" i="2"/>
  <c r="T413" i="2"/>
  <c r="R413" i="2"/>
  <c r="P413" i="2"/>
  <c r="BI409" i="2"/>
  <c r="BH409" i="2"/>
  <c r="BG409" i="2"/>
  <c r="BF409" i="2"/>
  <c r="T409" i="2"/>
  <c r="R409" i="2"/>
  <c r="P409" i="2"/>
  <c r="BI404" i="2"/>
  <c r="BH404" i="2"/>
  <c r="BG404" i="2"/>
  <c r="BF404" i="2"/>
  <c r="T404" i="2"/>
  <c r="R404" i="2"/>
  <c r="P404" i="2"/>
  <c r="BI401" i="2"/>
  <c r="BH401" i="2"/>
  <c r="BG401" i="2"/>
  <c r="BF401" i="2"/>
  <c r="T401" i="2"/>
  <c r="R401" i="2"/>
  <c r="P401" i="2"/>
  <c r="BI398" i="2"/>
  <c r="BH398" i="2"/>
  <c r="BG398" i="2"/>
  <c r="BF398" i="2"/>
  <c r="T398" i="2"/>
  <c r="R398" i="2"/>
  <c r="P398" i="2"/>
  <c r="BI394" i="2"/>
  <c r="BH394" i="2"/>
  <c r="BG394" i="2"/>
  <c r="BF394" i="2"/>
  <c r="T394" i="2"/>
  <c r="R394" i="2"/>
  <c r="P394" i="2"/>
  <c r="BI390" i="2"/>
  <c r="BH390" i="2"/>
  <c r="BG390" i="2"/>
  <c r="BF390" i="2"/>
  <c r="T390" i="2"/>
  <c r="R390" i="2"/>
  <c r="P390" i="2"/>
  <c r="BI382" i="2"/>
  <c r="BH382" i="2"/>
  <c r="BG382" i="2"/>
  <c r="BF382" i="2"/>
  <c r="T382" i="2"/>
  <c r="R382" i="2"/>
  <c r="P382" i="2"/>
  <c r="BI372" i="2"/>
  <c r="BH372" i="2"/>
  <c r="BG372" i="2"/>
  <c r="BF372" i="2"/>
  <c r="T372" i="2"/>
  <c r="R372" i="2"/>
  <c r="P372" i="2"/>
  <c r="BI366" i="2"/>
  <c r="BH366" i="2"/>
  <c r="BG366" i="2"/>
  <c r="BF366" i="2"/>
  <c r="T366" i="2"/>
  <c r="R366" i="2"/>
  <c r="P366" i="2"/>
  <c r="BI358" i="2"/>
  <c r="BH358" i="2"/>
  <c r="BG358" i="2"/>
  <c r="BF358" i="2"/>
  <c r="T358" i="2"/>
  <c r="R358" i="2"/>
  <c r="P358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R350" i="2"/>
  <c r="P350" i="2"/>
  <c r="BI348" i="2"/>
  <c r="BH348" i="2"/>
  <c r="BG348" i="2"/>
  <c r="BF348" i="2"/>
  <c r="T348" i="2"/>
  <c r="R348" i="2"/>
  <c r="P348" i="2"/>
  <c r="BI344" i="2"/>
  <c r="BH344" i="2"/>
  <c r="BG344" i="2"/>
  <c r="BF344" i="2"/>
  <c r="T344" i="2"/>
  <c r="R344" i="2"/>
  <c r="P344" i="2"/>
  <c r="BI340" i="2"/>
  <c r="BH340" i="2"/>
  <c r="BG340" i="2"/>
  <c r="BF340" i="2"/>
  <c r="T340" i="2"/>
  <c r="R340" i="2"/>
  <c r="P340" i="2"/>
  <c r="BI336" i="2"/>
  <c r="BH336" i="2"/>
  <c r="BG336" i="2"/>
  <c r="BF336" i="2"/>
  <c r="T336" i="2"/>
  <c r="R336" i="2"/>
  <c r="P336" i="2"/>
  <c r="BI332" i="2"/>
  <c r="BH332" i="2"/>
  <c r="BG332" i="2"/>
  <c r="BF332" i="2"/>
  <c r="T332" i="2"/>
  <c r="R332" i="2"/>
  <c r="P332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22" i="2"/>
  <c r="BH322" i="2"/>
  <c r="BG322" i="2"/>
  <c r="BF322" i="2"/>
  <c r="T322" i="2"/>
  <c r="R322" i="2"/>
  <c r="P322" i="2"/>
  <c r="BI320" i="2"/>
  <c r="BH320" i="2"/>
  <c r="BG320" i="2"/>
  <c r="BF320" i="2"/>
  <c r="T320" i="2"/>
  <c r="R320" i="2"/>
  <c r="P320" i="2"/>
  <c r="BI316" i="2"/>
  <c r="BH316" i="2"/>
  <c r="BG316" i="2"/>
  <c r="BF316" i="2"/>
  <c r="T316" i="2"/>
  <c r="R316" i="2"/>
  <c r="P316" i="2"/>
  <c r="BI312" i="2"/>
  <c r="BH312" i="2"/>
  <c r="BG312" i="2"/>
  <c r="BF312" i="2"/>
  <c r="T312" i="2"/>
  <c r="R312" i="2"/>
  <c r="P312" i="2"/>
  <c r="BI308" i="2"/>
  <c r="BH308" i="2"/>
  <c r="BG308" i="2"/>
  <c r="BF308" i="2"/>
  <c r="T308" i="2"/>
  <c r="R308" i="2"/>
  <c r="P308" i="2"/>
  <c r="BI304" i="2"/>
  <c r="BH304" i="2"/>
  <c r="BG304" i="2"/>
  <c r="BF304" i="2"/>
  <c r="T304" i="2"/>
  <c r="R304" i="2"/>
  <c r="P304" i="2"/>
  <c r="BI303" i="2"/>
  <c r="BH303" i="2"/>
  <c r="BG303" i="2"/>
  <c r="BF303" i="2"/>
  <c r="T303" i="2"/>
  <c r="R303" i="2"/>
  <c r="P303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7" i="2"/>
  <c r="BH297" i="2"/>
  <c r="BG297" i="2"/>
  <c r="BF297" i="2"/>
  <c r="T297" i="2"/>
  <c r="R297" i="2"/>
  <c r="P297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6" i="2"/>
  <c r="BH286" i="2"/>
  <c r="BG286" i="2"/>
  <c r="BF286" i="2"/>
  <c r="T286" i="2"/>
  <c r="R286" i="2"/>
  <c r="P286" i="2"/>
  <c r="BI284" i="2"/>
  <c r="BH284" i="2"/>
  <c r="BG284" i="2"/>
  <c r="BF284" i="2"/>
  <c r="T284" i="2"/>
  <c r="R284" i="2"/>
  <c r="P284" i="2"/>
  <c r="BI276" i="2"/>
  <c r="BH276" i="2"/>
  <c r="BG276" i="2"/>
  <c r="BF276" i="2"/>
  <c r="T276" i="2"/>
  <c r="R276" i="2"/>
  <c r="P276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7" i="2"/>
  <c r="BH267" i="2"/>
  <c r="BG267" i="2"/>
  <c r="BF267" i="2"/>
  <c r="T267" i="2"/>
  <c r="R267" i="2"/>
  <c r="P267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4" i="2"/>
  <c r="BH244" i="2"/>
  <c r="BG244" i="2"/>
  <c r="BF244" i="2"/>
  <c r="T244" i="2"/>
  <c r="R244" i="2"/>
  <c r="P244" i="2"/>
  <c r="BI240" i="2"/>
  <c r="BH240" i="2"/>
  <c r="BG240" i="2"/>
  <c r="BF240" i="2"/>
  <c r="T240" i="2"/>
  <c r="R240" i="2"/>
  <c r="P240" i="2"/>
  <c r="BI236" i="2"/>
  <c r="BH236" i="2"/>
  <c r="BG236" i="2"/>
  <c r="BF236" i="2"/>
  <c r="T236" i="2"/>
  <c r="R236" i="2"/>
  <c r="P236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05" i="2"/>
  <c r="BH205" i="2"/>
  <c r="BG205" i="2"/>
  <c r="BF205" i="2"/>
  <c r="T205" i="2"/>
  <c r="R205" i="2"/>
  <c r="P205" i="2"/>
  <c r="BI202" i="2"/>
  <c r="BH202" i="2"/>
  <c r="BG202" i="2"/>
  <c r="BF202" i="2"/>
  <c r="T202" i="2"/>
  <c r="R202" i="2"/>
  <c r="P202" i="2"/>
  <c r="BI198" i="2"/>
  <c r="BH198" i="2"/>
  <c r="BG198" i="2"/>
  <c r="BF198" i="2"/>
  <c r="T198" i="2"/>
  <c r="R198" i="2"/>
  <c r="P198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0" i="2"/>
  <c r="BH180" i="2"/>
  <c r="BG180" i="2"/>
  <c r="BF180" i="2"/>
  <c r="T180" i="2"/>
  <c r="R180" i="2"/>
  <c r="P180" i="2"/>
  <c r="BI174" i="2"/>
  <c r="BH174" i="2"/>
  <c r="BG174" i="2"/>
  <c r="BF174" i="2"/>
  <c r="T174" i="2"/>
  <c r="R174" i="2"/>
  <c r="P174" i="2"/>
  <c r="BI170" i="2"/>
  <c r="BH170" i="2"/>
  <c r="BG170" i="2"/>
  <c r="BF170" i="2"/>
  <c r="T170" i="2"/>
  <c r="R170" i="2"/>
  <c r="P170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0" i="2"/>
  <c r="BH160" i="2"/>
  <c r="BG160" i="2"/>
  <c r="BF160" i="2"/>
  <c r="T160" i="2"/>
  <c r="R160" i="2"/>
  <c r="P160" i="2"/>
  <c r="BI152" i="2"/>
  <c r="BH152" i="2"/>
  <c r="BG152" i="2"/>
  <c r="BF152" i="2"/>
  <c r="T152" i="2"/>
  <c r="R152" i="2"/>
  <c r="P152" i="2"/>
  <c r="BI147" i="2"/>
  <c r="BH147" i="2"/>
  <c r="BG147" i="2"/>
  <c r="BF147" i="2"/>
  <c r="T147" i="2"/>
  <c r="T146" i="2" s="1"/>
  <c r="R147" i="2"/>
  <c r="R146" i="2" s="1"/>
  <c r="P147" i="2"/>
  <c r="P146" i="2" s="1"/>
  <c r="BI141" i="2"/>
  <c r="BH141" i="2"/>
  <c r="BG141" i="2"/>
  <c r="BF141" i="2"/>
  <c r="T141" i="2"/>
  <c r="T140" i="2" s="1"/>
  <c r="R141" i="2"/>
  <c r="R140" i="2" s="1"/>
  <c r="P141" i="2"/>
  <c r="P140" i="2"/>
  <c r="J134" i="2"/>
  <c r="F134" i="2"/>
  <c r="F132" i="2"/>
  <c r="E130" i="2"/>
  <c r="J91" i="2"/>
  <c r="F91" i="2"/>
  <c r="F89" i="2"/>
  <c r="E87" i="2"/>
  <c r="J24" i="2"/>
  <c r="E24" i="2"/>
  <c r="J135" i="2" s="1"/>
  <c r="J23" i="2"/>
  <c r="J18" i="2"/>
  <c r="E18" i="2"/>
  <c r="F92" i="2" s="1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BK633" i="2"/>
  <c r="J613" i="2"/>
  <c r="BK588" i="2"/>
  <c r="J582" i="2"/>
  <c r="BK576" i="2"/>
  <c r="J561" i="2"/>
  <c r="J552" i="2"/>
  <c r="BK541" i="2"/>
  <c r="BK531" i="2"/>
  <c r="J520" i="2"/>
  <c r="J512" i="2"/>
  <c r="BK480" i="2"/>
  <c r="J473" i="2"/>
  <c r="BK460" i="2"/>
  <c r="BK443" i="2"/>
  <c r="J432" i="2"/>
  <c r="J421" i="2"/>
  <c r="J404" i="2"/>
  <c r="J394" i="2"/>
  <c r="J372" i="2"/>
  <c r="J348" i="2"/>
  <c r="BK332" i="2"/>
  <c r="BK320" i="2"/>
  <c r="J304" i="2"/>
  <c r="BK296" i="2"/>
  <c r="J276" i="2"/>
  <c r="BK260" i="2"/>
  <c r="BK187" i="2"/>
  <c r="BK164" i="2"/>
  <c r="BK669" i="2"/>
  <c r="J665" i="2"/>
  <c r="J663" i="2"/>
  <c r="J657" i="2"/>
  <c r="BK650" i="2"/>
  <c r="BK645" i="2"/>
  <c r="J627" i="2"/>
  <c r="BK603" i="2"/>
  <c r="BK595" i="2"/>
  <c r="BK569" i="2"/>
  <c r="BK557" i="2"/>
  <c r="J541" i="2"/>
  <c r="BK527" i="2"/>
  <c r="J519" i="2"/>
  <c r="BK435" i="2"/>
  <c r="J409" i="2"/>
  <c r="BK394" i="2"/>
  <c r="BK382" i="2"/>
  <c r="J366" i="2"/>
  <c r="J354" i="2"/>
  <c r="BK328" i="2"/>
  <c r="J312" i="2"/>
  <c r="BK297" i="2"/>
  <c r="J287" i="2"/>
  <c r="J273" i="2"/>
  <c r="J254" i="2"/>
  <c r="BK240" i="2"/>
  <c r="J228" i="2"/>
  <c r="J220" i="2"/>
  <c r="BK217" i="2"/>
  <c r="J212" i="2"/>
  <c r="BK192" i="2"/>
  <c r="J180" i="2"/>
  <c r="J141" i="2"/>
  <c r="J756" i="2"/>
  <c r="BK731" i="2"/>
  <c r="BK354" i="2"/>
  <c r="J336" i="2"/>
  <c r="J298" i="2"/>
  <c r="J269" i="2"/>
  <c r="BK256" i="2"/>
  <c r="J233" i="2"/>
  <c r="BK225" i="2"/>
  <c r="BK220" i="2"/>
  <c r="J214" i="2"/>
  <c r="BK212" i="2"/>
  <c r="J198" i="2"/>
  <c r="J174" i="2"/>
  <c r="J761" i="2"/>
  <c r="J750" i="2"/>
  <c r="BK730" i="2"/>
  <c r="J728" i="2"/>
  <c r="BK721" i="2"/>
  <c r="BK715" i="2"/>
  <c r="J712" i="2"/>
  <c r="BK691" i="2"/>
  <c r="J691" i="2"/>
  <c r="J685" i="2"/>
  <c r="J679" i="2"/>
  <c r="J676" i="2"/>
  <c r="J675" i="2"/>
  <c r="J645" i="2"/>
  <c r="J639" i="2"/>
  <c r="J625" i="2"/>
  <c r="BK613" i="2"/>
  <c r="J603" i="2"/>
  <c r="J594" i="2"/>
  <c r="J588" i="2"/>
  <c r="J577" i="2"/>
  <c r="BK573" i="2"/>
  <c r="J566" i="2"/>
  <c r="BK553" i="2"/>
  <c r="BK549" i="2"/>
  <c r="J537" i="2"/>
  <c r="BK523" i="2"/>
  <c r="BK515" i="2"/>
  <c r="J496" i="2"/>
  <c r="BK479" i="2"/>
  <c r="J470" i="2"/>
  <c r="J451" i="2"/>
  <c r="BK436" i="2"/>
  <c r="BK421" i="2"/>
  <c r="BK398" i="2"/>
  <c r="BK344" i="2"/>
  <c r="J328" i="2"/>
  <c r="J300" i="2"/>
  <c r="BK287" i="2"/>
  <c r="J260" i="2"/>
  <c r="J248" i="2"/>
  <c r="BK222" i="2"/>
  <c r="BK214" i="2"/>
  <c r="BK185" i="2"/>
  <c r="BK160" i="2"/>
  <c r="J144" i="3"/>
  <c r="J140" i="3"/>
  <c r="J135" i="3"/>
  <c r="J127" i="3"/>
  <c r="BK146" i="3"/>
  <c r="BK144" i="3"/>
  <c r="BK140" i="3"/>
  <c r="BK138" i="3"/>
  <c r="BK135" i="3"/>
  <c r="BK128" i="3"/>
  <c r="J125" i="3"/>
  <c r="BK142" i="3"/>
  <c r="BK131" i="3"/>
  <c r="BK145" i="3"/>
  <c r="J141" i="3"/>
  <c r="BK137" i="3"/>
  <c r="J172" i="4"/>
  <c r="BK170" i="4"/>
  <c r="BK167" i="4"/>
  <c r="BK166" i="4"/>
  <c r="J164" i="4"/>
  <c r="BK161" i="4"/>
  <c r="BK159" i="4"/>
  <c r="J155" i="4"/>
  <c r="J151" i="4"/>
  <c r="BK149" i="4"/>
  <c r="BK140" i="4"/>
  <c r="BK133" i="4"/>
  <c r="J127" i="4"/>
  <c r="BK155" i="4"/>
  <c r="BK150" i="4"/>
  <c r="BK144" i="4"/>
  <c r="J143" i="4"/>
  <c r="J135" i="4"/>
  <c r="BK128" i="4"/>
  <c r="BK172" i="4"/>
  <c r="J165" i="4"/>
  <c r="J160" i="4"/>
  <c r="BK157" i="4"/>
  <c r="J146" i="4"/>
  <c r="J136" i="4"/>
  <c r="BK126" i="4"/>
  <c r="BK154" i="4"/>
  <c r="J144" i="4"/>
  <c r="BK143" i="4"/>
  <c r="BK139" i="4"/>
  <c r="BK136" i="4"/>
  <c r="BK132" i="4"/>
  <c r="BK127" i="4"/>
  <c r="J208" i="5"/>
  <c r="J203" i="5"/>
  <c r="J198" i="5"/>
  <c r="BK192" i="5"/>
  <c r="BK184" i="5"/>
  <c r="J181" i="5"/>
  <c r="BK176" i="5"/>
  <c r="J170" i="5"/>
  <c r="J167" i="5"/>
  <c r="BK159" i="5"/>
  <c r="J153" i="5"/>
  <c r="J151" i="5"/>
  <c r="J142" i="5"/>
  <c r="J139" i="5"/>
  <c r="BK133" i="5"/>
  <c r="J129" i="5"/>
  <c r="J206" i="5"/>
  <c r="BK203" i="5"/>
  <c r="J196" i="5"/>
  <c r="BK189" i="5"/>
  <c r="J171" i="5"/>
  <c r="BK162" i="5"/>
  <c r="J155" i="5"/>
  <c r="J130" i="5"/>
  <c r="BK206" i="5"/>
  <c r="BK198" i="5"/>
  <c r="J195" i="5"/>
  <c r="BK181" i="5"/>
  <c r="BK173" i="5"/>
  <c r="J166" i="5"/>
  <c r="J148" i="5"/>
  <c r="J145" i="5"/>
  <c r="BK139" i="5"/>
  <c r="BK135" i="5"/>
  <c r="J205" i="5"/>
  <c r="BK193" i="5"/>
  <c r="BK185" i="5"/>
  <c r="J180" i="5"/>
  <c r="BK175" i="5"/>
  <c r="BK170" i="5"/>
  <c r="BK165" i="5"/>
  <c r="BK153" i="5"/>
  <c r="BK149" i="5"/>
  <c r="BK144" i="5"/>
  <c r="J138" i="5"/>
  <c r="BK131" i="5"/>
  <c r="J250" i="6"/>
  <c r="BK235" i="6"/>
  <c r="J218" i="6"/>
  <c r="J210" i="6"/>
  <c r="BK192" i="6"/>
  <c r="BK184" i="6"/>
  <c r="J171" i="6"/>
  <c r="BK156" i="6"/>
  <c r="J144" i="6"/>
  <c r="BK254" i="6"/>
  <c r="BK237" i="6"/>
  <c r="BK218" i="6"/>
  <c r="J204" i="6"/>
  <c r="BK198" i="6"/>
  <c r="J188" i="6"/>
  <c r="J178" i="6"/>
  <c r="BK171" i="6"/>
  <c r="BK165" i="6"/>
  <c r="J150" i="6"/>
  <c r="J138" i="6"/>
  <c r="J252" i="6"/>
  <c r="J241" i="6"/>
  <c r="BK231" i="6"/>
  <c r="BK223" i="6"/>
  <c r="BK208" i="6"/>
  <c r="J194" i="6"/>
  <c r="J182" i="6"/>
  <c r="J176" i="6"/>
  <c r="BK160" i="6"/>
  <c r="J148" i="6"/>
  <c r="BK244" i="7"/>
  <c r="J234" i="7"/>
  <c r="J230" i="7"/>
  <c r="BK216" i="7"/>
  <c r="BK206" i="7"/>
  <c r="J197" i="7"/>
  <c r="BK190" i="7"/>
  <c r="J164" i="7"/>
  <c r="BK156" i="7"/>
  <c r="J151" i="7"/>
  <c r="BK143" i="7"/>
  <c r="BK136" i="7"/>
  <c r="BK129" i="7"/>
  <c r="BK125" i="7"/>
  <c r="BK223" i="7"/>
  <c r="J217" i="7"/>
  <c r="BK211" i="7"/>
  <c r="J204" i="7"/>
  <c r="BK199" i="7"/>
  <c r="BK195" i="7"/>
  <c r="J190" i="7"/>
  <c r="BK183" i="7"/>
  <c r="J177" i="7"/>
  <c r="BK173" i="7"/>
  <c r="J169" i="7"/>
  <c r="BK165" i="7"/>
  <c r="J161" i="7"/>
  <c r="J152" i="7"/>
  <c r="BK141" i="7"/>
  <c r="J136" i="7"/>
  <c r="BK127" i="7"/>
  <c r="J242" i="7"/>
  <c r="J238" i="7"/>
  <c r="J235" i="7"/>
  <c r="J225" i="7"/>
  <c r="J222" i="7"/>
  <c r="BK215" i="7"/>
  <c r="BK205" i="7"/>
  <c r="J194" i="7"/>
  <c r="J182" i="7"/>
  <c r="J176" i="7"/>
  <c r="J166" i="7"/>
  <c r="BK160" i="7"/>
  <c r="J145" i="7"/>
  <c r="J134" i="7"/>
  <c r="J237" i="7"/>
  <c r="J233" i="7"/>
  <c r="BK228" i="7"/>
  <c r="J226" i="7"/>
  <c r="BK208" i="7"/>
  <c r="J205" i="7"/>
  <c r="BK204" i="7"/>
  <c r="J200" i="7"/>
  <c r="BK197" i="7"/>
  <c r="J195" i="7"/>
  <c r="BK193" i="7"/>
  <c r="J191" i="7"/>
  <c r="BK189" i="7"/>
  <c r="J188" i="7"/>
  <c r="J187" i="7"/>
  <c r="BK186" i="7"/>
  <c r="BK185" i="7"/>
  <c r="J184" i="7"/>
  <c r="J183" i="7"/>
  <c r="J181" i="7"/>
  <c r="BK177" i="7"/>
  <c r="BK175" i="7"/>
  <c r="J173" i="7"/>
  <c r="BK172" i="7"/>
  <c r="BK171" i="7"/>
  <c r="BK164" i="7"/>
  <c r="J162" i="7"/>
  <c r="J160" i="7"/>
  <c r="BK158" i="7"/>
  <c r="BK157" i="7"/>
  <c r="J155" i="7"/>
  <c r="BK154" i="7"/>
  <c r="BK152" i="7"/>
  <c r="J148" i="7"/>
  <c r="BK145" i="7"/>
  <c r="J143" i="7"/>
  <c r="BK142" i="7"/>
  <c r="J140" i="7"/>
  <c r="J138" i="7"/>
  <c r="BK137" i="7"/>
  <c r="J135" i="7"/>
  <c r="BK134" i="7"/>
  <c r="BK133" i="7"/>
  <c r="BK131" i="7"/>
  <c r="J130" i="7"/>
  <c r="J155" i="8"/>
  <c r="J149" i="8"/>
  <c r="BK132" i="8"/>
  <c r="BK155" i="8"/>
  <c r="J144" i="8"/>
  <c r="J141" i="8"/>
  <c r="BK137" i="8"/>
  <c r="BK135" i="8"/>
  <c r="J127" i="8"/>
  <c r="BK147" i="8"/>
  <c r="J137" i="8"/>
  <c r="BK127" i="8"/>
  <c r="BK144" i="8"/>
  <c r="BK598" i="2"/>
  <c r="J553" i="2"/>
  <c r="J548" i="2"/>
  <c r="J536" i="2"/>
  <c r="J523" i="2"/>
  <c r="BK513" i="2"/>
  <c r="BK492" i="2"/>
  <c r="J466" i="2"/>
  <c r="J456" i="2"/>
  <c r="BK439" i="2"/>
  <c r="J429" i="2"/>
  <c r="J418" i="2"/>
  <c r="BK409" i="2"/>
  <c r="J382" i="2"/>
  <c r="BK358" i="2"/>
  <c r="BK336" i="2"/>
  <c r="BK322" i="2"/>
  <c r="BK312" i="2"/>
  <c r="J303" i="2"/>
  <c r="BK284" i="2"/>
  <c r="BK273" i="2"/>
  <c r="J192" i="2"/>
  <c r="J187" i="2"/>
  <c r="J160" i="2"/>
  <c r="J147" i="2"/>
  <c r="J669" i="2"/>
  <c r="BK663" i="2"/>
  <c r="J659" i="2"/>
  <c r="BK652" i="2"/>
  <c r="J650" i="2"/>
  <c r="BK639" i="2"/>
  <c r="J631" i="2"/>
  <c r="BK608" i="2"/>
  <c r="BK594" i="2"/>
  <c r="BK561" i="2"/>
  <c r="BK548" i="2"/>
  <c r="J540" i="2"/>
  <c r="BK520" i="2"/>
  <c r="J515" i="2"/>
  <c r="BK512" i="2"/>
  <c r="J509" i="2"/>
  <c r="J499" i="2"/>
  <c r="J492" i="2"/>
  <c r="J483" i="2"/>
  <c r="BK474" i="2"/>
  <c r="J462" i="2"/>
  <c r="BK451" i="2"/>
  <c r="BK424" i="2"/>
  <c r="BK418" i="2"/>
  <c r="BK401" i="2"/>
  <c r="J358" i="2"/>
  <c r="J340" i="2"/>
  <c r="J320" i="2"/>
  <c r="BK298" i="2"/>
  <c r="J290" i="2"/>
  <c r="J284" i="2"/>
  <c r="BK257" i="2"/>
  <c r="BK248" i="2"/>
  <c r="J236" i="2"/>
  <c r="J225" i="2"/>
  <c r="J213" i="2"/>
  <c r="J205" i="2"/>
  <c r="J170" i="2"/>
  <c r="J152" i="2"/>
  <c r="BK756" i="2"/>
  <c r="BK750" i="2"/>
  <c r="J731" i="2"/>
  <c r="BK348" i="2"/>
  <c r="J322" i="2"/>
  <c r="J297" i="2"/>
  <c r="BK276" i="2"/>
  <c r="J257" i="2"/>
  <c r="J250" i="2"/>
  <c r="BK228" i="2"/>
  <c r="J222" i="2"/>
  <c r="J216" i="2"/>
  <c r="BK205" i="2"/>
  <c r="BK202" i="2"/>
  <c r="BK180" i="2"/>
  <c r="J166" i="2"/>
  <c r="BK760" i="2"/>
  <c r="BK728" i="2"/>
  <c r="J723" i="2"/>
  <c r="BK716" i="2"/>
  <c r="J715" i="2"/>
  <c r="J713" i="2"/>
  <c r="BK708" i="2"/>
  <c r="BK703" i="2"/>
  <c r="BK702" i="2"/>
  <c r="BK685" i="2"/>
  <c r="BK679" i="2"/>
  <c r="BK676" i="2"/>
  <c r="BK675" i="2"/>
  <c r="BK673" i="2"/>
  <c r="J673" i="2"/>
  <c r="BK643" i="2"/>
  <c r="BK631" i="2"/>
  <c r="J620" i="2"/>
  <c r="J608" i="2"/>
  <c r="J595" i="2"/>
  <c r="BK592" i="2"/>
  <c r="BK586" i="2"/>
  <c r="J576" i="2"/>
  <c r="J569" i="2"/>
  <c r="BK560" i="2"/>
  <c r="BK552" i="2"/>
  <c r="BK540" i="2"/>
  <c r="J531" i="2"/>
  <c r="J504" i="2"/>
  <c r="J495" i="2"/>
  <c r="BK483" i="2"/>
  <c r="BK473" i="2"/>
  <c r="BK466" i="2"/>
  <c r="J443" i="2"/>
  <c r="J435" i="2"/>
  <c r="BK429" i="2"/>
  <c r="BK404" i="2"/>
  <c r="J350" i="2"/>
  <c r="BK316" i="2"/>
  <c r="J296" i="2"/>
  <c r="BK286" i="2"/>
  <c r="BK250" i="2"/>
  <c r="J240" i="2"/>
  <c r="BK233" i="2"/>
  <c r="J202" i="2"/>
  <c r="J186" i="2"/>
  <c r="BK166" i="2"/>
  <c r="BK147" i="2"/>
  <c r="BK143" i="3"/>
  <c r="BK139" i="3"/>
  <c r="BK125" i="3"/>
  <c r="J145" i="3"/>
  <c r="BK141" i="3"/>
  <c r="J139" i="3"/>
  <c r="J137" i="3"/>
  <c r="J131" i="3"/>
  <c r="BK127" i="3"/>
  <c r="BK136" i="3"/>
  <c r="J130" i="3"/>
  <c r="J143" i="3"/>
  <c r="J138" i="3"/>
  <c r="BK134" i="3"/>
  <c r="J171" i="4"/>
  <c r="BK168" i="4"/>
  <c r="J166" i="4"/>
  <c r="BK164" i="4"/>
  <c r="J162" i="4"/>
  <c r="J157" i="4"/>
  <c r="J154" i="4"/>
  <c r="J150" i="4"/>
  <c r="BK142" i="4"/>
  <c r="BK134" i="4"/>
  <c r="J132" i="4"/>
  <c r="J126" i="4"/>
  <c r="J152" i="4"/>
  <c r="BK148" i="4"/>
  <c r="J139" i="4"/>
  <c r="BK129" i="4"/>
  <c r="BK173" i="4"/>
  <c r="BK171" i="4"/>
  <c r="J168" i="4"/>
  <c r="J159" i="4"/>
  <c r="J149" i="4"/>
  <c r="J142" i="4"/>
  <c r="J134" i="4"/>
  <c r="J129" i="4"/>
  <c r="BK156" i="4"/>
  <c r="BK152" i="4"/>
  <c r="J140" i="4"/>
  <c r="J137" i="4"/>
  <c r="J133" i="4"/>
  <c r="J128" i="4"/>
  <c r="J210" i="5"/>
  <c r="BK204" i="5"/>
  <c r="J200" i="5"/>
  <c r="BK194" i="5"/>
  <c r="BK186" i="5"/>
  <c r="J183" i="5"/>
  <c r="BK180" i="5"/>
  <c r="J175" i="5"/>
  <c r="BK169" i="5"/>
  <c r="J164" i="5"/>
  <c r="J157" i="5"/>
  <c r="BK154" i="5"/>
  <c r="BK150" i="5"/>
  <c r="J149" i="5"/>
  <c r="BK147" i="5"/>
  <c r="BK146" i="5"/>
  <c r="J144" i="5"/>
  <c r="J135" i="5"/>
  <c r="BK132" i="5"/>
  <c r="BK208" i="5"/>
  <c r="J204" i="5"/>
  <c r="BK202" i="5"/>
  <c r="J194" i="5"/>
  <c r="J186" i="5"/>
  <c r="J165" i="5"/>
  <c r="BK161" i="5"/>
  <c r="J131" i="5"/>
  <c r="BK207" i="5"/>
  <c r="BK200" i="5"/>
  <c r="BK197" i="5"/>
  <c r="J185" i="5"/>
  <c r="J179" i="5"/>
  <c r="BK171" i="5"/>
  <c r="J159" i="5"/>
  <c r="J147" i="5"/>
  <c r="J140" i="5"/>
  <c r="BK137" i="5"/>
  <c r="BK209" i="5"/>
  <c r="BK195" i="5"/>
  <c r="J190" i="5"/>
  <c r="BK179" i="5"/>
  <c r="BK172" i="5"/>
  <c r="BK166" i="5"/>
  <c r="J162" i="5"/>
  <c r="BK160" i="5"/>
  <c r="BK151" i="5"/>
  <c r="BK148" i="5"/>
  <c r="J141" i="5"/>
  <c r="J136" i="5"/>
  <c r="J254" i="6"/>
  <c r="J243" i="6"/>
  <c r="J229" i="6"/>
  <c r="BK212" i="6"/>
  <c r="BK194" i="6"/>
  <c r="BK186" i="6"/>
  <c r="J169" i="6"/>
  <c r="J158" i="6"/>
  <c r="J146" i="6"/>
  <c r="J136" i="6"/>
  <c r="BK252" i="6"/>
  <c r="J235" i="6"/>
  <c r="BK226" i="6"/>
  <c r="BK214" i="6"/>
  <c r="BK202" i="6"/>
  <c r="J184" i="6"/>
  <c r="BK176" i="6"/>
  <c r="BK169" i="6"/>
  <c r="BK158" i="6"/>
  <c r="BK146" i="6"/>
  <c r="BK136" i="6"/>
  <c r="J248" i="6"/>
  <c r="J233" i="6"/>
  <c r="BK220" i="6"/>
  <c r="J206" i="6"/>
  <c r="J198" i="6"/>
  <c r="J186" i="6"/>
  <c r="J165" i="6"/>
  <c r="J156" i="6"/>
  <c r="BK144" i="6"/>
  <c r="J243" i="7"/>
  <c r="J239" i="7"/>
  <c r="BK231" i="7"/>
  <c r="J221" i="7"/>
  <c r="BK207" i="7"/>
  <c r="BK201" i="7"/>
  <c r="BK191" i="7"/>
  <c r="BK159" i="7"/>
  <c r="J154" i="7"/>
  <c r="J150" i="7"/>
  <c r="J133" i="7"/>
  <c r="J126" i="7"/>
  <c r="BK225" i="7"/>
  <c r="BK218" i="7"/>
  <c r="BK213" i="7"/>
  <c r="J210" i="7"/>
  <c r="BK202" i="7"/>
  <c r="BK198" i="7"/>
  <c r="BK192" i="7"/>
  <c r="J185" i="7"/>
  <c r="J178" i="7"/>
  <c r="BK174" i="7"/>
  <c r="BK170" i="7"/>
  <c r="BK166" i="7"/>
  <c r="J156" i="7"/>
  <c r="BK150" i="7"/>
  <c r="BK147" i="7"/>
  <c r="J131" i="7"/>
  <c r="J124" i="7"/>
  <c r="BK239" i="7"/>
  <c r="J232" i="7"/>
  <c r="J223" i="7"/>
  <c r="J218" i="7"/>
  <c r="BK209" i="7"/>
  <c r="J201" i="7"/>
  <c r="J186" i="7"/>
  <c r="J179" i="7"/>
  <c r="J174" i="7"/>
  <c r="BK167" i="7"/>
  <c r="J159" i="7"/>
  <c r="J142" i="7"/>
  <c r="BK130" i="7"/>
  <c r="BK238" i="7"/>
  <c r="J236" i="7"/>
  <c r="BK230" i="7"/>
  <c r="BK227" i="7"/>
  <c r="BK219" i="7"/>
  <c r="BK214" i="7"/>
  <c r="BK124" i="7"/>
  <c r="BK151" i="8"/>
  <c r="J139" i="8"/>
  <c r="BK131" i="8"/>
  <c r="J151" i="8"/>
  <c r="BK143" i="8"/>
  <c r="BK139" i="8"/>
  <c r="J136" i="8"/>
  <c r="J129" i="8"/>
  <c r="BK149" i="8"/>
  <c r="J143" i="8"/>
  <c r="BK129" i="8"/>
  <c r="J154" i="8"/>
  <c r="J133" i="8"/>
  <c r="BK761" i="2"/>
  <c r="BK627" i="2"/>
  <c r="BK625" i="2"/>
  <c r="J592" i="2"/>
  <c r="J586" i="2"/>
  <c r="BK577" i="2"/>
  <c r="J573" i="2"/>
  <c r="BK565" i="2"/>
  <c r="J557" i="2"/>
  <c r="J549" i="2"/>
  <c r="BK537" i="2"/>
  <c r="J527" i="2"/>
  <c r="J518" i="2"/>
  <c r="BK495" i="2"/>
  <c r="J479" i="2"/>
  <c r="BK462" i="2"/>
  <c r="BK447" i="2"/>
  <c r="J436" i="2"/>
  <c r="J424" i="2"/>
  <c r="BK413" i="2"/>
  <c r="J401" i="2"/>
  <c r="BK390" i="2"/>
  <c r="BK366" i="2"/>
  <c r="BK340" i="2"/>
  <c r="BK326" i="2"/>
  <c r="J316" i="2"/>
  <c r="J308" i="2"/>
  <c r="BK300" i="2"/>
  <c r="J286" i="2"/>
  <c r="BK269" i="2"/>
  <c r="J188" i="2"/>
  <c r="BK186" i="2"/>
  <c r="BK152" i="2"/>
  <c r="BK141" i="2"/>
  <c r="BK665" i="2"/>
  <c r="BK659" i="2"/>
  <c r="BK657" i="2"/>
  <c r="J652" i="2"/>
  <c r="J643" i="2"/>
  <c r="J633" i="2"/>
  <c r="BK620" i="2"/>
  <c r="J598" i="2"/>
  <c r="BK582" i="2"/>
  <c r="BK566" i="2"/>
  <c r="J560" i="2"/>
  <c r="BK545" i="2"/>
  <c r="BK536" i="2"/>
  <c r="BK518" i="2"/>
  <c r="J513" i="2"/>
  <c r="BK509" i="2"/>
  <c r="BK504" i="2"/>
  <c r="BK496" i="2"/>
  <c r="J487" i="2"/>
  <c r="J480" i="2"/>
  <c r="BK470" i="2"/>
  <c r="J460" i="2"/>
  <c r="J447" i="2"/>
  <c r="BK372" i="2"/>
  <c r="BK350" i="2"/>
  <c r="J326" i="2"/>
  <c r="BK308" i="2"/>
  <c r="J294" i="2"/>
  <c r="J267" i="2"/>
  <c r="BK244" i="2"/>
  <c r="BK232" i="2"/>
  <c r="BK224" i="2"/>
  <c r="J219" i="2"/>
  <c r="BK216" i="2"/>
  <c r="BK198" i="2"/>
  <c r="J164" i="2"/>
  <c r="J760" i="2"/>
  <c r="J753" i="2"/>
  <c r="J398" i="2"/>
  <c r="J344" i="2"/>
  <c r="BK304" i="2"/>
  <c r="BK294" i="2"/>
  <c r="BK267" i="2"/>
  <c r="BK254" i="2"/>
  <c r="J232" i="2"/>
  <c r="J224" i="2"/>
  <c r="BK219" i="2"/>
  <c r="BK213" i="2"/>
  <c r="J185" i="2"/>
  <c r="BK170" i="2"/>
  <c r="BK753" i="2"/>
  <c r="J730" i="2"/>
  <c r="BK723" i="2"/>
  <c r="J721" i="2"/>
  <c r="J716" i="2"/>
  <c r="BK713" i="2"/>
  <c r="BK712" i="2"/>
  <c r="J708" i="2"/>
  <c r="J703" i="2"/>
  <c r="J702" i="2"/>
  <c r="BK697" i="2"/>
  <c r="J697" i="2"/>
  <c r="J565" i="2"/>
  <c r="J545" i="2"/>
  <c r="BK519" i="2"/>
  <c r="BK499" i="2"/>
  <c r="BK487" i="2"/>
  <c r="J474" i="2"/>
  <c r="BK456" i="2"/>
  <c r="J439" i="2"/>
  <c r="BK432" i="2"/>
  <c r="J413" i="2"/>
  <c r="J390" i="2"/>
  <c r="J332" i="2"/>
  <c r="BK303" i="2"/>
  <c r="BK290" i="2"/>
  <c r="J256" i="2"/>
  <c r="J244" i="2"/>
  <c r="BK236" i="2"/>
  <c r="J217" i="2"/>
  <c r="BK188" i="2"/>
  <c r="BK174" i="2"/>
  <c r="AS94" i="1"/>
  <c r="BK130" i="3"/>
  <c r="J146" i="3"/>
  <c r="J134" i="3"/>
  <c r="J128" i="3"/>
  <c r="J142" i="3"/>
  <c r="J136" i="3"/>
  <c r="J173" i="4"/>
  <c r="BK169" i="4"/>
  <c r="J167" i="4"/>
  <c r="BK165" i="4"/>
  <c r="BK162" i="4"/>
  <c r="BK160" i="4"/>
  <c r="J156" i="4"/>
  <c r="BK153" i="4"/>
  <c r="BK146" i="4"/>
  <c r="BK137" i="4"/>
  <c r="J131" i="4"/>
  <c r="BK175" i="4"/>
  <c r="BK151" i="4"/>
  <c r="BK145" i="4"/>
  <c r="J138" i="4"/>
  <c r="BK131" i="4"/>
  <c r="J175" i="4"/>
  <c r="J170" i="4"/>
  <c r="J169" i="4"/>
  <c r="J161" i="4"/>
  <c r="J158" i="4"/>
  <c r="J148" i="4"/>
  <c r="BK141" i="4"/>
  <c r="BK130" i="4"/>
  <c r="BK158" i="4"/>
  <c r="J153" i="4"/>
  <c r="J145" i="4"/>
  <c r="J141" i="4"/>
  <c r="BK138" i="4"/>
  <c r="BK135" i="4"/>
  <c r="J130" i="4"/>
  <c r="BK210" i="5"/>
  <c r="BK205" i="5"/>
  <c r="J202" i="5"/>
  <c r="J197" i="5"/>
  <c r="J191" i="5"/>
  <c r="BK182" i="5"/>
  <c r="J178" i="5"/>
  <c r="BK174" i="5"/>
  <c r="BK168" i="5"/>
  <c r="J158" i="5"/>
  <c r="BK155" i="5"/>
  <c r="J152" i="5"/>
  <c r="BK145" i="5"/>
  <c r="BK141" i="5"/>
  <c r="J134" i="5"/>
  <c r="BK130" i="5"/>
  <c r="J207" i="5"/>
  <c r="J201" i="5"/>
  <c r="J193" i="5"/>
  <c r="J176" i="5"/>
  <c r="J163" i="5"/>
  <c r="BK158" i="5"/>
  <c r="BK134" i="5"/>
  <c r="J209" i="5"/>
  <c r="BK201" i="5"/>
  <c r="BK190" i="5"/>
  <c r="J182" i="5"/>
  <c r="J174" i="5"/>
  <c r="BK157" i="5"/>
  <c r="BK142" i="5"/>
  <c r="BK136" i="5"/>
  <c r="J192" i="5"/>
  <c r="J184" i="5"/>
  <c r="BK178" i="5"/>
  <c r="BK167" i="5"/>
  <c r="BK163" i="5"/>
  <c r="J154" i="5"/>
  <c r="J150" i="5"/>
  <c r="J146" i="5"/>
  <c r="BK140" i="5"/>
  <c r="J133" i="5"/>
  <c r="J245" i="6"/>
  <c r="J220" i="6"/>
  <c r="J214" i="6"/>
  <c r="BK188" i="6"/>
  <c r="J167" i="6"/>
  <c r="BK148" i="6"/>
  <c r="BK134" i="6"/>
  <c r="BK243" i="6"/>
  <c r="J231" i="6"/>
  <c r="BK216" i="6"/>
  <c r="BK206" i="6"/>
  <c r="J196" i="6"/>
  <c r="BK180" i="6"/>
  <c r="J163" i="6"/>
  <c r="BK152" i="6"/>
  <c r="J140" i="6"/>
  <c r="BK250" i="6"/>
  <c r="J237" i="6"/>
  <c r="J226" i="6"/>
  <c r="BK210" i="6"/>
  <c r="J202" i="6"/>
  <c r="J192" i="6"/>
  <c r="BK163" i="6"/>
  <c r="J154" i="6"/>
  <c r="BK140" i="6"/>
  <c r="BK241" i="7"/>
  <c r="J229" i="7"/>
  <c r="J209" i="7"/>
  <c r="J199" i="7"/>
  <c r="J170" i="7"/>
  <c r="BK161" i="7"/>
  <c r="BK153" i="7"/>
  <c r="J141" i="7"/>
  <c r="BK135" i="7"/>
  <c r="J127" i="7"/>
  <c r="BK243" i="7"/>
  <c r="J219" i="7"/>
  <c r="J214" i="7"/>
  <c r="J207" i="7"/>
  <c r="J203" i="7"/>
  <c r="BK194" i="7"/>
  <c r="BK187" i="7"/>
  <c r="BK179" i="7"/>
  <c r="BK176" i="7"/>
  <c r="J172" i="7"/>
  <c r="BK168" i="7"/>
  <c r="BK163" i="7"/>
  <c r="J153" i="7"/>
  <c r="BK149" i="7"/>
  <c r="BK139" i="7"/>
  <c r="J125" i="7"/>
  <c r="BK237" i="7"/>
  <c r="BK233" i="7"/>
  <c r="J224" i="7"/>
  <c r="BK220" i="7"/>
  <c r="BK212" i="7"/>
  <c r="BK203" i="7"/>
  <c r="BK188" i="7"/>
  <c r="BK181" i="7"/>
  <c r="BK169" i="7"/>
  <c r="J163" i="7"/>
  <c r="J147" i="7"/>
  <c r="J139" i="7"/>
  <c r="J240" i="7"/>
  <c r="BK234" i="7"/>
  <c r="J227" i="7"/>
  <c r="BK224" i="7"/>
  <c r="BK217" i="7"/>
  <c r="J211" i="7"/>
  <c r="BK141" i="8"/>
  <c r="J135" i="8"/>
  <c r="J147" i="8"/>
  <c r="J142" i="8"/>
  <c r="J138" i="8"/>
  <c r="J132" i="8"/>
  <c r="J153" i="8"/>
  <c r="BK145" i="8"/>
  <c r="BK133" i="8"/>
  <c r="J145" i="8"/>
  <c r="J131" i="8"/>
  <c r="J168" i="5"/>
  <c r="J189" i="5"/>
  <c r="J172" i="5"/>
  <c r="J160" i="5"/>
  <c r="J143" i="5"/>
  <c r="BK138" i="5"/>
  <c r="J132" i="5"/>
  <c r="BK196" i="5"/>
  <c r="BK191" i="5"/>
  <c r="BK183" i="5"/>
  <c r="J173" i="5"/>
  <c r="J169" i="5"/>
  <c r="BK164" i="5"/>
  <c r="J161" i="5"/>
  <c r="BK152" i="5"/>
  <c r="BK143" i="5"/>
  <c r="J137" i="5"/>
  <c r="BK129" i="5"/>
  <c r="BK241" i="6"/>
  <c r="J216" i="6"/>
  <c r="J200" i="6"/>
  <c r="BK190" i="6"/>
  <c r="J180" i="6"/>
  <c r="J160" i="6"/>
  <c r="BK150" i="6"/>
  <c r="BK138" i="6"/>
  <c r="BK248" i="6"/>
  <c r="BK233" i="6"/>
  <c r="J223" i="6"/>
  <c r="J208" i="6"/>
  <c r="BK200" i="6"/>
  <c r="J190" i="6"/>
  <c r="BK182" i="6"/>
  <c r="J173" i="6"/>
  <c r="BK167" i="6"/>
  <c r="BK154" i="6"/>
  <c r="BK142" i="6"/>
  <c r="J134" i="6"/>
  <c r="BK245" i="6"/>
  <c r="BK229" i="6"/>
  <c r="J212" i="6"/>
  <c r="BK204" i="6"/>
  <c r="BK196" i="6"/>
  <c r="BK178" i="6"/>
  <c r="BK173" i="6"/>
  <c r="J152" i="6"/>
  <c r="J142" i="6"/>
  <c r="BK242" i="7"/>
  <c r="BK232" i="7"/>
  <c r="J228" i="7"/>
  <c r="BK210" i="7"/>
  <c r="J202" i="7"/>
  <c r="J192" i="7"/>
  <c r="J165" i="7"/>
  <c r="BK155" i="7"/>
  <c r="J149" i="7"/>
  <c r="BK140" i="7"/>
  <c r="BK128" i="7"/>
  <c r="J244" i="7"/>
  <c r="J220" i="7"/>
  <c r="J215" i="7"/>
  <c r="J212" i="7"/>
  <c r="J206" i="7"/>
  <c r="BK200" i="7"/>
  <c r="J193" i="7"/>
  <c r="J189" i="7"/>
  <c r="BK182" i="7"/>
  <c r="J175" i="7"/>
  <c r="J171" i="7"/>
  <c r="J167" i="7"/>
  <c r="J157" i="7"/>
  <c r="BK151" i="7"/>
  <c r="BK148" i="7"/>
  <c r="J137" i="7"/>
  <c r="J129" i="7"/>
  <c r="BK126" i="7"/>
  <c r="BK240" i="7"/>
  <c r="BK236" i="7"/>
  <c r="J231" i="7"/>
  <c r="BK221" i="7"/>
  <c r="J213" i="7"/>
  <c r="J208" i="7"/>
  <c r="J198" i="7"/>
  <c r="BK184" i="7"/>
  <c r="BK178" i="7"/>
  <c r="J168" i="7"/>
  <c r="BK162" i="7"/>
  <c r="J158" i="7"/>
  <c r="BK138" i="7"/>
  <c r="J241" i="7"/>
  <c r="BK235" i="7"/>
  <c r="BK229" i="7"/>
  <c r="BK226" i="7"/>
  <c r="BK222" i="7"/>
  <c r="J216" i="7"/>
  <c r="J128" i="7"/>
  <c r="BK154" i="8"/>
  <c r="BK142" i="8"/>
  <c r="BK136" i="8"/>
  <c r="BK138" i="8"/>
  <c r="BK153" i="8"/>
  <c r="BK165" i="2" l="1"/>
  <c r="J165" i="2" s="1"/>
  <c r="J101" i="2" s="1"/>
  <c r="T165" i="2"/>
  <c r="R211" i="2"/>
  <c r="P223" i="2"/>
  <c r="P227" i="2"/>
  <c r="R227" i="2"/>
  <c r="P235" i="2"/>
  <c r="BK259" i="2"/>
  <c r="J259" i="2" s="1"/>
  <c r="J107" i="2" s="1"/>
  <c r="R259" i="2"/>
  <c r="BK289" i="2"/>
  <c r="J289" i="2"/>
  <c r="J108" i="2"/>
  <c r="T289" i="2"/>
  <c r="T299" i="2"/>
  <c r="P438" i="2"/>
  <c r="BK482" i="2"/>
  <c r="J482" i="2" s="1"/>
  <c r="J111" i="2" s="1"/>
  <c r="T482" i="2"/>
  <c r="T498" i="2"/>
  <c r="R522" i="2"/>
  <c r="P568" i="2"/>
  <c r="R568" i="2"/>
  <c r="P597" i="2"/>
  <c r="BK678" i="2"/>
  <c r="J678" i="2" s="1"/>
  <c r="J116" i="2" s="1"/>
  <c r="T678" i="2"/>
  <c r="T714" i="2"/>
  <c r="P749" i="2"/>
  <c r="P126" i="3"/>
  <c r="BK129" i="3"/>
  <c r="J129" i="3" s="1"/>
  <c r="J100" i="3" s="1"/>
  <c r="R129" i="3"/>
  <c r="R123" i="3" s="1"/>
  <c r="R122" i="3" s="1"/>
  <c r="T133" i="3"/>
  <c r="T132" i="3"/>
  <c r="R125" i="4"/>
  <c r="R147" i="4"/>
  <c r="R163" i="4"/>
  <c r="P128" i="5"/>
  <c r="BK156" i="5"/>
  <c r="J156" i="5"/>
  <c r="J101" i="5" s="1"/>
  <c r="P156" i="5"/>
  <c r="R188" i="5"/>
  <c r="R199" i="5"/>
  <c r="R133" i="6"/>
  <c r="BK162" i="6"/>
  <c r="J162" i="6" s="1"/>
  <c r="J101" i="6" s="1"/>
  <c r="R162" i="6"/>
  <c r="T175" i="6"/>
  <c r="T228" i="6"/>
  <c r="T224" i="6" s="1"/>
  <c r="BK240" i="6"/>
  <c r="R240" i="6"/>
  <c r="R247" i="6"/>
  <c r="BK123" i="7"/>
  <c r="J123" i="7" s="1"/>
  <c r="J97" i="7" s="1"/>
  <c r="T123" i="7"/>
  <c r="BK146" i="7"/>
  <c r="J146" i="7" s="1"/>
  <c r="J100" i="7" s="1"/>
  <c r="T146" i="7"/>
  <c r="P180" i="7"/>
  <c r="T180" i="7"/>
  <c r="P126" i="8"/>
  <c r="R140" i="8"/>
  <c r="BK151" i="2"/>
  <c r="J151" i="2" s="1"/>
  <c r="J100" i="2" s="1"/>
  <c r="T151" i="2"/>
  <c r="R165" i="2"/>
  <c r="P211" i="2"/>
  <c r="BK223" i="2"/>
  <c r="J223" i="2" s="1"/>
  <c r="J103" i="2" s="1"/>
  <c r="T223" i="2"/>
  <c r="BK227" i="2"/>
  <c r="J227" i="2"/>
  <c r="J105" i="2" s="1"/>
  <c r="T227" i="2"/>
  <c r="R235" i="2"/>
  <c r="P259" i="2"/>
  <c r="T259" i="2"/>
  <c r="P289" i="2"/>
  <c r="R289" i="2"/>
  <c r="P299" i="2"/>
  <c r="BK438" i="2"/>
  <c r="J438" i="2"/>
  <c r="J110" i="2" s="1"/>
  <c r="R438" i="2"/>
  <c r="P482" i="2"/>
  <c r="BK498" i="2"/>
  <c r="J498" i="2" s="1"/>
  <c r="J112" i="2" s="1"/>
  <c r="R498" i="2"/>
  <c r="P522" i="2"/>
  <c r="BK568" i="2"/>
  <c r="J568" i="2"/>
  <c r="J114" i="2" s="1"/>
  <c r="T568" i="2"/>
  <c r="R597" i="2"/>
  <c r="P678" i="2"/>
  <c r="BK714" i="2"/>
  <c r="J714" i="2"/>
  <c r="J117" i="2" s="1"/>
  <c r="R714" i="2"/>
  <c r="R749" i="2"/>
  <c r="BK126" i="3"/>
  <c r="J126" i="3" s="1"/>
  <c r="J99" i="3" s="1"/>
  <c r="T126" i="3"/>
  <c r="BK133" i="3"/>
  <c r="BK132" i="3" s="1"/>
  <c r="J132" i="3" s="1"/>
  <c r="J101" i="3" s="1"/>
  <c r="R133" i="3"/>
  <c r="R132" i="3" s="1"/>
  <c r="P125" i="4"/>
  <c r="BK147" i="4"/>
  <c r="J147" i="4"/>
  <c r="J100" i="4" s="1"/>
  <c r="T147" i="4"/>
  <c r="T163" i="4"/>
  <c r="BK128" i="5"/>
  <c r="J128" i="5" s="1"/>
  <c r="J100" i="5" s="1"/>
  <c r="R128" i="5"/>
  <c r="R156" i="5"/>
  <c r="BK188" i="5"/>
  <c r="J188" i="5"/>
  <c r="J103" i="5" s="1"/>
  <c r="T188" i="5"/>
  <c r="T199" i="5"/>
  <c r="BK133" i="6"/>
  <c r="J133" i="6" s="1"/>
  <c r="J100" i="6" s="1"/>
  <c r="T133" i="6"/>
  <c r="P162" i="6"/>
  <c r="T162" i="6"/>
  <c r="R175" i="6"/>
  <c r="BK228" i="6"/>
  <c r="J228" i="6" s="1"/>
  <c r="J106" i="6" s="1"/>
  <c r="P228" i="6"/>
  <c r="P224" i="6"/>
  <c r="T240" i="6"/>
  <c r="P247" i="6"/>
  <c r="R123" i="7"/>
  <c r="P132" i="7"/>
  <c r="R132" i="7"/>
  <c r="P146" i="7"/>
  <c r="P122" i="7" s="1"/>
  <c r="AU100" i="1" s="1"/>
  <c r="P196" i="7"/>
  <c r="R126" i="8"/>
  <c r="T134" i="8"/>
  <c r="P151" i="2"/>
  <c r="P139" i="2" s="1"/>
  <c r="R151" i="2"/>
  <c r="R139" i="2" s="1"/>
  <c r="P165" i="2"/>
  <c r="BK211" i="2"/>
  <c r="J211" i="2" s="1"/>
  <c r="J102" i="2" s="1"/>
  <c r="T211" i="2"/>
  <c r="R223" i="2"/>
  <c r="BK235" i="2"/>
  <c r="J235" i="2" s="1"/>
  <c r="J106" i="2" s="1"/>
  <c r="T235" i="2"/>
  <c r="BK299" i="2"/>
  <c r="J299" i="2" s="1"/>
  <c r="J109" i="2" s="1"/>
  <c r="R299" i="2"/>
  <c r="T438" i="2"/>
  <c r="R482" i="2"/>
  <c r="P498" i="2"/>
  <c r="BK522" i="2"/>
  <c r="J522" i="2"/>
  <c r="J113" i="2" s="1"/>
  <c r="T522" i="2"/>
  <c r="BK597" i="2"/>
  <c r="J597" i="2" s="1"/>
  <c r="J115" i="2" s="1"/>
  <c r="T597" i="2"/>
  <c r="R678" i="2"/>
  <c r="P714" i="2"/>
  <c r="BK749" i="2"/>
  <c r="J749" i="2"/>
  <c r="J118" i="2" s="1"/>
  <c r="T749" i="2"/>
  <c r="R126" i="3"/>
  <c r="P129" i="3"/>
  <c r="T129" i="3"/>
  <c r="P133" i="3"/>
  <c r="P132" i="3" s="1"/>
  <c r="BK125" i="4"/>
  <c r="T125" i="4"/>
  <c r="T124" i="4" s="1"/>
  <c r="T123" i="4" s="1"/>
  <c r="T122" i="4" s="1"/>
  <c r="P147" i="4"/>
  <c r="BK163" i="4"/>
  <c r="J163" i="4"/>
  <c r="J101" i="4" s="1"/>
  <c r="P163" i="4"/>
  <c r="T128" i="5"/>
  <c r="T156" i="5"/>
  <c r="P188" i="5"/>
  <c r="BK199" i="5"/>
  <c r="J199" i="5" s="1"/>
  <c r="J104" i="5" s="1"/>
  <c r="P199" i="5"/>
  <c r="P133" i="6"/>
  <c r="BK175" i="6"/>
  <c r="J175" i="6"/>
  <c r="J102" i="6"/>
  <c r="P175" i="6"/>
  <c r="R228" i="6"/>
  <c r="R224" i="6"/>
  <c r="P240" i="6"/>
  <c r="P239" i="6" s="1"/>
  <c r="BK247" i="6"/>
  <c r="J247" i="6" s="1"/>
  <c r="J109" i="6" s="1"/>
  <c r="T247" i="6"/>
  <c r="P123" i="7"/>
  <c r="BK132" i="7"/>
  <c r="J132" i="7" s="1"/>
  <c r="J98" i="7" s="1"/>
  <c r="T132" i="7"/>
  <c r="R146" i="7"/>
  <c r="BK180" i="7"/>
  <c r="J180" i="7"/>
  <c r="J101" i="7" s="1"/>
  <c r="R180" i="7"/>
  <c r="BK196" i="7"/>
  <c r="J196" i="7"/>
  <c r="J102" i="7"/>
  <c r="R196" i="7"/>
  <c r="T196" i="7"/>
  <c r="BK126" i="8"/>
  <c r="J126" i="8" s="1"/>
  <c r="J98" i="8" s="1"/>
  <c r="T126" i="8"/>
  <c r="BK134" i="8"/>
  <c r="J134" i="8" s="1"/>
  <c r="J99" i="8" s="1"/>
  <c r="P134" i="8"/>
  <c r="R134" i="8"/>
  <c r="BK140" i="8"/>
  <c r="J140" i="8"/>
  <c r="J100" i="8" s="1"/>
  <c r="P140" i="8"/>
  <c r="T140" i="8"/>
  <c r="BK152" i="8"/>
  <c r="J152" i="8" s="1"/>
  <c r="J104" i="8" s="1"/>
  <c r="P152" i="8"/>
  <c r="R152" i="8"/>
  <c r="T152" i="8"/>
  <c r="BK146" i="2"/>
  <c r="J146" i="2" s="1"/>
  <c r="J99" i="2" s="1"/>
  <c r="BK140" i="2"/>
  <c r="J140" i="2"/>
  <c r="J98" i="2" s="1"/>
  <c r="BK124" i="3"/>
  <c r="J124" i="3" s="1"/>
  <c r="J98" i="3" s="1"/>
  <c r="J92" i="4"/>
  <c r="BK144" i="7"/>
  <c r="J144" i="7" s="1"/>
  <c r="J99" i="7" s="1"/>
  <c r="BK148" i="8"/>
  <c r="J148" i="8"/>
  <c r="J102" i="8" s="1"/>
  <c r="BK174" i="4"/>
  <c r="J174" i="4" s="1"/>
  <c r="J102" i="4" s="1"/>
  <c r="BK222" i="6"/>
  <c r="J222" i="6"/>
  <c r="J103" i="6" s="1"/>
  <c r="BK225" i="6"/>
  <c r="J225" i="6" s="1"/>
  <c r="J105" i="6" s="1"/>
  <c r="BK146" i="8"/>
  <c r="J146" i="8" s="1"/>
  <c r="J101" i="8" s="1"/>
  <c r="BK150" i="8"/>
  <c r="J150" i="8" s="1"/>
  <c r="J103" i="8" s="1"/>
  <c r="E114" i="8"/>
  <c r="J121" i="8"/>
  <c r="BE127" i="8"/>
  <c r="BE136" i="8"/>
  <c r="BE137" i="8"/>
  <c r="BE138" i="8"/>
  <c r="BE139" i="8"/>
  <c r="BE141" i="8"/>
  <c r="BE149" i="8"/>
  <c r="J89" i="8"/>
  <c r="BE129" i="8"/>
  <c r="BE131" i="8"/>
  <c r="BE133" i="8"/>
  <c r="BE135" i="8"/>
  <c r="BE142" i="8"/>
  <c r="BE151" i="8"/>
  <c r="BE153" i="8"/>
  <c r="BE155" i="8"/>
  <c r="F121" i="8"/>
  <c r="BE132" i="8"/>
  <c r="BE143" i="8"/>
  <c r="BE154" i="8"/>
  <c r="BE144" i="8"/>
  <c r="BE145" i="8"/>
  <c r="BE147" i="8"/>
  <c r="E85" i="7"/>
  <c r="F92" i="7"/>
  <c r="J116" i="7"/>
  <c r="BE125" i="7"/>
  <c r="BE129" i="7"/>
  <c r="BE147" i="7"/>
  <c r="BE152" i="7"/>
  <c r="BE159" i="7"/>
  <c r="BE160" i="7"/>
  <c r="BE161" i="7"/>
  <c r="BE165" i="7"/>
  <c r="BE167" i="7"/>
  <c r="BE168" i="7"/>
  <c r="BE169" i="7"/>
  <c r="BE173" i="7"/>
  <c r="BE174" i="7"/>
  <c r="BE176" i="7"/>
  <c r="BE182" i="7"/>
  <c r="BE198" i="7"/>
  <c r="BE206" i="7"/>
  <c r="BE209" i="7"/>
  <c r="BE211" i="7"/>
  <c r="BE220" i="7"/>
  <c r="BE223" i="7"/>
  <c r="BE225" i="7"/>
  <c r="BE226" i="7"/>
  <c r="BE227" i="7"/>
  <c r="BE228" i="7"/>
  <c r="BE233" i="7"/>
  <c r="BE237" i="7"/>
  <c r="BE240" i="7"/>
  <c r="J240" i="6"/>
  <c r="J108" i="6"/>
  <c r="J119" i="7"/>
  <c r="BE124" i="7"/>
  <c r="BE126" i="7"/>
  <c r="BE127" i="7"/>
  <c r="BE131" i="7"/>
  <c r="BE134" i="7"/>
  <c r="BE135" i="7"/>
  <c r="BE140" i="7"/>
  <c r="BE142" i="7"/>
  <c r="BE148" i="7"/>
  <c r="BE149" i="7"/>
  <c r="BE150" i="7"/>
  <c r="BE151" i="7"/>
  <c r="BE154" i="7"/>
  <c r="BE155" i="7"/>
  <c r="BE156" i="7"/>
  <c r="BE163" i="7"/>
  <c r="BE164" i="7"/>
  <c r="BE170" i="7"/>
  <c r="BE177" i="7"/>
  <c r="BE181" i="7"/>
  <c r="BE183" i="7"/>
  <c r="BE187" i="7"/>
  <c r="BE188" i="7"/>
  <c r="BE190" i="7"/>
  <c r="BE195" i="7"/>
  <c r="BE201" i="7"/>
  <c r="BE214" i="7"/>
  <c r="BE218" i="7"/>
  <c r="BE219" i="7"/>
  <c r="BE229" i="7"/>
  <c r="BE230" i="7"/>
  <c r="BE232" i="7"/>
  <c r="BE235" i="7"/>
  <c r="BE236" i="7"/>
  <c r="BE238" i="7"/>
  <c r="BE241" i="7"/>
  <c r="BE128" i="7"/>
  <c r="BE136" i="7"/>
  <c r="BE139" i="7"/>
  <c r="BE141" i="7"/>
  <c r="BE143" i="7"/>
  <c r="BE153" i="7"/>
  <c r="BE157" i="7"/>
  <c r="BE158" i="7"/>
  <c r="BE162" i="7"/>
  <c r="BE171" i="7"/>
  <c r="BE172" i="7"/>
  <c r="BE175" i="7"/>
  <c r="BE178" i="7"/>
  <c r="BE179" i="7"/>
  <c r="BE191" i="7"/>
  <c r="BE203" i="7"/>
  <c r="BE205" i="7"/>
  <c r="BE207" i="7"/>
  <c r="BE208" i="7"/>
  <c r="BE210" i="7"/>
  <c r="BE215" i="7"/>
  <c r="BE222" i="7"/>
  <c r="BE244" i="7"/>
  <c r="BE130" i="7"/>
  <c r="BE133" i="7"/>
  <c r="BE137" i="7"/>
  <c r="BE138" i="7"/>
  <c r="BE145" i="7"/>
  <c r="BE166" i="7"/>
  <c r="BE184" i="7"/>
  <c r="BE185" i="7"/>
  <c r="BE186" i="7"/>
  <c r="BE189" i="7"/>
  <c r="BE192" i="7"/>
  <c r="BE193" i="7"/>
  <c r="BE194" i="7"/>
  <c r="BE197" i="7"/>
  <c r="BE199" i="7"/>
  <c r="BE200" i="7"/>
  <c r="BE202" i="7"/>
  <c r="BE204" i="7"/>
  <c r="BE212" i="7"/>
  <c r="BE213" i="7"/>
  <c r="BE216" i="7"/>
  <c r="BE217" i="7"/>
  <c r="BE221" i="7"/>
  <c r="BE224" i="7"/>
  <c r="BE231" i="7"/>
  <c r="BE234" i="7"/>
  <c r="BE239" i="7"/>
  <c r="BE242" i="7"/>
  <c r="BE243" i="7"/>
  <c r="J92" i="6"/>
  <c r="F126" i="6"/>
  <c r="BE136" i="6"/>
  <c r="BE138" i="6"/>
  <c r="BE158" i="6"/>
  <c r="BE160" i="6"/>
  <c r="BE167" i="6"/>
  <c r="BE171" i="6"/>
  <c r="BE173" i="6"/>
  <c r="BE176" i="6"/>
  <c r="BE180" i="6"/>
  <c r="BE190" i="6"/>
  <c r="BE202" i="6"/>
  <c r="BE206" i="6"/>
  <c r="BE208" i="6"/>
  <c r="BE212" i="6"/>
  <c r="BE216" i="6"/>
  <c r="BE218" i="6"/>
  <c r="BE223" i="6"/>
  <c r="BE226" i="6"/>
  <c r="BE229" i="6"/>
  <c r="BE231" i="6"/>
  <c r="BE243" i="6"/>
  <c r="BE248" i="6"/>
  <c r="BE250" i="6"/>
  <c r="BE252" i="6"/>
  <c r="BE254" i="6"/>
  <c r="J89" i="6"/>
  <c r="BE134" i="6"/>
  <c r="BE140" i="6"/>
  <c r="BE142" i="6"/>
  <c r="BE144" i="6"/>
  <c r="BE150" i="6"/>
  <c r="BE156" i="6"/>
  <c r="BE163" i="6"/>
  <c r="BE165" i="6"/>
  <c r="BE169" i="6"/>
  <c r="BE178" i="6"/>
  <c r="BE184" i="6"/>
  <c r="BE194" i="6"/>
  <c r="BE196" i="6"/>
  <c r="BE198" i="6"/>
  <c r="BE204" i="6"/>
  <c r="BE220" i="6"/>
  <c r="BE235" i="6"/>
  <c r="BE241" i="6"/>
  <c r="BK127" i="5"/>
  <c r="J127" i="5" s="1"/>
  <c r="J99" i="5" s="1"/>
  <c r="E85" i="6"/>
  <c r="BE146" i="6"/>
  <c r="BE148" i="6"/>
  <c r="BE152" i="6"/>
  <c r="BE154" i="6"/>
  <c r="BE182" i="6"/>
  <c r="BE186" i="6"/>
  <c r="BE188" i="6"/>
  <c r="BE192" i="6"/>
  <c r="BE200" i="6"/>
  <c r="BE210" i="6"/>
  <c r="BE214" i="6"/>
  <c r="BE233" i="6"/>
  <c r="BE237" i="6"/>
  <c r="BE245" i="6"/>
  <c r="E114" i="5"/>
  <c r="BE131" i="5"/>
  <c r="BE134" i="5"/>
  <c r="BE147" i="5"/>
  <c r="BE149" i="5"/>
  <c r="BE153" i="5"/>
  <c r="BE158" i="5"/>
  <c r="BE184" i="5"/>
  <c r="BE191" i="5"/>
  <c r="BE200" i="5"/>
  <c r="BE201" i="5"/>
  <c r="BE203" i="5"/>
  <c r="J125" i="4"/>
  <c r="J99" i="4" s="1"/>
  <c r="J118" i="5"/>
  <c r="BE133" i="5"/>
  <c r="BE137" i="5"/>
  <c r="BE138" i="5"/>
  <c r="BE139" i="5"/>
  <c r="BE141" i="5"/>
  <c r="BE143" i="5"/>
  <c r="BE145" i="5"/>
  <c r="BE151" i="5"/>
  <c r="BE152" i="5"/>
  <c r="BE160" i="5"/>
  <c r="BE162" i="5"/>
  <c r="BE163" i="5"/>
  <c r="BE164" i="5"/>
  <c r="BE168" i="5"/>
  <c r="BE174" i="5"/>
  <c r="BE175" i="5"/>
  <c r="BE176" i="5"/>
  <c r="BE178" i="5"/>
  <c r="BE180" i="5"/>
  <c r="BE181" i="5"/>
  <c r="BE192" i="5"/>
  <c r="BE196" i="5"/>
  <c r="BE208" i="5"/>
  <c r="BE210" i="5"/>
  <c r="J92" i="5"/>
  <c r="BE129" i="5"/>
  <c r="BE130" i="5"/>
  <c r="BE132" i="5"/>
  <c r="BE157" i="5"/>
  <c r="BE159" i="5"/>
  <c r="BE165" i="5"/>
  <c r="BE166" i="5"/>
  <c r="BE167" i="5"/>
  <c r="BE172" i="5"/>
  <c r="BE173" i="5"/>
  <c r="BE179" i="5"/>
  <c r="BE189" i="5"/>
  <c r="BE190" i="5"/>
  <c r="BE197" i="5"/>
  <c r="BE198" i="5"/>
  <c r="BE204" i="5"/>
  <c r="BE207" i="5"/>
  <c r="BE209" i="5"/>
  <c r="F92" i="5"/>
  <c r="BE135" i="5"/>
  <c r="BE136" i="5"/>
  <c r="BE140" i="5"/>
  <c r="BE142" i="5"/>
  <c r="BE144" i="5"/>
  <c r="BE146" i="5"/>
  <c r="BE148" i="5"/>
  <c r="BE150" i="5"/>
  <c r="BE154" i="5"/>
  <c r="BE155" i="5"/>
  <c r="BE161" i="5"/>
  <c r="BE169" i="5"/>
  <c r="BE170" i="5"/>
  <c r="BE171" i="5"/>
  <c r="BE182" i="5"/>
  <c r="BE183" i="5"/>
  <c r="BE185" i="5"/>
  <c r="BE186" i="5"/>
  <c r="BE193" i="5"/>
  <c r="BE194" i="5"/>
  <c r="BE195" i="5"/>
  <c r="BE202" i="5"/>
  <c r="BE205" i="5"/>
  <c r="BE206" i="5"/>
  <c r="BE126" i="4"/>
  <c r="BE127" i="4"/>
  <c r="BE128" i="4"/>
  <c r="BE146" i="4"/>
  <c r="BE149" i="4"/>
  <c r="BE150" i="4"/>
  <c r="BE151" i="4"/>
  <c r="BE153" i="4"/>
  <c r="BE154" i="4"/>
  <c r="BE157" i="4"/>
  <c r="E85" i="4"/>
  <c r="F92" i="4"/>
  <c r="J116" i="4"/>
  <c r="BE129" i="4"/>
  <c r="BE131" i="4"/>
  <c r="BE132" i="4"/>
  <c r="BE137" i="4"/>
  <c r="BE155" i="4"/>
  <c r="BE158" i="4"/>
  <c r="BE159" i="4"/>
  <c r="BE162" i="4"/>
  <c r="BE130" i="4"/>
  <c r="BE133" i="4"/>
  <c r="BE135" i="4"/>
  <c r="BE138" i="4"/>
  <c r="BE140" i="4"/>
  <c r="BE141" i="4"/>
  <c r="BE142" i="4"/>
  <c r="BE145" i="4"/>
  <c r="BE148" i="4"/>
  <c r="BE152" i="4"/>
  <c r="BE134" i="4"/>
  <c r="BE136" i="4"/>
  <c r="BE139" i="4"/>
  <c r="BE143" i="4"/>
  <c r="BE144" i="4"/>
  <c r="BE156" i="4"/>
  <c r="BE160" i="4"/>
  <c r="BE161" i="4"/>
  <c r="BE164" i="4"/>
  <c r="BE165" i="4"/>
  <c r="BE166" i="4"/>
  <c r="BE167" i="4"/>
  <c r="BE168" i="4"/>
  <c r="BE169" i="4"/>
  <c r="BE170" i="4"/>
  <c r="BE171" i="4"/>
  <c r="BE172" i="4"/>
  <c r="BE173" i="4"/>
  <c r="BE175" i="4"/>
  <c r="F92" i="3"/>
  <c r="J116" i="3"/>
  <c r="BE125" i="3"/>
  <c r="BE138" i="3"/>
  <c r="BE140" i="3"/>
  <c r="BE144" i="3"/>
  <c r="J92" i="3"/>
  <c r="BE130" i="3"/>
  <c r="BE137" i="3"/>
  <c r="BE139" i="3"/>
  <c r="BE143" i="3"/>
  <c r="E85" i="3"/>
  <c r="BE131" i="3"/>
  <c r="BE141" i="3"/>
  <c r="BE142" i="3"/>
  <c r="BE145" i="3"/>
  <c r="BE127" i="3"/>
  <c r="BE128" i="3"/>
  <c r="BE134" i="3"/>
  <c r="BE135" i="3"/>
  <c r="BE136" i="3"/>
  <c r="BE146" i="3"/>
  <c r="E128" i="2"/>
  <c r="J132" i="2"/>
  <c r="F135" i="2"/>
  <c r="BE186" i="2"/>
  <c r="BE192" i="2"/>
  <c r="BE213" i="2"/>
  <c r="BE220" i="2"/>
  <c r="BE224" i="2"/>
  <c r="BE225" i="2"/>
  <c r="BE233" i="2"/>
  <c r="BE244" i="2"/>
  <c r="BE248" i="2"/>
  <c r="BE260" i="2"/>
  <c r="BE269" i="2"/>
  <c r="BE273" i="2"/>
  <c r="BE276" i="2"/>
  <c r="BE297" i="2"/>
  <c r="BE322" i="2"/>
  <c r="BE326" i="2"/>
  <c r="BE336" i="2"/>
  <c r="BE344" i="2"/>
  <c r="BE348" i="2"/>
  <c r="BE366" i="2"/>
  <c r="BE372" i="2"/>
  <c r="BE394" i="2"/>
  <c r="BE401" i="2"/>
  <c r="BE404" i="2"/>
  <c r="BE409" i="2"/>
  <c r="BE424" i="2"/>
  <c r="BE436" i="2"/>
  <c r="BE451" i="2"/>
  <c r="BE462" i="2"/>
  <c r="BE470" i="2"/>
  <c r="BE483" i="2"/>
  <c r="BE496" i="2"/>
  <c r="BE513" i="2"/>
  <c r="BE518" i="2"/>
  <c r="BE537" i="2"/>
  <c r="BE548" i="2"/>
  <c r="BE549" i="2"/>
  <c r="BE557" i="2"/>
  <c r="BE565" i="2"/>
  <c r="BE569" i="2"/>
  <c r="BE576" i="2"/>
  <c r="BE594" i="2"/>
  <c r="BE595" i="2"/>
  <c r="BE627" i="2"/>
  <c r="BE673" i="2"/>
  <c r="BE675" i="2"/>
  <c r="BE676" i="2"/>
  <c r="BE679" i="2"/>
  <c r="BE685" i="2"/>
  <c r="BE691" i="2"/>
  <c r="BE697" i="2"/>
  <c r="BE702" i="2"/>
  <c r="BE703" i="2"/>
  <c r="BE708" i="2"/>
  <c r="BE712" i="2"/>
  <c r="BE713" i="2"/>
  <c r="BE715" i="2"/>
  <c r="BE716" i="2"/>
  <c r="BE721" i="2"/>
  <c r="BE723" i="2"/>
  <c r="BE728" i="2"/>
  <c r="BE753" i="2"/>
  <c r="BE756" i="2"/>
  <c r="BE164" i="2"/>
  <c r="BE187" i="2"/>
  <c r="BE188" i="2"/>
  <c r="BE202" i="2"/>
  <c r="BE205" i="2"/>
  <c r="BE212" i="2"/>
  <c r="BE214" i="2"/>
  <c r="BE232" i="2"/>
  <c r="BE250" i="2"/>
  <c r="BE254" i="2"/>
  <c r="BE256" i="2"/>
  <c r="BE257" i="2"/>
  <c r="BE267" i="2"/>
  <c r="BE284" i="2"/>
  <c r="BE287" i="2"/>
  <c r="BE300" i="2"/>
  <c r="BE304" i="2"/>
  <c r="BE308" i="2"/>
  <c r="BE312" i="2"/>
  <c r="BE316" i="2"/>
  <c r="BE328" i="2"/>
  <c r="BE332" i="2"/>
  <c r="BE350" i="2"/>
  <c r="BE358" i="2"/>
  <c r="BE731" i="2"/>
  <c r="BE750" i="2"/>
  <c r="BE760" i="2"/>
  <c r="BE761" i="2"/>
  <c r="BE141" i="2"/>
  <c r="BE147" i="2"/>
  <c r="BE170" i="2"/>
  <c r="BE174" i="2"/>
  <c r="BE180" i="2"/>
  <c r="BE216" i="2"/>
  <c r="BE217" i="2"/>
  <c r="BE219" i="2"/>
  <c r="BE222" i="2"/>
  <c r="BE228" i="2"/>
  <c r="BE236" i="2"/>
  <c r="BE240" i="2"/>
  <c r="BE286" i="2"/>
  <c r="BE294" i="2"/>
  <c r="BE303" i="2"/>
  <c r="BE320" i="2"/>
  <c r="BE340" i="2"/>
  <c r="BE382" i="2"/>
  <c r="BE390" i="2"/>
  <c r="BE413" i="2"/>
  <c r="BE418" i="2"/>
  <c r="BE429" i="2"/>
  <c r="BE432" i="2"/>
  <c r="BE435" i="2"/>
  <c r="BE456" i="2"/>
  <c r="BE460" i="2"/>
  <c r="BE466" i="2"/>
  <c r="BE480" i="2"/>
  <c r="BE499" i="2"/>
  <c r="BE515" i="2"/>
  <c r="BE519" i="2"/>
  <c r="BE520" i="2"/>
  <c r="BE523" i="2"/>
  <c r="BE531" i="2"/>
  <c r="BE541" i="2"/>
  <c r="BE553" i="2"/>
  <c r="BE560" i="2"/>
  <c r="BE588" i="2"/>
  <c r="BE592" i="2"/>
  <c r="BE598" i="2"/>
  <c r="BE603" i="2"/>
  <c r="BE613" i="2"/>
  <c r="BE625" i="2"/>
  <c r="BE631" i="2"/>
  <c r="BE633" i="2"/>
  <c r="BE639" i="2"/>
  <c r="BE643" i="2"/>
  <c r="BE645" i="2"/>
  <c r="BE650" i="2"/>
  <c r="BE652" i="2"/>
  <c r="BE657" i="2"/>
  <c r="BE659" i="2"/>
  <c r="BE663" i="2"/>
  <c r="BE665" i="2"/>
  <c r="BE669" i="2"/>
  <c r="BE730" i="2"/>
  <c r="J92" i="2"/>
  <c r="BE152" i="2"/>
  <c r="BE160" i="2"/>
  <c r="BE166" i="2"/>
  <c r="BE185" i="2"/>
  <c r="BE198" i="2"/>
  <c r="BE290" i="2"/>
  <c r="BE296" i="2"/>
  <c r="BE298" i="2"/>
  <c r="BE354" i="2"/>
  <c r="BE398" i="2"/>
  <c r="BE421" i="2"/>
  <c r="BE439" i="2"/>
  <c r="BE443" i="2"/>
  <c r="BE447" i="2"/>
  <c r="BE473" i="2"/>
  <c r="BE474" i="2"/>
  <c r="BE479" i="2"/>
  <c r="BE487" i="2"/>
  <c r="BE492" i="2"/>
  <c r="BE495" i="2"/>
  <c r="BE504" i="2"/>
  <c r="BE509" i="2"/>
  <c r="BE512" i="2"/>
  <c r="BE527" i="2"/>
  <c r="BE536" i="2"/>
  <c r="BE540" i="2"/>
  <c r="BE545" i="2"/>
  <c r="BE552" i="2"/>
  <c r="BE561" i="2"/>
  <c r="BE566" i="2"/>
  <c r="BE573" i="2"/>
  <c r="BE577" i="2"/>
  <c r="BE582" i="2"/>
  <c r="BE586" i="2"/>
  <c r="BE608" i="2"/>
  <c r="BE620" i="2"/>
  <c r="F34" i="2"/>
  <c r="BA95" i="1" s="1"/>
  <c r="F34" i="3"/>
  <c r="BA96" i="1"/>
  <c r="J34" i="4"/>
  <c r="AW97" i="1" s="1"/>
  <c r="F34" i="5"/>
  <c r="BA98" i="1" s="1"/>
  <c r="J34" i="5"/>
  <c r="AW98" i="1"/>
  <c r="F35" i="6"/>
  <c r="BB99" i="1" s="1"/>
  <c r="F36" i="6"/>
  <c r="BC99" i="1" s="1"/>
  <c r="F36" i="7"/>
  <c r="BC100" i="1" s="1"/>
  <c r="F37" i="8"/>
  <c r="BD101" i="1" s="1"/>
  <c r="F36" i="2"/>
  <c r="BC95" i="1" s="1"/>
  <c r="F37" i="2"/>
  <c r="BD95" i="1" s="1"/>
  <c r="F37" i="5"/>
  <c r="BD98" i="1" s="1"/>
  <c r="F34" i="6"/>
  <c r="BA99" i="1"/>
  <c r="F35" i="7"/>
  <c r="BB100" i="1"/>
  <c r="F34" i="8"/>
  <c r="BA101" i="1" s="1"/>
  <c r="F35" i="8"/>
  <c r="BB101" i="1" s="1"/>
  <c r="F35" i="2"/>
  <c r="BB95" i="1" s="1"/>
  <c r="F36" i="3"/>
  <c r="BC96" i="1"/>
  <c r="F37" i="3"/>
  <c r="BD96" i="1" s="1"/>
  <c r="F35" i="4"/>
  <c r="BB97" i="1" s="1"/>
  <c r="F36" i="4"/>
  <c r="BC97" i="1" s="1"/>
  <c r="F36" i="5"/>
  <c r="BC98" i="1"/>
  <c r="J34" i="6"/>
  <c r="AW99" i="1" s="1"/>
  <c r="F37" i="7"/>
  <c r="BD100" i="1" s="1"/>
  <c r="F36" i="8"/>
  <c r="BC101" i="1"/>
  <c r="J34" i="2"/>
  <c r="AW95" i="1" s="1"/>
  <c r="F35" i="3"/>
  <c r="BB96" i="1" s="1"/>
  <c r="J34" i="3"/>
  <c r="AW96" i="1" s="1"/>
  <c r="F34" i="4"/>
  <c r="BA97" i="1"/>
  <c r="F37" i="4"/>
  <c r="BD97" i="1" s="1"/>
  <c r="F35" i="5"/>
  <c r="BB98" i="1" s="1"/>
  <c r="F37" i="6"/>
  <c r="BD99" i="1" s="1"/>
  <c r="F34" i="7"/>
  <c r="BA100" i="1"/>
  <c r="J34" i="7"/>
  <c r="AW100" i="1"/>
  <c r="J34" i="8"/>
  <c r="AW101" i="1" s="1"/>
  <c r="T132" i="6" l="1"/>
  <c r="BK124" i="4"/>
  <c r="T123" i="3"/>
  <c r="T122" i="3" s="1"/>
  <c r="P123" i="3"/>
  <c r="P122" i="3" s="1"/>
  <c r="AU96" i="1" s="1"/>
  <c r="J133" i="3"/>
  <c r="J102" i="3" s="1"/>
  <c r="T139" i="2"/>
  <c r="T138" i="2" s="1"/>
  <c r="J124" i="4"/>
  <c r="J98" i="4" s="1"/>
  <c r="BK123" i="4"/>
  <c r="J123" i="4" s="1"/>
  <c r="J97" i="4" s="1"/>
  <c r="T125" i="8"/>
  <c r="T124" i="8" s="1"/>
  <c r="P132" i="6"/>
  <c r="P131" i="6"/>
  <c r="P130" i="6" s="1"/>
  <c r="P129" i="6" s="1"/>
  <c r="AU99" i="1" s="1"/>
  <c r="T187" i="5"/>
  <c r="R187" i="5"/>
  <c r="T239" i="6"/>
  <c r="T131" i="6" s="1"/>
  <c r="T130" i="6" s="1"/>
  <c r="T129" i="6" s="1"/>
  <c r="T122" i="7"/>
  <c r="P187" i="5"/>
  <c r="P126" i="5" s="1"/>
  <c r="P125" i="5" s="1"/>
  <c r="P124" i="5" s="1"/>
  <c r="AU98" i="1" s="1"/>
  <c r="R122" i="7"/>
  <c r="R127" i="5"/>
  <c r="T226" i="2"/>
  <c r="P125" i="8"/>
  <c r="P124" i="8" s="1"/>
  <c r="AU101" i="1" s="1"/>
  <c r="BK239" i="6"/>
  <c r="J239" i="6" s="1"/>
  <c r="J107" i="6" s="1"/>
  <c r="P127" i="5"/>
  <c r="P226" i="2"/>
  <c r="P138" i="2"/>
  <c r="AU95" i="1" s="1"/>
  <c r="T127" i="5"/>
  <c r="T126" i="5"/>
  <c r="T125" i="5"/>
  <c r="T124" i="5" s="1"/>
  <c r="R125" i="8"/>
  <c r="R124" i="8" s="1"/>
  <c r="P124" i="4"/>
  <c r="P123" i="4"/>
  <c r="P122" i="4" s="1"/>
  <c r="AU97" i="1" s="1"/>
  <c r="R239" i="6"/>
  <c r="R132" i="6"/>
  <c r="R131" i="6"/>
  <c r="R130" i="6"/>
  <c r="R129" i="6"/>
  <c r="R124" i="4"/>
  <c r="R123" i="4" s="1"/>
  <c r="R122" i="4" s="1"/>
  <c r="R226" i="2"/>
  <c r="R138" i="2" s="1"/>
  <c r="BK139" i="2"/>
  <c r="J139" i="2"/>
  <c r="J97" i="2"/>
  <c r="BK226" i="2"/>
  <c r="BK187" i="5"/>
  <c r="J187" i="5"/>
  <c r="J102" i="5"/>
  <c r="BK132" i="6"/>
  <c r="J132" i="6"/>
  <c r="J99" i="6" s="1"/>
  <c r="BK123" i="3"/>
  <c r="J123" i="3" s="1"/>
  <c r="J97" i="3" s="1"/>
  <c r="BK224" i="6"/>
  <c r="J224" i="6" s="1"/>
  <c r="J104" i="6" s="1"/>
  <c r="BK122" i="7"/>
  <c r="J122" i="7" s="1"/>
  <c r="J30" i="7" s="1"/>
  <c r="AG100" i="1" s="1"/>
  <c r="BK125" i="8"/>
  <c r="BK124" i="8" s="1"/>
  <c r="J124" i="8" s="1"/>
  <c r="J96" i="8" s="1"/>
  <c r="BK126" i="5"/>
  <c r="J126" i="5"/>
  <c r="J98" i="5"/>
  <c r="BK122" i="4"/>
  <c r="J122" i="4"/>
  <c r="J96" i="4" s="1"/>
  <c r="F33" i="2"/>
  <c r="AZ95" i="1" s="1"/>
  <c r="BA94" i="1"/>
  <c r="W30" i="1"/>
  <c r="BD94" i="1"/>
  <c r="W33" i="1" s="1"/>
  <c r="J33" i="8"/>
  <c r="AV101" i="1" s="1"/>
  <c r="AT101" i="1" s="1"/>
  <c r="BB94" i="1"/>
  <c r="AX94" i="1" s="1"/>
  <c r="J33" i="3"/>
  <c r="AV96" i="1" s="1"/>
  <c r="AT96" i="1" s="1"/>
  <c r="J33" i="4"/>
  <c r="AV97" i="1" s="1"/>
  <c r="AT97" i="1" s="1"/>
  <c r="F33" i="5"/>
  <c r="AZ98" i="1" s="1"/>
  <c r="F33" i="6"/>
  <c r="AZ99" i="1"/>
  <c r="J33" i="7"/>
  <c r="AV100" i="1"/>
  <c r="AT100" i="1" s="1"/>
  <c r="J33" i="2"/>
  <c r="AV95" i="1" s="1"/>
  <c r="AT95" i="1" s="1"/>
  <c r="F33" i="8"/>
  <c r="AZ101" i="1"/>
  <c r="BC94" i="1"/>
  <c r="W32" i="1"/>
  <c r="F33" i="3"/>
  <c r="AZ96" i="1"/>
  <c r="F33" i="4"/>
  <c r="AZ97" i="1" s="1"/>
  <c r="J33" i="5"/>
  <c r="AV98" i="1" s="1"/>
  <c r="AT98" i="1" s="1"/>
  <c r="J33" i="6"/>
  <c r="AV99" i="1" s="1"/>
  <c r="AT99" i="1" s="1"/>
  <c r="F33" i="7"/>
  <c r="AZ100" i="1" s="1"/>
  <c r="R126" i="5" l="1"/>
  <c r="R125" i="5" s="1"/>
  <c r="R124" i="5" s="1"/>
  <c r="BK138" i="2"/>
  <c r="J138" i="2" s="1"/>
  <c r="J96" i="2" s="1"/>
  <c r="J96" i="7"/>
  <c r="J226" i="2"/>
  <c r="J104" i="2"/>
  <c r="J125" i="8"/>
  <c r="J97" i="8"/>
  <c r="BK122" i="3"/>
  <c r="J122" i="3" s="1"/>
  <c r="J96" i="3" s="1"/>
  <c r="BK131" i="6"/>
  <c r="J131" i="6"/>
  <c r="J98" i="6"/>
  <c r="J39" i="7"/>
  <c r="BK125" i="5"/>
  <c r="J125" i="5"/>
  <c r="J97" i="5"/>
  <c r="AN100" i="1"/>
  <c r="AU94" i="1"/>
  <c r="J30" i="4"/>
  <c r="AG97" i="1"/>
  <c r="AN97" i="1"/>
  <c r="AY94" i="1"/>
  <c r="W31" i="1"/>
  <c r="J30" i="8"/>
  <c r="AG101" i="1"/>
  <c r="J30" i="2"/>
  <c r="AG95" i="1" s="1"/>
  <c r="AW94" i="1"/>
  <c r="AK30" i="1" s="1"/>
  <c r="AZ94" i="1"/>
  <c r="AV94" i="1" s="1"/>
  <c r="AK29" i="1" s="1"/>
  <c r="J39" i="2" l="1"/>
  <c r="J39" i="8"/>
  <c r="BK130" i="6"/>
  <c r="J130" i="6"/>
  <c r="J97" i="6" s="1"/>
  <c r="BK124" i="5"/>
  <c r="J124" i="5"/>
  <c r="J39" i="4"/>
  <c r="AN101" i="1"/>
  <c r="AN95" i="1"/>
  <c r="J30" i="3"/>
  <c r="AG96" i="1"/>
  <c r="AN96" i="1"/>
  <c r="J30" i="5"/>
  <c r="AG98" i="1" s="1"/>
  <c r="AN98" i="1" s="1"/>
  <c r="AT94" i="1"/>
  <c r="W29" i="1"/>
  <c r="J39" i="3" l="1"/>
  <c r="BK129" i="6"/>
  <c r="J129" i="6"/>
  <c r="J96" i="6" s="1"/>
  <c r="J96" i="5"/>
  <c r="J39" i="5"/>
  <c r="J30" i="6" l="1"/>
  <c r="AG99" i="1"/>
  <c r="AN99" i="1" s="1"/>
  <c r="J39" i="6" l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<sst xmlns="http://schemas.openxmlformats.org/spreadsheetml/2006/main" count="12733" uniqueCount="1976">
  <si>
    <t>Export Komplet</t>
  </si>
  <si>
    <t/>
  </si>
  <si>
    <t>2.0</t>
  </si>
  <si>
    <t>ZAMOK</t>
  </si>
  <si>
    <t>False</t>
  </si>
  <si>
    <t>{21c2951d-3cbe-47b7-afe8-40f6d1b6292b}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</si>
  <si>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</si>
  <si>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</si>
  <si>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</si>
  <si>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</si>
  <si>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</si>
  <si>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</si>
  <si>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</si>
  <si>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</si>
  <si>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20079741-4-2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</si>
  <si>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</si>
  <si>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</si>
  <si>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Budova FF MU Brno - Rekonstrukce učebny G24 - posluchárna</t>
  </si>
  <si>
    <t>KSO:</t>
  </si>
  <si>
    <t>CC-CZ:</t>
  </si>
  <si>
    <t>Místo:</t>
  </si>
  <si>
    <t xml:space="preserve"> </t>
  </si>
  <si>
    <t>Datum:</t>
  </si>
  <si>
    <t>6. 5. 2025</t>
  </si>
  <si>
    <t>Zadavatel:</t>
  </si>
  <si>
    <t>IČ:</t>
  </si>
  <si>
    <t>00216224</t>
  </si>
  <si>
    <t>Masarykova univerzita, Filozofická fakulta</t>
  </si>
  <si>
    <t>DIČ:</t>
  </si>
  <si>
    <t>Uchazeč:</t>
  </si>
  <si>
    <t>Vyplň údaj</t>
  </si>
  <si>
    <t>Projektant:</t>
  </si>
  <si>
    <t>25594443</t>
  </si>
  <si>
    <t>INTAR a.s.</t>
  </si>
  <si>
    <t>CZ25594443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</si>
  <si>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</si>
  <si>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</si>
  <si>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</si>
  <si>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</si>
  <si>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</si>
  <si>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</si>
  <si>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</si>
  <si>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</si>
  <si>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</si>
  <si>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</si>
  <si>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</si>
  <si>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</si>
  <si>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</si>
  <si>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</si>
  <si>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</si>
  <si>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</si>
  <si>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</si>
  <si>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</si>
  <si>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</si>
  <si>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</si>
  <si>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</si>
  <si>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</si>
  <si>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</si>
  <si>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</si>
  <si>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</si>
  <si>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</si>
  <si>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</si>
  <si>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</si>
  <si>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</si>
  <si>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</si>
  <si>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</si>
  <si>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</si>
  <si>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</si>
  <si>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</si>
  <si>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</si>
  <si>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</si>
  <si>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</si>
  <si>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</si>
  <si>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</si>
  <si>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</si>
  <si>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</si>
  <si>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</si>
  <si>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</si>
  <si>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</si>
  <si>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</si>
  <si>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</si>
  <si>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</si>
  <si>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</si>
  <si>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D.1.1</t>
  </si>
  <si>
    <t>Architektonicko stavební řešení</t>
  </si>
  <si>
    <t>STA</t>
  </si>
  <si>
    <t>1</t>
  </si>
  <si>
    <t>{92fcfba0-c356-4641-aa3f-bdbe0ba1c6df}</t>
  </si>
  <si>
    <t>2</t>
  </si>
  <si>
    <t>D.1.4.1</t>
  </si>
  <si>
    <t>Zdravotechnika</t>
  </si>
  <si>
    <t>{d1d0b1b0-7f5d-47f2-89f0-190c65448bed}</t>
  </si>
  <si>
    <t>D.1.4.3</t>
  </si>
  <si>
    <t>Vzduchotechnika</t>
  </si>
  <si>
    <t>{65d43407-6ce6-4a9c-b35f-19d5276e81fd}</t>
  </si>
  <si>
    <t>D.1.4.4</t>
  </si>
  <si>
    <t>Silnoproudé elektroinstalace</t>
  </si>
  <si>
    <t>{b05bcbd5-6389-43d0-bb1a-6cdacc74f71f}</t>
  </si>
  <si>
    <t>D.1.4.5</t>
  </si>
  <si>
    <t>Slaboproudé elektroinstalace</t>
  </si>
  <si>
    <t>{1d5f96b6-ed9d-4c52-a795-0117596c8485}</t>
  </si>
  <si>
    <t>D.1.4.6</t>
  </si>
  <si>
    <t>Měření a regulace</t>
  </si>
  <si>
    <t>{d8fefee0-ee5b-408a-8768-3f4af92181e5}</t>
  </si>
  <si>
    <t>VON</t>
  </si>
  <si>
    <t>Vedlejší a ostatní náklady</t>
  </si>
  <si>
    <t>{241bb552-d238-4130-98e9-09fa984b223f}</t>
  </si>
  <si>
    <t>KRYCÍ LIST SOUPISU PRACÍ</t>
  </si>
  <si>
    <t>Objekt:</t>
  </si>
  <si>
    <t>D.1.1 - Architektonicko stavební řešení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</si>
  <si>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</si>
  <si>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</si>
  <si>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</si>
  <si>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</si>
  <si>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</si>
  <si>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</si>
  <si>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</si>
  <si>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</si>
  <si>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</si>
  <si>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</si>
  <si>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</si>
  <si>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</si>
  <si>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</si>
  <si>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</si>
  <si>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</si>
  <si>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714 - Akustická a protiotřesová opatření</t>
  </si>
  <si>
    <t xml:space="preserve">    735 - Ústřední vytápění - otopná tělesa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</si>
  <si>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</si>
  <si>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</si>
  <si>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</si>
  <si>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</si>
  <si>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</si>
  <si>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</si>
  <si>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</si>
  <si>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</si>
  <si>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</si>
  <si>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</si>
  <si>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</si>
  <si>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</si>
  <si>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</si>
  <si>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</si>
  <si>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</si>
  <si>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</si>
  <si>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</si>
  <si>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</si>
  <si>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</si>
  <si>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</si>
  <si>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</si>
  <si>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</si>
  <si>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</si>
  <si>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</si>
  <si>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</si>
  <si>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</si>
  <si>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</si>
  <si>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</si>
  <si>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</si>
  <si>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317941123</t>
  </si>
  <si>
    <t>Osazování ocelových válcovaných nosníků na zdivu I nebo IE nebo U nebo UE nebo L č. 14 až 22 nebo výšky do 220 mm</t>
  </si>
  <si>
    <t>t</t>
  </si>
  <si>
    <t>4</t>
  </si>
  <si>
    <t>-1207023624</t>
  </si>
  <si>
    <t>P</t>
  </si>
  <si>
    <t>Poznámka k položce:_x000D_
specifikace nosníků viz část 767 Konstrukce zámečnické</t>
  </si>
  <si>
    <t>VV</t>
  </si>
  <si>
    <t>ocelová konstrukce pro uložení VZT jednotky</t>
  </si>
  <si>
    <t>"ozn. Z01 - pol. 1" 7,06*26,2*1,15*3/1000</t>
  </si>
  <si>
    <t>Součet</t>
  </si>
  <si>
    <t>Vodorovné konstrukce</t>
  </si>
  <si>
    <t>413232221</t>
  </si>
  <si>
    <t>Zazdívka zhlaví stropních trámů nebo válcovaných nosníků pálenými cihlami válcovaných nosníků, výšky přes 150 do 300 mm</t>
  </si>
  <si>
    <t>kus</t>
  </si>
  <si>
    <t>-1437754370</t>
  </si>
  <si>
    <t>"ozn. Z01 - pol. 1" 3</t>
  </si>
  <si>
    <t>6</t>
  </si>
  <si>
    <t>Úpravy povrchů, podlahy a osazování výplní</t>
  </si>
  <si>
    <t>612325419</t>
  </si>
  <si>
    <t>Oprava vápenocementové omítky vnitřních ploch hladké, tloušťky do 20 mm, s celoplošným přeštukováním, tloušťky štuku 3 mm stěn, v rozsahu opravované plochy přes 30 do 50%</t>
  </si>
  <si>
    <t>m2</t>
  </si>
  <si>
    <t>-1543019051</t>
  </si>
  <si>
    <t>oprava omítek v místnosti G24 po demontáži původního obkladu stěn</t>
  </si>
  <si>
    <t>místnost G24</t>
  </si>
  <si>
    <t>"stěna A" 12,46*3,68-1,48*2,72*4+(1,48+2,72*2)*0,3*4</t>
  </si>
  <si>
    <t>"stěna B" 12,46*3,68-1,7*2,72</t>
  </si>
  <si>
    <t>"stěna C" 6,16*2,86</t>
  </si>
  <si>
    <t>"stěna D" 6,16*3,68</t>
  </si>
  <si>
    <t>631311115</t>
  </si>
  <si>
    <t>Mazanina z betonu prostého bez zvýšených nároků na prostředí tl. přes 50 do 80 mm tř. C 20/25</t>
  </si>
  <si>
    <t>m3</t>
  </si>
  <si>
    <t>-1814172551</t>
  </si>
  <si>
    <t>podbetonování zhlaví a konců ocelových nosnáků Z01</t>
  </si>
  <si>
    <t>0,25*0,3*(3+3)*0,1</t>
  </si>
  <si>
    <t>5</t>
  </si>
  <si>
    <t>631319196</t>
  </si>
  <si>
    <t>Příplatek k cenám mazanin za malou plochu do 5 m2 jednotlivě mazanina tl. přes 80 do 120 mm</t>
  </si>
  <si>
    <t>-1286405000</t>
  </si>
  <si>
    <t>9</t>
  </si>
  <si>
    <t>Ostatní konstrukce a práce, bourání</t>
  </si>
  <si>
    <t>949101111</t>
  </si>
  <si>
    <t>Lešení pomocné pracovní pro objekty pozemních staveb pro zatížení do 150 kg/m2, o výšce lešeňové podlahy do 1,9 m</t>
  </si>
  <si>
    <t>1002304082</t>
  </si>
  <si>
    <t>"místnost č. G24" (2,58+0,88)*6,16</t>
  </si>
  <si>
    <t>"strojovna ZT" 15,3+(5*2+4,6)*1,0</t>
  </si>
  <si>
    <t>7</t>
  </si>
  <si>
    <t>949101112</t>
  </si>
  <si>
    <t>Lešení pomocné pracovní pro objekty pozemních staveb pro zatížení do 150 kg/m2, o výšce lešeňové podlahy přes 1,9 do 3,5 m</t>
  </si>
  <si>
    <t>812936006</t>
  </si>
  <si>
    <t>"místnost č. G32" 8,66*6,25</t>
  </si>
  <si>
    <t>"místnost č. G24" (5,48+0,88*4)*6,16</t>
  </si>
  <si>
    <t>8</t>
  </si>
  <si>
    <t>952901111</t>
  </si>
  <si>
    <t>Vyčištění budov nebo objektů před předáním do užívání budov bytové nebo občanské výstavby, světlé výšky podlaží do 4 m</t>
  </si>
  <si>
    <t>1922032459</t>
  </si>
  <si>
    <t>"místnost G24" 12,46*6,16</t>
  </si>
  <si>
    <t>"místnost G32" 8,66*6,25</t>
  </si>
  <si>
    <t>"strojovna VZT a půdní prostor" 15,3+30</t>
  </si>
  <si>
    <t>"ostatní prostory, dotčené prováděním prací - odhad" 200</t>
  </si>
  <si>
    <t>953943211</t>
  </si>
  <si>
    <t>Osazování drobných kovových předmětů kotvených do stěny hasicího přístroje</t>
  </si>
  <si>
    <t>-1722779282</t>
  </si>
  <si>
    <t>viz TZ D.1.3 - PBŘ</t>
  </si>
  <si>
    <t>"PHP s hasicí schopností 21A v místnosti posluchárny G24" 1</t>
  </si>
  <si>
    <t>"PHP s hasicí schopností 21A v prostoru pro umístění VZT v půdním prostoru" 1</t>
  </si>
  <si>
    <t>10</t>
  </si>
  <si>
    <t>M</t>
  </si>
  <si>
    <t>44932114</t>
  </si>
  <si>
    <t>přístroj hasicí ruční práškový PG 6 LE</t>
  </si>
  <si>
    <t>-1437644402</t>
  </si>
  <si>
    <t>11</t>
  </si>
  <si>
    <t>953993321</t>
  </si>
  <si>
    <t>Osazení bezpečnostní, orientační nebo informační tabulky plastové nebo smaltované přilepením</t>
  </si>
  <si>
    <t>-1884945312</t>
  </si>
  <si>
    <t>73534553</t>
  </si>
  <si>
    <t>tabulka bezpečnostní plastová s tiskem 210x123mm</t>
  </si>
  <si>
    <t>-1021194706</t>
  </si>
  <si>
    <t>13</t>
  </si>
  <si>
    <t>965031131</t>
  </si>
  <si>
    <t>Bourání podlah z cihel bez podkladního lože, s jakoukoliv výplní spár kladených naplocho, plochy přes 1 m2</t>
  </si>
  <si>
    <t>-174438423</t>
  </si>
  <si>
    <t>vybourání otvoru do stropu místnosti G32</t>
  </si>
  <si>
    <t>0,77*1,425</t>
  </si>
  <si>
    <t>14</t>
  </si>
  <si>
    <t>965082922</t>
  </si>
  <si>
    <t>Odstranění násypu pod podlahami nebo ochranného násypu na střechách tl. do 100 mm, plochy do 2 m2</t>
  </si>
  <si>
    <t>894320051</t>
  </si>
  <si>
    <t>vybourání otvoru do polahy místnosti č. G32</t>
  </si>
  <si>
    <t>0,77*1,425*0,095</t>
  </si>
  <si>
    <t>15</t>
  </si>
  <si>
    <t>973031325</t>
  </si>
  <si>
    <t>Vysekání výklenků nebo kapes ve zdivu z cihel na maltu vápennou nebo vápenocementovou kapes, plochy do 0,10 m2, hl. do 300 mm</t>
  </si>
  <si>
    <t>1928733115</t>
  </si>
  <si>
    <t>kapsy pro osazení konstrukce pro VZT</t>
  </si>
  <si>
    <t>16</t>
  </si>
  <si>
    <t>977151113</t>
  </si>
  <si>
    <t>Jádrové vrty diamantovými korunkami do stavebních materiálů (železobetonu, betonu, cihel, obkladů, dlažeb, kamene) průměru přes 40 do 50 mm</t>
  </si>
  <si>
    <t>m</t>
  </si>
  <si>
    <t>1344013549</t>
  </si>
  <si>
    <t>"vrtané prostups v půdním prostoru" 0,45*2</t>
  </si>
  <si>
    <t>17</t>
  </si>
  <si>
    <t>978012191</t>
  </si>
  <si>
    <t>Otlučení vápenných nebo vápenocementových omítek vnitřních ploch stropů rákosovaných, v rozsahu přes 50 do 100 %</t>
  </si>
  <si>
    <t>-1093388377</t>
  </si>
  <si>
    <t>997</t>
  </si>
  <si>
    <t>Přesun sutě</t>
  </si>
  <si>
    <t>18</t>
  </si>
  <si>
    <t>997006012</t>
  </si>
  <si>
    <t>Úprava stavebního odpadu třídění ruční</t>
  </si>
  <si>
    <t>-1141542455</t>
  </si>
  <si>
    <t>19</t>
  </si>
  <si>
    <t>997013216</t>
  </si>
  <si>
    <t>Vnitrostaveništní doprava suti a vybouraných hmot vodorovně do 50 m s naložením ručně pro budovy a haly výšky přes 18 do 21 m</t>
  </si>
  <si>
    <t>-1610231248</t>
  </si>
  <si>
    <t>20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</si>
  <si>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</si>
  <si>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</si>
  <si>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-37748472</t>
  </si>
  <si>
    <t>12,579*10 'Přepočtené koeficientem množství</t>
  </si>
  <si>
    <t>997013312</t>
  </si>
  <si>
    <t>Shoz na stavební suť montáž a demontáž shozu výšky přes 10 do 20 m</t>
  </si>
  <si>
    <t>-2134498391</t>
  </si>
  <si>
    <t>22</t>
  </si>
  <si>
    <t>997013322</t>
  </si>
  <si>
    <t>Shoz na stavební suť montáž a demontáž shozu výšky Příplatek za první a každý další den použití shozu výšky přes 10 do 20 m</t>
  </si>
  <si>
    <t>128540371</t>
  </si>
  <si>
    <t>12*30 'Přepočtené koeficientem množství</t>
  </si>
  <si>
    <t>23</t>
  </si>
  <si>
    <t>997013501</t>
  </si>
  <si>
    <t>Odvoz suti a vybouraných hmot na skládku nebo meziskládku se složením, na vzdálenost do 1 km</t>
  </si>
  <si>
    <t>-118678422</t>
  </si>
  <si>
    <t>24</t>
  </si>
  <si>
    <t>997013509</t>
  </si>
  <si>
    <t>Odvoz suti a vybouraných hmot na skládku nebo meziskládku se složením, na vzdálenost Příplatek k ceně za každý další započatý 1 km přes 1 km</t>
  </si>
  <si>
    <t>1225103682</t>
  </si>
  <si>
    <t>12,579*14 'Přepočtené koeficientem množství</t>
  </si>
  <si>
    <t>25</t>
  </si>
  <si>
    <t>997013871</t>
  </si>
  <si>
    <t>Poplatek za uložení stavebního odpadu na recyklační skládce (skládkovné) směsného stavebního a demoličního zatříděného do Katalogu odpadů pod kódem 17 09 04</t>
  </si>
  <si>
    <t>-930421762</t>
  </si>
  <si>
    <t>998</t>
  </si>
  <si>
    <t>Přesun hmot</t>
  </si>
  <si>
    <t>26</t>
  </si>
  <si>
    <t>998018003</t>
  </si>
  <si>
    <t>Přesun hmot pro budovy občanské výstavby, bydlení, výrobu a služby ruční (bez užití mechanizace) vodorovná dopravní vzdálenost do 100 m pro budovy s jakoukoliv nosnou konstrukcí výšky přes 12 do 24 m</t>
  </si>
  <si>
    <t>-1658714204</t>
  </si>
  <si>
    <t>27</t>
  </si>
  <si>
    <t>998018011</t>
  </si>
  <si>
    <t>Přesun hmot pro budovy občanské výstavby, bydlení, výrobu a služby ruční (bez užití mechanizace) Příplatek k cenám za ruční zvětšený přesun přes vymezenou vodorovnou dopravní vzdálenost za každých dalších započatých 100 m</t>
  </si>
  <si>
    <t>158146565</t>
  </si>
  <si>
    <t>PSV</t>
  </si>
  <si>
    <t>Práce a dodávky PSV</t>
  </si>
  <si>
    <t>712</t>
  </si>
  <si>
    <t>Povlakové krytiny</t>
  </si>
  <si>
    <t>28</t>
  </si>
  <si>
    <t>712361801</t>
  </si>
  <si>
    <t>Odstranění povlakové krytiny střech plochých do 10° z fólií položenou volně se svařovanými nebo lepenými spoji</t>
  </si>
  <si>
    <t>-1208369549</t>
  </si>
  <si>
    <t>0,77*1,425*2</t>
  </si>
  <si>
    <t>29</t>
  </si>
  <si>
    <t>998712313</t>
  </si>
  <si>
    <t>Přesun hmot pro povlakové krytiny stanovený procentní sazbou (%) z ceny vodorovná dopravní vzdálenost do 50 m ruční (bez užití mechanizace) v objektech výšky přes 12 do 24 m</t>
  </si>
  <si>
    <t>%</t>
  </si>
  <si>
    <t>1768064108</t>
  </si>
  <si>
    <t>30</t>
  </si>
  <si>
    <t>998712319</t>
  </si>
  <si>
    <t>Přesun hmot pro povlakové krytiny stanovený procentní sazbou (%) z ceny vodorovná dopravní vzdálenost do 50 m Příplatek k cenám za ruční zvětšený přesun přes vymezenou vodorovnou dopravní vzdálenost za každých dalších započatých 50 m</t>
  </si>
  <si>
    <t>-1663411815</t>
  </si>
  <si>
    <t>0,551*2 'Přepočtené koeficientem množství</t>
  </si>
  <si>
    <t>713</t>
  </si>
  <si>
    <t>Izolace tepelné</t>
  </si>
  <si>
    <t>31</t>
  </si>
  <si>
    <t>713120811</t>
  </si>
  <si>
    <t>Odstranění tepelné izolace podlah z rohoží, pásů, dílců, desek, bloků podlah volně kladených nebo mezi trámy z vláknitých materiálů suchých, tloušťka izolace do 100 mm</t>
  </si>
  <si>
    <t>-498310987</t>
  </si>
  <si>
    <t>32</t>
  </si>
  <si>
    <t>713120813</t>
  </si>
  <si>
    <t>Odstranění tepelné izolace podlah z rohoží, pásů, dílců, desek, bloků podlah volně kladených nebo mezi trámy z vláknitých materiálů suchých, tloušťka izolace přes 100 mm</t>
  </si>
  <si>
    <t>-238017916</t>
  </si>
  <si>
    <t>33</t>
  </si>
  <si>
    <t>713151111</t>
  </si>
  <si>
    <t>Montáž tepelné izolace střech šikmých rohožemi, pásy, deskami (izolační materiál ve specifikaci) kladenými volně mezi krokve</t>
  </si>
  <si>
    <t>-1111078471</t>
  </si>
  <si>
    <t>strop strojovny VZT v půdním prostoru</t>
  </si>
  <si>
    <t>(3,1+1,3)*4,0</t>
  </si>
  <si>
    <t>34</t>
  </si>
  <si>
    <t>63148155</t>
  </si>
  <si>
    <t>deska tepelně izolační minerální univerzální λ=0,035 tl 120mm</t>
  </si>
  <si>
    <t>1934663084</t>
  </si>
  <si>
    <t>17,6*1,02 'Přepočtené koeficientem množství</t>
  </si>
  <si>
    <t>35</t>
  </si>
  <si>
    <t>713151121</t>
  </si>
  <si>
    <t>Montáž tepelné izolace střech šikmých rohožemi, pásy, deskami (izolační materiál ve specifikaci) kladenými volně pod krokve</t>
  </si>
  <si>
    <t>-950703863</t>
  </si>
  <si>
    <t>36</t>
  </si>
  <si>
    <t>63148150</t>
  </si>
  <si>
    <t>deska tepelně izolační minerální univerzální λ=0,033-0,035 tl 40mm</t>
  </si>
  <si>
    <t>-1033972136</t>
  </si>
  <si>
    <t>17,6*1,05 'Přepočtené koeficientem množství</t>
  </si>
  <si>
    <t>37</t>
  </si>
  <si>
    <t>998713313</t>
  </si>
  <si>
    <t>Přesun hmot pro izolace tepelné stanovený procentní sazbou (%) z ceny vodorovná dopravní vzdálenost do 50 m ruční (bez užití mechanizace) v objektech výšky přes 12 m do 24 m</t>
  </si>
  <si>
    <t>-1947895636</t>
  </si>
  <si>
    <t>38</t>
  </si>
  <si>
    <t>998713319</t>
  </si>
  <si>
    <t>Přesun hmot pro izolace tepelné stanovený procentní sazbou (%) z ceny vodorovná dopravní vzdálenost do 50 m Příplatek k cenám za ruční zvětšený přesun přes vymezenou vodorovnou dopravní vzdálenost za každých dalších započatých 50 m</t>
  </si>
  <si>
    <t>-1083375282</t>
  </si>
  <si>
    <t>96,335*2 'Přepočtené koeficientem množství</t>
  </si>
  <si>
    <t>714</t>
  </si>
  <si>
    <t>Akustická a protiotřesová opatření</t>
  </si>
  <si>
    <t>39</t>
  </si>
  <si>
    <t>714113121</t>
  </si>
  <si>
    <t>Montáž akustických obkladů z dřevěných akustických lamelových obkladů lišt obvodových</t>
  </si>
  <si>
    <t>-468120529</t>
  </si>
  <si>
    <t>akustický obklad stěn v místnosti G24</t>
  </si>
  <si>
    <t>"stěna A" 1,2+1,88</t>
  </si>
  <si>
    <t>"stěna B" 3,14+7,62+2,72*2</t>
  </si>
  <si>
    <t>"stěna C" 6,16</t>
  </si>
  <si>
    <t>"stěna D" 6,16</t>
  </si>
  <si>
    <t>40</t>
  </si>
  <si>
    <t>59036250</t>
  </si>
  <si>
    <t>lišta ukončovací k lamelovým akustickým panelům</t>
  </si>
  <si>
    <t>1288230739</t>
  </si>
  <si>
    <t>31,6*1,08 'Přepočtené koeficientem množství</t>
  </si>
  <si>
    <t>41</t>
  </si>
  <si>
    <t>714121011</t>
  </si>
  <si>
    <t>Montáž akustických minerálních panelů podstropních s rozšířenou pohltivostí zvuku zavěšených na rošt viditelný</t>
  </si>
  <si>
    <t>1374793573</t>
  </si>
  <si>
    <t>nový podhled v místnosti G24</t>
  </si>
  <si>
    <t>10,8*4,8</t>
  </si>
  <si>
    <t>42</t>
  </si>
  <si>
    <t>63126344</t>
  </si>
  <si>
    <t>panel akustický povrch porézní skelná tkanina hrana nezatřená rovná αw=0,30 viditelný rastr bílý tl 15mm</t>
  </si>
  <si>
    <t>1371515239</t>
  </si>
  <si>
    <t>Poznámka k položce:_x000D_
kombinace panelů velikosti 600x600 mm a 1200x600 mm - viz výkres číslo D.1.1.08 Akustický podhled</t>
  </si>
  <si>
    <t>51,84*1,05 'Přepočtené koeficientem množství</t>
  </si>
  <si>
    <t>43</t>
  </si>
  <si>
    <t>714123002</t>
  </si>
  <si>
    <t>Montáž akustických minerálních panelů stěnových demontovatelných, instalovaných na rošt skrytý</t>
  </si>
  <si>
    <t>-92177041</t>
  </si>
  <si>
    <t>Poznámka k položce:_x000D_
podrobná specifikace akustického obkladu viz technická zpráva a výkres č. D.1.1.09 Akustický obklad stěn</t>
  </si>
  <si>
    <t>"stěna A" 1,2*1,88</t>
  </si>
  <si>
    <t>"stěna B" (3,14+0,64)*2,72+0,88*(2,58+2,44+2,3+2,16+2,02)+2,58*1,88</t>
  </si>
  <si>
    <t>"stěna C" 6,16*1,88</t>
  </si>
  <si>
    <t>44</t>
  </si>
  <si>
    <t>RMAT0003</t>
  </si>
  <si>
    <t>panel akustický typA/typB</t>
  </si>
  <si>
    <t>-1867755077</t>
  </si>
  <si>
    <t>61,758*1,05 'Přepočtené koeficientem množství</t>
  </si>
  <si>
    <t>45</t>
  </si>
  <si>
    <t>998714313</t>
  </si>
  <si>
    <t>Přesun hmot pro akustická a protiotřesová opatření stanovený procentní sazbou (%) z ceny vodorovná dopravní vzdálenost do 50 m ruční (bez užití mechanizace) v objektech výšky přes 12 do 24 m</t>
  </si>
  <si>
    <t>-731292454</t>
  </si>
  <si>
    <t>46</t>
  </si>
  <si>
    <t>998714319</t>
  </si>
  <si>
    <t>Přesun hmot pro akustická a protiotřesová opatření stanovený procentní sazbou (%) z ceny vodorovná dopravní vzdálenost do 50 m Příplatek k cenám za ruční zvětšený přesun přes vymezenou vodorovnou dopravní vzdálenost za každých dalších započatých 50 m</t>
  </si>
  <si>
    <t>281520696</t>
  </si>
  <si>
    <t>2746,324*2 'Přepočtené koeficientem množství</t>
  </si>
  <si>
    <t>735</t>
  </si>
  <si>
    <t>Ústřední vytápění - otopná tělesa</t>
  </si>
  <si>
    <t>47</t>
  </si>
  <si>
    <t>735151822</t>
  </si>
  <si>
    <t>Demontáž otopných těles panelových dvouřadých stavební délky přes 1500 do 2820 mm</t>
  </si>
  <si>
    <t>1622700882</t>
  </si>
  <si>
    <t>demontáž otopného tělesa v posluchárně G24 - viz D.1.1.03 - pozn. 7</t>
  </si>
  <si>
    <t>48</t>
  </si>
  <si>
    <t>735159230</t>
  </si>
  <si>
    <t>Montáž otopných těles panelových dvouřadých, stavební délky přes 1500 do 1980 mm</t>
  </si>
  <si>
    <t>-1612283754</t>
  </si>
  <si>
    <t>Poznámka k položce:_x000D_
zpětná montáž demontovaného otopného tělesa</t>
  </si>
  <si>
    <t>49</t>
  </si>
  <si>
    <t>735494811</t>
  </si>
  <si>
    <t>Vypuštění vody z otopných soustav bez kotlů, ohříváků, zásobníků a nádrží</t>
  </si>
  <si>
    <t>1701413253</t>
  </si>
  <si>
    <t>50</t>
  </si>
  <si>
    <t>998735213</t>
  </si>
  <si>
    <t>Přesun hmot pro otopná tělesa stanovený procentní sazbou (%) z ceny vodorovná dopravní vzdálenost do 50 m s omezením mechanizace v objektech výšky přes 12 do 24 m</t>
  </si>
  <si>
    <t>777939689</t>
  </si>
  <si>
    <t>51</t>
  </si>
  <si>
    <t>998735293</t>
  </si>
  <si>
    <t>Přesun hmot pro otopná tělesa stanovený procentní sazbou (%) z ceny vodorovná dopravní vzdálenost do 50 m Příplatek k cenám za zvětšený přesun přes vymezenou vodorovnou dopravní vzdálenost do 500 m</t>
  </si>
  <si>
    <t>682669017</t>
  </si>
  <si>
    <t>762</t>
  </si>
  <si>
    <t>Konstrukce tesařské</t>
  </si>
  <si>
    <t>52</t>
  </si>
  <si>
    <t>762085103</t>
  </si>
  <si>
    <t>Montáž ocelových spojovacích prostředků (materiál ve specifikaci) kotevních želez příložek, patek, táhel</t>
  </si>
  <si>
    <t>358103468</t>
  </si>
  <si>
    <t>"trámová botka - ozn. Z02" 12</t>
  </si>
  <si>
    <t>53</t>
  </si>
  <si>
    <t>54825309</t>
  </si>
  <si>
    <t>kování tesařské trámová botka-třmen typ1 100x140x2,0mm</t>
  </si>
  <si>
    <t>461364877</t>
  </si>
  <si>
    <t>54</t>
  </si>
  <si>
    <t>762331811</t>
  </si>
  <si>
    <t>Demontáž vázaných konstrukcí krovů sklonu do 60° z hranolů, hranolků, fošen, průřezové plochy do 120 cm2</t>
  </si>
  <si>
    <t>-2106409742</t>
  </si>
  <si>
    <t>podlahové trámy pro provizorní montážní lávky</t>
  </si>
  <si>
    <t>3,4*6+2,5*3</t>
  </si>
  <si>
    <t>55</t>
  </si>
  <si>
    <t>762331812</t>
  </si>
  <si>
    <t>Demontáž vázaných konstrukcí krovů sklonu do 60° z hranolů, hranolků, fošen, průřezové plochy přes 120 do 224 cm2</t>
  </si>
  <si>
    <t>-641595652</t>
  </si>
  <si>
    <t>podlahové trámy pro nové pochozí lávky</t>
  </si>
  <si>
    <t>2,8*4+2,4*2</t>
  </si>
  <si>
    <t>56</t>
  </si>
  <si>
    <t>762331931</t>
  </si>
  <si>
    <t>Vyřezání části střešní vazby vázané konstrukce krovů průřezové plochy řeziva přes 224 do 288 cm2, délky vyřezané části krovového prvku do 3 m</t>
  </si>
  <si>
    <t>1629774317</t>
  </si>
  <si>
    <t>provizorní otvor pro montáž VZT</t>
  </si>
  <si>
    <t>"ktokev" 2,0</t>
  </si>
  <si>
    <t>57</t>
  </si>
  <si>
    <t>762332131</t>
  </si>
  <si>
    <t>Montáž vázaných konstrukcí krovů střech pultových, sedlových, valbových, stanových čtvercového nebo obdélníkového půdorysu z řeziva hraněného průřezové plochy přes 50 do 120 cm2</t>
  </si>
  <si>
    <t>-1802042461</t>
  </si>
  <si>
    <t>58</t>
  </si>
  <si>
    <t>60512125</t>
  </si>
  <si>
    <t>hranol stavební řezivo průřezu do 120cm2 do dl 6m</t>
  </si>
  <si>
    <t>-127123889</t>
  </si>
  <si>
    <t>27,9*0,008 'Přepočtené koeficientem množství</t>
  </si>
  <si>
    <t>59</t>
  </si>
  <si>
    <t>762332132</t>
  </si>
  <si>
    <t>Montáž vázaných konstrukcí krovů střech pultových, sedlových, valbových, stanových čtvercového nebo obdélníkového půdorysu z řeziva hraněného průřezové plochy přes 120 do 224 cm2</t>
  </si>
  <si>
    <t>1022574256</t>
  </si>
  <si>
    <t>60</t>
  </si>
  <si>
    <t>60512130</t>
  </si>
  <si>
    <t>hranol stavební řezivo průřezu do 224cm2 do dl 6m</t>
  </si>
  <si>
    <t>1910097326</t>
  </si>
  <si>
    <t>16*0,016 'Přepočtené koeficientem množství</t>
  </si>
  <si>
    <t>61</t>
  </si>
  <si>
    <t>762332923</t>
  </si>
  <si>
    <t>Doplnění střešní vazby řezivem (materiál v ceně) průřezové plochy přes 224 do 288 cm2</t>
  </si>
  <si>
    <t>-326965852</t>
  </si>
  <si>
    <t>62</t>
  </si>
  <si>
    <t>762341811</t>
  </si>
  <si>
    <t>Demontáž bednění a laťování bednění střech rovných, obloukových, sklonu do 60° se všemi nadstřešními konstrukcemi z prken hrubých, hoblovaných tl. do 32 mm</t>
  </si>
  <si>
    <t>109216553</t>
  </si>
  <si>
    <t>ovtory v plechové krytině pro VZT</t>
  </si>
  <si>
    <t>0,4*0,5+0,4*0,4</t>
  </si>
  <si>
    <t>63</t>
  </si>
  <si>
    <t>762341913</t>
  </si>
  <si>
    <t>Vyřezání otvorů v laťování střech bez rozebrání krytiny průřezové plochy latí do 25 cm2, otvoru plochy jednotlivě přes 1 do 4 m2</t>
  </si>
  <si>
    <t>961388488</t>
  </si>
  <si>
    <t>montážní otvor pro osazení VZT</t>
  </si>
  <si>
    <t>2,0*1,4</t>
  </si>
  <si>
    <t>64</t>
  </si>
  <si>
    <t>762341931</t>
  </si>
  <si>
    <t>Vyřezání otvorů v bednění střech bez rozebrání krytiny z prken tl. do 32 mm, otvoru plochy jednotlivě do 1 m2</t>
  </si>
  <si>
    <t>1276226619</t>
  </si>
  <si>
    <t>(0,4+0,5+0,4+0,4)*2</t>
  </si>
  <si>
    <t>65</t>
  </si>
  <si>
    <t>762342923</t>
  </si>
  <si>
    <t>Zalaťování otvoru ve střeše - montáž (materiál ve specifikaci) latěmi tl. do 32/50 mm, na vzdálenost do 0,50 m, otvoru plochy jednotlivě přes 1 do 4 m2</t>
  </si>
  <si>
    <t>-2010554027</t>
  </si>
  <si>
    <t>66</t>
  </si>
  <si>
    <t>60514101</t>
  </si>
  <si>
    <t>řezivo jehličnaté lať 10-25cm2</t>
  </si>
  <si>
    <t>963309349</t>
  </si>
  <si>
    <t>2,8*0,02 'Přepočtené koeficientem množství</t>
  </si>
  <si>
    <t>67</t>
  </si>
  <si>
    <t>762395000</t>
  </si>
  <si>
    <t>Spojovací prostředky krovů, bednění a laťování, nadstřešních konstrukcí svorníky, prkna, hřebíky, pásová ocel, vruty</t>
  </si>
  <si>
    <t>-1346019597</t>
  </si>
  <si>
    <t>0,223</t>
  </si>
  <si>
    <t>0,256</t>
  </si>
  <si>
    <t>68</t>
  </si>
  <si>
    <t>762511241</t>
  </si>
  <si>
    <t>Podlahové konstrukce podkladové z dřevoštěpkových desek OSB jednovrstvých šroubovaných na sraz, tloušťky desky 10 mm</t>
  </si>
  <si>
    <t>1396523063</t>
  </si>
  <si>
    <t>nová podlahová skladba v posluchárně G24 - viz D.1.1.04</t>
  </si>
  <si>
    <t>"doplnění podstupnic pro vyrovnání šířky stupňů" 6,16*(1+2+1)</t>
  </si>
  <si>
    <t>69</t>
  </si>
  <si>
    <t>762511247</t>
  </si>
  <si>
    <t>Podlahové konstrukce podkladové z dřevoštěpkových desek OSB jednovrstvých šroubovaných na sraz, tloušťky desky 25 mm</t>
  </si>
  <si>
    <t>-544299153</t>
  </si>
  <si>
    <t>"ozn. Z01 - pochozí plocha pro obsluhu" 3,5*0,965</t>
  </si>
  <si>
    <t>další pochozí lávky - viz v.č. D.1.1.10 - Revizní lávky</t>
  </si>
  <si>
    <t>0,97*0,13+3,94*0,76+2,0*0,95</t>
  </si>
  <si>
    <t>provizorní montážní lávky</t>
  </si>
  <si>
    <t>3,0*4,74+2,5*2,5</t>
  </si>
  <si>
    <t>70</t>
  </si>
  <si>
    <t>762511847</t>
  </si>
  <si>
    <t>Demontáž podlahové konstrukce podkladové z dřevoštěpkových desek jednovrstvých šroubovaných na sraz, tloušťka desky přes 15 mm</t>
  </si>
  <si>
    <t>1485783005</t>
  </si>
  <si>
    <t>půdní prostor</t>
  </si>
  <si>
    <t>"demontovaná pochozí lávka" 0,67*2,56+1,14*0,67</t>
  </si>
  <si>
    <t>71</t>
  </si>
  <si>
    <t>762521811</t>
  </si>
  <si>
    <t>Demontáž podlah bez polštářů z prken tl. do 32 mm</t>
  </si>
  <si>
    <t>-937633219</t>
  </si>
  <si>
    <t>vyřezání otvoru do polahy místnosti č. G32</t>
  </si>
  <si>
    <t>"dřevěný prkenný záklaop - 2x" (0,77*1,425)*2</t>
  </si>
  <si>
    <t>"prkna podhledu" 0,77*1,425</t>
  </si>
  <si>
    <t>vyřezání otvoru do stropu místnosti G32</t>
  </si>
  <si>
    <t>"dřevěný prkenný záklop" 0,77*1,425</t>
  </si>
  <si>
    <t>"místnost č. G24 - rozebrání části podlahové skladby pro instalace EL a SLP" 2,5*2,5</t>
  </si>
  <si>
    <t>"výměna části dřevěného prkenného záklopu - předpoklad" 90</t>
  </si>
  <si>
    <t>72</t>
  </si>
  <si>
    <t>762521922</t>
  </si>
  <si>
    <t>Vyřezání části podlahy tesařské bez vyřezání polštářů z prken tl. do 32 mm, plochy otvoru jednotlivě přes 0,25 do 1,00 m2</t>
  </si>
  <si>
    <t>1115147468</t>
  </si>
  <si>
    <t>"dřevěný prkenný záklaop - 2x" (0,77+1,425)*2</t>
  </si>
  <si>
    <t>"prkna podhledu" 0,77+1,425</t>
  </si>
  <si>
    <t>"dřevěný prkenný záklop" 0,77+1,425</t>
  </si>
  <si>
    <t>73</t>
  </si>
  <si>
    <t>762521924</t>
  </si>
  <si>
    <t>Vyřezání části podlahy tesařské bez vyřezání polštářů z prken tl. do 32 mm, plochy otvoru jednotlivě přes 4,00 m2</t>
  </si>
  <si>
    <t>-1611367710</t>
  </si>
  <si>
    <t>místnost č. G24 - rozebrání části podlahové skladby pro instalace EL a SLP</t>
  </si>
  <si>
    <t>2,5*4</t>
  </si>
  <si>
    <t>74</t>
  </si>
  <si>
    <t>762521952</t>
  </si>
  <si>
    <t>Vyřezání části podlahy tesařské bez vyřezání polštářů z desek měkkých (minerálněvláknitých, dřevovláknitých apod.), plochy otvoru jednotlivě přes 0,25 do 1,00 m2</t>
  </si>
  <si>
    <t>-577183400</t>
  </si>
  <si>
    <t>"dřevotrískové a dřevovláknité desky" (0,77+1,425)*2</t>
  </si>
  <si>
    <t>75</t>
  </si>
  <si>
    <t>762522911</t>
  </si>
  <si>
    <t>Vyřezání části podlahy tesařské vyřezání polštářů tl. do 100 mm</t>
  </si>
  <si>
    <t>2038091657</t>
  </si>
  <si>
    <t>"výměna podlahových polštářů - předpoklad" 6,5*3</t>
  </si>
  <si>
    <t>76</t>
  </si>
  <si>
    <t>762524911</t>
  </si>
  <si>
    <t>Položení polštářů tesařské podlahy s nastavením tl. do 100 mm a příložkami</t>
  </si>
  <si>
    <t>1223874308</t>
  </si>
  <si>
    <t>77</t>
  </si>
  <si>
    <t>762526811</t>
  </si>
  <si>
    <t>Demontáž podlah z desek dřevotřískových, překližkových, sololitových tl. do 20 mm bez polštářů</t>
  </si>
  <si>
    <t>-1232595226</t>
  </si>
  <si>
    <t>demontáž podlahy v posluchárně G24 - viz D.1.1.03</t>
  </si>
  <si>
    <t>"skladba P01 - pozn. 1" 5,49*6,16*2</t>
  </si>
  <si>
    <t>"skladba P02 - pozn. 2" (2,58+0,87+0,89+0,86+0,88+0,89+0,14*6)*6,16*2</t>
  </si>
  <si>
    <t>78</t>
  </si>
  <si>
    <t>37761274</t>
  </si>
  <si>
    <t>"dřevotrískové a dřevovláknité desky" (0,77*1,425)*2</t>
  </si>
  <si>
    <t>79</t>
  </si>
  <si>
    <t>762595001</t>
  </si>
  <si>
    <t>Spojovací prostředky podlah a podkladových konstrukcí hřebíky, vruty</t>
  </si>
  <si>
    <t>858586320</t>
  </si>
  <si>
    <t>24,64</t>
  </si>
  <si>
    <t>28,869</t>
  </si>
  <si>
    <t>96,25</t>
  </si>
  <si>
    <t>80</t>
  </si>
  <si>
    <t>762711911</t>
  </si>
  <si>
    <t>Vyřezání prostorových vázaných konstrukcí z řeziva hraněného nebo polohraněného průřezové plochy řeziva do 120 cm2, délky vyřezané části prostorového prvku do 3 m</t>
  </si>
  <si>
    <t>-106364182</t>
  </si>
  <si>
    <t>"výměna zavětrování stupňovité podlahy - předpoklad" 2,0*10</t>
  </si>
  <si>
    <t>81</t>
  </si>
  <si>
    <t>762712921</t>
  </si>
  <si>
    <t>Doplnění prostorových vázaných konstrukcí řezivem hraněným nebo polohraněným (materiál v ceně) průřezové plochy do 120 cm2</t>
  </si>
  <si>
    <t>-1967631038</t>
  </si>
  <si>
    <t>82</t>
  </si>
  <si>
    <t>762812935</t>
  </si>
  <si>
    <t>Zabednění záklopu stropu prkny nebo fošnami (materiál v ceně) tl. do 32 mm, plochy jednotlivě přes 4,00 do 8,00 m2</t>
  </si>
  <si>
    <t>-735362138</t>
  </si>
  <si>
    <t>místnost č. G24 - doplnění části podlahové skladby pro instalace EL a SLP</t>
  </si>
  <si>
    <t>2,5*2,5</t>
  </si>
  <si>
    <t>83</t>
  </si>
  <si>
    <t>762821953</t>
  </si>
  <si>
    <t>Vyřezání části stropního trámu průřezové plochy přes 450 cm2, délky vyřezané části trámu přes 5 do 8 m</t>
  </si>
  <si>
    <t>2056221297</t>
  </si>
  <si>
    <t>"výměna stropních trámů - předpoklad" 6,5*3</t>
  </si>
  <si>
    <t>84</t>
  </si>
  <si>
    <t>762822925</t>
  </si>
  <si>
    <t>Doplnění části stropního trámu (materiál v ceně) z hranolů, nebo hranolků, průřezové plochy přes 450 do 600 cm2</t>
  </si>
  <si>
    <t>411663641</t>
  </si>
  <si>
    <t>85</t>
  </si>
  <si>
    <t>998762313</t>
  </si>
  <si>
    <t>Přesun hmot pro konstrukce tesařské stanovený procentní sazbou (%) z ceny vodorovná dopravní vzdálenost do 50 m ruční (bez užití mechanizace) v objektech výšky přes 12 do 24 m</t>
  </si>
  <si>
    <t>1764122060</t>
  </si>
  <si>
    <t>86</t>
  </si>
  <si>
    <t>998762319</t>
  </si>
  <si>
    <t>Přesun hmot pro konstrukce tesařské stanovený procentní sazbou (%) z ceny vodorovná dopravní vzdálenost do 50 m Příplatek k cenám za ruční zvětšený přesun přes vymezenou vodorovnou dopravní vzdálenost za každých dalších započatých 50 m</t>
  </si>
  <si>
    <t>-799940929</t>
  </si>
  <si>
    <t>1665,509*2 'Přepočtené koeficientem množství</t>
  </si>
  <si>
    <t>763</t>
  </si>
  <si>
    <t>Konstrukce suché výstavby</t>
  </si>
  <si>
    <t>87</t>
  </si>
  <si>
    <t>763111313A</t>
  </si>
  <si>
    <t>Příčka ze sádrokartonových desek s nosnou konstrukcí z jednoduchých ocelových profilů UW, CW jednoduše opláštěná deskou protipožární DF tl. 12,5 mm, příčka tl. 100 mm, profil 75, bez izolace, EI do 30</t>
  </si>
  <si>
    <t>-1426879353</t>
  </si>
  <si>
    <t>stěny strpjovny VZT v půdním prostoru</t>
  </si>
  <si>
    <t>4,22*(3,9+3,1)/2+4,2*3,3+3,6*3,3-1,25*1,97</t>
  </si>
  <si>
    <t>88</t>
  </si>
  <si>
    <t>763121453</t>
  </si>
  <si>
    <t>Stěna předsazená ze sádrokartonových desek s nosnou konstrukcí z ocelových profilů CW, UW dvojitě opláštěná deskami protipožárními DF tl. 2 x 12,5 mm bez izolace, EI 30, stěna tl. 100 mm, profil 75</t>
  </si>
  <si>
    <t>811025787</t>
  </si>
  <si>
    <t>4,22*(3,9+3,1)/2</t>
  </si>
  <si>
    <t>89</t>
  </si>
  <si>
    <t>763121464</t>
  </si>
  <si>
    <t>Stěna předsazená ze sádrokartonových desek s nosnou konstrukcí z ocelových profilů CW, UW dvojitě opláštěná deskami protipožárními DF tl. 2 x 15 mm bez izolace, EI 60, stěna tl. 130 mm, profil 100</t>
  </si>
  <si>
    <t>-191697221</t>
  </si>
  <si>
    <t>opláštění potrubí v místnosti č. G32</t>
  </si>
  <si>
    <t>(0,77+1,425)*(4,55+0,49+0,73)</t>
  </si>
  <si>
    <t>90</t>
  </si>
  <si>
    <t>763131411</t>
  </si>
  <si>
    <t>Podhled ze sádrokartonových desek dvouvrstvá zavěšená spodní konstrukce z ocelových profilů CD, UD jednoduše opláštěná deskou standardní A, tl. 12,5 mm, bez izolace</t>
  </si>
  <si>
    <t>1165340588</t>
  </si>
  <si>
    <t>6,16*12,46</t>
  </si>
  <si>
    <t>"odpočet akustického podhledu" -10,8*4,8</t>
  </si>
  <si>
    <t>91</t>
  </si>
  <si>
    <t>763131751</t>
  </si>
  <si>
    <t>Podhled ze sádrokartonových desek ostatní práce a konstrukce na podhledech ze sádrokartonových desek montáž parotěsné zábrany</t>
  </si>
  <si>
    <t>1473536158</t>
  </si>
  <si>
    <t>92</t>
  </si>
  <si>
    <t>28329274</t>
  </si>
  <si>
    <t>fólie PE vyztužená pro parotěsnou vrstvu (reakce na oheň - třída E) 110g/m2</t>
  </si>
  <si>
    <t>-705634919</t>
  </si>
  <si>
    <t>17,6*1,1235 'Přepočtené koeficientem množství</t>
  </si>
  <si>
    <t>93</t>
  </si>
  <si>
    <t>763161520</t>
  </si>
  <si>
    <t>Podkroví ze sádrokartonových desek dvouvrstvá spodní konstrukce z ocelových profilů CD, UD na krokvových nástavcích jednoduše opláštěných deskou protipožární DF, tl. 15 mm, bez TI</t>
  </si>
  <si>
    <t>1854386495</t>
  </si>
  <si>
    <t>94</t>
  </si>
  <si>
    <t>763164737</t>
  </si>
  <si>
    <t>Obklad konstrukcí sádrokartonovými deskami včetně ochranných úhelníků uzavřeného tvaru rozvinuté šíře přes 0,8 do 1,6 m, opláštěný deskou protipožární DF, tl. 2 x 12,5 mm</t>
  </si>
  <si>
    <t>-724453811</t>
  </si>
  <si>
    <t>SDK obklad VZT potrubí v půdním prostoru</t>
  </si>
  <si>
    <t>4,0+6,0</t>
  </si>
  <si>
    <t>95</t>
  </si>
  <si>
    <t>763181312</t>
  </si>
  <si>
    <t>Výplně otvorů konstrukcí ze sádrokartonových desek montáž zárubně kovové s konstrukcí dvoukřídlové</t>
  </si>
  <si>
    <t>312926559</t>
  </si>
  <si>
    <t>"ozn. D01" 1</t>
  </si>
  <si>
    <t>96</t>
  </si>
  <si>
    <t>55331773</t>
  </si>
  <si>
    <t>zárubeň dvoukřídlá ocelová pro sádrokartonové příčky tl stěny 75-100mm rozměru 1250/1970, 2100mm</t>
  </si>
  <si>
    <t>-212920481</t>
  </si>
  <si>
    <t>97</t>
  </si>
  <si>
    <t>763251122</t>
  </si>
  <si>
    <t>Podlaha ze sádrovláknitých desek na pero a drážku z podlahových prvků tl. 20 mm podlaha tl. 30 mm s dřevovláknitou deskou tl. 10 mm</t>
  </si>
  <si>
    <t>2145702651</t>
  </si>
  <si>
    <t>"skladba P01 - pozn. 1" 5,49*6,16</t>
  </si>
  <si>
    <t>"skladba P02 - pozn. 2" (2,58+0,88*5+0,14*6)*6,16</t>
  </si>
  <si>
    <t>98</t>
  </si>
  <si>
    <t>998763312</t>
  </si>
  <si>
    <t>Přesun hmot pro dřevostavby stanovený procentní sazbou (%) z ceny vodorovná dopravní vzdálenost do 50 m ruční (bez užití mechanizace) v objektech výšky přes 12 do 24 m</t>
  </si>
  <si>
    <t>-21892644</t>
  </si>
  <si>
    <t>99</t>
  </si>
  <si>
    <t>998763319</t>
  </si>
  <si>
    <t>Přesun hmot pro dřevostavby stanovený procentní sazbou (%) z ceny vodorovná dopravní vzdálenost do 50 m Příplatek k cenám za ruční zvětšený přesun přes vymezenou vodorovnou dopravní vzdálenost za každých dalších započatých 50 m</t>
  </si>
  <si>
    <t>1247998950</t>
  </si>
  <si>
    <t>2264,137*2 'Přepočtené koeficientem množství</t>
  </si>
  <si>
    <t>764</t>
  </si>
  <si>
    <t>Konstrukce klempířské</t>
  </si>
  <si>
    <t>100</t>
  </si>
  <si>
    <t>764000911</t>
  </si>
  <si>
    <t>Zhotovení otvoru v krytině plochy přes 0,02 do 0,5 m2</t>
  </si>
  <si>
    <t>-565765178</t>
  </si>
  <si>
    <t>prostupy plechovou střešní krytinou pro VZT</t>
  </si>
  <si>
    <t>101</t>
  </si>
  <si>
    <t>764314612</t>
  </si>
  <si>
    <t>Lemování prostupů z pozinkovaného plechu s povrchovou úpravou bez lišty, střech s krytinou skládanou nebo z plechu</t>
  </si>
  <si>
    <t>-1868548569</t>
  </si>
  <si>
    <t>lemování VZT potrubí</t>
  </si>
  <si>
    <t>"ozn. K01" 0,33*(0,75*2+0,5*2)</t>
  </si>
  <si>
    <t>"ozn. K02" 0,33*(0,75*2+0,4*2)</t>
  </si>
  <si>
    <t>102</t>
  </si>
  <si>
    <t>764314656</t>
  </si>
  <si>
    <t>Lemování sloupků komínových lávek z pozinkovaného plechu s povrchovou úpravou s podložkou, střech s krytinou skládanou mimo prejzovou nebo z plechu rš 500 x 500 mm</t>
  </si>
  <si>
    <t>1751894292</t>
  </si>
  <si>
    <t>"ozn. K04" 2</t>
  </si>
  <si>
    <t>103</t>
  </si>
  <si>
    <t>998764313</t>
  </si>
  <si>
    <t>Přesun hmot pro konstrukce klempířské stanovený procentní sazbou (%) z ceny vodorovná dopravní vzdálenost do 50 m ruční (bez užtití mechanizace) v objektech výšky přes 12 do 24 m</t>
  </si>
  <si>
    <t>-159303396</t>
  </si>
  <si>
    <t>104</t>
  </si>
  <si>
    <t>998764319</t>
  </si>
  <si>
    <t>Přesun hmot pro konstrukce klempířské stanovený procentní sazbou (%) z ceny vodorovná dopravní vzdálenost do 50 m Příplatek k cenám za ruční zvětšený přesun přes vymezenou vodorovnou dopravní vzdálenost za každých dalších započatých 50 m</t>
  </si>
  <si>
    <t>-496987611</t>
  </si>
  <si>
    <t>74,552*2 'Přepočtené koeficientem množství</t>
  </si>
  <si>
    <t>765</t>
  </si>
  <si>
    <t>Krytina skládaná</t>
  </si>
  <si>
    <t>105</t>
  </si>
  <si>
    <t>765111019</t>
  </si>
  <si>
    <t>Montáž krytiny keramické sklonu do 30° drážkové na sucho, počet kusů přes 15 do 16 ks/m2</t>
  </si>
  <si>
    <t>-1154891590</t>
  </si>
  <si>
    <t>Poznámka k položce:_x000D_
budou použity tašky, demontované při přípravě otvoru</t>
  </si>
  <si>
    <t>106</t>
  </si>
  <si>
    <t>765111803</t>
  </si>
  <si>
    <t>Demontáž krytiny keramické drážkové, sklonu do 30° na sucho k dalšímu použití</t>
  </si>
  <si>
    <t>279531312</t>
  </si>
  <si>
    <t>Poznámka k položce:_x000D_
demontované tašky budou uloženy pro zpětnou montáž</t>
  </si>
  <si>
    <t>107</t>
  </si>
  <si>
    <t>765115352</t>
  </si>
  <si>
    <t>Montáž střešních doplňků krytiny keramické stoupací plošiny délky přes 400 do 800 mm</t>
  </si>
  <si>
    <t>1035336158</t>
  </si>
  <si>
    <t>"ozn. K03" 3</t>
  </si>
  <si>
    <t>108</t>
  </si>
  <si>
    <t>59244232</t>
  </si>
  <si>
    <t>plošina stoupací kovová š 250mm d 600mm</t>
  </si>
  <si>
    <t>sada</t>
  </si>
  <si>
    <t>534020408</t>
  </si>
  <si>
    <t>109</t>
  </si>
  <si>
    <t>59244096</t>
  </si>
  <si>
    <t>držák stoupací plošiny</t>
  </si>
  <si>
    <t>-1791060667</t>
  </si>
  <si>
    <t>3*2 'Přepočtené koeficientem množství</t>
  </si>
  <si>
    <t>110</t>
  </si>
  <si>
    <t>765115403</t>
  </si>
  <si>
    <t>Montáž střešních doplňků krytiny keramické protisněhové zábrany mříže sněholamu</t>
  </si>
  <si>
    <t>-854370772</t>
  </si>
  <si>
    <t>"ozn. K05" 1,5*2</t>
  </si>
  <si>
    <t>111</t>
  </si>
  <si>
    <t>59660033</t>
  </si>
  <si>
    <t>komplet protisněhový (4x držák mříže, sněhová mříž d 3000mm, 2x spojka mříže)</t>
  </si>
  <si>
    <t>843165709</t>
  </si>
  <si>
    <t>112</t>
  </si>
  <si>
    <t>998765313</t>
  </si>
  <si>
    <t>Přesun hmot pro krytiny skládané stanovený procentní sazbou (%) z ceny vodorovná dopravní vzdálenost do 50 m ruční (bez užití mechanizace) na objektech výšky přes 12 do 24 m</t>
  </si>
  <si>
    <t>1030286794</t>
  </si>
  <si>
    <t>113</t>
  </si>
  <si>
    <t>998765319</t>
  </si>
  <si>
    <t>Přesun hmot pro krytiny skládané stanovený procentní sazbou (%) z ceny vodorovná dopravní vzdálenost do 50 m Příplatek k cenám za ruční zvětšený přesun přes vymezenou vodorovnou dopravní vzdálenost za každých dalších započatých 50 m</t>
  </si>
  <si>
    <t>190245936</t>
  </si>
  <si>
    <t>130,244*2 'Přepočtené koeficientem množství</t>
  </si>
  <si>
    <t>766</t>
  </si>
  <si>
    <t>Konstrukce truhlářské</t>
  </si>
  <si>
    <t>114</t>
  </si>
  <si>
    <t>76601T03</t>
  </si>
  <si>
    <t>Dodávka a montáž lavice se sklopnými sedáky</t>
  </si>
  <si>
    <t>místo</t>
  </si>
  <si>
    <t>-68070892</t>
  </si>
  <si>
    <t>Poznámka k položce:_x000D_
podrobný popis viz výpis truhlářských výrobků</t>
  </si>
  <si>
    <t>"ozn. T03 - počet míst" 64</t>
  </si>
  <si>
    <t>115</t>
  </si>
  <si>
    <t>7662901001</t>
  </si>
  <si>
    <t>Repase vnitřních okenních křídel a obložení okenních otvorů, vč. nátěrů a případné výměny prvků a kování</t>
  </si>
  <si>
    <t>1176758949</t>
  </si>
  <si>
    <t>"ozn. T01" 1,5*2,72*4+(1,5+2,72*2)*0,3*4</t>
  </si>
  <si>
    <t>116</t>
  </si>
  <si>
    <t>766411811</t>
  </si>
  <si>
    <t>Demontáž obložení stěn panely, plochy do 1,5 m2</t>
  </si>
  <si>
    <t>1555003039</t>
  </si>
  <si>
    <t>demontáž obložení stěn v posluchárně G24 - viz D.1.1.03 - pozn. 3</t>
  </si>
  <si>
    <t>(1,46+6,16+2,58)*1,97+0,87*1,31+0,89*1,45+0,86*1,59+0,88*1,73+0,89*1,87+0,83*2,01</t>
  </si>
  <si>
    <t>3,3*2,01+6,16*4,19</t>
  </si>
  <si>
    <t>117</t>
  </si>
  <si>
    <t>766411822</t>
  </si>
  <si>
    <t>Demontáž obložení stěn podkladových roštů</t>
  </si>
  <si>
    <t>1828887309</t>
  </si>
  <si>
    <t>118</t>
  </si>
  <si>
    <t>766660031</t>
  </si>
  <si>
    <t>Montáž dveřních křídel dřevěných nebo plastových otevíravých do ocelové zárubně protipožárních dvoukřídlových jakékoliv šířky</t>
  </si>
  <si>
    <t>1049949290</t>
  </si>
  <si>
    <t>119</t>
  </si>
  <si>
    <t>61165341</t>
  </si>
  <si>
    <t>dveře dvoukřídlé dřevotřískové protipožární EI (EW) 30 D3 povrch lakovaný plné 1250x1970-2100mm</t>
  </si>
  <si>
    <t>1037625027</t>
  </si>
  <si>
    <t>120</t>
  </si>
  <si>
    <t>7666601001</t>
  </si>
  <si>
    <t>Repase dveřních křídel a obložkové zárubně s případným doplněním prvků, vč. nátěrů a doplnění těsnění</t>
  </si>
  <si>
    <t>893335068</t>
  </si>
  <si>
    <t>Poznámka k položce:_x000D_
podrobný popis viz výpis dveří</t>
  </si>
  <si>
    <t>"ozn. D02" 1,3*2,52+(1,7+2,72*2)*0,7</t>
  </si>
  <si>
    <t>121</t>
  </si>
  <si>
    <t>766660717</t>
  </si>
  <si>
    <t>Montáž dveřních doplňků samozavírače na zárubeň ocelovou</t>
  </si>
  <si>
    <t>-1826119813</t>
  </si>
  <si>
    <t>122</t>
  </si>
  <si>
    <t>54917250</t>
  </si>
  <si>
    <t>samozavírač dveří hydraulický</t>
  </si>
  <si>
    <t>10150945</t>
  </si>
  <si>
    <t>123</t>
  </si>
  <si>
    <t>766660729</t>
  </si>
  <si>
    <t>Montáž dveřních doplňků dveřního kování interiérového štítku s klikou</t>
  </si>
  <si>
    <t>-1701974817</t>
  </si>
  <si>
    <t>124</t>
  </si>
  <si>
    <t>RMAT0002</t>
  </si>
  <si>
    <t>štítek s klikou interiér pro protipožární dveře</t>
  </si>
  <si>
    <t>31562134</t>
  </si>
  <si>
    <t>125</t>
  </si>
  <si>
    <t>766691811</t>
  </si>
  <si>
    <t>Demontáž parapetních desek šířky do 300 mm</t>
  </si>
  <si>
    <t>-1100076325</t>
  </si>
  <si>
    <t>demontáž parapetních desek v posluchárně G24 - viz D.1.1.03 - pozn. 4</t>
  </si>
  <si>
    <t>1,56*4</t>
  </si>
  <si>
    <t>126</t>
  </si>
  <si>
    <t>766694116</t>
  </si>
  <si>
    <t>Montáž ostatních truhlářských konstrukcí parapetních desek dřevěných nebo plastových šířky do 300 mm</t>
  </si>
  <si>
    <t>-378758714</t>
  </si>
  <si>
    <t>"ozn. T02" 1,54*4</t>
  </si>
  <si>
    <t>127</t>
  </si>
  <si>
    <t>RMAT0001</t>
  </si>
  <si>
    <t>parapetní deska z bukového dřeva tl. 40 mm, šířky 280 mm, s nosem tl. 40 mm, bílý akrylátový nátěr</t>
  </si>
  <si>
    <t>1847333474</t>
  </si>
  <si>
    <t>128</t>
  </si>
  <si>
    <t>76701Z05</t>
  </si>
  <si>
    <t>Dodávka a montáž háčků na oděvy</t>
  </si>
  <si>
    <t>ks</t>
  </si>
  <si>
    <t>-1578029568</t>
  </si>
  <si>
    <t>Poznámka k položce:_x000D_
podrobný popis viz výpis zámečnických výrobků</t>
  </si>
  <si>
    <t>"ozn. Z05" 7+5*2</t>
  </si>
  <si>
    <t>129</t>
  </si>
  <si>
    <t>998766313</t>
  </si>
  <si>
    <t>Přesun hmot pro konstrukce truhlářské stanovený procentní sazbou (%) z ceny vodorovná dopravní vzdálenost do 50 m ruční (bez užití mechanizace) v objektech výšky přes 12 do 24 m</t>
  </si>
  <si>
    <t>1510033564</t>
  </si>
  <si>
    <t>130</t>
  </si>
  <si>
    <t>998766319</t>
  </si>
  <si>
    <t>Přesun hmot pro konstrukce truhlářské stanovený procentní sazbou (%) z ceny vodorovná dopravní vzdálenost do 50 m Příplatek k cenám za ruční zvětšený přesun přes vymezenou vodorovnou dopravní vzdálenost za každých dalších započatých 50 m</t>
  </si>
  <si>
    <t>-304016777</t>
  </si>
  <si>
    <t>5749,638*2 'Přepočtené koeficientem množství</t>
  </si>
  <si>
    <t>767</t>
  </si>
  <si>
    <t>Konstrukce zámečnické</t>
  </si>
  <si>
    <t>131</t>
  </si>
  <si>
    <t>76701Z04</t>
  </si>
  <si>
    <t>Dodávka a montáž bezpečnostního zábradlí před okna</t>
  </si>
  <si>
    <t>-1401644151</t>
  </si>
  <si>
    <t>"ozn. Z04" 2</t>
  </si>
  <si>
    <t>132</t>
  </si>
  <si>
    <t>767851104</t>
  </si>
  <si>
    <t>Montáž komínových lávek kompletní celé lávky</t>
  </si>
  <si>
    <t>-1734722414</t>
  </si>
  <si>
    <t>"ozn. K04" 1</t>
  </si>
  <si>
    <t>133</t>
  </si>
  <si>
    <t>55344680A</t>
  </si>
  <si>
    <t>lávka komínová 250x1000mm se zábradlím</t>
  </si>
  <si>
    <t>-129505657</t>
  </si>
  <si>
    <t>134</t>
  </si>
  <si>
    <t>767995112</t>
  </si>
  <si>
    <t>Montáž ostatních atypických zámečnických konstrukcí hmotnosti přes 5 do 10 kg</t>
  </si>
  <si>
    <t>kg</t>
  </si>
  <si>
    <t>-1818074927</t>
  </si>
  <si>
    <t>"ozn. Z01 - pol. 2" 0,9*8,1*1,15*3</t>
  </si>
  <si>
    <t>"ozn. Z01 - pol. 3" 1,2*8,1*1,15*10</t>
  </si>
  <si>
    <t>135</t>
  </si>
  <si>
    <t>767995113</t>
  </si>
  <si>
    <t>Montáž ostatních atypických zámečnických konstrukcí hmotnosti přes 10 do 20 kg</t>
  </si>
  <si>
    <t>1864307134</t>
  </si>
  <si>
    <t>"ozn. Z01 - pol. 4" 1,8*8,1*1,15</t>
  </si>
  <si>
    <t>136</t>
  </si>
  <si>
    <t>13010742</t>
  </si>
  <si>
    <t>ocel profilová jakost S235JR (11 375) průřez IPE 100</t>
  </si>
  <si>
    <t>-1393893985</t>
  </si>
  <si>
    <t>153,698*0,001 'Přepočtené koeficientem množství</t>
  </si>
  <si>
    <t>137</t>
  </si>
  <si>
    <t>767995116</t>
  </si>
  <si>
    <t>Montáž ostatních atypických zámečnických konstrukcí hmotnosti přes 100 do 250 kg</t>
  </si>
  <si>
    <t>-1465532372</t>
  </si>
  <si>
    <t>"ozn. Z01 - pol. 1" 7,06*26,2*1,15*3</t>
  </si>
  <si>
    <t>138</t>
  </si>
  <si>
    <t>13010752</t>
  </si>
  <si>
    <t>ocel profilová jakost S235JR (11 375) průřez IPE 200</t>
  </si>
  <si>
    <t>-772850903</t>
  </si>
  <si>
    <t>638,153*0,001 'Přepočtené koeficientem množství</t>
  </si>
  <si>
    <t>139</t>
  </si>
  <si>
    <t>998767313</t>
  </si>
  <si>
    <t>Přesun hmot pro zámečnické konstrukce stanovený procentní sazbou (%) z ceny vodorovná dopravní vzdálenost do 50 m ruční (bez užití mechanizace) v objektech výšky přes 12 do 24 m</t>
  </si>
  <si>
    <t>-595215536</t>
  </si>
  <si>
    <t>140</t>
  </si>
  <si>
    <t>998767319</t>
  </si>
  <si>
    <t>Přesun hmot pro zámečnické konstrukce stanovený procentní sazbou (%) z ceny vodorovná dopravní vzdálenost do 50 m Příplatek k cenám za ruční zvětšený přesun přes vymezenou vodorovnou dopravní vzdálenost za každých dalších započatých 50 m</t>
  </si>
  <si>
    <t>-826831262</t>
  </si>
  <si>
    <t>911,931*2 'Přepočtené koeficientem množství</t>
  </si>
  <si>
    <t>776</t>
  </si>
  <si>
    <t>Podlahy povlakové</t>
  </si>
  <si>
    <t>141</t>
  </si>
  <si>
    <t>776111311</t>
  </si>
  <si>
    <t>Příprava podkladu povlakových podlah a stěn vysátí podlah</t>
  </si>
  <si>
    <t>-19000342</t>
  </si>
  <si>
    <t>142</t>
  </si>
  <si>
    <t>776121321</t>
  </si>
  <si>
    <t>Příprava podkladu povlakových podlah a stěn penetrace neředěná podlah</t>
  </si>
  <si>
    <t>788706818</t>
  </si>
  <si>
    <t>143</t>
  </si>
  <si>
    <t>776141111</t>
  </si>
  <si>
    <t>Příprava podkladu povlakových podlah a stěn vyrovnání samonivelační stěrkou podlah min.pevnosti 20 MPa, tloušťky do 3 mm</t>
  </si>
  <si>
    <t>-1483576186</t>
  </si>
  <si>
    <t>144</t>
  </si>
  <si>
    <t>776201812</t>
  </si>
  <si>
    <t>Demontáž povlakových podlahovin lepených ručně s podložkou</t>
  </si>
  <si>
    <t>-1488942411</t>
  </si>
  <si>
    <t>"skladba P02 - pozn. 2" (2,58+0,87+0,89+0,86+0,88+0,89+0,14*6)*6,16</t>
  </si>
  <si>
    <t>Vyřezání podlahové krytiny pro prostup potrubí v m.č. G32</t>
  </si>
  <si>
    <t>145</t>
  </si>
  <si>
    <t>776251111</t>
  </si>
  <si>
    <t>Montáž podlahovin z přírodního linolea (marmolea) lepením standardním lepidlem z pásů standardních</t>
  </si>
  <si>
    <t>647556654</t>
  </si>
  <si>
    <t>"skladba P02 - pozn. 2" (2,58+0,88*5)*6,16</t>
  </si>
  <si>
    <t>146</t>
  </si>
  <si>
    <t>60756112</t>
  </si>
  <si>
    <t>linoleum přírodní tl 3,2mm, hořlavost Cfl-s1, smykové tření µ &gt;=0,3, třída zátěže 34/43</t>
  </si>
  <si>
    <t>-1168851831</t>
  </si>
  <si>
    <t>76,815*1,1 'Přepočtené koeficientem množství</t>
  </si>
  <si>
    <t>147</t>
  </si>
  <si>
    <t>776351121</t>
  </si>
  <si>
    <t>Montáž podlahovin z přírodního linolea (marmolea) na schodišťové stupně podstupnic, výšky do 200 mm</t>
  </si>
  <si>
    <t>1156286209</t>
  </si>
  <si>
    <t>"skladba P02 - pozn. 2" 6*6,16</t>
  </si>
  <si>
    <t>148</t>
  </si>
  <si>
    <t>2051369818</t>
  </si>
  <si>
    <t>36,96*0,16 'Přepočtené koeficientem množství</t>
  </si>
  <si>
    <t>149</t>
  </si>
  <si>
    <t>776410811</t>
  </si>
  <si>
    <t>Demontáž soklíků nebo lišt pryžových nebo plastových</t>
  </si>
  <si>
    <t>1911269599</t>
  </si>
  <si>
    <t>demontáž podlahy v posluchárně G24</t>
  </si>
  <si>
    <t>(6,16+5,49+2,58+0,87+0,89+0,86+0,88+0,89+0,14*6)*2-1,3</t>
  </si>
  <si>
    <t>odstranění v místnosti G32</t>
  </si>
  <si>
    <t>0,77+1,725</t>
  </si>
  <si>
    <t>150</t>
  </si>
  <si>
    <t>776411111</t>
  </si>
  <si>
    <t>Montáž soklíků lepením obvodových, výšky do 80 mm</t>
  </si>
  <si>
    <t>1800324742</t>
  </si>
  <si>
    <t>doplnění podlahové lišty v místnosti G32</t>
  </si>
  <si>
    <t>0,77+1,425</t>
  </si>
  <si>
    <t>151</t>
  </si>
  <si>
    <t>28411003</t>
  </si>
  <si>
    <t>lišta soklová PVC 30x30mm</t>
  </si>
  <si>
    <t>-1604055809</t>
  </si>
  <si>
    <t>2,195*1,02 'Přepočtené koeficientem množství</t>
  </si>
  <si>
    <t>152</t>
  </si>
  <si>
    <t>776411221</t>
  </si>
  <si>
    <t>Montáž soklíků tahaných (fabiony) z linolea (marmolea) obvodových, výšky do 80 mm</t>
  </si>
  <si>
    <t>-1710739357</t>
  </si>
  <si>
    <t>"skladba P01 - pozn. 1" 5,48*2+6,16-1,3</t>
  </si>
  <si>
    <t>"skladba P02 - pozn. 2" 2,58*2+0,88*5*2+0,14*6*2+6,16</t>
  </si>
  <si>
    <t>153</t>
  </si>
  <si>
    <t>-167937719</t>
  </si>
  <si>
    <t>37,62*0,092 'Přepočtené koeficientem množství</t>
  </si>
  <si>
    <t>154</t>
  </si>
  <si>
    <t>776411223</t>
  </si>
  <si>
    <t>Montáž soklíků tahaných (fabiony) z linolea (marmolea) vnitřních rohů</t>
  </si>
  <si>
    <t>-1633914569</t>
  </si>
  <si>
    <t>"skladba P01 - pozn. 1" 4</t>
  </si>
  <si>
    <t>"skladba P02 - pozn. 2" 12</t>
  </si>
  <si>
    <t>155</t>
  </si>
  <si>
    <t>573277247</t>
  </si>
  <si>
    <t>16*0,02875 'Přepočtené koeficientem množství</t>
  </si>
  <si>
    <t>156</t>
  </si>
  <si>
    <t>776411224</t>
  </si>
  <si>
    <t>Montáž soklíků tahaných (fabiony) z linolea (marmolea) vnějších rohů</t>
  </si>
  <si>
    <t>-654278676</t>
  </si>
  <si>
    <t>157</t>
  </si>
  <si>
    <t>-1068339502</t>
  </si>
  <si>
    <t>12*0,02875 'Přepočtené koeficientem množství</t>
  </si>
  <si>
    <t>158</t>
  </si>
  <si>
    <t>776430811</t>
  </si>
  <si>
    <t>Demontáž soklíků nebo lišt hran schodišťových</t>
  </si>
  <si>
    <t>-1323632470</t>
  </si>
  <si>
    <t>6,16*6</t>
  </si>
  <si>
    <t>159</t>
  </si>
  <si>
    <t>776431111</t>
  </si>
  <si>
    <t>Montáž schodišťových hran kovových nebo plastových lepených</t>
  </si>
  <si>
    <t>1653483554</t>
  </si>
  <si>
    <t>160</t>
  </si>
  <si>
    <t>28342160</t>
  </si>
  <si>
    <t>hrana schodová s lemovým ukončením z PVC 30x35x3mm</t>
  </si>
  <si>
    <t>469929589</t>
  </si>
  <si>
    <t>36,96*1,02 'Přepočtené koeficientem množství</t>
  </si>
  <si>
    <t>161</t>
  </si>
  <si>
    <t>998776313</t>
  </si>
  <si>
    <t>Přesun hmot pro podlahy povlakové stanovený procentní sazbou (%) z ceny vodorovná dopravní vzdálenost do 50 m ruční (bez užití mechanizace) v objektech výšky přes 12 do 24 m</t>
  </si>
  <si>
    <t>1194584578</t>
  </si>
  <si>
    <t>162</t>
  </si>
  <si>
    <t>998776319</t>
  </si>
  <si>
    <t>Přesun hmot pro podlahy povlakové stanovený procentní sazbou (%) z ceny vodorovná dopravní vzdálenost do 50 m Příplatek k cenám za ruční zvětšený přesun přes vymezenou vodorovnou dopravní vzdálenost za každých dalších započatých 50 m</t>
  </si>
  <si>
    <t>-233293139</t>
  </si>
  <si>
    <t>1745,429*2 'Přepočtené koeficientem množství</t>
  </si>
  <si>
    <t>783</t>
  </si>
  <si>
    <t>Dokončovací práce - nátěry</t>
  </si>
  <si>
    <t>163</t>
  </si>
  <si>
    <t>783000221</t>
  </si>
  <si>
    <t>Ostatní práce vyvěšení nebo zavěšení křídel okenních kyvných, otočných nebo kombinovaně otevíravých</t>
  </si>
  <si>
    <t>-1480003506</t>
  </si>
  <si>
    <t>vyvěšení okenních křídel v posluchárně G24 - viz D.1.1.03 - pozn. 8</t>
  </si>
  <si>
    <t>1,28*2,62*2*4</t>
  </si>
  <si>
    <t>zavěšení opravených okenních křídel</t>
  </si>
  <si>
    <t>164</t>
  </si>
  <si>
    <t>783000225</t>
  </si>
  <si>
    <t>Ostatní práce vyvěšení nebo zavěšení křídel dveřních nebo okenních jednoduchých</t>
  </si>
  <si>
    <t>229404339</t>
  </si>
  <si>
    <t>vyvěšení stávajících dveřních křídel pro provedení repase</t>
  </si>
  <si>
    <t>1,3*4,0</t>
  </si>
  <si>
    <t>zavěšení repasovaných dveřních křídel</t>
  </si>
  <si>
    <t>165</t>
  </si>
  <si>
    <t>783214111</t>
  </si>
  <si>
    <t>Sanační napouštěcí nátěr tesařských prvků proti dřevokazným houbám, hmyzu a plísním zabudovaných do konstrukce, aplikovaný nízkotlakou injektáží a stříkáním</t>
  </si>
  <si>
    <t>961574869</t>
  </si>
  <si>
    <t>16*0,52</t>
  </si>
  <si>
    <t>20*0,44</t>
  </si>
  <si>
    <t>19,5*(0,96+0,36)</t>
  </si>
  <si>
    <t>90+6,25</t>
  </si>
  <si>
    <t>166</t>
  </si>
  <si>
    <t>783301311</t>
  </si>
  <si>
    <t>Příprava podkladu zámečnických konstrukcí před provedením nátěru odmaštění odmašťovačem vodou ředitelným</t>
  </si>
  <si>
    <t>1135337342</t>
  </si>
  <si>
    <t>příprava pro nátěry zámečnických konstrukcí</t>
  </si>
  <si>
    <t>22,866</t>
  </si>
  <si>
    <t>1,557</t>
  </si>
  <si>
    <t>167</t>
  </si>
  <si>
    <t>783301401</t>
  </si>
  <si>
    <t>Příprava podkladu zámečnických konstrukcí před provedením nátěru ometení</t>
  </si>
  <si>
    <t>-411269840</t>
  </si>
  <si>
    <t>168</t>
  </si>
  <si>
    <t>783314201</t>
  </si>
  <si>
    <t>Základní antikorozní nátěr zámečnických konstrukcí jednonásobný syntetický standardní</t>
  </si>
  <si>
    <t>-131479353</t>
  </si>
  <si>
    <t>"ozn. Z01 - IPE100" (0,9*3+1,2*10+1,8*1)*0,4</t>
  </si>
  <si>
    <t>"ozn. Z01 - IPE200" (7,06*3)*0,768</t>
  </si>
  <si>
    <t>169</t>
  </si>
  <si>
    <t>783315101</t>
  </si>
  <si>
    <t>Mezinátěr zámečnických konstrukcí jednonásobný syntetický standardní</t>
  </si>
  <si>
    <t>280817268</t>
  </si>
  <si>
    <t>nátěr ocelových zárubní</t>
  </si>
  <si>
    <t>"ozn. D01" (1,25+1,97*2)*0,3</t>
  </si>
  <si>
    <t>170</t>
  </si>
  <si>
    <t>783317101</t>
  </si>
  <si>
    <t>Krycí nátěr (email) zámečnických konstrukcí jednonásobný syntetický standardní</t>
  </si>
  <si>
    <t>-140206254</t>
  </si>
  <si>
    <t>171</t>
  </si>
  <si>
    <t>789221532</t>
  </si>
  <si>
    <t>Otryskání povrchů ocelových konstrukcí suché abrazivní tryskání abrazivem ze strusky třídy I stupeň zrezivění C, stupeň přípravy Sa 2 1/2</t>
  </si>
  <si>
    <t>1098007334</t>
  </si>
  <si>
    <t>784</t>
  </si>
  <si>
    <t>Dokončovací práce - malby a tapety</t>
  </si>
  <si>
    <t>172</t>
  </si>
  <si>
    <t>784111003</t>
  </si>
  <si>
    <t>Oprášení (ometení) podkladu v místnostech výšky přes 3,80 do 5,00 m</t>
  </si>
  <si>
    <t>-1313883991</t>
  </si>
  <si>
    <t>173</t>
  </si>
  <si>
    <t>784171101</t>
  </si>
  <si>
    <t>Zakrytí nemalovaných ploch (materiál ve specifikaci) včetně pozdějšího odkrytí podlah</t>
  </si>
  <si>
    <t>-840597997</t>
  </si>
  <si>
    <t>"strojovna VZT" 15,3</t>
  </si>
  <si>
    <t>174</t>
  </si>
  <si>
    <t>28323153</t>
  </si>
  <si>
    <t>fólie pro malířské potřeby samolepicí 0,5mx100m</t>
  </si>
  <si>
    <t>-1512382122</t>
  </si>
  <si>
    <t>146,179*1,05 'Přepočtené koeficientem množství</t>
  </si>
  <si>
    <t>175</t>
  </si>
  <si>
    <t>784171113</t>
  </si>
  <si>
    <t>Zakrytí nemalovaných ploch (materiál ve specifikaci) včetně pozdějšího odkrytí svislých ploch např. stěn, oken, dveří v místnostech výšky přes 3,80 do 5,00</t>
  </si>
  <si>
    <t>-462033680</t>
  </si>
  <si>
    <t>"místnost č. G32" 1,4*2,1+1,48*2,72*3</t>
  </si>
  <si>
    <t>"místnost G24" 1,7*2,72+1,48*2,72*4</t>
  </si>
  <si>
    <t>"strojovna VZT" 1,25*1,97*2</t>
  </si>
  <si>
    <t>176</t>
  </si>
  <si>
    <t>874101234</t>
  </si>
  <si>
    <t>40,668*1,05 'Přepočtené koeficientem množství</t>
  </si>
  <si>
    <t>177</t>
  </si>
  <si>
    <t>784181104</t>
  </si>
  <si>
    <t>Penetrace podkladu jednonásobná základní pigmentovaná v místnostech výšky přes 3,80 do 5,00 m</t>
  </si>
  <si>
    <t>1032388696</t>
  </si>
  <si>
    <t>178</t>
  </si>
  <si>
    <t>784211103</t>
  </si>
  <si>
    <t>Malby z malířských směsí oděruvzdorných za mokra dvojnásobné, bílé za mokra oděruvzdorné výborně v místnostech výšky přes 3,80 do 5,00 m</t>
  </si>
  <si>
    <t>-433434685</t>
  </si>
  <si>
    <t>místnost G32</t>
  </si>
  <si>
    <t>"strop" 8,66*6,25</t>
  </si>
  <si>
    <t>"stěny" (8,66+6,25)*2*4,55</t>
  </si>
  <si>
    <t>"ostění oken" (1,48+2,72*2)*0,3*3</t>
  </si>
  <si>
    <t>"odpočet otvorů" -(1,4*2,1+1,48*2,72*3)</t>
  </si>
  <si>
    <t>"strop" 24,914</t>
  </si>
  <si>
    <t>"příčky" 38,048*2</t>
  </si>
  <si>
    <t>"předstěna" 14,77</t>
  </si>
  <si>
    <t>"strop" 17,6</t>
  </si>
  <si>
    <t>"SDK obklad VZT potrubí" 10*1,2</t>
  </si>
  <si>
    <t>786</t>
  </si>
  <si>
    <t>Dokončovací práce - čalounické úpravy</t>
  </si>
  <si>
    <t>179</t>
  </si>
  <si>
    <t>786614003W</t>
  </si>
  <si>
    <t>Montáž interiérových rolet upevněných na rám okenního nebo dveřního otvoru nebo na ostění, ovládaných motorem, včetně horního boxu a vodících profilů, plochy přes 4 do 6 m2</t>
  </si>
  <si>
    <t>1412867705</t>
  </si>
  <si>
    <t>"okenní rolety - ozn. Z03" 4</t>
  </si>
  <si>
    <t>180</t>
  </si>
  <si>
    <t>63128026</t>
  </si>
  <si>
    <t>roleta látková zipscreen systém box š 135mm ovládaná základním motorem včetně příslušenství plochy do 4,5m2</t>
  </si>
  <si>
    <t>-985385025</t>
  </si>
  <si>
    <t>4*4,1 'Přepočtené koeficientem množství</t>
  </si>
  <si>
    <t>181</t>
  </si>
  <si>
    <t>7869901001</t>
  </si>
  <si>
    <t>Demontáž okenních  rolet</t>
  </si>
  <si>
    <t>-430502355</t>
  </si>
  <si>
    <t>demontáž okenních rolet v posluchárně G24 - viz D.1.1.03 - pozn. 6</t>
  </si>
  <si>
    <t>1,8*2,72*4</t>
  </si>
  <si>
    <t>182</t>
  </si>
  <si>
    <t>998786313</t>
  </si>
  <si>
    <t>Přesun hmot pro stínění a čalounické úpravy stanovený procentní sazbou (%) z ceny vodorovná dopravní vzdálenost do 50 m ruční (bez užití mechanizace) v objektech výšky (hloubky) přes 12 do 24 m</t>
  </si>
  <si>
    <t>441270852</t>
  </si>
  <si>
    <t>183</t>
  </si>
  <si>
    <t>998786319</t>
  </si>
  <si>
    <t>Přesun hmot pro stínění a čalounické úpravy stanovený procentní sazbou (%) z ceny vodorovná dopravní vzdálenost do 50 m Příplatek k cenám za ruční zvětšený přesun přes vymezenou vodorovnou dopravní vzdálenost za každých dalších započatých 50 m</t>
  </si>
  <si>
    <t>1398702684</t>
  </si>
  <si>
    <t>1464,294*2 'Přepočtené koeficientem množství</t>
  </si>
  <si>
    <t>D.1.4.1 - Zdravotechnika</t>
  </si>
  <si>
    <t xml:space="preserve">    721 - Zdravotechnika - vnitřní kanalizace</t>
  </si>
  <si>
    <t>612135101</t>
  </si>
  <si>
    <t>Hrubá výplň rýh maltou  jakékoli šířky rýhy ve stěnách</t>
  </si>
  <si>
    <t>-1764353889</t>
  </si>
  <si>
    <t>974031143</t>
  </si>
  <si>
    <t>Vysekání rýh ve zdivu cihelném na maltu vápennou nebo vápenocementovou  do hl. 70 mm a šířky do 100 mm</t>
  </si>
  <si>
    <t>106428706</t>
  </si>
  <si>
    <t>977151118</t>
  </si>
  <si>
    <t>Jádrové vrty diamantovými korunkami do stavebních materiálů (železobetonu, betonu, cihel, obkladů, dlažeb, kamene) průměru přes 90 do 100 mm</t>
  </si>
  <si>
    <t>-930690546</t>
  </si>
  <si>
    <t>-1573822925</t>
  </si>
  <si>
    <t>-1376535672</t>
  </si>
  <si>
    <t>721</t>
  </si>
  <si>
    <t>Zdravotechnika - vnitřní kanalizace</t>
  </si>
  <si>
    <t xml:space="preserve">Sifon pro připojení kondenzátu z VZT (DN40) s kuličkou podomítkový </t>
  </si>
  <si>
    <t>-518139807</t>
  </si>
  <si>
    <t>kotevní systém pro potrubí kondenzátu</t>
  </si>
  <si>
    <t>1483658057</t>
  </si>
  <si>
    <t>Vsazení odbočky do stávajícího svislého odpadu DN100 / 50  vč.dod.materiálu</t>
  </si>
  <si>
    <t>-1616019320</t>
  </si>
  <si>
    <t>Připojení el.ohřevu potrubí (viz Elektro)</t>
  </si>
  <si>
    <t>1674667833</t>
  </si>
  <si>
    <t>721100914</t>
  </si>
  <si>
    <t>Opravy potrubí hrdlového  vyvrtání otvoru do litinové trouby s vyřezáním závitu a uzátkováním</t>
  </si>
  <si>
    <t>46028321</t>
  </si>
  <si>
    <t>721171905</t>
  </si>
  <si>
    <t>Opravy odpadního potrubí plastového  vsazení odbočky do potrubí DN 110</t>
  </si>
  <si>
    <t>1797150050</t>
  </si>
  <si>
    <t>721174041</t>
  </si>
  <si>
    <t>Potrubí z trub polypropylenových připojovací DN 40</t>
  </si>
  <si>
    <t>876422770</t>
  </si>
  <si>
    <t>721174042</t>
  </si>
  <si>
    <t>-642424261</t>
  </si>
  <si>
    <t>721174043</t>
  </si>
  <si>
    <t>Potrubí z trub polypropylenových připojovací DN 50</t>
  </si>
  <si>
    <t>1383199361</t>
  </si>
  <si>
    <t>721194103</t>
  </si>
  <si>
    <t>Vyměření přípojek na potrubí vyvedení a upevnění odpadních výpustek DN 32</t>
  </si>
  <si>
    <t>1608505532</t>
  </si>
  <si>
    <t>721290111</t>
  </si>
  <si>
    <t>Zkouška těsnosti kanalizace  v objektech vodou do DN 125</t>
  </si>
  <si>
    <t>1744966572</t>
  </si>
  <si>
    <t>721910912</t>
  </si>
  <si>
    <t>Pročištění  svislých odpadů v jednom podlaží do DN 200</t>
  </si>
  <si>
    <t>1566262889</t>
  </si>
  <si>
    <t>998721203</t>
  </si>
  <si>
    <t>Přesun hmot pro vnitřní kanalizaci stanovený procentní sazbou (%) z ceny vodorovná dopravní vzdálenost do 50 m základní v objektech výšky přes 12 do 24 m</t>
  </si>
  <si>
    <t>-660575676</t>
  </si>
  <si>
    <t>D.1.4.3 - Vzduchotechnika</t>
  </si>
  <si>
    <t xml:space="preserve">    751 - Vzduchotechnika</t>
  </si>
  <si>
    <t xml:space="preserve">      751.1 - Větrání posluchárny  - P/O</t>
  </si>
  <si>
    <t xml:space="preserve">      751.1K - Chlazení  </t>
  </si>
  <si>
    <t xml:space="preserve">      751.999 - Doplňkové práce a dodávky</t>
  </si>
  <si>
    <t xml:space="preserve">    783 - Nátěry</t>
  </si>
  <si>
    <t>751</t>
  </si>
  <si>
    <t>751.1</t>
  </si>
  <si>
    <t>Větrání posluchárny  - P/O</t>
  </si>
  <si>
    <t>001</t>
  </si>
  <si>
    <t>Vzduchotechnická jednotka o sestavě dle TZ a parametrů dle TZ včetně příloh, bez systému MaR a ovládání</t>
  </si>
  <si>
    <t>002</t>
  </si>
  <si>
    <t>Místní montáž včetně dopravy a stavbě VZT jednotky, vyzvednutí VZT jednotky z vnitrobloku na půdu po panelech</t>
  </si>
  <si>
    <t>003</t>
  </si>
  <si>
    <t>004</t>
  </si>
  <si>
    <t>Čidlo zplodin hoření, dále viz TZ včetně příloh</t>
  </si>
  <si>
    <t>005</t>
  </si>
  <si>
    <t>051</t>
  </si>
  <si>
    <t>Tlumič hluku buňkový 250x500x1500 hygienické provedení, perforovaný plech</t>
  </si>
  <si>
    <t>052</t>
  </si>
  <si>
    <t>Tlumič hluku buňkový 200x500x1500 hygienické provedení, perforovaný plech</t>
  </si>
  <si>
    <t>053</t>
  </si>
  <si>
    <t>Tlumič hluku buňkový 200x500x1000 hygienické provedení, perforovaný plech</t>
  </si>
  <si>
    <t>054</t>
  </si>
  <si>
    <t>Regulační klapka 400x280 mm</t>
  </si>
  <si>
    <t>Regulační klapka 150x280 mm</t>
  </si>
  <si>
    <t>201</t>
  </si>
  <si>
    <t>Přívodní vyústka 625x125 mm komfortní dvouřadá včetně regulace R1 + náběhový plech, RAL dle architekta</t>
  </si>
  <si>
    <t>202</t>
  </si>
  <si>
    <t>Ventil kovový  DN 100</t>
  </si>
  <si>
    <t>251</t>
  </si>
  <si>
    <t>Odvodní vyústka 625x225 mm komfortní dvouřadá včetně regulace R1, RAL dle architekta</t>
  </si>
  <si>
    <t>252</t>
  </si>
  <si>
    <t>501</t>
  </si>
  <si>
    <t>Protidešťová žaluzie 500x400 mm včetně síta proti hmyzu, RAL dle architekta</t>
  </si>
  <si>
    <t>502</t>
  </si>
  <si>
    <t>Protidešťová žaluzie 400x400 mm včetně síta proti hmyzu, RAL dle architekta</t>
  </si>
  <si>
    <t>801</t>
  </si>
  <si>
    <t>Vzduchotechnické potrubí čtyřhranné rovné těsnost viz TZ</t>
  </si>
  <si>
    <t>802</t>
  </si>
  <si>
    <t>Vzduchotechnické potrubí čtyřhranné tvarovky těsnost viz TZ</t>
  </si>
  <si>
    <t>901</t>
  </si>
  <si>
    <t>Tepelná a hluková parotěsná izolace z minerální vaty tl. 40 mm s Al polepem</t>
  </si>
  <si>
    <t>902</t>
  </si>
  <si>
    <t>Tepelná izolace z minerální vaty tl. 100 mm s oplechováním</t>
  </si>
  <si>
    <t>751.1K</t>
  </si>
  <si>
    <t xml:space="preserve">Chlazení  </t>
  </si>
  <si>
    <t>001.1</t>
  </si>
  <si>
    <t>Venkovní jednotka VRF R410a, parametry dle výkresů, TZ a příloh TZ, včetně snížení výkonu pro noční provoz nastavitelná celodenně</t>
  </si>
  <si>
    <t>002.1</t>
  </si>
  <si>
    <t>Kazetová jednotka včetně čerpadla kondenzátu, Qch=9,0 kW. Hlukové parametry viz výkresová část</t>
  </si>
  <si>
    <t>003.1</t>
  </si>
  <si>
    <t>Rozbočovač pro výkon do 15 kW</t>
  </si>
  <si>
    <t>004.1</t>
  </si>
  <si>
    <t>Dekorační panel 950x950 mm</t>
  </si>
  <si>
    <t>005.1</t>
  </si>
  <si>
    <t>Dotykový ovladač kabelový vč. kabelu</t>
  </si>
  <si>
    <t>006.1</t>
  </si>
  <si>
    <t>Modbus adaptér pro 1 venkovní jednotku (až 48 vnitř. jedn.)</t>
  </si>
  <si>
    <t>-519210140</t>
  </si>
  <si>
    <t>990</t>
  </si>
  <si>
    <t>Doplnění chladiva R410a</t>
  </si>
  <si>
    <t>991</t>
  </si>
  <si>
    <t>Prostup střechou izolovaný pro vedení chladiva</t>
  </si>
  <si>
    <t>992</t>
  </si>
  <si>
    <t>Potrubí chladiva včetně izolace a komunikační kabeláže, včetně případného lištování</t>
  </si>
  <si>
    <t>bm</t>
  </si>
  <si>
    <t>993</t>
  </si>
  <si>
    <t>Vakuování</t>
  </si>
  <si>
    <t>kp</t>
  </si>
  <si>
    <t>994</t>
  </si>
  <si>
    <t>Zprovoznění</t>
  </si>
  <si>
    <t>995</t>
  </si>
  <si>
    <t>Upevnění venkovní jednotky proti převrácení včetně montážního a roznášecího materiálu pro plochou střechu</t>
  </si>
  <si>
    <t>996</t>
  </si>
  <si>
    <t>Výchozí revize</t>
  </si>
  <si>
    <t>Vyregulování zařízení</t>
  </si>
  <si>
    <t>Kapotování potrubí s UV ochranou ve venkovním prostředí</t>
  </si>
  <si>
    <t>751.999</t>
  </si>
  <si>
    <t>Doplňkové práce a dodávky</t>
  </si>
  <si>
    <t>970</t>
  </si>
  <si>
    <t>Vzorkování a přizpůsobení dle požadavku architekta</t>
  </si>
  <si>
    <t>971</t>
  </si>
  <si>
    <t>Montážní materiál</t>
  </si>
  <si>
    <t>972</t>
  </si>
  <si>
    <t>Těsnící materiál</t>
  </si>
  <si>
    <t>973</t>
  </si>
  <si>
    <t>Spojovací materiál</t>
  </si>
  <si>
    <t>974</t>
  </si>
  <si>
    <t>Vrtání, přípomoce, drobné průrazy</t>
  </si>
  <si>
    <t>975</t>
  </si>
  <si>
    <t>Požární dotěsnění VZT</t>
  </si>
  <si>
    <t>976</t>
  </si>
  <si>
    <t>Nátrubky pro odvodnění VZT potrubí</t>
  </si>
  <si>
    <t>978</t>
  </si>
  <si>
    <t>Zprovoznění, vyregulování a zaškolení obsluhy</t>
  </si>
  <si>
    <t>979</t>
  </si>
  <si>
    <t>Štítky pro označení</t>
  </si>
  <si>
    <t>980</t>
  </si>
  <si>
    <t>Označení potrubí pro snadnou identifikaci včetně směru proudění vzduchu</t>
  </si>
  <si>
    <t>Nátěry</t>
  </si>
  <si>
    <t>783728001</t>
  </si>
  <si>
    <t>Základní nátěr, + 2x vrchní nátěr potrubí a potrubních prvků RAL dle architekta</t>
  </si>
  <si>
    <t>D.1.4.4 - Silnoproudé elektroinstalace</t>
  </si>
  <si>
    <t xml:space="preserve">    741 - Silnoproudé elektroinstalace</t>
  </si>
  <si>
    <t xml:space="preserve">      741-1 - Elektroinstalace učebny G24</t>
  </si>
  <si>
    <t xml:space="preserve">        741-1a - Materiál</t>
  </si>
  <si>
    <t xml:space="preserve">        741-1b - Montáž (CPV 453 100 00-3)</t>
  </si>
  <si>
    <t xml:space="preserve">      741-2 - Rozvaděč RS G24</t>
  </si>
  <si>
    <t xml:space="preserve">        741-2a - Materiál</t>
  </si>
  <si>
    <t xml:space="preserve">        741-2b - Montáž (CPV 453 100 00-3)</t>
  </si>
  <si>
    <t>741</t>
  </si>
  <si>
    <t>741-1</t>
  </si>
  <si>
    <t>Elektroinstalace učebny G24</t>
  </si>
  <si>
    <t>741-1a</t>
  </si>
  <si>
    <t>Materiál</t>
  </si>
  <si>
    <t>741-1a-01</t>
  </si>
  <si>
    <t>Elektroinstalační krabice prázdná pro přechod PVC trubek do kabelového kanálu v podlaze</t>
  </si>
  <si>
    <t>741-1a-02</t>
  </si>
  <si>
    <t>Elektroinstalační rozvodná krabice na povrch včetně svorek</t>
  </si>
  <si>
    <t>741-1a-03</t>
  </si>
  <si>
    <t>KO KRABICE KU 68 - 1902</t>
  </si>
  <si>
    <t>KS</t>
  </si>
  <si>
    <t>741-1a-04</t>
  </si>
  <si>
    <t>Krabice elektroinstalační rozbočovací vč. svorek</t>
  </si>
  <si>
    <t>741-1a-05</t>
  </si>
  <si>
    <t>KO TRUBKA 2323 PVC</t>
  </si>
  <si>
    <t>741-1a-06</t>
  </si>
  <si>
    <t>KO TRUBKA 8021 PC Z PH vč. systémoých úchytů a spojovacího materiálu</t>
  </si>
  <si>
    <t>741-1a-07</t>
  </si>
  <si>
    <t>podlahový kanál do bet. podlahy 48x350x2000</t>
  </si>
  <si>
    <t>741-1a-08</t>
  </si>
  <si>
    <t>Přechodový díl z podlahového žlabu do stěny</t>
  </si>
  <si>
    <t>741-1a-09</t>
  </si>
  <si>
    <t>Jistič 3 pól. 32A, char.B, 10 kA</t>
  </si>
  <si>
    <t>741-1a-10</t>
  </si>
  <si>
    <t>A - LED svítidlo vestavné svítidlo 50W 840K stmívatelné DALI,těleso kov bílý lak optika vyzařování přes čočky, 595x595x45</t>
  </si>
  <si>
    <t>741-1a-11</t>
  </si>
  <si>
    <t>B - LED svítidlo průmyslové na záves 51W,IP 54</t>
  </si>
  <si>
    <t>741-1a-12</t>
  </si>
  <si>
    <t>DALI jednotka do rozvaděče, ovládání tlačítky</t>
  </si>
  <si>
    <t>741-1a-13</t>
  </si>
  <si>
    <t>Nouzové LED svítidlo /1hod. s vlastním zdrojem IP204</t>
  </si>
  <si>
    <t>741-1a-14</t>
  </si>
  <si>
    <t>KABEL CYKY 2A X 1.5</t>
  </si>
  <si>
    <t>741-1a-15</t>
  </si>
  <si>
    <t>KABEL CYKY 3C x 1.5</t>
  </si>
  <si>
    <t>741-1a-16</t>
  </si>
  <si>
    <t>KABEL CYKY 3C x 2.5</t>
  </si>
  <si>
    <t>741-1a-17</t>
  </si>
  <si>
    <t>KABEL CYKY 5C x 1.5</t>
  </si>
  <si>
    <t>741-1a-18</t>
  </si>
  <si>
    <t>KABEL CYKY 5C x 4</t>
  </si>
  <si>
    <t>741-1a-19</t>
  </si>
  <si>
    <t>KABEL CYKY 5C x 6</t>
  </si>
  <si>
    <t>741-1a-20</t>
  </si>
  <si>
    <t>KABEL CYKY 5C x10</t>
  </si>
  <si>
    <t>741-1a-21</t>
  </si>
  <si>
    <t>Nástěnný vypínač 400V/25A průmyslový</t>
  </si>
  <si>
    <t>741-1a-22</t>
  </si>
  <si>
    <t>Tlačítko TANGO (komplet) barva - bílá</t>
  </si>
  <si>
    <t>741-1a-23</t>
  </si>
  <si>
    <t>Vypínač nástěnný IP 44 řazení 01</t>
  </si>
  <si>
    <t>741-1a-24</t>
  </si>
  <si>
    <t>Dvojzásuvka nástěnná 2x 2P+PE bílá</t>
  </si>
  <si>
    <t>741-1a-25</t>
  </si>
  <si>
    <t>JBT Z 5518A-A2349 Z TANGO komplet 1x</t>
  </si>
  <si>
    <t>741-1a-26</t>
  </si>
  <si>
    <t>Podlahová zásuvková krabice pro 12 zás. modulů osazena 4ks zás.230V (komplet)</t>
  </si>
  <si>
    <t>741-1a-27</t>
  </si>
  <si>
    <t>Podlahová zásuvková krabice pro 12 zás. modulů prázdná pro datové zásuvky AVT</t>
  </si>
  <si>
    <t>741-1b</t>
  </si>
  <si>
    <t>Montáž (CPV 453 100 00-3)</t>
  </si>
  <si>
    <t>741-1b-28</t>
  </si>
  <si>
    <t>Demontáž stávající instalace vč. likvidace materiálu</t>
  </si>
  <si>
    <t>hod</t>
  </si>
  <si>
    <t>741-1b-34</t>
  </si>
  <si>
    <t>Úprava stávajícího rozvaděče, doplnění jističe</t>
  </si>
  <si>
    <t>741-1b-35</t>
  </si>
  <si>
    <t>Zakreslení skutečného provedení</t>
  </si>
  <si>
    <t>741-1b-36</t>
  </si>
  <si>
    <t>741-1b-37</t>
  </si>
  <si>
    <t>Montáž jističe 3-pól.</t>
  </si>
  <si>
    <t>741-1b-38</t>
  </si>
  <si>
    <t>Monáž podlahové krabice</t>
  </si>
  <si>
    <t>741-1b-39</t>
  </si>
  <si>
    <t>Monáž zapuštěné rozvodnice</t>
  </si>
  <si>
    <t>210010351</t>
  </si>
  <si>
    <t>Montáž instalační karabice na povrch vč. svorek a zapojení vodičů</t>
  </si>
  <si>
    <t>210010322</t>
  </si>
  <si>
    <t>Montáž krabice odbočné (KR 97) kruh. vč.zap</t>
  </si>
  <si>
    <t>741-1b-42</t>
  </si>
  <si>
    <t>montáž podlahových krabic</t>
  </si>
  <si>
    <t>210010331</t>
  </si>
  <si>
    <t>Montáž přístrojové krabice bez zapojení</t>
  </si>
  <si>
    <t>210203002</t>
  </si>
  <si>
    <t>Montáž svítidla</t>
  </si>
  <si>
    <t>211200101</t>
  </si>
  <si>
    <t>Montáž svítidla - nouzové</t>
  </si>
  <si>
    <t>210203002.1</t>
  </si>
  <si>
    <t>Montáž svítidla interierového</t>
  </si>
  <si>
    <t>210010074</t>
  </si>
  <si>
    <t>Montáž trubky instalační pancéřové z PH typ 8029 O 29mm (vu+po)</t>
  </si>
  <si>
    <t>210010006</t>
  </si>
  <si>
    <t>Montáž trubky ohebná el.instalační (pod) typ 23 48mm</t>
  </si>
  <si>
    <t>210810042</t>
  </si>
  <si>
    <t>Položení kabelu pevně</t>
  </si>
  <si>
    <t>210800117</t>
  </si>
  <si>
    <t>Položení kabelu pod omítku</t>
  </si>
  <si>
    <t>210100003</t>
  </si>
  <si>
    <t>Ukončení 1 vodiče v rozvaděči vč.zap.a konc.do 16mm2</t>
  </si>
  <si>
    <t>210100001</t>
  </si>
  <si>
    <t>Ukončení 1 vodiče v rozvaděči vč.zap.a konc.do 2,5mm2</t>
  </si>
  <si>
    <t>Poznámka k položce:_x000D_
zapojení zásuvkových okruhů v patrových rozvaděčích objeku B</t>
  </si>
  <si>
    <t>210100002</t>
  </si>
  <si>
    <t>Ukončení 1 vodiče v rozvaděči vč.zap.a konc.do 6mm2</t>
  </si>
  <si>
    <t>741-1b-54</t>
  </si>
  <si>
    <t>Zapojení vypínače na povrch</t>
  </si>
  <si>
    <t>741-1b-55</t>
  </si>
  <si>
    <t>Zapojení vypínače zapuštěného</t>
  </si>
  <si>
    <t>210111012</t>
  </si>
  <si>
    <t>Zapojení zásuvky polozap./zapuštěné 10/16A 250V 2P+Z</t>
  </si>
  <si>
    <t>210111031</t>
  </si>
  <si>
    <t>Zapojení zásuvky v krabici venkovní 10/16A 250V 2P+Z</t>
  </si>
  <si>
    <t>97408-2174</t>
  </si>
  <si>
    <t>Hrubé zapravení rýh</t>
  </si>
  <si>
    <t>97303-1616</t>
  </si>
  <si>
    <t>Sekání zdi cihlové, kapsy-krab.&lt;100x100x50mm</t>
  </si>
  <si>
    <t>97408-2113</t>
  </si>
  <si>
    <t>Vysekání rýhy do stěny, omítka váp.š.do 50mm</t>
  </si>
  <si>
    <t>97408-2212</t>
  </si>
  <si>
    <t>Vysekání rýhy do stěny, omítka-cem.š.do 30mm</t>
  </si>
  <si>
    <t>741-2</t>
  </si>
  <si>
    <t>Rozvaděč RS G24</t>
  </si>
  <si>
    <t>741-2a</t>
  </si>
  <si>
    <t>741-2a-01</t>
  </si>
  <si>
    <t>Jistič 1 pól. 10A, char.B, 10 kA</t>
  </si>
  <si>
    <t>741-2a-02</t>
  </si>
  <si>
    <t>Jistič 1 pól. 16A, char.B, 10 kA</t>
  </si>
  <si>
    <t>741-2a-03</t>
  </si>
  <si>
    <t>Jistič 3 pól. 20A, char.C, 10 kA</t>
  </si>
  <si>
    <t>741-2a-04</t>
  </si>
  <si>
    <t>Jistič 3 pól. 25A, char.B, 10 kA</t>
  </si>
  <si>
    <t>741-2a-05</t>
  </si>
  <si>
    <t>Otočný vypínač 3pól. In= 40 A</t>
  </si>
  <si>
    <t>741-2a-06</t>
  </si>
  <si>
    <t>Pr. chránič 4 pól. 40 / 0,03 A</t>
  </si>
  <si>
    <t>741-2a-07</t>
  </si>
  <si>
    <t>Pr. chránič s nadpr.ochr. 2p., 10A/B, 0,03A</t>
  </si>
  <si>
    <t>741-2a-08</t>
  </si>
  <si>
    <t>Pr. chránič s nadpr.ochr. 2p., 16A/B, 0,03A</t>
  </si>
  <si>
    <t>741-2a-09</t>
  </si>
  <si>
    <t>Svodič přepětí T1 + T2 pro síť TN-S, 25 kA (10/350)</t>
  </si>
  <si>
    <t>741-2a-10</t>
  </si>
  <si>
    <t>Rozvaděč 8-řadý, 550x650x140 mm, 96 mod.</t>
  </si>
  <si>
    <t>741-2b</t>
  </si>
  <si>
    <t>741-2b-11</t>
  </si>
  <si>
    <t>Montáž jističe 1-pól.</t>
  </si>
  <si>
    <t>741-2b-12</t>
  </si>
  <si>
    <t>741-2b-13</t>
  </si>
  <si>
    <t>Montáž vypínače</t>
  </si>
  <si>
    <t>741-2b-14</t>
  </si>
  <si>
    <t>Doprava, stěhování, montáž na místě</t>
  </si>
  <si>
    <t>741-2b-15</t>
  </si>
  <si>
    <t>Kusová zkouška, protokoly, atesty</t>
  </si>
  <si>
    <t>741-2b-16</t>
  </si>
  <si>
    <t>Montáž přepěťové ochrany</t>
  </si>
  <si>
    <t>741-2b-17</t>
  </si>
  <si>
    <t>Piktogramy, štítky na dveřích rozvaděče, včetně polepení</t>
  </si>
  <si>
    <t>741-2b-18</t>
  </si>
  <si>
    <t>Popisky komponent dle PD, včetně polepení</t>
  </si>
  <si>
    <t>741-2b-19</t>
  </si>
  <si>
    <t>Svorky a praporce pro připojení kabelů dle zvyklostí výrobce na jmenovité proudy jističů, pomocný a montážní materiál</t>
  </si>
  <si>
    <t>741-2b-20</t>
  </si>
  <si>
    <t>Veškeré propojovací vodiče v rozvaděči</t>
  </si>
  <si>
    <t>741-2b-21</t>
  </si>
  <si>
    <t>Zprovoznění rozvaděče a test provozních stavů</t>
  </si>
  <si>
    <t>D.1.4.5 - Slaboproudé elektroinstalace</t>
  </si>
  <si>
    <t xml:space="preserve">    742 - Slaboproudé elektroinstalace</t>
  </si>
  <si>
    <t xml:space="preserve">      742-1 - STRUKTUROVANÁ KABELÁŽ - SK</t>
  </si>
  <si>
    <t xml:space="preserve">        742-1a - Dodávka - instalační materiál </t>
  </si>
  <si>
    <t xml:space="preserve">        742-1b - Montáž - technologie</t>
  </si>
  <si>
    <t xml:space="preserve">        742-1c - Montáž - instalační materiál</t>
  </si>
  <si>
    <t xml:space="preserve">        742-1d - Demontáže</t>
  </si>
  <si>
    <t xml:space="preserve">      742-2 - PZTS/EKV - trubkování</t>
  </si>
  <si>
    <t xml:space="preserve">        742-2a - Dodávka - elektroinstalační materiál: </t>
  </si>
  <si>
    <t xml:space="preserve">        742-2b - Montáž - elektroinstalační materiál:</t>
  </si>
  <si>
    <t xml:space="preserve">      742-3 - AVT - trubkování</t>
  </si>
  <si>
    <t xml:space="preserve">        742-3a - Dodávka - elektroinstalační materiál: </t>
  </si>
  <si>
    <t xml:space="preserve">        742-3b - Montáž - elektroinstalační materiál:</t>
  </si>
  <si>
    <t>742</t>
  </si>
  <si>
    <t>742-1</t>
  </si>
  <si>
    <t>STRUKTUROVANÁ KABELÁŽ - SK</t>
  </si>
  <si>
    <t>742-1a</t>
  </si>
  <si>
    <t xml:space="preserve">Dodávka - instalační materiál </t>
  </si>
  <si>
    <t>7421APC002</t>
  </si>
  <si>
    <t>Kabel pro strukturované kabeláže,  provedení - F/FTP, kategorie 6A, drát, LSOH plášť bezhalogenový</t>
  </si>
  <si>
    <t>Poznámka k položce:_x000D_
Příloha: č.02</t>
  </si>
  <si>
    <t>7421APC003</t>
  </si>
  <si>
    <t>Kabel pro strukturované kabeláže,  provedení - UTP, kategorie 5E, drát, LSOH plášť bezhalogenový</t>
  </si>
  <si>
    <t>7421APC004</t>
  </si>
  <si>
    <t>Kompletní dvojzásuvka osazená jedním RJ45 modulem UTP CAT5E, do podlahové krabice.</t>
  </si>
  <si>
    <t>7421APC005</t>
  </si>
  <si>
    <t>Kompletní dvojzásuvka osazená dvěma RJ45 moduly STPE CAT6A, do podlahové krabice.</t>
  </si>
  <si>
    <t>7421APC006</t>
  </si>
  <si>
    <t>Kompletní dvojzásuvka osazená dvěma RJ45 moduly UTP CAT5E, různá provedení.</t>
  </si>
  <si>
    <t>7421APC007</t>
  </si>
  <si>
    <t>Modulární univerzální (stíněný/nestíněný) patch panel 1U pro 24 modulů, neosazený  moduly RJ45 , šířka 19", obvyklá barva černá.</t>
  </si>
  <si>
    <t>7421APC008</t>
  </si>
  <si>
    <t>Modul RJ45, UTP Cat.5E do patch panelu.</t>
  </si>
  <si>
    <t>7421APC009</t>
  </si>
  <si>
    <t>Modul RJ45, STP Cat.6A do patch panelu.</t>
  </si>
  <si>
    <t>Poznámka k položce:_x000D_
Příloha: č.03</t>
  </si>
  <si>
    <t>7421APC010</t>
  </si>
  <si>
    <t>Horizontální D-ring organizer 2U - 5ok, 12cm.</t>
  </si>
  <si>
    <t>7421APC011</t>
  </si>
  <si>
    <t>Kabelový žlab drátěný pozinkovaný, 60x100mm,  vč. spojovacích a kotvicích prvků.</t>
  </si>
  <si>
    <t>7421APC012</t>
  </si>
  <si>
    <t>Elektroinstalační trubka 40 ohebná vč. protahovacích krabic, montáž pod omítku vč. drážky , zapravení hrubou omítkou a zaomítání štukovou omítkou a výmalby v rozsahu provedení drážky</t>
  </si>
  <si>
    <t>7421APC013</t>
  </si>
  <si>
    <t>Elektroinstalační trubka 32 ohebná vč. protahovacích krabic, montáž pod omítku vč. drážky , zapravení hrubou omítkou a zaomítání štukovou omítkou a výmalby v rozsahu provedení drážky</t>
  </si>
  <si>
    <t>7421APC014</t>
  </si>
  <si>
    <t>Krabice pod omítku s víkem KT250</t>
  </si>
  <si>
    <t>Poznámka k položce:_x000D_
příloha č. 02</t>
  </si>
  <si>
    <t>7421APC015</t>
  </si>
  <si>
    <t>Drobný blíže nespecifikovaný elektroinstalační materiál (hmoždinky, štítky, popisky, atd.)</t>
  </si>
  <si>
    <t>742-1b</t>
  </si>
  <si>
    <t>Montáž - technologie</t>
  </si>
  <si>
    <t>7421BPC016</t>
  </si>
  <si>
    <t>Demontáž stávajícího AP WiFi včetně ukožení</t>
  </si>
  <si>
    <t>7421BPC017</t>
  </si>
  <si>
    <t>Demontáž stahovacího plátna včetně ukožení</t>
  </si>
  <si>
    <t>7421BPC018</t>
  </si>
  <si>
    <t>Demontáž reproduktorů včetně ukožení</t>
  </si>
  <si>
    <t>7421BPC019</t>
  </si>
  <si>
    <t>Demontáž videoprojektoru včetně ukožení</t>
  </si>
  <si>
    <t>7421BPC020</t>
  </si>
  <si>
    <t>Montáž nového AP WiFi</t>
  </si>
  <si>
    <t>7421BPC021</t>
  </si>
  <si>
    <t>Montáž stávajícího AP WiFi</t>
  </si>
  <si>
    <t>742-1c</t>
  </si>
  <si>
    <t>Montáž - instalační materiál</t>
  </si>
  <si>
    <t>7421CPC022</t>
  </si>
  <si>
    <t>Montáž kabelů datových FTP, UTP, STP pro vnitřní rozvody do trubky</t>
  </si>
  <si>
    <t>7421CPC023</t>
  </si>
  <si>
    <t>Ukončení kabelu FTP, UTP, STP na konektoru RJ45 (patchpanel)</t>
  </si>
  <si>
    <t>7421CPC024</t>
  </si>
  <si>
    <t>Montáž vyvazovacíhoho panelu 1U</t>
  </si>
  <si>
    <t>7421CPC025</t>
  </si>
  <si>
    <t>Montáž datové jednozásuvky</t>
  </si>
  <si>
    <t>7421CPC026</t>
  </si>
  <si>
    <t>Montáž datové dvouzásuvky</t>
  </si>
  <si>
    <t>7421CPC027</t>
  </si>
  <si>
    <t>Měření metalického segmentu s vyhotovením protokolu</t>
  </si>
  <si>
    <t>7421CPC028</t>
  </si>
  <si>
    <t>Montáž patch panelu 24 portů UTP/FTP/STP</t>
  </si>
  <si>
    <t>7421CPC029</t>
  </si>
  <si>
    <t>Popis portu datové zásuvky</t>
  </si>
  <si>
    <t>7421CPC030</t>
  </si>
  <si>
    <t>Popis portů patchpanelu</t>
  </si>
  <si>
    <t>7421CPC031</t>
  </si>
  <si>
    <t>Značení trasy vedení pro slaboproud</t>
  </si>
  <si>
    <t>7421CPC032</t>
  </si>
  <si>
    <t>Vyvazování kabeláže ve žlabech pro slaboproud</t>
  </si>
  <si>
    <t>7421CPC033</t>
  </si>
  <si>
    <t>Kabelový žlab drátěný pozinkovaný, 60x100mm, vč. spojovacích a kotvicích prvků.</t>
  </si>
  <si>
    <t>7421CPC034</t>
  </si>
  <si>
    <t>Montáž nosníku s konzolami nebo závitovými tyčemi pro slaboproud</t>
  </si>
  <si>
    <t>7421CPC035</t>
  </si>
  <si>
    <t>Montáž trubek pro slaboproud plastových ohebných uložených pod omítku se zasekáním  vč. protahovacích krabic, zapravení hrubou omítkou a zaomítání štukovou omítkou a výmalby v rozsahu provedení drážky</t>
  </si>
  <si>
    <t>7421CPC036</t>
  </si>
  <si>
    <t>Montáž trubek pro slaboproud plastových ohebných uložených v dutině dřevěné podlahy</t>
  </si>
  <si>
    <t>7421CPC037</t>
  </si>
  <si>
    <t>Montáž trubek pro slaboproud plastových ohebných uložených volně na příchytky</t>
  </si>
  <si>
    <t>7421CPC038</t>
  </si>
  <si>
    <t>Montáž krabice pod omítku s vysekáním lůžka KT 250</t>
  </si>
  <si>
    <t>7421CPC039</t>
  </si>
  <si>
    <t>Požárně těsnící materiál do prostupu</t>
  </si>
  <si>
    <t>7421CPC040</t>
  </si>
  <si>
    <t>Průraz stropem pro kabelový žlab včetně vyhledání prostupů zapravení průchodu</t>
  </si>
  <si>
    <t>7421CPC041</t>
  </si>
  <si>
    <t>Průraz průchodu stěnou</t>
  </si>
  <si>
    <t>7421CPC042</t>
  </si>
  <si>
    <t>Zazdění průchodů vč. zapravení průchodu</t>
  </si>
  <si>
    <t>7421CPC043</t>
  </si>
  <si>
    <t>Likvidace odpadů (v tunách)</t>
  </si>
  <si>
    <t>7421CPC044</t>
  </si>
  <si>
    <t>742-1d</t>
  </si>
  <si>
    <t>Demontáže</t>
  </si>
  <si>
    <t>7421DPC050</t>
  </si>
  <si>
    <t>Demontáže a uložení materiálů SK</t>
  </si>
  <si>
    <t>kpl</t>
  </si>
  <si>
    <t>742-2</t>
  </si>
  <si>
    <t>PZTS/EKV - trubkování</t>
  </si>
  <si>
    <t>742-2a</t>
  </si>
  <si>
    <t xml:space="preserve">Dodávka - elektroinstalační materiál: </t>
  </si>
  <si>
    <t>7422APC02</t>
  </si>
  <si>
    <t>Elektroinstalační trubka 23 ohebná vč. protahovacích krabic, montáž pod omítku vč. drážky , zapravení hrubou omítkou a zaomítání štukovou omítkou a výmalby v rozsahu provedení drážky</t>
  </si>
  <si>
    <t>742-2b</t>
  </si>
  <si>
    <t>Montáž - elektroinstalační materiál:</t>
  </si>
  <si>
    <t>7422BPC04</t>
  </si>
  <si>
    <t>7422BPC05</t>
  </si>
  <si>
    <t>7422BPC06</t>
  </si>
  <si>
    <t>7422BPC07</t>
  </si>
  <si>
    <t>7422BPC08</t>
  </si>
  <si>
    <t>742-3</t>
  </si>
  <si>
    <t>AVT - trubkování</t>
  </si>
  <si>
    <t>742-3a</t>
  </si>
  <si>
    <t>7423APC02</t>
  </si>
  <si>
    <t>7423APC03</t>
  </si>
  <si>
    <t>7423APC04</t>
  </si>
  <si>
    <t>742-3b</t>
  </si>
  <si>
    <t>7423BPC06</t>
  </si>
  <si>
    <t>7423BPC07</t>
  </si>
  <si>
    <t>7423BPC08</t>
  </si>
  <si>
    <t>7423BPC09</t>
  </si>
  <si>
    <t>D.1.4.6 - Měření a regulace</t>
  </si>
  <si>
    <t>0101 - Řídící systém</t>
  </si>
  <si>
    <t>0102 - Periferie</t>
  </si>
  <si>
    <t>0103 - Rozvaděč</t>
  </si>
  <si>
    <t>0104 - Montážní materiál</t>
  </si>
  <si>
    <t>1850 - Práce - software na zakázky</t>
  </si>
  <si>
    <t>1860 - Elektromontážní práce</t>
  </si>
  <si>
    <t>0101</t>
  </si>
  <si>
    <t>Řídící systém</t>
  </si>
  <si>
    <t>eBMGR-2</t>
  </si>
  <si>
    <t>CPU řídícího systému, 2x RS485 sběrnice</t>
  </si>
  <si>
    <t>eBMD800</t>
  </si>
  <si>
    <t>Rozšiřující modul ŘS, 8DI</t>
  </si>
  <si>
    <t>eBM440</t>
  </si>
  <si>
    <t>Rozšiřující modul ŘS, 4UI, 4UO</t>
  </si>
  <si>
    <t>eBM404</t>
  </si>
  <si>
    <t>Rozšiřující modul ŘS, 4UI, 4BO (triak)</t>
  </si>
  <si>
    <t>eBX08</t>
  </si>
  <si>
    <t>Patice ŘS pro 8 modulů</t>
  </si>
  <si>
    <t>eZNS-T100</t>
  </si>
  <si>
    <t>Nástěnný ovladač s korekcí teploty, LCD displej, LINKnet</t>
  </si>
  <si>
    <t>TRM768</t>
  </si>
  <si>
    <t>Ukončovací modul</t>
  </si>
  <si>
    <t>DFF099KEY</t>
  </si>
  <si>
    <t>HW klíč Modbus, 50 kreditů</t>
  </si>
  <si>
    <t>0102</t>
  </si>
  <si>
    <t>Periferie</t>
  </si>
  <si>
    <t>Pol1</t>
  </si>
  <si>
    <t>Odporové snímače teploty se snímacím prvkem NTC 10kOhm, venkovní , délka stonku 120 mm</t>
  </si>
  <si>
    <t>Pol2</t>
  </si>
  <si>
    <t>Odporové snímače teploty se snímacím prvkem NTC 10kOhm, jímkový , délka stonku 300 mm</t>
  </si>
  <si>
    <t>Pol3</t>
  </si>
  <si>
    <t>Snímač tlaku vzduchu diferenční, 0 - 7000Pa, nastavitelný rozsah, 0..10V / 4..20mA, IP54</t>
  </si>
  <si>
    <t>Pol4</t>
  </si>
  <si>
    <t>Snímač teploty a CO2 prostorový, 0..50°C / 0..2000ppm., 2x 0..10V, IP30</t>
  </si>
  <si>
    <t>Pol5</t>
  </si>
  <si>
    <t>Spínač diferenčního tlaku, rozsah 20-300 Pa, včetně příslušenství</t>
  </si>
  <si>
    <t>Pol6</t>
  </si>
  <si>
    <t>Spínač diferenčního tlaku, rozsah 50 - 500 Pa, včetně příslušenství</t>
  </si>
  <si>
    <t>Pol7</t>
  </si>
  <si>
    <t>Termostat kapilárový, rozsah 30..90°C, přepínací kontakt, kapilára 1m, auto reset, IP54</t>
  </si>
  <si>
    <t>Pol8</t>
  </si>
  <si>
    <t>Klapkový pohon, 4Nm / 0,8m2, 24VAC/DC, 2-pol. regulace, havarijní funkce, s připojovacím kabelem, IP54</t>
  </si>
  <si>
    <t>Pol9</t>
  </si>
  <si>
    <t>Servopohon klapkový, 4Nm,  0..10V, 24V, IP54</t>
  </si>
  <si>
    <t>Pol10</t>
  </si>
  <si>
    <t>Záložní zdroj, UPS 800VA/640W, 1f, SNMP</t>
  </si>
  <si>
    <t>Pol11</t>
  </si>
  <si>
    <t>Karta relé a EPS pro UPS</t>
  </si>
  <si>
    <t>0103</t>
  </si>
  <si>
    <t>Rozvaděč</t>
  </si>
  <si>
    <t>4RA1</t>
  </si>
  <si>
    <t>Rozvaděč oceloplechový skříňový, vč. vnitřní výzbroje a zapojení, 1600x800x300, IP54/20</t>
  </si>
  <si>
    <t>0104</t>
  </si>
  <si>
    <t>341970192R</t>
  </si>
  <si>
    <t>Samoregulační topný kabel 15W/m</t>
  </si>
  <si>
    <t>341970196R</t>
  </si>
  <si>
    <t>Sada pro napojení na přívod topného kabelu</t>
  </si>
  <si>
    <t>341970195R</t>
  </si>
  <si>
    <t>Sada pro ukončení topného kabelu</t>
  </si>
  <si>
    <t>SSR relé</t>
  </si>
  <si>
    <t>SSR relé, 3f, vstup 8-32VDC, výstup 3x40A</t>
  </si>
  <si>
    <t>PWM modul</t>
  </si>
  <si>
    <t>Převodník signálu 0-10VDC na PWM signál 10VDC</t>
  </si>
  <si>
    <t>BDM-003-V/2-FR1</t>
  </si>
  <si>
    <t>Přepěťová ochrana komunikace RS485, ST 2+3</t>
  </si>
  <si>
    <t>35811683R</t>
  </si>
  <si>
    <t>Spínač vačkový ve skříni 3P, 25A</t>
  </si>
  <si>
    <t>34121550</t>
  </si>
  <si>
    <t>Kabel sdělovací s Cu jádrem JYTY 2 x 1 mm</t>
  </si>
  <si>
    <t>34121554</t>
  </si>
  <si>
    <t>Kabel sdělovací s Cu jádrem JYTY 4 x 1 mm</t>
  </si>
  <si>
    <t>34121556</t>
  </si>
  <si>
    <t>Kabel sdělovací s Cu jádrem JYTY 7 x 1 mm</t>
  </si>
  <si>
    <t>34121558</t>
  </si>
  <si>
    <t>Kabel UTP nestíněný, Cat.5E</t>
  </si>
  <si>
    <t>341215546</t>
  </si>
  <si>
    <t>Kabel datový BELDEN 9842</t>
  </si>
  <si>
    <t>341215549</t>
  </si>
  <si>
    <t>Kabel datový J-Y(St)Y 4x2x0,8</t>
  </si>
  <si>
    <t>34111029</t>
  </si>
  <si>
    <t>Kabel silový s Cu jádrem 750 V CYKY 2 x 1,5 mm2</t>
  </si>
  <si>
    <t>34111036</t>
  </si>
  <si>
    <t>Kabel silový s Cu jádrem 750 V CYKY 3 x 2,5 mm2</t>
  </si>
  <si>
    <t>34111095</t>
  </si>
  <si>
    <t>Kabel silový s Cu jádrem 750 V CYKY 5 x 4 mm2</t>
  </si>
  <si>
    <t>H07V-K 6</t>
  </si>
  <si>
    <t>Vodič silový CY zelenožlutý 6,00 mm2 - drát</t>
  </si>
  <si>
    <t>H07V-K 16</t>
  </si>
  <si>
    <t>Vodič silový pevné uložení CYA 16 mm2</t>
  </si>
  <si>
    <t>4032_KA</t>
  </si>
  <si>
    <t>Trubka elektroinstalační tuhá, vnější pr. 32 mm, pevnost 750N</t>
  </si>
  <si>
    <t>5332_KB</t>
  </si>
  <si>
    <t>Příchytka pro tuhé trubky vnější pr. 32 mm</t>
  </si>
  <si>
    <t>1232</t>
  </si>
  <si>
    <t>Trubka elektroinst. ohebná, vnější pr. 32 mm, pevnost 750N</t>
  </si>
  <si>
    <t>HL P 10</t>
  </si>
  <si>
    <t>Kabelová příchytka, kovová, pro 1 kabel 9-10mm</t>
  </si>
  <si>
    <t>LV 18x13</t>
  </si>
  <si>
    <t>Lišta vkládací vč. víka, 18x13mm</t>
  </si>
  <si>
    <t>NKZI 50x125x0.70_F</t>
  </si>
  <si>
    <t>Žlab kabelový 125x50x0,7 mm, žárově zinkovaný, s integrovanou spojkou</t>
  </si>
  <si>
    <t>V 125_Z</t>
  </si>
  <si>
    <t>Víko pro kabelový žlab š-125, žárově-zinkovaný</t>
  </si>
  <si>
    <t>NPZ 50_S</t>
  </si>
  <si>
    <t>Přepážka žlabu v-50, pozink</t>
  </si>
  <si>
    <t>NZ 125_S</t>
  </si>
  <si>
    <t>Závěs pro kabelový žlab š-125, galv. zinek</t>
  </si>
  <si>
    <t>ZLB_KOT.T00</t>
  </si>
  <si>
    <t>Kotevní montážní materiál pro žlaby (závitové tyče, kotvy, montážní profily, apod.)</t>
  </si>
  <si>
    <t>soubor</t>
  </si>
  <si>
    <t>ARK - 221110</t>
  </si>
  <si>
    <t>Žlab kabelový drátěný 50x50, galv. zinek</t>
  </si>
  <si>
    <t>A11 HF RW</t>
  </si>
  <si>
    <t>Krabice odbočná 85x85x40 s víčkem, IP54</t>
  </si>
  <si>
    <t>Stitek</t>
  </si>
  <si>
    <t>Štítek kabelový zavírací 40 x 16 mm</t>
  </si>
  <si>
    <t>PPU</t>
  </si>
  <si>
    <t>Protipožární ucpávka - tmel pr. do 70mm</t>
  </si>
  <si>
    <t>OST</t>
  </si>
  <si>
    <t>Ostatní pomocný montážní materiál (3% z ceny kabeláže a nosného materiálu)</t>
  </si>
  <si>
    <t>1850</t>
  </si>
  <si>
    <t>Práce - software na zakázky</t>
  </si>
  <si>
    <t>18500002T00</t>
  </si>
  <si>
    <t>Uživatelský software pro řídící jednotku</t>
  </si>
  <si>
    <t>d.b.</t>
  </si>
  <si>
    <t>18500006T00</t>
  </si>
  <si>
    <t>Práce programátora - oživení systému MaR</t>
  </si>
  <si>
    <t>18500007T03</t>
  </si>
  <si>
    <t>Práce programátora - oživení / nastavení komunikace Modbus RTU</t>
  </si>
  <si>
    <t>18500015T001</t>
  </si>
  <si>
    <t>Práce programátora - zaučení obsluhy</t>
  </si>
  <si>
    <t>18500015T002</t>
  </si>
  <si>
    <t>Práce programátora - koordinace</t>
  </si>
  <si>
    <t>18600808T001</t>
  </si>
  <si>
    <t>Test zařízení 1:1</t>
  </si>
  <si>
    <t>18500014T00</t>
  </si>
  <si>
    <t>Dispečink - parametrizace datových bodů MaR</t>
  </si>
  <si>
    <t>18500014T11</t>
  </si>
  <si>
    <t>Dispečink - parametrizace datových bodů VRF chlazení</t>
  </si>
  <si>
    <t>18500013T00</t>
  </si>
  <si>
    <t>Dispečink - vykreslení obrazovek</t>
  </si>
  <si>
    <t>VRV</t>
  </si>
  <si>
    <t>Vytvoření bacnet objektů systému VRV chlazení</t>
  </si>
  <si>
    <t>18500019T00</t>
  </si>
  <si>
    <t>Příprava podkladů pro vizualizaci v BMS</t>
  </si>
  <si>
    <t>18500021T00</t>
  </si>
  <si>
    <t>Funkční zkoušky zobrazení prvků v BMS</t>
  </si>
  <si>
    <t>Pol12</t>
  </si>
  <si>
    <t>Komplexní odzkoušení systému BMS</t>
  </si>
  <si>
    <t>alarm</t>
  </si>
  <si>
    <t>Úprava seznamu alarmů</t>
  </si>
  <si>
    <t>trendlog</t>
  </si>
  <si>
    <t>Úprava seznamu trendlogů</t>
  </si>
  <si>
    <t>1860</t>
  </si>
  <si>
    <t>Elektromontážní práce</t>
  </si>
  <si>
    <t>18600001T00</t>
  </si>
  <si>
    <t>Montáž regulátor MaR</t>
  </si>
  <si>
    <t>18600002T00</t>
  </si>
  <si>
    <t>Montáž vstupně/výstupní modul MaR</t>
  </si>
  <si>
    <t>18600003T00</t>
  </si>
  <si>
    <t>Montáž nástěnný IRC ovladač</t>
  </si>
  <si>
    <t>18600101T00</t>
  </si>
  <si>
    <t>Montáž snímač teploty venkovní</t>
  </si>
  <si>
    <t>18600106T00</t>
  </si>
  <si>
    <t>Montáž snímač teploty prostorový</t>
  </si>
  <si>
    <t>18600105T00</t>
  </si>
  <si>
    <t>Montáž snímač teploty / vlhkosti / CO2 do VZT potrubí</t>
  </si>
  <si>
    <t>18600107T00</t>
  </si>
  <si>
    <t>Montáž snímač tlaku pro kapaliny a plyny</t>
  </si>
  <si>
    <t>18600204T00</t>
  </si>
  <si>
    <t>Montáž spínač tlaku pro kapaliny a plyny</t>
  </si>
  <si>
    <t>18600207T00</t>
  </si>
  <si>
    <t>Montáž spínač teploty kapilárový</t>
  </si>
  <si>
    <t>18600301T00</t>
  </si>
  <si>
    <t>Montáž + připojení servopohon klapkový / ventilový</t>
  </si>
  <si>
    <t>18600711T00</t>
  </si>
  <si>
    <t>Montáž rozvaděč skříňový</t>
  </si>
  <si>
    <t>18600712T00</t>
  </si>
  <si>
    <t>Doprava rozvaděče do prostoru podkroví</t>
  </si>
  <si>
    <t>18600703T00</t>
  </si>
  <si>
    <t>Montáž servisní vypínač 3f</t>
  </si>
  <si>
    <t>18600704T00</t>
  </si>
  <si>
    <t>Montáž topný kabel</t>
  </si>
  <si>
    <t>18600700T00</t>
  </si>
  <si>
    <t>Montáž přepěťová ochrana</t>
  </si>
  <si>
    <t>210860201T00</t>
  </si>
  <si>
    <t>Kabel speciální do 2 žil 1 mm volně uložený, vysvazkovaný</t>
  </si>
  <si>
    <t>210860202T00</t>
  </si>
  <si>
    <t>Kabel speciální do 4 žil 1 mm volně uložený, vysvazkovaný</t>
  </si>
  <si>
    <t>210860203T00</t>
  </si>
  <si>
    <t>Kabel speciální do 8 žil 1 mm volně uložený, vysvazkovaný</t>
  </si>
  <si>
    <t>210860204T00</t>
  </si>
  <si>
    <t>Kabel datový</t>
  </si>
  <si>
    <t>210810005T00</t>
  </si>
  <si>
    <t>Kabel silový 750 V do 2 x 1,5 mm2 volně uložený, vysvazkovaný</t>
  </si>
  <si>
    <t>210810006T00</t>
  </si>
  <si>
    <t>Kabel silový 750 V 3 x 2,5 mm2 volně uložený, vysvazkovaný</t>
  </si>
  <si>
    <t>210810017R00</t>
  </si>
  <si>
    <t>Kabel silový 750 V 5 žil,4 až 25 mm2,volně uložený</t>
  </si>
  <si>
    <t>210802214R00</t>
  </si>
  <si>
    <t>Šňůra silová, stíněná 4 x 1,5 mm2 volně uložená</t>
  </si>
  <si>
    <t>210800607R00</t>
  </si>
  <si>
    <t>Vodič 6 mm2 uložený v trubkách</t>
  </si>
  <si>
    <t>184</t>
  </si>
  <si>
    <t>210800608R00</t>
  </si>
  <si>
    <t>Vodič 16 mm2 uložený v trubkách</t>
  </si>
  <si>
    <t>186</t>
  </si>
  <si>
    <t>222260574T00</t>
  </si>
  <si>
    <t>Trubka plast. tuhá 32 na příchytkách</t>
  </si>
  <si>
    <t>188</t>
  </si>
  <si>
    <t>210010027T00</t>
  </si>
  <si>
    <t>Trubka ohebná z PVC volně, vnější průměr 32 mm</t>
  </si>
  <si>
    <t>190</t>
  </si>
  <si>
    <t>222261251R00</t>
  </si>
  <si>
    <t>Příchytka kabelová</t>
  </si>
  <si>
    <t>192</t>
  </si>
  <si>
    <t>222261252R00</t>
  </si>
  <si>
    <t>Lišta vkládací vč. víka</t>
  </si>
  <si>
    <t>194</t>
  </si>
  <si>
    <t>460560142R00</t>
  </si>
  <si>
    <t>Sekání drážky do betonového zdiva 30x30mm</t>
  </si>
  <si>
    <t>196</t>
  </si>
  <si>
    <t>460560142R01</t>
  </si>
  <si>
    <t>Zapravení drážky do betonového zdiva 30x30mm</t>
  </si>
  <si>
    <t>198</t>
  </si>
  <si>
    <t>210020305T00</t>
  </si>
  <si>
    <t>Žlab kabelový s příslušenstvím, 125/50 mm s víkem</t>
  </si>
  <si>
    <t>200</t>
  </si>
  <si>
    <t>650022141T00</t>
  </si>
  <si>
    <t>Montáž závěsné konzole pro kabelový žlab / lávku</t>
  </si>
  <si>
    <t>220264141T01</t>
  </si>
  <si>
    <t>Žlab drátěný s příslušenstvím, 50/50 mm bez víka</t>
  </si>
  <si>
    <t>204</t>
  </si>
  <si>
    <t>18600706T00</t>
  </si>
  <si>
    <t>Montáž přístrojové krabice na povrch</t>
  </si>
  <si>
    <t>206</t>
  </si>
  <si>
    <t>210950101T00</t>
  </si>
  <si>
    <t>Štítek kabelový</t>
  </si>
  <si>
    <t>208</t>
  </si>
  <si>
    <t>18600801T00</t>
  </si>
  <si>
    <t>Montáž protipožární ucpávky</t>
  </si>
  <si>
    <t>210</t>
  </si>
  <si>
    <t>210100524T00</t>
  </si>
  <si>
    <t>Ukončení kabelů JYTY - do 4x1</t>
  </si>
  <si>
    <t>212</t>
  </si>
  <si>
    <t>18600613T00</t>
  </si>
  <si>
    <t>Připojení – napájení + řízení motor 1f.</t>
  </si>
  <si>
    <t>214</t>
  </si>
  <si>
    <t>18600606T00</t>
  </si>
  <si>
    <t>Připojení - monitoring VRV jednotky</t>
  </si>
  <si>
    <t>216</t>
  </si>
  <si>
    <t>460680021T00</t>
  </si>
  <si>
    <t>Průraz zdivem v cihlové zdi tloušťky 15 cm včetně zapravení</t>
  </si>
  <si>
    <t>218</t>
  </si>
  <si>
    <t>945943091R00</t>
  </si>
  <si>
    <t>Pronájem konzolového lešení - den</t>
  </si>
  <si>
    <t>220</t>
  </si>
  <si>
    <t>945943099R00</t>
  </si>
  <si>
    <t>Demontáž a opětovná montáž SDK podhledu</t>
  </si>
  <si>
    <t>222</t>
  </si>
  <si>
    <t>18600807T00</t>
  </si>
  <si>
    <t>Úklid pracoviště při montážích</t>
  </si>
  <si>
    <t>224</t>
  </si>
  <si>
    <t>18600808T002</t>
  </si>
  <si>
    <t>Zmapování trasy do serverovny</t>
  </si>
  <si>
    <t>226</t>
  </si>
  <si>
    <t>18600804T00</t>
  </si>
  <si>
    <t>Montáže - zkušební provoz</t>
  </si>
  <si>
    <t>228</t>
  </si>
  <si>
    <t>18600803T00</t>
  </si>
  <si>
    <t>Montáže - zkoušky / oživení v ramci montážních prací</t>
  </si>
  <si>
    <t>230</t>
  </si>
  <si>
    <t>18600806T00</t>
  </si>
  <si>
    <t>Přesun materiálu v místě stavby</t>
  </si>
  <si>
    <t>232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</si>
  <si>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</si>
  <si>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</si>
  <si>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</si>
  <si>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</si>
  <si>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</si>
  <si>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</si>
  <si>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</si>
  <si>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</si>
  <si>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</si>
  <si>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</si>
  <si>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</si>
  <si>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</si>
  <si>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</si>
  <si>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011514000</t>
  </si>
  <si>
    <t>Stavebně-technický průzkum</t>
  </si>
  <si>
    <t>…</t>
  </si>
  <si>
    <t>1024</t>
  </si>
  <si>
    <t>-968442499</t>
  </si>
  <si>
    <t>Poznámka k položce:_x000D_
- provedení doplňkových sond_x000D_
- kontrola stavu zhlaví stropních a podlahových trámů_x000D_
- kontrola stavu konstrukce stupňů zvýšené podlahy v m.č. G24_x000D_
- kontrola stavu a deformace stropu</t>
  </si>
  <si>
    <t>013203000</t>
  </si>
  <si>
    <t>Dokumentace stavby bez rozlišení</t>
  </si>
  <si>
    <t>-563465277</t>
  </si>
  <si>
    <t>Poznámka k položce:_x000D_
dílenská dokumentace dílčích konstrukcí</t>
  </si>
  <si>
    <t>013254000</t>
  </si>
  <si>
    <t>Dokumentace skutečného provedení stavby</t>
  </si>
  <si>
    <t>1674484284</t>
  </si>
  <si>
    <t>013274000</t>
  </si>
  <si>
    <t>Pasportizace objektu před započetím prací</t>
  </si>
  <si>
    <t>356123198</t>
  </si>
  <si>
    <t>013284000</t>
  </si>
  <si>
    <t>Pasportizace objektu po provedení prací</t>
  </si>
  <si>
    <t>946074112</t>
  </si>
  <si>
    <t>VRN3</t>
  </si>
  <si>
    <t>Zařízení staveniště</t>
  </si>
  <si>
    <t>031303000</t>
  </si>
  <si>
    <t>Náklady na zábor</t>
  </si>
  <si>
    <t>1335332516</t>
  </si>
  <si>
    <t>032903000</t>
  </si>
  <si>
    <t>Náklady na provoz a údržbu vybavení staveniště</t>
  </si>
  <si>
    <t>926867540</t>
  </si>
  <si>
    <t>034103000</t>
  </si>
  <si>
    <t>Oplocení staveniště</t>
  </si>
  <si>
    <t>391022822</t>
  </si>
  <si>
    <t>034303000</t>
  </si>
  <si>
    <t>Dopravní značení na staveništi</t>
  </si>
  <si>
    <t>1998379547</t>
  </si>
  <si>
    <t>034503000</t>
  </si>
  <si>
    <t>Informační tabule na staveništi</t>
  </si>
  <si>
    <t>1704808108</t>
  </si>
  <si>
    <t>VRN4</t>
  </si>
  <si>
    <t>Inženýrská činnost</t>
  </si>
  <si>
    <t>043114000</t>
  </si>
  <si>
    <t>Zkoušky tlakové</t>
  </si>
  <si>
    <t>-1966338836</t>
  </si>
  <si>
    <t>044002000</t>
  </si>
  <si>
    <t>Revize</t>
  </si>
  <si>
    <t>812116952</t>
  </si>
  <si>
    <t>045303000</t>
  </si>
  <si>
    <t>Koordinační činnost</t>
  </si>
  <si>
    <t>376471703</t>
  </si>
  <si>
    <t>049103000</t>
  </si>
  <si>
    <t>Náklady vzniklé v souvislosti s realizací stavby</t>
  </si>
  <si>
    <t>-1180455365</t>
  </si>
  <si>
    <t>049303000</t>
  </si>
  <si>
    <t>Náklady vzniklé v souvislosti s předáním stavby</t>
  </si>
  <si>
    <t>1919793673</t>
  </si>
  <si>
    <t>VRN5</t>
  </si>
  <si>
    <t>Finanční náklady</t>
  </si>
  <si>
    <t>051002000</t>
  </si>
  <si>
    <t>Pojistné</t>
  </si>
  <si>
    <t>2130605769</t>
  </si>
  <si>
    <t>VRN6</t>
  </si>
  <si>
    <t>Územní vlivy</t>
  </si>
  <si>
    <t>065002000</t>
  </si>
  <si>
    <t>Mimostaveništní doprava materiálů</t>
  </si>
  <si>
    <t>596894598</t>
  </si>
  <si>
    <t>VRN7</t>
  </si>
  <si>
    <t>Provozní vlivy</t>
  </si>
  <si>
    <t>071103000</t>
  </si>
  <si>
    <t>Provoz investora</t>
  </si>
  <si>
    <t>1071484622</t>
  </si>
  <si>
    <t>VRN9</t>
  </si>
  <si>
    <t>Ostatní náklady</t>
  </si>
  <si>
    <t>092103001</t>
  </si>
  <si>
    <t>Náklady na zkušební provoz</t>
  </si>
  <si>
    <t>509792253</t>
  </si>
  <si>
    <t>092203000</t>
  </si>
  <si>
    <t>Náklady na zaškolení</t>
  </si>
  <si>
    <t>1549201199</t>
  </si>
  <si>
    <t>094104000</t>
  </si>
  <si>
    <t>Náklady na opatření BOZP</t>
  </si>
  <si>
    <t>870804946</t>
  </si>
  <si>
    <t>Výměník pro úpravu vzduchu 10 kW, dále viz TZ včetně příloh</t>
  </si>
  <si>
    <t>Tepelná ochrana proti zámrzu VZT jednotky, 230 V  2000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</si>
</sst>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i/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2" fillId="0" borderId="3" xfId="0" applyFont="1" applyBorder="1"/>
    <xf numFmtId="0" fontId="12" fillId="0" borderId="0" xfId="0" applyFont="1" applyAlignment="1">
      <alignment horizontal="left"/>
    </xf>
    <xf numFmtId="0" fontId="12" fillId="0" borderId="0" xfId="0" applyFont="1" applyProtection="1">
      <protection locked="0"/>
    </xf>
    <xf numFmtId="4" fontId="12" fillId="0" borderId="0" xfId="0" applyNumberFormat="1" applyFont="1"/>
    <xf numFmtId="0" fontId="12" fillId="0" borderId="14" xfId="0" applyFont="1" applyBorder="1"/>
    <xf numFmtId="166" fontId="12" fillId="0" borderId="0" xfId="0" applyNumberFormat="1" applyFont="1"/>
    <xf numFmtId="166" fontId="12" fillId="0" borderId="15" xfId="0" applyNumberFormat="1" applyFont="1" applyBorder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/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125095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5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83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124</xdr:row>
      <xdr:rowOff>0</xdr:rowOff>
    </xdr:from>
    <xdr:to>
      <xdr:col>9</xdr:col>
      <xdr:colOff>1215390</xdr:colOff>
      <xdr:row>126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5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83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108</xdr:row>
      <xdr:rowOff>0</xdr:rowOff>
    </xdr:from>
    <xdr:to>
      <xdr:col>9</xdr:col>
      <xdr:colOff>1215390</xdr:colOff>
      <xdr:row>110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5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83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108</xdr:row>
      <xdr:rowOff>0</xdr:rowOff>
    </xdr:from>
    <xdr:to>
      <xdr:col>9</xdr:col>
      <xdr:colOff>1215390</xdr:colOff>
      <xdr:row>110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5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83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112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5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83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115</xdr:row>
      <xdr:rowOff>0</xdr:rowOff>
    </xdr:from>
    <xdr:to>
      <xdr:col>9</xdr:col>
      <xdr:colOff>1215390</xdr:colOff>
      <xdr:row>117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5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83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108</xdr:row>
      <xdr:rowOff>0</xdr:rowOff>
    </xdr:from>
    <xdr:to>
      <xdr:col>9</xdr:col>
      <xdr:colOff>1215390</xdr:colOff>
      <xdr:row>110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5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83</xdr:row>
      <xdr:rowOff>144145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112</xdr:row>
      <xdr:rowOff>144145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workbookViewId="0"/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7" customHeight="1"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S2" s="17" t="s">
        <v>6</v>
      </c>
      <c r="BT2" s="17" t="s">
        <v>7</v>
      </c>
    </row>
    <row r="3" spans="1:74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35" t="s">
        <v>14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R5" s="20"/>
      <c r="BE5" s="232" t="s">
        <v>15</v>
      </c>
      <c r="BS5" s="17" t="s">
        <v>6</v>
      </c>
    </row>
    <row r="6" spans="1:74" ht="37" customHeight="1">
      <c r="B6" s="20"/>
      <c r="D6" s="26" t="s">
        <v>16</v>
      </c>
      <c r="K6" s="236" t="s">
        <v>17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R6" s="20"/>
      <c r="BE6" s="233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33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33"/>
      <c r="BS8" s="17" t="s">
        <v>6</v>
      </c>
    </row>
    <row r="9" spans="1:74" ht="14.5" customHeight="1">
      <c r="B9" s="20"/>
      <c r="AR9" s="20"/>
      <c r="BE9" s="233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26</v>
      </c>
      <c r="AR10" s="20"/>
      <c r="BE10" s="233"/>
      <c r="BS10" s="17" t="s">
        <v>6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1</v>
      </c>
      <c r="AR11" s="20"/>
      <c r="BE11" s="233"/>
      <c r="BS11" s="17" t="s">
        <v>6</v>
      </c>
    </row>
    <row r="12" spans="1:74" ht="7" customHeight="1">
      <c r="B12" s="20"/>
      <c r="AR12" s="20"/>
      <c r="BE12" s="233"/>
      <c r="BS12" s="17" t="s">
        <v>6</v>
      </c>
    </row>
    <row r="13" spans="1:74" ht="12" customHeight="1">
      <c r="B13" s="20"/>
      <c r="D13" s="27" t="s">
        <v>29</v>
      </c>
      <c r="AK13" s="27" t="s">
        <v>25</v>
      </c>
      <c r="AN13" s="29" t="s">
        <v>30</v>
      </c>
      <c r="AR13" s="20"/>
      <c r="BE13" s="233"/>
      <c r="BS13" s="17" t="s">
        <v>6</v>
      </c>
    </row>
    <row r="14" spans="1:74" ht="12.5">
      <c r="B14" s="20"/>
      <c r="E14" s="237" t="s">
        <v>30</v>
      </c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7" t="s">
        <v>28</v>
      </c>
      <c r="AN14" s="29" t="s">
        <v>30</v>
      </c>
      <c r="AR14" s="20"/>
      <c r="BE14" s="233"/>
      <c r="BS14" s="17" t="s">
        <v>6</v>
      </c>
    </row>
    <row r="15" spans="1:74" ht="7" customHeight="1">
      <c r="B15" s="20"/>
      <c r="AR15" s="20"/>
      <c r="BE15" s="233"/>
      <c r="BS15" s="17" t="s">
        <v>4</v>
      </c>
    </row>
    <row r="16" spans="1:74" ht="12" customHeight="1">
      <c r="B16" s="20"/>
      <c r="D16" s="27" t="s">
        <v>31</v>
      </c>
      <c r="AK16" s="27" t="s">
        <v>25</v>
      </c>
      <c r="AN16" s="25" t="s">
        <v>32</v>
      </c>
      <c r="AR16" s="20"/>
      <c r="BE16" s="233"/>
      <c r="BS16" s="17" t="s">
        <v>4</v>
      </c>
    </row>
    <row r="17" spans="2:71" ht="18.399999999999999" customHeight="1">
      <c r="B17" s="20"/>
      <c r="E17" s="25" t="s">
        <v>33</v>
      </c>
      <c r="AK17" s="27" t="s">
        <v>28</v>
      </c>
      <c r="AN17" s="25" t="s">
        <v>34</v>
      </c>
      <c r="AR17" s="20"/>
      <c r="BE17" s="233"/>
      <c r="BS17" s="17" t="s">
        <v>35</v>
      </c>
    </row>
    <row r="18" spans="2:71" ht="7" customHeight="1">
      <c r="B18" s="20"/>
      <c r="AR18" s="20"/>
      <c r="BE18" s="233"/>
      <c r="BS18" s="17" t="s">
        <v>6</v>
      </c>
    </row>
    <row r="19" spans="2:71" ht="12" customHeight="1">
      <c r="B19" s="20"/>
      <c r="D19" s="27" t="s">
        <v>36</v>
      </c>
      <c r="AK19" s="27" t="s">
        <v>25</v>
      </c>
      <c r="AN19" s="25" t="s">
        <v>1</v>
      </c>
      <c r="AR19" s="20"/>
      <c r="BE19" s="233"/>
      <c r="BS19" s="17" t="s">
        <v>6</v>
      </c>
    </row>
    <row r="20" spans="2:71" ht="18.399999999999999" customHeight="1">
      <c r="B20" s="20"/>
      <c r="E20" s="25" t="s">
        <v>21</v>
      </c>
      <c r="AK20" s="27" t="s">
        <v>28</v>
      </c>
      <c r="AN20" s="25" t="s">
        <v>1</v>
      </c>
      <c r="AR20" s="20"/>
      <c r="BE20" s="233"/>
      <c r="BS20" s="17" t="s">
        <v>4</v>
      </c>
    </row>
    <row r="21" spans="2:71" ht="7" customHeight="1">
      <c r="B21" s="20"/>
      <c r="AR21" s="20"/>
      <c r="BE21" s="233"/>
    </row>
    <row r="22" spans="2:71" ht="12" customHeight="1">
      <c r="B22" s="20"/>
      <c r="D22" s="27" t="s">
        <v>37</v>
      </c>
      <c r="AR22" s="20"/>
      <c r="BE22" s="233"/>
    </row>
    <row r="23" spans="2:71" ht="16.5" customHeight="1">
      <c r="B23" s="20"/>
      <c r="E23" s="239" t="s">
        <v>1</v>
      </c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R23" s="20"/>
      <c r="BE23" s="233"/>
    </row>
    <row r="24" spans="2:71" ht="7" customHeight="1">
      <c r="B24" s="20"/>
      <c r="AR24" s="20"/>
      <c r="BE24" s="233"/>
    </row>
    <row r="25" spans="2:71" ht="7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3"/>
    </row>
    <row r="26" spans="2:71" s="1" customFormat="1" ht="25.9" customHeight="1">
      <c r="B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4">
        <f>ROUND(AG94,2)</f>
        <v>0</v>
      </c>
      <c r="AL26" s="225"/>
      <c r="AM26" s="225"/>
      <c r="AN26" s="225"/>
      <c r="AO26" s="225"/>
      <c r="AR26" s="32"/>
      <c r="BE26" s="233"/>
    </row>
    <row r="27" spans="2:71" s="1" customFormat="1" ht="7" customHeight="1">
      <c r="B27" s="32"/>
      <c r="AR27" s="32"/>
      <c r="BE27" s="233"/>
    </row>
    <row r="28" spans="2:71" s="1" customFormat="1" ht="12.5">
      <c r="B28" s="32"/>
      <c r="L28" s="226" t="s">
        <v>39</v>
      </c>
      <c r="M28" s="226"/>
      <c r="N28" s="226"/>
      <c r="O28" s="226"/>
      <c r="P28" s="226"/>
      <c r="W28" s="226" t="s">
        <v>40</v>
      </c>
      <c r="X28" s="226"/>
      <c r="Y28" s="226"/>
      <c r="Z28" s="226"/>
      <c r="AA28" s="226"/>
      <c r="AB28" s="226"/>
      <c r="AC28" s="226"/>
      <c r="AD28" s="226"/>
      <c r="AE28" s="226"/>
      <c r="AK28" s="226" t="s">
        <v>41</v>
      </c>
      <c r="AL28" s="226"/>
      <c r="AM28" s="226"/>
      <c r="AN28" s="226"/>
      <c r="AO28" s="226"/>
      <c r="AR28" s="32"/>
      <c r="BE28" s="233"/>
    </row>
    <row r="29" spans="2:71" s="2" customFormat="1" ht="14.5" customHeight="1">
      <c r="B29" s="36"/>
      <c r="D29" s="27" t="s">
        <v>42</v>
      </c>
      <c r="F29" s="27" t="s">
        <v>43</v>
      </c>
      <c r="L29" s="220">
        <v>0.21</v>
      </c>
      <c r="M29" s="219"/>
      <c r="N29" s="219"/>
      <c r="O29" s="219"/>
      <c r="P29" s="219"/>
      <c r="W29" s="218">
        <f>ROUND(AZ94, 2)</f>
        <v>0</v>
      </c>
      <c r="X29" s="219"/>
      <c r="Y29" s="219"/>
      <c r="Z29" s="219"/>
      <c r="AA29" s="219"/>
      <c r="AB29" s="219"/>
      <c r="AC29" s="219"/>
      <c r="AD29" s="219"/>
      <c r="AE29" s="219"/>
      <c r="AK29" s="218">
        <f>ROUND(AV94, 2)</f>
        <v>0</v>
      </c>
      <c r="AL29" s="219"/>
      <c r="AM29" s="219"/>
      <c r="AN29" s="219"/>
      <c r="AO29" s="219"/>
      <c r="AR29" s="36"/>
      <c r="BE29" s="234"/>
    </row>
    <row r="30" spans="2:71" s="2" customFormat="1" ht="14.5" customHeight="1">
      <c r="B30" s="36"/>
      <c r="F30" s="27" t="s">
        <v>44</v>
      </c>
      <c r="L30" s="220">
        <v>0.12</v>
      </c>
      <c r="M30" s="219"/>
      <c r="N30" s="219"/>
      <c r="O30" s="219"/>
      <c r="P30" s="219"/>
      <c r="W30" s="218">
        <f>ROUND(BA94, 2)</f>
        <v>0</v>
      </c>
      <c r="X30" s="219"/>
      <c r="Y30" s="219"/>
      <c r="Z30" s="219"/>
      <c r="AA30" s="219"/>
      <c r="AB30" s="219"/>
      <c r="AC30" s="219"/>
      <c r="AD30" s="219"/>
      <c r="AE30" s="219"/>
      <c r="AK30" s="218">
        <f>ROUND(AW94, 2)</f>
        <v>0</v>
      </c>
      <c r="AL30" s="219"/>
      <c r="AM30" s="219"/>
      <c r="AN30" s="219"/>
      <c r="AO30" s="219"/>
      <c r="AR30" s="36"/>
      <c r="BE30" s="234"/>
    </row>
    <row r="31" spans="2:71" s="2" customFormat="1" ht="14.5" hidden="1" customHeight="1">
      <c r="B31" s="36"/>
      <c r="F31" s="27" t="s">
        <v>45</v>
      </c>
      <c r="L31" s="220">
        <v>0.21</v>
      </c>
      <c r="M31" s="219"/>
      <c r="N31" s="219"/>
      <c r="O31" s="219"/>
      <c r="P31" s="219"/>
      <c r="W31" s="218">
        <f>ROUND(BB94, 2)</f>
        <v>0</v>
      </c>
      <c r="X31" s="219"/>
      <c r="Y31" s="219"/>
      <c r="Z31" s="219"/>
      <c r="AA31" s="219"/>
      <c r="AB31" s="219"/>
      <c r="AC31" s="219"/>
      <c r="AD31" s="219"/>
      <c r="AE31" s="219"/>
      <c r="AK31" s="218">
        <v>0</v>
      </c>
      <c r="AL31" s="219"/>
      <c r="AM31" s="219"/>
      <c r="AN31" s="219"/>
      <c r="AO31" s="219"/>
      <c r="AR31" s="36"/>
      <c r="BE31" s="234"/>
    </row>
    <row r="32" spans="2:71" s="2" customFormat="1" ht="14.5" hidden="1" customHeight="1">
      <c r="B32" s="36"/>
      <c r="F32" s="27" t="s">
        <v>46</v>
      </c>
      <c r="L32" s="220">
        <v>0.12</v>
      </c>
      <c r="M32" s="219"/>
      <c r="N32" s="219"/>
      <c r="O32" s="219"/>
      <c r="P32" s="219"/>
      <c r="W32" s="218">
        <f>ROUND(BC94, 2)</f>
        <v>0</v>
      </c>
      <c r="X32" s="219"/>
      <c r="Y32" s="219"/>
      <c r="Z32" s="219"/>
      <c r="AA32" s="219"/>
      <c r="AB32" s="219"/>
      <c r="AC32" s="219"/>
      <c r="AD32" s="219"/>
      <c r="AE32" s="219"/>
      <c r="AK32" s="218">
        <v>0</v>
      </c>
      <c r="AL32" s="219"/>
      <c r="AM32" s="219"/>
      <c r="AN32" s="219"/>
      <c r="AO32" s="219"/>
      <c r="AR32" s="36"/>
      <c r="BE32" s="234"/>
    </row>
    <row r="33" spans="2:57" s="2" customFormat="1" ht="14.5" hidden="1" customHeight="1">
      <c r="B33" s="36"/>
      <c r="F33" s="27" t="s">
        <v>47</v>
      </c>
      <c r="L33" s="220">
        <v>0</v>
      </c>
      <c r="M33" s="219"/>
      <c r="N33" s="219"/>
      <c r="O33" s="219"/>
      <c r="P33" s="219"/>
      <c r="W33" s="218">
        <f>ROUND(BD94, 2)</f>
        <v>0</v>
      </c>
      <c r="X33" s="219"/>
      <c r="Y33" s="219"/>
      <c r="Z33" s="219"/>
      <c r="AA33" s="219"/>
      <c r="AB33" s="219"/>
      <c r="AC33" s="219"/>
      <c r="AD33" s="219"/>
      <c r="AE33" s="219"/>
      <c r="AK33" s="218">
        <v>0</v>
      </c>
      <c r="AL33" s="219"/>
      <c r="AM33" s="219"/>
      <c r="AN33" s="219"/>
      <c r="AO33" s="219"/>
      <c r="AR33" s="36"/>
      <c r="BE33" s="234"/>
    </row>
    <row r="34" spans="2:57" s="1" customFormat="1" ht="7" customHeight="1">
      <c r="B34" s="32"/>
      <c r="AR34" s="32"/>
      <c r="BE34" s="233"/>
    </row>
    <row r="35" spans="2:57" s="1" customFormat="1" ht="25.9" customHeight="1"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31" t="s">
        <v>50</v>
      </c>
      <c r="Y35" s="229"/>
      <c r="Z35" s="229"/>
      <c r="AA35" s="229"/>
      <c r="AB35" s="229"/>
      <c r="AC35" s="39"/>
      <c r="AD35" s="39"/>
      <c r="AE35" s="39"/>
      <c r="AF35" s="39"/>
      <c r="AG35" s="39"/>
      <c r="AH35" s="39"/>
      <c r="AI35" s="39"/>
      <c r="AJ35" s="39"/>
      <c r="AK35" s="228">
        <f>SUM(AK26:AK33)</f>
        <v>0</v>
      </c>
      <c r="AL35" s="229"/>
      <c r="AM35" s="229"/>
      <c r="AN35" s="229"/>
      <c r="AO35" s="230"/>
      <c r="AP35" s="37"/>
      <c r="AQ35" s="37"/>
      <c r="AR35" s="32"/>
    </row>
    <row r="36" spans="2:57" s="1" customFormat="1" ht="7" customHeight="1">
      <c r="B36" s="32"/>
      <c r="AR36" s="32"/>
    </row>
    <row r="37" spans="2:57" s="1" customFormat="1" ht="14.5" customHeight="1">
      <c r="B37" s="32"/>
      <c r="AR37" s="32"/>
    </row>
    <row r="38" spans="2:57" ht="14.5" customHeight="1">
      <c r="B38" s="20"/>
      <c r="AR38" s="20"/>
    </row>
    <row r="39" spans="2:57" ht="14.5" customHeight="1">
      <c r="B39" s="20"/>
      <c r="AR39" s="20"/>
    </row>
    <row r="40" spans="2:57" ht="14.5" customHeight="1">
      <c r="B40" s="20"/>
      <c r="AR40" s="20"/>
    </row>
    <row r="41" spans="2:57" ht="14.5" customHeight="1">
      <c r="B41" s="20"/>
      <c r="AR41" s="20"/>
    </row>
    <row r="42" spans="2:57" ht="14.5" customHeight="1">
      <c r="B42" s="20"/>
      <c r="AR42" s="20"/>
    </row>
    <row r="43" spans="2:57" ht="14.5" customHeight="1">
      <c r="B43" s="20"/>
      <c r="AR43" s="20"/>
    </row>
    <row r="44" spans="2:57" ht="14.5" customHeight="1">
      <c r="B44" s="20"/>
      <c r="AR44" s="20"/>
    </row>
    <row r="45" spans="2:57" ht="14.5" customHeight="1">
      <c r="B45" s="20"/>
      <c r="AR45" s="20"/>
    </row>
    <row r="46" spans="2:57" ht="14.5" customHeight="1">
      <c r="B46" s="20"/>
      <c r="AR46" s="20"/>
    </row>
    <row r="47" spans="2:57" ht="14.5" customHeight="1">
      <c r="B47" s="20"/>
      <c r="AR47" s="20"/>
    </row>
    <row r="48" spans="2:57" ht="14.5" customHeight="1">
      <c r="B48" s="20"/>
      <c r="AR48" s="20"/>
    </row>
    <row r="49" spans="2:44" s="1" customFormat="1" ht="14.5" customHeight="1">
      <c r="B49" s="32"/>
      <c r="D49" s="41" t="s">
        <v>51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52</v>
      </c>
      <c r="AI49" s="42"/>
      <c r="AJ49" s="42"/>
      <c r="AK49" s="42"/>
      <c r="AL49" s="42"/>
      <c r="AM49" s="42"/>
      <c r="AN49" s="42"/>
      <c r="AO49" s="42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5">
      <c r="B60" s="32"/>
      <c r="D60" s="43" t="s">
        <v>53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54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53</v>
      </c>
      <c r="AI60" s="34"/>
      <c r="AJ60" s="34"/>
      <c r="AK60" s="34"/>
      <c r="AL60" s="34"/>
      <c r="AM60" s="43" t="s">
        <v>54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3">
      <c r="B64" s="32"/>
      <c r="D64" s="41" t="s">
        <v>55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56</v>
      </c>
      <c r="AI64" s="42"/>
      <c r="AJ64" s="42"/>
      <c r="AK64" s="42"/>
      <c r="AL64" s="42"/>
      <c r="AM64" s="42"/>
      <c r="AN64" s="42"/>
      <c r="AO64" s="42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5">
      <c r="B75" s="32"/>
      <c r="D75" s="43" t="s">
        <v>53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54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53</v>
      </c>
      <c r="AI75" s="34"/>
      <c r="AJ75" s="34"/>
      <c r="AK75" s="34"/>
      <c r="AL75" s="34"/>
      <c r="AM75" s="43" t="s">
        <v>54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7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7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5" customHeight="1">
      <c r="B82" s="32"/>
      <c r="C82" s="21" t="s">
        <v>57</v>
      </c>
      <c r="AR82" s="32"/>
    </row>
    <row r="83" spans="1:91" s="1" customFormat="1" ht="7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20079741-4-2</v>
      </c>
      <c r="AR84" s="48"/>
    </row>
    <row r="85" spans="1:91" s="4" customFormat="1" ht="37" customHeight="1">
      <c r="B85" s="49"/>
      <c r="C85" s="50" t="s">
        <v>16</v>
      </c>
      <c r="L85" s="221" t="str">
        <f>K6</f>
        <v>Budova FF MU Brno - Rekonstrukce učebny G24 - posluchárna</v>
      </c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R85" s="49"/>
    </row>
    <row r="86" spans="1:91" s="1" customFormat="1" ht="7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 xml:space="preserve"> </v>
      </c>
      <c r="AI87" s="27" t="s">
        <v>22</v>
      </c>
      <c r="AM87" s="223" t="str">
        <f>IF(AN8= "","",AN8)</f>
        <v>6. 5. 2025</v>
      </c>
      <c r="AN87" s="223"/>
      <c r="AR87" s="32"/>
    </row>
    <row r="88" spans="1:91" s="1" customFormat="1" ht="7" customHeight="1">
      <c r="B88" s="32"/>
      <c r="AR88" s="32"/>
    </row>
    <row r="89" spans="1:91" s="1" customFormat="1" ht="15.25" customHeight="1">
      <c r="B89" s="32"/>
      <c r="C89" s="27" t="s">
        <v>24</v>
      </c>
      <c r="L89" s="3" t="str">
        <f>IF(E11= "","",E11)</f>
        <v>Masarykova univerzita, Filozofická fakulta</v>
      </c>
      <c r="AI89" s="27" t="s">
        <v>31</v>
      </c>
      <c r="AM89" s="206" t="str">
        <f>IF(E17="","",E17)</f>
        <v>INTAR a.s.</v>
      </c>
      <c r="AN89" s="207"/>
      <c r="AO89" s="207"/>
      <c r="AP89" s="207"/>
      <c r="AR89" s="32"/>
      <c r="AS89" s="202" t="s">
        <v>58</v>
      </c>
      <c r="AT89" s="203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5" customHeight="1">
      <c r="B90" s="32"/>
      <c r="C90" s="27" t="s">
        <v>29</v>
      </c>
      <c r="L90" s="3" t="str">
        <f>IF(E14= "Vyplň údaj","",E14)</f>
        <v/>
      </c>
      <c r="AI90" s="27" t="s">
        <v>36</v>
      </c>
      <c r="AM90" s="206" t="str">
        <f>IF(E20="","",E20)</f>
        <v xml:space="preserve"> </v>
      </c>
      <c r="AN90" s="207"/>
      <c r="AO90" s="207"/>
      <c r="AP90" s="207"/>
      <c r="AR90" s="32"/>
      <c r="AS90" s="204"/>
      <c r="AT90" s="205"/>
      <c r="BD90" s="56"/>
    </row>
    <row r="91" spans="1:91" s="1" customFormat="1" ht="10.9" customHeight="1">
      <c r="B91" s="32"/>
      <c r="AR91" s="32"/>
      <c r="AS91" s="204"/>
      <c r="AT91" s="205"/>
      <c r="BD91" s="56"/>
    </row>
    <row r="92" spans="1:91" s="1" customFormat="1" ht="29.25" customHeight="1">
      <c r="B92" s="32"/>
      <c r="C92" s="208" t="s">
        <v>59</v>
      </c>
      <c r="D92" s="209"/>
      <c r="E92" s="209"/>
      <c r="F92" s="209"/>
      <c r="G92" s="209"/>
      <c r="H92" s="57"/>
      <c r="I92" s="211" t="s">
        <v>60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10" t="s">
        <v>61</v>
      </c>
      <c r="AH92" s="209"/>
      <c r="AI92" s="209"/>
      <c r="AJ92" s="209"/>
      <c r="AK92" s="209"/>
      <c r="AL92" s="209"/>
      <c r="AM92" s="209"/>
      <c r="AN92" s="211" t="s">
        <v>62</v>
      </c>
      <c r="AO92" s="209"/>
      <c r="AP92" s="212"/>
      <c r="AQ92" s="58" t="s">
        <v>63</v>
      </c>
      <c r="AR92" s="32"/>
      <c r="AS92" s="59" t="s">
        <v>64</v>
      </c>
      <c r="AT92" s="60" t="s">
        <v>65</v>
      </c>
      <c r="AU92" s="60" t="s">
        <v>66</v>
      </c>
      <c r="AV92" s="60" t="s">
        <v>67</v>
      </c>
      <c r="AW92" s="60" t="s">
        <v>68</v>
      </c>
      <c r="AX92" s="60" t="s">
        <v>69</v>
      </c>
      <c r="AY92" s="60" t="s">
        <v>70</v>
      </c>
      <c r="AZ92" s="60" t="s">
        <v>71</v>
      </c>
      <c r="BA92" s="60" t="s">
        <v>72</v>
      </c>
      <c r="BB92" s="60" t="s">
        <v>73</v>
      </c>
      <c r="BC92" s="60" t="s">
        <v>74</v>
      </c>
      <c r="BD92" s="61" t="s">
        <v>75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5" customHeight="1">
      <c r="B94" s="63"/>
      <c r="C94" s="64" t="s">
        <v>76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6">
        <f>ROUND(SUM(AG95:AG101),2)</f>
        <v>0</v>
      </c>
      <c r="AH94" s="216"/>
      <c r="AI94" s="216"/>
      <c r="AJ94" s="216"/>
      <c r="AK94" s="216"/>
      <c r="AL94" s="216"/>
      <c r="AM94" s="216"/>
      <c r="AN94" s="217">
        <f t="shared" ref="AN94:AN101" si="0">SUM(AG94,AT94)</f>
        <v>0</v>
      </c>
      <c r="AO94" s="217"/>
      <c r="AP94" s="217"/>
      <c r="AQ94" s="67" t="s">
        <v>1</v>
      </c>
      <c r="AR94" s="63"/>
      <c r="AS94" s="68">
        <f>ROUND(SUM(AS95:AS101),2)</f>
        <v>0</v>
      </c>
      <c r="AT94" s="69">
        <f t="shared" ref="AT94:AT101" si="1">ROUND(SUM(AV94:AW94),2)</f>
        <v>0</v>
      </c>
      <c r="AU94" s="70">
        <f>ROUND(SUM(AU95:AU101),5)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ROUND(SUM(AZ95:AZ101),2)</f>
        <v>0</v>
      </c>
      <c r="BA94" s="69">
        <f>ROUND(SUM(BA95:BA101),2)</f>
        <v>0</v>
      </c>
      <c r="BB94" s="69">
        <f>ROUND(SUM(BB95:BB101),2)</f>
        <v>0</v>
      </c>
      <c r="BC94" s="69">
        <f>ROUND(SUM(BC95:BC101),2)</f>
        <v>0</v>
      </c>
      <c r="BD94" s="71">
        <f>ROUND(SUM(BD95:BD101),2)</f>
        <v>0</v>
      </c>
      <c r="BS94" s="72" t="s">
        <v>77</v>
      </c>
      <c r="BT94" s="72" t="s">
        <v>78</v>
      </c>
      <c r="BU94" s="73" t="s">
        <v>79</v>
      </c>
      <c r="BV94" s="72" t="s">
        <v>80</v>
      </c>
      <c r="BW94" s="72" t="s">
        <v>5</v>
      </c>
      <c r="BX94" s="72" t="s">
        <v>81</v>
      </c>
      <c r="CL94" s="72" t="s">
        <v>1</v>
      </c>
    </row>
    <row r="95" spans="1:91" s="6" customFormat="1" ht="16.5" customHeight="1">
      <c r="A95" s="74" t="s">
        <v>82</v>
      </c>
      <c r="B95" s="75"/>
      <c r="C95" s="76"/>
      <c r="D95" s="213" t="s">
        <v>83</v>
      </c>
      <c r="E95" s="213"/>
      <c r="F95" s="213"/>
      <c r="G95" s="213"/>
      <c r="H95" s="213"/>
      <c r="I95" s="77"/>
      <c r="J95" s="213" t="s">
        <v>84</v>
      </c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4">
        <f>'D.1.1 - Architektonicko s...'!J30</f>
        <v>0</v>
      </c>
      <c r="AH95" s="215"/>
      <c r="AI95" s="215"/>
      <c r="AJ95" s="215"/>
      <c r="AK95" s="215"/>
      <c r="AL95" s="215"/>
      <c r="AM95" s="215"/>
      <c r="AN95" s="214">
        <f t="shared" si="0"/>
        <v>0</v>
      </c>
      <c r="AO95" s="215"/>
      <c r="AP95" s="215"/>
      <c r="AQ95" s="78" t="s">
        <v>85</v>
      </c>
      <c r="AR95" s="75"/>
      <c r="AS95" s="79">
        <v>0</v>
      </c>
      <c r="AT95" s="80">
        <f t="shared" si="1"/>
        <v>0</v>
      </c>
      <c r="AU95" s="81">
        <f>'D.1.1 - Architektonicko s...'!P138</f>
        <v>0</v>
      </c>
      <c r="AV95" s="80">
        <f>'D.1.1 - Architektonicko s...'!J33</f>
        <v>0</v>
      </c>
      <c r="AW95" s="80">
        <f>'D.1.1 - Architektonicko s...'!J34</f>
        <v>0</v>
      </c>
      <c r="AX95" s="80">
        <f>'D.1.1 - Architektonicko s...'!J35</f>
        <v>0</v>
      </c>
      <c r="AY95" s="80">
        <f>'D.1.1 - Architektonicko s...'!J36</f>
        <v>0</v>
      </c>
      <c r="AZ95" s="80">
        <f>'D.1.1 - Architektonicko s...'!F33</f>
        <v>0</v>
      </c>
      <c r="BA95" s="80">
        <f>'D.1.1 - Architektonicko s...'!F34</f>
        <v>0</v>
      </c>
      <c r="BB95" s="80">
        <f>'D.1.1 - Architektonicko s...'!F35</f>
        <v>0</v>
      </c>
      <c r="BC95" s="80">
        <f>'D.1.1 - Architektonicko s...'!F36</f>
        <v>0</v>
      </c>
      <c r="BD95" s="82">
        <f>'D.1.1 - Architektonicko s...'!F37</f>
        <v>0</v>
      </c>
      <c r="BT95" s="83" t="s">
        <v>86</v>
      </c>
      <c r="BV95" s="83" t="s">
        <v>80</v>
      </c>
      <c r="BW95" s="83" t="s">
        <v>87</v>
      </c>
      <c r="BX95" s="83" t="s">
        <v>5</v>
      </c>
      <c r="CL95" s="83" t="s">
        <v>1</v>
      </c>
      <c r="CM95" s="83" t="s">
        <v>88</v>
      </c>
    </row>
    <row r="96" spans="1:91" s="6" customFormat="1" ht="16.5" customHeight="1">
      <c r="A96" s="74" t="s">
        <v>82</v>
      </c>
      <c r="B96" s="75"/>
      <c r="C96" s="76"/>
      <c r="D96" s="213" t="s">
        <v>89</v>
      </c>
      <c r="E96" s="213"/>
      <c r="F96" s="213"/>
      <c r="G96" s="213"/>
      <c r="H96" s="213"/>
      <c r="I96" s="77"/>
      <c r="J96" s="213" t="s">
        <v>90</v>
      </c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4">
        <f>'D.1.4.1 - Zdravotechnika'!J30</f>
        <v>0</v>
      </c>
      <c r="AH96" s="215"/>
      <c r="AI96" s="215"/>
      <c r="AJ96" s="215"/>
      <c r="AK96" s="215"/>
      <c r="AL96" s="215"/>
      <c r="AM96" s="215"/>
      <c r="AN96" s="214">
        <f t="shared" si="0"/>
        <v>0</v>
      </c>
      <c r="AO96" s="215"/>
      <c r="AP96" s="215"/>
      <c r="AQ96" s="78" t="s">
        <v>85</v>
      </c>
      <c r="AR96" s="75"/>
      <c r="AS96" s="79">
        <v>0</v>
      </c>
      <c r="AT96" s="80">
        <f t="shared" si="1"/>
        <v>0</v>
      </c>
      <c r="AU96" s="81">
        <f>'D.1.4.1 - Zdravotechnika'!P122</f>
        <v>0</v>
      </c>
      <c r="AV96" s="80">
        <f>'D.1.4.1 - Zdravotechnika'!J33</f>
        <v>0</v>
      </c>
      <c r="AW96" s="80">
        <f>'D.1.4.1 - Zdravotechnika'!J34</f>
        <v>0</v>
      </c>
      <c r="AX96" s="80">
        <f>'D.1.4.1 - Zdravotechnika'!J35</f>
        <v>0</v>
      </c>
      <c r="AY96" s="80">
        <f>'D.1.4.1 - Zdravotechnika'!J36</f>
        <v>0</v>
      </c>
      <c r="AZ96" s="80">
        <f>'D.1.4.1 - Zdravotechnika'!F33</f>
        <v>0</v>
      </c>
      <c r="BA96" s="80">
        <f>'D.1.4.1 - Zdravotechnika'!F34</f>
        <v>0</v>
      </c>
      <c r="BB96" s="80">
        <f>'D.1.4.1 - Zdravotechnika'!F35</f>
        <v>0</v>
      </c>
      <c r="BC96" s="80">
        <f>'D.1.4.1 - Zdravotechnika'!F36</f>
        <v>0</v>
      </c>
      <c r="BD96" s="82">
        <f>'D.1.4.1 - Zdravotechnika'!F37</f>
        <v>0</v>
      </c>
      <c r="BT96" s="83" t="s">
        <v>86</v>
      </c>
      <c r="BV96" s="83" t="s">
        <v>80</v>
      </c>
      <c r="BW96" s="83" t="s">
        <v>91</v>
      </c>
      <c r="BX96" s="83" t="s">
        <v>5</v>
      </c>
      <c r="CL96" s="83" t="s">
        <v>1</v>
      </c>
      <c r="CM96" s="83" t="s">
        <v>88</v>
      </c>
    </row>
    <row r="97" spans="1:91" s="6" customFormat="1" ht="16.5" customHeight="1">
      <c r="A97" s="74" t="s">
        <v>82</v>
      </c>
      <c r="B97" s="75"/>
      <c r="C97" s="76"/>
      <c r="D97" s="213" t="s">
        <v>92</v>
      </c>
      <c r="E97" s="213"/>
      <c r="F97" s="213"/>
      <c r="G97" s="213"/>
      <c r="H97" s="213"/>
      <c r="I97" s="77"/>
      <c r="J97" s="213" t="s">
        <v>93</v>
      </c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4">
        <f>'D.1.4.3 - Vzduchotechnika'!J30</f>
        <v>0</v>
      </c>
      <c r="AH97" s="215"/>
      <c r="AI97" s="215"/>
      <c r="AJ97" s="215"/>
      <c r="AK97" s="215"/>
      <c r="AL97" s="215"/>
      <c r="AM97" s="215"/>
      <c r="AN97" s="214">
        <f t="shared" si="0"/>
        <v>0</v>
      </c>
      <c r="AO97" s="215"/>
      <c r="AP97" s="215"/>
      <c r="AQ97" s="78" t="s">
        <v>85</v>
      </c>
      <c r="AR97" s="75"/>
      <c r="AS97" s="79">
        <v>0</v>
      </c>
      <c r="AT97" s="80">
        <f t="shared" si="1"/>
        <v>0</v>
      </c>
      <c r="AU97" s="81">
        <f>'D.1.4.3 - Vzduchotechnika'!P122</f>
        <v>0</v>
      </c>
      <c r="AV97" s="80">
        <f>'D.1.4.3 - Vzduchotechnika'!J33</f>
        <v>0</v>
      </c>
      <c r="AW97" s="80">
        <f>'D.1.4.3 - Vzduchotechnika'!J34</f>
        <v>0</v>
      </c>
      <c r="AX97" s="80">
        <f>'D.1.4.3 - Vzduchotechnika'!J35</f>
        <v>0</v>
      </c>
      <c r="AY97" s="80">
        <f>'D.1.4.3 - Vzduchotechnika'!J36</f>
        <v>0</v>
      </c>
      <c r="AZ97" s="80">
        <f>'D.1.4.3 - Vzduchotechnika'!F33</f>
        <v>0</v>
      </c>
      <c r="BA97" s="80">
        <f>'D.1.4.3 - Vzduchotechnika'!F34</f>
        <v>0</v>
      </c>
      <c r="BB97" s="80">
        <f>'D.1.4.3 - Vzduchotechnika'!F35</f>
        <v>0</v>
      </c>
      <c r="BC97" s="80">
        <f>'D.1.4.3 - Vzduchotechnika'!F36</f>
        <v>0</v>
      </c>
      <c r="BD97" s="82">
        <f>'D.1.4.3 - Vzduchotechnika'!F37</f>
        <v>0</v>
      </c>
      <c r="BT97" s="83" t="s">
        <v>86</v>
      </c>
      <c r="BV97" s="83" t="s">
        <v>80</v>
      </c>
      <c r="BW97" s="83" t="s">
        <v>94</v>
      </c>
      <c r="BX97" s="83" t="s">
        <v>5</v>
      </c>
      <c r="CL97" s="83" t="s">
        <v>1</v>
      </c>
      <c r="CM97" s="83" t="s">
        <v>88</v>
      </c>
    </row>
    <row r="98" spans="1:91" s="6" customFormat="1" ht="16.5" customHeight="1">
      <c r="A98" s="74" t="s">
        <v>82</v>
      </c>
      <c r="B98" s="75"/>
      <c r="C98" s="76"/>
      <c r="D98" s="213" t="s">
        <v>95</v>
      </c>
      <c r="E98" s="213"/>
      <c r="F98" s="213"/>
      <c r="G98" s="213"/>
      <c r="H98" s="213"/>
      <c r="I98" s="77"/>
      <c r="J98" s="213" t="s">
        <v>96</v>
      </c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4">
        <f>'D.1.4.4 - Silnoproudé ele...'!J30</f>
        <v>0</v>
      </c>
      <c r="AH98" s="215"/>
      <c r="AI98" s="215"/>
      <c r="AJ98" s="215"/>
      <c r="AK98" s="215"/>
      <c r="AL98" s="215"/>
      <c r="AM98" s="215"/>
      <c r="AN98" s="214">
        <f t="shared" si="0"/>
        <v>0</v>
      </c>
      <c r="AO98" s="215"/>
      <c r="AP98" s="215"/>
      <c r="AQ98" s="78" t="s">
        <v>85</v>
      </c>
      <c r="AR98" s="75"/>
      <c r="AS98" s="79">
        <v>0</v>
      </c>
      <c r="AT98" s="80">
        <f t="shared" si="1"/>
        <v>0</v>
      </c>
      <c r="AU98" s="81">
        <f>'D.1.4.4 - Silnoproudé ele...'!P124</f>
        <v>0</v>
      </c>
      <c r="AV98" s="80">
        <f>'D.1.4.4 - Silnoproudé ele...'!J33</f>
        <v>0</v>
      </c>
      <c r="AW98" s="80">
        <f>'D.1.4.4 - Silnoproudé ele...'!J34</f>
        <v>0</v>
      </c>
      <c r="AX98" s="80">
        <f>'D.1.4.4 - Silnoproudé ele...'!J35</f>
        <v>0</v>
      </c>
      <c r="AY98" s="80">
        <f>'D.1.4.4 - Silnoproudé ele...'!J36</f>
        <v>0</v>
      </c>
      <c r="AZ98" s="80">
        <f>'D.1.4.4 - Silnoproudé ele...'!F33</f>
        <v>0</v>
      </c>
      <c r="BA98" s="80">
        <f>'D.1.4.4 - Silnoproudé ele...'!F34</f>
        <v>0</v>
      </c>
      <c r="BB98" s="80">
        <f>'D.1.4.4 - Silnoproudé ele...'!F35</f>
        <v>0</v>
      </c>
      <c r="BC98" s="80">
        <f>'D.1.4.4 - Silnoproudé ele...'!F36</f>
        <v>0</v>
      </c>
      <c r="BD98" s="82">
        <f>'D.1.4.4 - Silnoproudé ele...'!F37</f>
        <v>0</v>
      </c>
      <c r="BT98" s="83" t="s">
        <v>86</v>
      </c>
      <c r="BV98" s="83" t="s">
        <v>80</v>
      </c>
      <c r="BW98" s="83" t="s">
        <v>97</v>
      </c>
      <c r="BX98" s="83" t="s">
        <v>5</v>
      </c>
      <c r="CL98" s="83" t="s">
        <v>1</v>
      </c>
      <c r="CM98" s="83" t="s">
        <v>88</v>
      </c>
    </row>
    <row r="99" spans="1:91" s="6" customFormat="1" ht="16.5" customHeight="1">
      <c r="A99" s="74" t="s">
        <v>82</v>
      </c>
      <c r="B99" s="75"/>
      <c r="C99" s="76"/>
      <c r="D99" s="213" t="s">
        <v>98</v>
      </c>
      <c r="E99" s="213"/>
      <c r="F99" s="213"/>
      <c r="G99" s="213"/>
      <c r="H99" s="213"/>
      <c r="I99" s="77"/>
      <c r="J99" s="213" t="s">
        <v>99</v>
      </c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4">
        <f>'D.1.4.5 - Slaboproudé ele...'!J30</f>
        <v>0</v>
      </c>
      <c r="AH99" s="215"/>
      <c r="AI99" s="215"/>
      <c r="AJ99" s="215"/>
      <c r="AK99" s="215"/>
      <c r="AL99" s="215"/>
      <c r="AM99" s="215"/>
      <c r="AN99" s="214">
        <f t="shared" si="0"/>
        <v>0</v>
      </c>
      <c r="AO99" s="215"/>
      <c r="AP99" s="215"/>
      <c r="AQ99" s="78" t="s">
        <v>85</v>
      </c>
      <c r="AR99" s="75"/>
      <c r="AS99" s="79">
        <v>0</v>
      </c>
      <c r="AT99" s="80">
        <f t="shared" si="1"/>
        <v>0</v>
      </c>
      <c r="AU99" s="81">
        <f>'D.1.4.5 - Slaboproudé ele...'!P129</f>
        <v>0</v>
      </c>
      <c r="AV99" s="80">
        <f>'D.1.4.5 - Slaboproudé ele...'!J33</f>
        <v>0</v>
      </c>
      <c r="AW99" s="80">
        <f>'D.1.4.5 - Slaboproudé ele...'!J34</f>
        <v>0</v>
      </c>
      <c r="AX99" s="80">
        <f>'D.1.4.5 - Slaboproudé ele...'!J35</f>
        <v>0</v>
      </c>
      <c r="AY99" s="80">
        <f>'D.1.4.5 - Slaboproudé ele...'!J36</f>
        <v>0</v>
      </c>
      <c r="AZ99" s="80">
        <f>'D.1.4.5 - Slaboproudé ele...'!F33</f>
        <v>0</v>
      </c>
      <c r="BA99" s="80">
        <f>'D.1.4.5 - Slaboproudé ele...'!F34</f>
        <v>0</v>
      </c>
      <c r="BB99" s="80">
        <f>'D.1.4.5 - Slaboproudé ele...'!F35</f>
        <v>0</v>
      </c>
      <c r="BC99" s="80">
        <f>'D.1.4.5 - Slaboproudé ele...'!F36</f>
        <v>0</v>
      </c>
      <c r="BD99" s="82">
        <f>'D.1.4.5 - Slaboproudé ele...'!F37</f>
        <v>0</v>
      </c>
      <c r="BT99" s="83" t="s">
        <v>86</v>
      </c>
      <c r="BV99" s="83" t="s">
        <v>80</v>
      </c>
      <c r="BW99" s="83" t="s">
        <v>100</v>
      </c>
      <c r="BX99" s="83" t="s">
        <v>5</v>
      </c>
      <c r="CL99" s="83" t="s">
        <v>1</v>
      </c>
      <c r="CM99" s="83" t="s">
        <v>88</v>
      </c>
    </row>
    <row r="100" spans="1:91" s="6" customFormat="1" ht="16.5" customHeight="1">
      <c r="A100" s="74" t="s">
        <v>82</v>
      </c>
      <c r="B100" s="75"/>
      <c r="C100" s="76"/>
      <c r="D100" s="213" t="s">
        <v>101</v>
      </c>
      <c r="E100" s="213"/>
      <c r="F100" s="213"/>
      <c r="G100" s="213"/>
      <c r="H100" s="213"/>
      <c r="I100" s="77"/>
      <c r="J100" s="213" t="s">
        <v>102</v>
      </c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4">
        <f>'D.1.4.6 - Měření a regulace'!J30</f>
        <v>0</v>
      </c>
      <c r="AH100" s="215"/>
      <c r="AI100" s="215"/>
      <c r="AJ100" s="215"/>
      <c r="AK100" s="215"/>
      <c r="AL100" s="215"/>
      <c r="AM100" s="215"/>
      <c r="AN100" s="214">
        <f t="shared" si="0"/>
        <v>0</v>
      </c>
      <c r="AO100" s="215"/>
      <c r="AP100" s="215"/>
      <c r="AQ100" s="78" t="s">
        <v>85</v>
      </c>
      <c r="AR100" s="75"/>
      <c r="AS100" s="79">
        <v>0</v>
      </c>
      <c r="AT100" s="80">
        <f t="shared" si="1"/>
        <v>0</v>
      </c>
      <c r="AU100" s="81">
        <f>'D.1.4.6 - Měření a regulace'!P122</f>
        <v>0</v>
      </c>
      <c r="AV100" s="80">
        <f>'D.1.4.6 - Měření a regulace'!J33</f>
        <v>0</v>
      </c>
      <c r="AW100" s="80">
        <f>'D.1.4.6 - Měření a regulace'!J34</f>
        <v>0</v>
      </c>
      <c r="AX100" s="80">
        <f>'D.1.4.6 - Měření a regulace'!J35</f>
        <v>0</v>
      </c>
      <c r="AY100" s="80">
        <f>'D.1.4.6 - Měření a regulace'!J36</f>
        <v>0</v>
      </c>
      <c r="AZ100" s="80">
        <f>'D.1.4.6 - Měření a regulace'!F33</f>
        <v>0</v>
      </c>
      <c r="BA100" s="80">
        <f>'D.1.4.6 - Měření a regulace'!F34</f>
        <v>0</v>
      </c>
      <c r="BB100" s="80">
        <f>'D.1.4.6 - Měření a regulace'!F35</f>
        <v>0</v>
      </c>
      <c r="BC100" s="80">
        <f>'D.1.4.6 - Měření a regulace'!F36</f>
        <v>0</v>
      </c>
      <c r="BD100" s="82">
        <f>'D.1.4.6 - Měření a regulace'!F37</f>
        <v>0</v>
      </c>
      <c r="BT100" s="83" t="s">
        <v>86</v>
      </c>
      <c r="BV100" s="83" t="s">
        <v>80</v>
      </c>
      <c r="BW100" s="83" t="s">
        <v>103</v>
      </c>
      <c r="BX100" s="83" t="s">
        <v>5</v>
      </c>
      <c r="CL100" s="83" t="s">
        <v>1</v>
      </c>
      <c r="CM100" s="83" t="s">
        <v>88</v>
      </c>
    </row>
    <row r="101" spans="1:91" s="6" customFormat="1" ht="16.5" customHeight="1">
      <c r="A101" s="74" t="s">
        <v>82</v>
      </c>
      <c r="B101" s="75"/>
      <c r="C101" s="76"/>
      <c r="D101" s="213" t="s">
        <v>104</v>
      </c>
      <c r="E101" s="213"/>
      <c r="F101" s="213"/>
      <c r="G101" s="213"/>
      <c r="H101" s="213"/>
      <c r="I101" s="77"/>
      <c r="J101" s="213" t="s">
        <v>105</v>
      </c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4">
        <f>'VON - Vedlejší a ostatní ...'!J30</f>
        <v>0</v>
      </c>
      <c r="AH101" s="215"/>
      <c r="AI101" s="215"/>
      <c r="AJ101" s="215"/>
      <c r="AK101" s="215"/>
      <c r="AL101" s="215"/>
      <c r="AM101" s="215"/>
      <c r="AN101" s="214">
        <f t="shared" si="0"/>
        <v>0</v>
      </c>
      <c r="AO101" s="215"/>
      <c r="AP101" s="215"/>
      <c r="AQ101" s="78" t="s">
        <v>104</v>
      </c>
      <c r="AR101" s="75"/>
      <c r="AS101" s="84">
        <v>0</v>
      </c>
      <c r="AT101" s="85">
        <f t="shared" si="1"/>
        <v>0</v>
      </c>
      <c r="AU101" s="86">
        <f>'VON - Vedlejší a ostatní ...'!P124</f>
        <v>0</v>
      </c>
      <c r="AV101" s="85">
        <f>'VON - Vedlejší a ostatní ...'!J33</f>
        <v>0</v>
      </c>
      <c r="AW101" s="85">
        <f>'VON - Vedlejší a ostatní ...'!J34</f>
        <v>0</v>
      </c>
      <c r="AX101" s="85">
        <f>'VON - Vedlejší a ostatní ...'!J35</f>
        <v>0</v>
      </c>
      <c r="AY101" s="85">
        <f>'VON - Vedlejší a ostatní ...'!J36</f>
        <v>0</v>
      </c>
      <c r="AZ101" s="85">
        <f>'VON - Vedlejší a ostatní ...'!F33</f>
        <v>0</v>
      </c>
      <c r="BA101" s="85">
        <f>'VON - Vedlejší a ostatní ...'!F34</f>
        <v>0</v>
      </c>
      <c r="BB101" s="85">
        <f>'VON - Vedlejší a ostatní ...'!F35</f>
        <v>0</v>
      </c>
      <c r="BC101" s="85">
        <f>'VON - Vedlejší a ostatní ...'!F36</f>
        <v>0</v>
      </c>
      <c r="BD101" s="87">
        <f>'VON - Vedlejší a ostatní ...'!F37</f>
        <v>0</v>
      </c>
      <c r="BT101" s="83" t="s">
        <v>86</v>
      </c>
      <c r="BV101" s="83" t="s">
        <v>80</v>
      </c>
      <c r="BW101" s="83" t="s">
        <v>106</v>
      </c>
      <c r="BX101" s="83" t="s">
        <v>5</v>
      </c>
      <c r="CL101" s="83" t="s">
        <v>1</v>
      </c>
      <c r="CM101" s="83" t="s">
        <v>88</v>
      </c>
    </row>
    <row r="102" spans="1:91" s="1" customFormat="1" ht="30" customHeight="1">
      <c r="B102" s="32"/>
      <c r="AR102" s="32"/>
    </row>
    <row r="103" spans="1:91" s="1" customFormat="1" ht="7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32"/>
    </row>
  </sheetData>
  <sheetProtection algorithmName="SHA-512" hashValue="jnzLEDNXiSVoLEdBrkPxJem4OBbMP6h1NDjnm/ZPlH/92xB7M0RfaMazHFIRHKYB1K7jiJBQJnT6Lrvii71Wtg==" saltValue="goDJVNw2zM1UsEaz0zkzmmaaJ+/pT+oiV8hrnGGULqc1EtugBbDD7yrg4xTro845fYkveCqGCRZgxRVk7JSHcg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AN98:AP98"/>
    <mergeCell ref="AG98:AM98"/>
    <mergeCell ref="J96:AF96"/>
    <mergeCell ref="L85:AJ85"/>
    <mergeCell ref="AM87:AN87"/>
    <mergeCell ref="AM89:AP89"/>
    <mergeCell ref="D100:H100"/>
    <mergeCell ref="J100:AF100"/>
    <mergeCell ref="AN101:AP101"/>
    <mergeCell ref="AG101:AM101"/>
    <mergeCell ref="D101:H101"/>
    <mergeCell ref="J101:AF101"/>
    <mergeCell ref="D98:H98"/>
    <mergeCell ref="J98:AF98"/>
    <mergeCell ref="AN99:AP99"/>
    <mergeCell ref="AG99:AM99"/>
    <mergeCell ref="D99:H99"/>
    <mergeCell ref="J99:AF99"/>
    <mergeCell ref="D96:H96"/>
    <mergeCell ref="AG96:AM96"/>
    <mergeCell ref="AN96:AP96"/>
    <mergeCell ref="AN97:AP97"/>
    <mergeCell ref="D97:H97"/>
    <mergeCell ref="J97:AF97"/>
    <mergeCell ref="AG97:AM97"/>
    <mergeCell ref="D95:H95"/>
    <mergeCell ref="AG95:AM95"/>
    <mergeCell ref="J95:AF95"/>
    <mergeCell ref="AN95:AP95"/>
    <mergeCell ref="AG94:AM94"/>
    <mergeCell ref="AN94:AP94"/>
    <mergeCell ref="AS89:AT91"/>
    <mergeCell ref="AM90:AP90"/>
    <mergeCell ref="C92:G92"/>
    <mergeCell ref="AG92:AM92"/>
    <mergeCell ref="I92:AF92"/>
    <mergeCell ref="AN92:AP92"/>
  </mergeCells>
  <hyperlinks>
    <hyperlink ref="A95" location="'D.1.1 - Architektonicko s...'!C2" display="/" xr:uid="{00000000-0004-0000-0000-000000000000}"/>
    <hyperlink ref="A96" location="'D.1.4.1 - Zdravotechnika'!C2" display="/" xr:uid="{00000000-0004-0000-0000-000001000000}"/>
    <hyperlink ref="A97" location="'D.1.4.3 - Vzduchotechnika'!C2" display="/" xr:uid="{00000000-0004-0000-0000-000002000000}"/>
    <hyperlink ref="A98" location="'D.1.4.4 - Silnoproudé ele...'!C2" display="/" xr:uid="{00000000-0004-0000-0000-000003000000}"/>
    <hyperlink ref="A99" location="'D.1.4.5 - Slaboproudé ele...'!C2" display="/" xr:uid="{00000000-0004-0000-0000-000004000000}"/>
    <hyperlink ref="A100" location="'D.1.4.6 - Měření a regulace'!C2" display="/" xr:uid="{00000000-0004-0000-0000-000005000000}"/>
    <hyperlink ref="A101" location="'VON - Vedlejší a ostatní ...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763"/>
  <sheetViews>
    <sheetView showGridLines="0" workbookViewId="0"/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87</v>
      </c>
    </row>
    <row r="3" spans="2:46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5" customHeight="1">
      <c r="B4" s="20"/>
      <c r="D4" s="21" t="s">
        <v>107</v>
      </c>
      <c r="L4" s="20"/>
      <c r="M4" s="88" t="s">
        <v>10</v>
      </c>
      <c r="AT4" s="17" t="s">
        <v>4</v>
      </c>
    </row>
    <row r="5" spans="2:46" ht="7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Budova FF MU Brno - Rekonstrukce učebny G24 - posluchárna</v>
      </c>
      <c r="F7" s="242"/>
      <c r="G7" s="242"/>
      <c r="H7" s="242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21" t="s">
        <v>109</v>
      </c>
      <c r="F9" s="240"/>
      <c r="G9" s="240"/>
      <c r="H9" s="240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6. 5. 2025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26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</v>
      </c>
      <c r="L15" s="32"/>
    </row>
    <row r="16" spans="2:46" s="1" customFormat="1" ht="7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35"/>
      <c r="G18" s="235"/>
      <c r="H18" s="235"/>
      <c r="I18" s="27" t="s">
        <v>28</v>
      </c>
      <c r="J18" s="28" t="str">
        <f>'Rekapitulace stavby'!AN14</f>
        <v>Vyplň údaj</v>
      </c>
      <c r="L18" s="32"/>
    </row>
    <row r="19" spans="2:12" s="1" customFormat="1" ht="7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25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7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7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9"/>
      <c r="E27" s="239" t="s">
        <v>1</v>
      </c>
      <c r="F27" s="239"/>
      <c r="G27" s="239"/>
      <c r="H27" s="239"/>
      <c r="L27" s="89"/>
    </row>
    <row r="28" spans="2:12" s="1" customFormat="1" ht="7" customHeight="1">
      <c r="B28" s="32"/>
      <c r="L28" s="32"/>
    </row>
    <row r="29" spans="2:12" s="1" customFormat="1" ht="7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4" customHeight="1">
      <c r="B30" s="32"/>
      <c r="D30" s="90" t="s">
        <v>38</v>
      </c>
      <c r="J30" s="66">
        <f>ROUND(J138, 2)</f>
        <v>0</v>
      </c>
      <c r="L30" s="32"/>
    </row>
    <row r="31" spans="2:12" s="1" customFormat="1" ht="7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5" customHeight="1">
      <c r="B33" s="32"/>
      <c r="D33" s="55" t="s">
        <v>42</v>
      </c>
      <c r="E33" s="27" t="s">
        <v>43</v>
      </c>
      <c r="F33" s="91">
        <f>ROUND((SUM(BE138:BE762)),  2)</f>
        <v>0</v>
      </c>
      <c r="I33" s="92">
        <v>0.21</v>
      </c>
      <c r="J33" s="91">
        <f>ROUND(((SUM(BE138:BE762))*I33),  2)</f>
        <v>0</v>
      </c>
      <c r="L33" s="32"/>
    </row>
    <row r="34" spans="2:12" s="1" customFormat="1" ht="14.5" customHeight="1">
      <c r="B34" s="32"/>
      <c r="E34" s="27" t="s">
        <v>44</v>
      </c>
      <c r="F34" s="91">
        <f>ROUND((SUM(BF138:BF762)),  2)</f>
        <v>0</v>
      </c>
      <c r="I34" s="92">
        <v>0.12</v>
      </c>
      <c r="J34" s="91">
        <f>ROUND(((SUM(BF138:BF762))*I34),  2)</f>
        <v>0</v>
      </c>
      <c r="L34" s="32"/>
    </row>
    <row r="35" spans="2:12" s="1" customFormat="1" ht="14.5" hidden="1" customHeight="1">
      <c r="B35" s="32"/>
      <c r="E35" s="27" t="s">
        <v>45</v>
      </c>
      <c r="F35" s="91">
        <f>ROUND((SUM(BG138:BG762)),  2)</f>
        <v>0</v>
      </c>
      <c r="I35" s="92">
        <v>0.21</v>
      </c>
      <c r="J35" s="91">
        <f>0</f>
        <v>0</v>
      </c>
      <c r="L35" s="32"/>
    </row>
    <row r="36" spans="2:12" s="1" customFormat="1" ht="14.5" hidden="1" customHeight="1">
      <c r="B36" s="32"/>
      <c r="E36" s="27" t="s">
        <v>46</v>
      </c>
      <c r="F36" s="91">
        <f>ROUND((SUM(BH138:BH762)),  2)</f>
        <v>0</v>
      </c>
      <c r="I36" s="92">
        <v>0.12</v>
      </c>
      <c r="J36" s="91">
        <f>0</f>
        <v>0</v>
      </c>
      <c r="L36" s="32"/>
    </row>
    <row r="37" spans="2:12" s="1" customFormat="1" ht="14.5" hidden="1" customHeight="1">
      <c r="B37" s="32"/>
      <c r="E37" s="27" t="s">
        <v>47</v>
      </c>
      <c r="F37" s="91">
        <f>ROUND((SUM(BI138:BI762)),  2)</f>
        <v>0</v>
      </c>
      <c r="I37" s="92">
        <v>0</v>
      </c>
      <c r="J37" s="91">
        <f>0</f>
        <v>0</v>
      </c>
      <c r="L37" s="32"/>
    </row>
    <row r="38" spans="2:12" s="1" customFormat="1" ht="7" customHeight="1">
      <c r="B38" s="32"/>
      <c r="L38" s="32"/>
    </row>
    <row r="39" spans="2:12" s="1" customFormat="1" ht="25.4" customHeight="1">
      <c r="B39" s="32"/>
      <c r="C39" s="93"/>
      <c r="D39" s="94" t="s">
        <v>48</v>
      </c>
      <c r="E39" s="57"/>
      <c r="F39" s="57"/>
      <c r="G39" s="95" t="s">
        <v>49</v>
      </c>
      <c r="H39" s="96" t="s">
        <v>50</v>
      </c>
      <c r="I39" s="57"/>
      <c r="J39" s="97">
        <f>SUM(J30:J37)</f>
        <v>0</v>
      </c>
      <c r="K39" s="98"/>
      <c r="L39" s="32"/>
    </row>
    <row r="40" spans="2:12" s="1" customFormat="1" ht="14.5" customHeight="1">
      <c r="B40" s="32"/>
      <c r="L40" s="32"/>
    </row>
    <row r="41" spans="2:12" ht="14.5" customHeight="1">
      <c r="B41" s="20"/>
      <c r="L41" s="20"/>
    </row>
    <row r="42" spans="2:12" ht="14.5" customHeight="1">
      <c r="B42" s="20"/>
      <c r="L42" s="20"/>
    </row>
    <row r="43" spans="2:12" ht="14.5" customHeight="1">
      <c r="B43" s="20"/>
      <c r="L43" s="20"/>
    </row>
    <row r="44" spans="2:12" ht="14.5" customHeight="1">
      <c r="B44" s="20"/>
      <c r="L44" s="20"/>
    </row>
    <row r="45" spans="2:12" ht="14.5" customHeight="1">
      <c r="B45" s="20"/>
      <c r="L45" s="20"/>
    </row>
    <row r="46" spans="2:12" ht="14.5" customHeight="1">
      <c r="B46" s="20"/>
      <c r="L46" s="20"/>
    </row>
    <row r="47" spans="2:12" ht="14.5" customHeight="1">
      <c r="B47" s="20"/>
      <c r="L47" s="20"/>
    </row>
    <row r="48" spans="2:12" ht="14.5" customHeight="1">
      <c r="B48" s="20"/>
      <c r="L48" s="20"/>
    </row>
    <row r="49" spans="2:12" ht="14.5" customHeight="1">
      <c r="B49" s="20"/>
      <c r="L49" s="20"/>
    </row>
    <row r="50" spans="2:12" s="1" customFormat="1" ht="14.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2"/>
      <c r="D61" s="43" t="s">
        <v>53</v>
      </c>
      <c r="E61" s="34"/>
      <c r="F61" s="99" t="s">
        <v>54</v>
      </c>
      <c r="G61" s="43" t="s">
        <v>53</v>
      </c>
      <c r="H61" s="34"/>
      <c r="I61" s="34"/>
      <c r="J61" s="100" t="s">
        <v>54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2"/>
      <c r="D76" s="43" t="s">
        <v>53</v>
      </c>
      <c r="E76" s="34"/>
      <c r="F76" s="99" t="s">
        <v>54</v>
      </c>
      <c r="G76" s="43" t="s">
        <v>53</v>
      </c>
      <c r="H76" s="34"/>
      <c r="I76" s="34"/>
      <c r="J76" s="100" t="s">
        <v>54</v>
      </c>
      <c r="K76" s="34"/>
      <c r="L76" s="32"/>
    </row>
    <row r="77" spans="2:12" s="1" customFormat="1" ht="14.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7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5" customHeight="1">
      <c r="B82" s="32"/>
      <c r="C82" s="21" t="s">
        <v>110</v>
      </c>
      <c r="L82" s="32"/>
    </row>
    <row r="83" spans="2:47" s="1" customFormat="1" ht="7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Budova FF MU Brno - Rekonstrukce učebny G24 - posluchárna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108</v>
      </c>
      <c r="L86" s="32"/>
    </row>
    <row r="87" spans="2:47" s="1" customFormat="1" ht="16.5" customHeight="1">
      <c r="B87" s="32"/>
      <c r="E87" s="221" t="str">
        <f>E9</f>
        <v>D.1.1 - Architektonicko stavební řešení</v>
      </c>
      <c r="F87" s="240"/>
      <c r="G87" s="240"/>
      <c r="H87" s="240"/>
      <c r="L87" s="32"/>
    </row>
    <row r="88" spans="2:47" s="1" customFormat="1" ht="7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6. 5. 2025</v>
      </c>
      <c r="L89" s="32"/>
    </row>
    <row r="90" spans="2:47" s="1" customFormat="1" ht="7" customHeight="1">
      <c r="B90" s="32"/>
      <c r="L90" s="32"/>
    </row>
    <row r="91" spans="2:47" s="1" customFormat="1" ht="15.25" customHeight="1">
      <c r="B91" s="32"/>
      <c r="C91" s="27" t="s">
        <v>24</v>
      </c>
      <c r="F91" s="25" t="str">
        <f>E15</f>
        <v>Masarykova univerzita, Filozofická fakulta</v>
      </c>
      <c r="I91" s="27" t="s">
        <v>31</v>
      </c>
      <c r="J91" s="30" t="str">
        <f>E21</f>
        <v>INTAR a.s.</v>
      </c>
      <c r="L91" s="32"/>
    </row>
    <row r="92" spans="2:47" s="1" customFormat="1" ht="15.25" customHeight="1">
      <c r="B92" s="32"/>
      <c r="C92" s="27" t="s">
        <v>29</v>
      </c>
      <c r="F92" s="25" t="str">
        <f>IF(E18="","",E18)</f>
        <v>Vyplň údaj</v>
      </c>
      <c r="I92" s="27" t="s">
        <v>36</v>
      </c>
      <c r="J92" s="30" t="str">
        <f>E24</f>
        <v xml:space="preserve"> </v>
      </c>
      <c r="L92" s="32"/>
    </row>
    <row r="93" spans="2:47" s="1" customFormat="1" ht="10.4" customHeight="1">
      <c r="B93" s="32"/>
      <c r="L93" s="32"/>
    </row>
    <row r="94" spans="2:47" s="1" customFormat="1" ht="29.25" customHeight="1">
      <c r="B94" s="32"/>
      <c r="C94" s="101" t="s">
        <v>111</v>
      </c>
      <c r="D94" s="93"/>
      <c r="E94" s="93"/>
      <c r="F94" s="93"/>
      <c r="G94" s="93"/>
      <c r="H94" s="93"/>
      <c r="I94" s="93"/>
      <c r="J94" s="102" t="s">
        <v>112</v>
      </c>
      <c r="K94" s="93"/>
      <c r="L94" s="32"/>
    </row>
    <row r="95" spans="2:47" s="1" customFormat="1" ht="10.4" customHeight="1">
      <c r="B95" s="32"/>
      <c r="L95" s="32"/>
    </row>
    <row r="96" spans="2:47" s="1" customFormat="1" ht="22.9" customHeight="1">
      <c r="B96" s="32"/>
      <c r="C96" s="103" t="s">
        <v>113</v>
      </c>
      <c r="J96" s="66">
        <f>J138</f>
        <v>0</v>
      </c>
      <c r="L96" s="32"/>
      <c r="AU96" s="17" t="s">
        <v>114</v>
      </c>
    </row>
    <row r="97" spans="2:12" s="8" customFormat="1" ht="25" customHeight="1">
      <c r="B97" s="104"/>
      <c r="D97" s="105" t="s">
        <v>115</v>
      </c>
      <c r="E97" s="106"/>
      <c r="F97" s="106"/>
      <c r="G97" s="106"/>
      <c r="H97" s="106"/>
      <c r="I97" s="106"/>
      <c r="J97" s="107">
        <f>J139</f>
        <v>0</v>
      </c>
      <c r="L97" s="104"/>
    </row>
    <row r="98" spans="2:12" s="9" customFormat="1" ht="19.899999999999999" customHeight="1">
      <c r="B98" s="108"/>
      <c r="D98" s="109" t="s">
        <v>116</v>
      </c>
      <c r="E98" s="110"/>
      <c r="F98" s="110"/>
      <c r="G98" s="110"/>
      <c r="H98" s="110"/>
      <c r="I98" s="110"/>
      <c r="J98" s="111">
        <f>J140</f>
        <v>0</v>
      </c>
      <c r="L98" s="108"/>
    </row>
    <row r="99" spans="2:12" s="9" customFormat="1" ht="19.899999999999999" customHeight="1">
      <c r="B99" s="108"/>
      <c r="D99" s="109" t="s">
        <v>117</v>
      </c>
      <c r="E99" s="110"/>
      <c r="F99" s="110"/>
      <c r="G99" s="110"/>
      <c r="H99" s="110"/>
      <c r="I99" s="110"/>
      <c r="J99" s="111">
        <f>J146</f>
        <v>0</v>
      </c>
      <c r="L99" s="108"/>
    </row>
    <row r="100" spans="2:12" s="9" customFormat="1" ht="19.899999999999999" customHeight="1">
      <c r="B100" s="108"/>
      <c r="D100" s="109" t="s">
        <v>118</v>
      </c>
      <c r="E100" s="110"/>
      <c r="F100" s="110"/>
      <c r="G100" s="110"/>
      <c r="H100" s="110"/>
      <c r="I100" s="110"/>
      <c r="J100" s="111">
        <f>J151</f>
        <v>0</v>
      </c>
      <c r="L100" s="108"/>
    </row>
    <row r="101" spans="2:12" s="9" customFormat="1" ht="19.899999999999999" customHeight="1">
      <c r="B101" s="108"/>
      <c r="D101" s="109" t="s">
        <v>119</v>
      </c>
      <c r="E101" s="110"/>
      <c r="F101" s="110"/>
      <c r="G101" s="110"/>
      <c r="H101" s="110"/>
      <c r="I101" s="110"/>
      <c r="J101" s="111">
        <f>J165</f>
        <v>0</v>
      </c>
      <c r="L101" s="108"/>
    </row>
    <row r="102" spans="2:12" s="9" customFormat="1" ht="19.899999999999999" customHeight="1">
      <c r="B102" s="108"/>
      <c r="D102" s="109" t="s">
        <v>120</v>
      </c>
      <c r="E102" s="110"/>
      <c r="F102" s="110"/>
      <c r="G102" s="110"/>
      <c r="H102" s="110"/>
      <c r="I102" s="110"/>
      <c r="J102" s="111">
        <f>J211</f>
        <v>0</v>
      </c>
      <c r="L102" s="108"/>
    </row>
    <row r="103" spans="2:12" s="9" customFormat="1" ht="19.899999999999999" customHeight="1">
      <c r="B103" s="108"/>
      <c r="D103" s="109" t="s">
        <v>121</v>
      </c>
      <c r="E103" s="110"/>
      <c r="F103" s="110"/>
      <c r="G103" s="110"/>
      <c r="H103" s="110"/>
      <c r="I103" s="110"/>
      <c r="J103" s="111">
        <f>J223</f>
        <v>0</v>
      </c>
      <c r="L103" s="108"/>
    </row>
    <row r="104" spans="2:12" s="8" customFormat="1" ht="25" customHeight="1">
      <c r="B104" s="104"/>
      <c r="D104" s="105" t="s">
        <v>122</v>
      </c>
      <c r="E104" s="106"/>
      <c r="F104" s="106"/>
      <c r="G104" s="106"/>
      <c r="H104" s="106"/>
      <c r="I104" s="106"/>
      <c r="J104" s="107">
        <f>J226</f>
        <v>0</v>
      </c>
      <c r="L104" s="104"/>
    </row>
    <row r="105" spans="2:12" s="9" customFormat="1" ht="19.899999999999999" customHeight="1">
      <c r="B105" s="108"/>
      <c r="D105" s="109" t="s">
        <v>123</v>
      </c>
      <c r="E105" s="110"/>
      <c r="F105" s="110"/>
      <c r="G105" s="110"/>
      <c r="H105" s="110"/>
      <c r="I105" s="110"/>
      <c r="J105" s="111">
        <f>J227</f>
        <v>0</v>
      </c>
      <c r="L105" s="108"/>
    </row>
    <row r="106" spans="2:12" s="9" customFormat="1" ht="19.899999999999999" customHeight="1">
      <c r="B106" s="108"/>
      <c r="D106" s="109" t="s">
        <v>124</v>
      </c>
      <c r="E106" s="110"/>
      <c r="F106" s="110"/>
      <c r="G106" s="110"/>
      <c r="H106" s="110"/>
      <c r="I106" s="110"/>
      <c r="J106" s="111">
        <f>J235</f>
        <v>0</v>
      </c>
      <c r="L106" s="108"/>
    </row>
    <row r="107" spans="2:12" s="9" customFormat="1" ht="19.899999999999999" customHeight="1">
      <c r="B107" s="108"/>
      <c r="D107" s="109" t="s">
        <v>125</v>
      </c>
      <c r="E107" s="110"/>
      <c r="F107" s="110"/>
      <c r="G107" s="110"/>
      <c r="H107" s="110"/>
      <c r="I107" s="110"/>
      <c r="J107" s="111">
        <f>J259</f>
        <v>0</v>
      </c>
      <c r="L107" s="108"/>
    </row>
    <row r="108" spans="2:12" s="9" customFormat="1" ht="19.899999999999999" customHeight="1">
      <c r="B108" s="108"/>
      <c r="D108" s="109" t="s">
        <v>126</v>
      </c>
      <c r="E108" s="110"/>
      <c r="F108" s="110"/>
      <c r="G108" s="110"/>
      <c r="H108" s="110"/>
      <c r="I108" s="110"/>
      <c r="J108" s="111">
        <f>J289</f>
        <v>0</v>
      </c>
      <c r="L108" s="108"/>
    </row>
    <row r="109" spans="2:12" s="9" customFormat="1" ht="19.899999999999999" customHeight="1">
      <c r="B109" s="108"/>
      <c r="D109" s="109" t="s">
        <v>127</v>
      </c>
      <c r="E109" s="110"/>
      <c r="F109" s="110"/>
      <c r="G109" s="110"/>
      <c r="H109" s="110"/>
      <c r="I109" s="110"/>
      <c r="J109" s="111">
        <f>J299</f>
        <v>0</v>
      </c>
      <c r="L109" s="108"/>
    </row>
    <row r="110" spans="2:12" s="9" customFormat="1" ht="19.899999999999999" customHeight="1">
      <c r="B110" s="108"/>
      <c r="D110" s="109" t="s">
        <v>128</v>
      </c>
      <c r="E110" s="110"/>
      <c r="F110" s="110"/>
      <c r="G110" s="110"/>
      <c r="H110" s="110"/>
      <c r="I110" s="110"/>
      <c r="J110" s="111">
        <f>J438</f>
        <v>0</v>
      </c>
      <c r="L110" s="108"/>
    </row>
    <row r="111" spans="2:12" s="9" customFormat="1" ht="19.899999999999999" customHeight="1">
      <c r="B111" s="108"/>
      <c r="D111" s="109" t="s">
        <v>129</v>
      </c>
      <c r="E111" s="110"/>
      <c r="F111" s="110"/>
      <c r="G111" s="110"/>
      <c r="H111" s="110"/>
      <c r="I111" s="110"/>
      <c r="J111" s="111">
        <f>J482</f>
        <v>0</v>
      </c>
      <c r="L111" s="108"/>
    </row>
    <row r="112" spans="2:12" s="9" customFormat="1" ht="19.899999999999999" customHeight="1">
      <c r="B112" s="108"/>
      <c r="D112" s="109" t="s">
        <v>130</v>
      </c>
      <c r="E112" s="110"/>
      <c r="F112" s="110"/>
      <c r="G112" s="110"/>
      <c r="H112" s="110"/>
      <c r="I112" s="110"/>
      <c r="J112" s="111">
        <f>J498</f>
        <v>0</v>
      </c>
      <c r="L112" s="108"/>
    </row>
    <row r="113" spans="2:12" s="9" customFormat="1" ht="19.899999999999999" customHeight="1">
      <c r="B113" s="108"/>
      <c r="D113" s="109" t="s">
        <v>131</v>
      </c>
      <c r="E113" s="110"/>
      <c r="F113" s="110"/>
      <c r="G113" s="110"/>
      <c r="H113" s="110"/>
      <c r="I113" s="110"/>
      <c r="J113" s="111">
        <f>J522</f>
        <v>0</v>
      </c>
      <c r="L113" s="108"/>
    </row>
    <row r="114" spans="2:12" s="9" customFormat="1" ht="19.899999999999999" customHeight="1">
      <c r="B114" s="108"/>
      <c r="D114" s="109" t="s">
        <v>132</v>
      </c>
      <c r="E114" s="110"/>
      <c r="F114" s="110"/>
      <c r="G114" s="110"/>
      <c r="H114" s="110"/>
      <c r="I114" s="110"/>
      <c r="J114" s="111">
        <f>J568</f>
        <v>0</v>
      </c>
      <c r="L114" s="108"/>
    </row>
    <row r="115" spans="2:12" s="9" customFormat="1" ht="19.899999999999999" customHeight="1">
      <c r="B115" s="108"/>
      <c r="D115" s="109" t="s">
        <v>133</v>
      </c>
      <c r="E115" s="110"/>
      <c r="F115" s="110"/>
      <c r="G115" s="110"/>
      <c r="H115" s="110"/>
      <c r="I115" s="110"/>
      <c r="J115" s="111">
        <f>J597</f>
        <v>0</v>
      </c>
      <c r="L115" s="108"/>
    </row>
    <row r="116" spans="2:12" s="9" customFormat="1" ht="19.899999999999999" customHeight="1">
      <c r="B116" s="108"/>
      <c r="D116" s="109" t="s">
        <v>134</v>
      </c>
      <c r="E116" s="110"/>
      <c r="F116" s="110"/>
      <c r="G116" s="110"/>
      <c r="H116" s="110"/>
      <c r="I116" s="110"/>
      <c r="J116" s="111">
        <f>J678</f>
        <v>0</v>
      </c>
      <c r="L116" s="108"/>
    </row>
    <row r="117" spans="2:12" s="9" customFormat="1" ht="19.899999999999999" customHeight="1">
      <c r="B117" s="108"/>
      <c r="D117" s="109" t="s">
        <v>135</v>
      </c>
      <c r="E117" s="110"/>
      <c r="F117" s="110"/>
      <c r="G117" s="110"/>
      <c r="H117" s="110"/>
      <c r="I117" s="110"/>
      <c r="J117" s="111">
        <f>J714</f>
        <v>0</v>
      </c>
      <c r="L117" s="108"/>
    </row>
    <row r="118" spans="2:12" s="9" customFormat="1" ht="19.899999999999999" customHeight="1">
      <c r="B118" s="108"/>
      <c r="D118" s="109" t="s">
        <v>136</v>
      </c>
      <c r="E118" s="110"/>
      <c r="F118" s="110"/>
      <c r="G118" s="110"/>
      <c r="H118" s="110"/>
      <c r="I118" s="110"/>
      <c r="J118" s="111">
        <f>J749</f>
        <v>0</v>
      </c>
      <c r="L118" s="108"/>
    </row>
    <row r="119" spans="2:12" s="1" customFormat="1" ht="21.75" customHeight="1">
      <c r="B119" s="32"/>
      <c r="L119" s="32"/>
    </row>
    <row r="120" spans="2:12" s="1" customFormat="1" ht="7" customHeight="1"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32"/>
    </row>
    <row r="124" spans="2:12" s="1" customFormat="1" ht="7" customHeight="1">
      <c r="B124" s="46"/>
      <c r="C124" s="47"/>
      <c r="D124" s="47"/>
      <c r="E124" s="47"/>
      <c r="F124" s="47"/>
      <c r="G124" s="47"/>
      <c r="H124" s="47"/>
      <c r="I124" s="47"/>
      <c r="J124" s="47"/>
      <c r="K124" s="47"/>
      <c r="L124" s="32"/>
    </row>
    <row r="125" spans="2:12" s="1" customFormat="1" ht="25" customHeight="1">
      <c r="B125" s="32"/>
      <c r="C125" s="21" t="s">
        <v>137</v>
      </c>
      <c r="L125" s="32"/>
    </row>
    <row r="126" spans="2:12" s="1" customFormat="1" ht="7" customHeight="1">
      <c r="B126" s="32"/>
      <c r="L126" s="32"/>
    </row>
    <row r="127" spans="2:12" s="1" customFormat="1" ht="12" customHeight="1">
      <c r="B127" s="32"/>
      <c r="C127" s="27" t="s">
        <v>16</v>
      </c>
      <c r="L127" s="32"/>
    </row>
    <row r="128" spans="2:12" s="1" customFormat="1" ht="16.5" customHeight="1">
      <c r="B128" s="32"/>
      <c r="E128" s="241" t="str">
        <f>E7</f>
        <v>Budova FF MU Brno - Rekonstrukce učebny G24 - posluchárna</v>
      </c>
      <c r="F128" s="242"/>
      <c r="G128" s="242"/>
      <c r="H128" s="242"/>
      <c r="L128" s="32"/>
    </row>
    <row r="129" spans="2:65" s="1" customFormat="1" ht="12" customHeight="1">
      <c r="B129" s="32"/>
      <c r="C129" s="27" t="s">
        <v>108</v>
      </c>
      <c r="L129" s="32"/>
    </row>
    <row r="130" spans="2:65" s="1" customFormat="1" ht="16.5" customHeight="1">
      <c r="B130" s="32"/>
      <c r="E130" s="221" t="str">
        <f>E9</f>
        <v>D.1.1 - Architektonicko stavební řešení</v>
      </c>
      <c r="F130" s="240"/>
      <c r="G130" s="240"/>
      <c r="H130" s="240"/>
      <c r="L130" s="32"/>
    </row>
    <row r="131" spans="2:65" s="1" customFormat="1" ht="7" customHeight="1">
      <c r="B131" s="32"/>
      <c r="L131" s="32"/>
    </row>
    <row r="132" spans="2:65" s="1" customFormat="1" ht="12" customHeight="1">
      <c r="B132" s="32"/>
      <c r="C132" s="27" t="s">
        <v>20</v>
      </c>
      <c r="F132" s="25" t="str">
        <f>F12</f>
        <v xml:space="preserve"> </v>
      </c>
      <c r="I132" s="27" t="s">
        <v>22</v>
      </c>
      <c r="J132" s="52" t="str">
        <f>IF(J12="","",J12)</f>
        <v>6. 5. 2025</v>
      </c>
      <c r="L132" s="32"/>
    </row>
    <row r="133" spans="2:65" s="1" customFormat="1" ht="7" customHeight="1">
      <c r="B133" s="32"/>
      <c r="L133" s="32"/>
    </row>
    <row r="134" spans="2:65" s="1" customFormat="1" ht="15.25" customHeight="1">
      <c r="B134" s="32"/>
      <c r="C134" s="27" t="s">
        <v>24</v>
      </c>
      <c r="F134" s="25" t="str">
        <f>E15</f>
        <v>Masarykova univerzita, Filozofická fakulta</v>
      </c>
      <c r="I134" s="27" t="s">
        <v>31</v>
      </c>
      <c r="J134" s="30" t="str">
        <f>E21</f>
        <v>INTAR a.s.</v>
      </c>
      <c r="L134" s="32"/>
    </row>
    <row r="135" spans="2:65" s="1" customFormat="1" ht="15.25" customHeight="1">
      <c r="B135" s="32"/>
      <c r="C135" s="27" t="s">
        <v>29</v>
      </c>
      <c r="F135" s="25" t="str">
        <f>IF(E18="","",E18)</f>
        <v>Vyplň údaj</v>
      </c>
      <c r="I135" s="27" t="s">
        <v>36</v>
      </c>
      <c r="J135" s="30" t="str">
        <f>E24</f>
        <v xml:space="preserve"> </v>
      </c>
      <c r="L135" s="32"/>
    </row>
    <row r="136" spans="2:65" s="1" customFormat="1" ht="10.4" customHeight="1">
      <c r="B136" s="32"/>
      <c r="L136" s="32"/>
    </row>
    <row r="137" spans="2:65" s="10" customFormat="1" ht="29.25" customHeight="1">
      <c r="B137" s="112"/>
      <c r="C137" s="113" t="s">
        <v>138</v>
      </c>
      <c r="D137" s="114" t="s">
        <v>63</v>
      </c>
      <c r="E137" s="114" t="s">
        <v>59</v>
      </c>
      <c r="F137" s="114" t="s">
        <v>60</v>
      </c>
      <c r="G137" s="114" t="s">
        <v>139</v>
      </c>
      <c r="H137" s="114" t="s">
        <v>140</v>
      </c>
      <c r="I137" s="114" t="s">
        <v>141</v>
      </c>
      <c r="J137" s="115" t="s">
        <v>112</v>
      </c>
      <c r="K137" s="116" t="s">
        <v>142</v>
      </c>
      <c r="L137" s="112"/>
      <c r="M137" s="59" t="s">
        <v>1</v>
      </c>
      <c r="N137" s="60" t="s">
        <v>42</v>
      </c>
      <c r="O137" s="60" t="s">
        <v>143</v>
      </c>
      <c r="P137" s="60" t="s">
        <v>144</v>
      </c>
      <c r="Q137" s="60" t="s">
        <v>145</v>
      </c>
      <c r="R137" s="60" t="s">
        <v>146</v>
      </c>
      <c r="S137" s="60" t="s">
        <v>147</v>
      </c>
      <c r="T137" s="61" t="s">
        <v>148</v>
      </c>
    </row>
    <row r="138" spans="2:65" s="1" customFormat="1" ht="22.9" customHeight="1">
      <c r="B138" s="32"/>
      <c r="C138" s="64" t="s">
        <v>149</v>
      </c>
      <c r="J138" s="117">
        <f>BK138</f>
        <v>0</v>
      </c>
      <c r="L138" s="32"/>
      <c r="M138" s="62"/>
      <c r="N138" s="53"/>
      <c r="O138" s="53"/>
      <c r="P138" s="118">
        <f>P139+P226</f>
        <v>0</v>
      </c>
      <c r="Q138" s="53"/>
      <c r="R138" s="118">
        <f>R139+R226</f>
        <v>15.941073849999997</v>
      </c>
      <c r="S138" s="53"/>
      <c r="T138" s="119">
        <f>T139+T226</f>
        <v>12.57893597</v>
      </c>
      <c r="AT138" s="17" t="s">
        <v>77</v>
      </c>
      <c r="AU138" s="17" t="s">
        <v>114</v>
      </c>
      <c r="BK138" s="120">
        <f>BK139+BK226</f>
        <v>0</v>
      </c>
    </row>
    <row r="139" spans="2:65" s="11" customFormat="1" ht="25.9" customHeight="1">
      <c r="B139" s="121"/>
      <c r="D139" s="122" t="s">
        <v>77</v>
      </c>
      <c r="E139" s="123" t="s">
        <v>150</v>
      </c>
      <c r="F139" s="123" t="s">
        <v>151</v>
      </c>
      <c r="I139" s="124"/>
      <c r="J139" s="125">
        <f>BK139</f>
        <v>0</v>
      </c>
      <c r="L139" s="121"/>
      <c r="M139" s="126"/>
      <c r="P139" s="127">
        <f>P140+P146+P151+P165+P211+P223</f>
        <v>0</v>
      </c>
      <c r="R139" s="127">
        <f>R140+R146+R151+R165+R211+R223</f>
        <v>3.9935051999999995</v>
      </c>
      <c r="T139" s="128">
        <f>T140+T146+T151+T165+T211+T223</f>
        <v>0.63160399999999994</v>
      </c>
      <c r="AR139" s="122" t="s">
        <v>86</v>
      </c>
      <c r="AT139" s="129" t="s">
        <v>77</v>
      </c>
      <c r="AU139" s="129" t="s">
        <v>78</v>
      </c>
      <c r="AY139" s="122" t="s">
        <v>152</v>
      </c>
      <c r="BK139" s="130">
        <f>BK140+BK146+BK151+BK165+BK211+BK223</f>
        <v>0</v>
      </c>
    </row>
    <row r="140" spans="2:65" s="11" customFormat="1" ht="22.9" customHeight="1">
      <c r="B140" s="121"/>
      <c r="D140" s="122" t="s">
        <v>77</v>
      </c>
      <c r="E140" s="131" t="s">
        <v>153</v>
      </c>
      <c r="F140" s="131" t="s">
        <v>154</v>
      </c>
      <c r="I140" s="124"/>
      <c r="J140" s="132">
        <f>BK140</f>
        <v>0</v>
      </c>
      <c r="L140" s="121"/>
      <c r="M140" s="126"/>
      <c r="P140" s="127">
        <f>SUM(P141:P145)</f>
        <v>0</v>
      </c>
      <c r="R140" s="127">
        <f>SUM(R141:R145)</f>
        <v>1.090342E-2</v>
      </c>
      <c r="T140" s="128">
        <f>SUM(T141:T145)</f>
        <v>0</v>
      </c>
      <c r="AR140" s="122" t="s">
        <v>86</v>
      </c>
      <c r="AT140" s="129" t="s">
        <v>77</v>
      </c>
      <c r="AU140" s="129" t="s">
        <v>86</v>
      </c>
      <c r="AY140" s="122" t="s">
        <v>152</v>
      </c>
      <c r="BK140" s="130">
        <f>SUM(BK141:BK145)</f>
        <v>0</v>
      </c>
    </row>
    <row r="141" spans="2:65" s="1" customFormat="1" ht="37.9" customHeight="1">
      <c r="B141" s="32"/>
      <c r="C141" s="133" t="s">
        <v>86</v>
      </c>
      <c r="D141" s="133" t="s">
        <v>155</v>
      </c>
      <c r="E141" s="134" t="s">
        <v>156</v>
      </c>
      <c r="F141" s="135" t="s">
        <v>157</v>
      </c>
      <c r="G141" s="136" t="s">
        <v>158</v>
      </c>
      <c r="H141" s="137">
        <v>0.63800000000000001</v>
      </c>
      <c r="I141" s="138"/>
      <c r="J141" s="139">
        <f>ROUND(I141*H141,2)</f>
        <v>0</v>
      </c>
      <c r="K141" s="140"/>
      <c r="L141" s="32"/>
      <c r="M141" s="141" t="s">
        <v>1</v>
      </c>
      <c r="N141" s="142" t="s">
        <v>43</v>
      </c>
      <c r="P141" s="143">
        <f>O141*H141</f>
        <v>0</v>
      </c>
      <c r="Q141" s="143">
        <v>1.7090000000000001E-2</v>
      </c>
      <c r="R141" s="143">
        <f>Q141*H141</f>
        <v>1.090342E-2</v>
      </c>
      <c r="S141" s="143">
        <v>0</v>
      </c>
      <c r="T141" s="144">
        <f>S141*H141</f>
        <v>0</v>
      </c>
      <c r="AR141" s="145" t="s">
        <v>159</v>
      </c>
      <c r="AT141" s="145" t="s">
        <v>155</v>
      </c>
      <c r="AU141" s="145" t="s">
        <v>88</v>
      </c>
      <c r="AY141" s="17" t="s">
        <v>152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7" t="s">
        <v>86</v>
      </c>
      <c r="BK141" s="146">
        <f>ROUND(I141*H141,2)</f>
        <v>0</v>
      </c>
      <c r="BL141" s="17" t="s">
        <v>159</v>
      </c>
      <c r="BM141" s="145" t="s">
        <v>160</v>
      </c>
    </row>
    <row r="142" spans="2:65" s="1" customFormat="1" ht="18">
      <c r="B142" s="32"/>
      <c r="D142" s="147" t="s">
        <v>161</v>
      </c>
      <c r="F142" s="148" t="s">
        <v>162</v>
      </c>
      <c r="I142" s="149"/>
      <c r="L142" s="32"/>
      <c r="M142" s="150"/>
      <c r="T142" s="56"/>
      <c r="AT142" s="17" t="s">
        <v>161</v>
      </c>
      <c r="AU142" s="17" t="s">
        <v>88</v>
      </c>
    </row>
    <row r="143" spans="2:65" s="12" customFormat="1">
      <c r="B143" s="151"/>
      <c r="D143" s="147" t="s">
        <v>163</v>
      </c>
      <c r="E143" s="152" t="s">
        <v>1</v>
      </c>
      <c r="F143" s="153" t="s">
        <v>164</v>
      </c>
      <c r="H143" s="152" t="s">
        <v>1</v>
      </c>
      <c r="I143" s="154"/>
      <c r="L143" s="151"/>
      <c r="M143" s="155"/>
      <c r="T143" s="156"/>
      <c r="AT143" s="152" t="s">
        <v>163</v>
      </c>
      <c r="AU143" s="152" t="s">
        <v>88</v>
      </c>
      <c r="AV143" s="12" t="s">
        <v>86</v>
      </c>
      <c r="AW143" s="12" t="s">
        <v>35</v>
      </c>
      <c r="AX143" s="12" t="s">
        <v>78</v>
      </c>
      <c r="AY143" s="152" t="s">
        <v>152</v>
      </c>
    </row>
    <row r="144" spans="2:65" s="13" customFormat="1">
      <c r="B144" s="157"/>
      <c r="D144" s="147" t="s">
        <v>163</v>
      </c>
      <c r="E144" s="158" t="s">
        <v>1</v>
      </c>
      <c r="F144" s="159" t="s">
        <v>165</v>
      </c>
      <c r="H144" s="160">
        <v>0.63800000000000001</v>
      </c>
      <c r="I144" s="161"/>
      <c r="L144" s="157"/>
      <c r="M144" s="162"/>
      <c r="T144" s="163"/>
      <c r="AT144" s="158" t="s">
        <v>163</v>
      </c>
      <c r="AU144" s="158" t="s">
        <v>88</v>
      </c>
      <c r="AV144" s="13" t="s">
        <v>88</v>
      </c>
      <c r="AW144" s="13" t="s">
        <v>35</v>
      </c>
      <c r="AX144" s="13" t="s">
        <v>78</v>
      </c>
      <c r="AY144" s="158" t="s">
        <v>152</v>
      </c>
    </row>
    <row r="145" spans="2:65" s="14" customFormat="1">
      <c r="B145" s="164"/>
      <c r="D145" s="147" t="s">
        <v>163</v>
      </c>
      <c r="E145" s="165" t="s">
        <v>1</v>
      </c>
      <c r="F145" s="166" t="s">
        <v>166</v>
      </c>
      <c r="H145" s="167">
        <v>0.63800000000000001</v>
      </c>
      <c r="I145" s="168"/>
      <c r="L145" s="164"/>
      <c r="M145" s="169"/>
      <c r="T145" s="170"/>
      <c r="AT145" s="165" t="s">
        <v>163</v>
      </c>
      <c r="AU145" s="165" t="s">
        <v>88</v>
      </c>
      <c r="AV145" s="14" t="s">
        <v>159</v>
      </c>
      <c r="AW145" s="14" t="s">
        <v>35</v>
      </c>
      <c r="AX145" s="14" t="s">
        <v>86</v>
      </c>
      <c r="AY145" s="165" t="s">
        <v>152</v>
      </c>
    </row>
    <row r="146" spans="2:65" s="11" customFormat="1" ht="22.9" customHeight="1">
      <c r="B146" s="121"/>
      <c r="D146" s="122" t="s">
        <v>77</v>
      </c>
      <c r="E146" s="131" t="s">
        <v>159</v>
      </c>
      <c r="F146" s="131" t="s">
        <v>167</v>
      </c>
      <c r="I146" s="124"/>
      <c r="J146" s="132">
        <f>BK146</f>
        <v>0</v>
      </c>
      <c r="L146" s="121"/>
      <c r="M146" s="126"/>
      <c r="P146" s="127">
        <f>SUM(P147:P150)</f>
        <v>0</v>
      </c>
      <c r="R146" s="127">
        <f>SUM(R147:R150)</f>
        <v>0.17699999999999999</v>
      </c>
      <c r="T146" s="128">
        <f>SUM(T147:T150)</f>
        <v>0</v>
      </c>
      <c r="AR146" s="122" t="s">
        <v>86</v>
      </c>
      <c r="AT146" s="129" t="s">
        <v>77</v>
      </c>
      <c r="AU146" s="129" t="s">
        <v>86</v>
      </c>
      <c r="AY146" s="122" t="s">
        <v>152</v>
      </c>
      <c r="BK146" s="130">
        <f>SUM(BK147:BK150)</f>
        <v>0</v>
      </c>
    </row>
    <row r="147" spans="2:65" s="1" customFormat="1" ht="37.9" customHeight="1">
      <c r="B147" s="32"/>
      <c r="C147" s="133" t="s">
        <v>88</v>
      </c>
      <c r="D147" s="133" t="s">
        <v>155</v>
      </c>
      <c r="E147" s="134" t="s">
        <v>168</v>
      </c>
      <c r="F147" s="135" t="s">
        <v>169</v>
      </c>
      <c r="G147" s="136" t="s">
        <v>170</v>
      </c>
      <c r="H147" s="137">
        <v>3</v>
      </c>
      <c r="I147" s="138"/>
      <c r="J147" s="139">
        <f>ROUND(I147*H147,2)</f>
        <v>0</v>
      </c>
      <c r="K147" s="140"/>
      <c r="L147" s="32"/>
      <c r="M147" s="141" t="s">
        <v>1</v>
      </c>
      <c r="N147" s="142" t="s">
        <v>43</v>
      </c>
      <c r="P147" s="143">
        <f>O147*H147</f>
        <v>0</v>
      </c>
      <c r="Q147" s="143">
        <v>5.8999999999999997E-2</v>
      </c>
      <c r="R147" s="143">
        <f>Q147*H147</f>
        <v>0.17699999999999999</v>
      </c>
      <c r="S147" s="143">
        <v>0</v>
      </c>
      <c r="T147" s="144">
        <f>S147*H147</f>
        <v>0</v>
      </c>
      <c r="AR147" s="145" t="s">
        <v>159</v>
      </c>
      <c r="AT147" s="145" t="s">
        <v>155</v>
      </c>
      <c r="AU147" s="145" t="s">
        <v>88</v>
      </c>
      <c r="AY147" s="17" t="s">
        <v>152</v>
      </c>
      <c r="BE147" s="146">
        <f>IF(N147="základní",J147,0)</f>
        <v>0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7" t="s">
        <v>86</v>
      </c>
      <c r="BK147" s="146">
        <f>ROUND(I147*H147,2)</f>
        <v>0</v>
      </c>
      <c r="BL147" s="17" t="s">
        <v>159</v>
      </c>
      <c r="BM147" s="145" t="s">
        <v>171</v>
      </c>
    </row>
    <row r="148" spans="2:65" s="12" customFormat="1">
      <c r="B148" s="151"/>
      <c r="D148" s="147" t="s">
        <v>163</v>
      </c>
      <c r="E148" s="152" t="s">
        <v>1</v>
      </c>
      <c r="F148" s="153" t="s">
        <v>164</v>
      </c>
      <c r="H148" s="152" t="s">
        <v>1</v>
      </c>
      <c r="I148" s="154"/>
      <c r="L148" s="151"/>
      <c r="M148" s="155"/>
      <c r="T148" s="156"/>
      <c r="AT148" s="152" t="s">
        <v>163</v>
      </c>
      <c r="AU148" s="152" t="s">
        <v>88</v>
      </c>
      <c r="AV148" s="12" t="s">
        <v>86</v>
      </c>
      <c r="AW148" s="12" t="s">
        <v>35</v>
      </c>
      <c r="AX148" s="12" t="s">
        <v>78</v>
      </c>
      <c r="AY148" s="152" t="s">
        <v>152</v>
      </c>
    </row>
    <row r="149" spans="2:65" s="13" customFormat="1">
      <c r="B149" s="157"/>
      <c r="D149" s="147" t="s">
        <v>163</v>
      </c>
      <c r="E149" s="158" t="s">
        <v>1</v>
      </c>
      <c r="F149" s="159" t="s">
        <v>172</v>
      </c>
      <c r="H149" s="160">
        <v>3</v>
      </c>
      <c r="I149" s="161"/>
      <c r="L149" s="157"/>
      <c r="M149" s="162"/>
      <c r="T149" s="163"/>
      <c r="AT149" s="158" t="s">
        <v>163</v>
      </c>
      <c r="AU149" s="158" t="s">
        <v>88</v>
      </c>
      <c r="AV149" s="13" t="s">
        <v>88</v>
      </c>
      <c r="AW149" s="13" t="s">
        <v>35</v>
      </c>
      <c r="AX149" s="13" t="s">
        <v>78</v>
      </c>
      <c r="AY149" s="158" t="s">
        <v>152</v>
      </c>
    </row>
    <row r="150" spans="2:65" s="14" customFormat="1">
      <c r="B150" s="164"/>
      <c r="D150" s="147" t="s">
        <v>163</v>
      </c>
      <c r="E150" s="165" t="s">
        <v>1</v>
      </c>
      <c r="F150" s="166" t="s">
        <v>166</v>
      </c>
      <c r="H150" s="167">
        <v>3</v>
      </c>
      <c r="I150" s="168"/>
      <c r="L150" s="164"/>
      <c r="M150" s="169"/>
      <c r="T150" s="170"/>
      <c r="AT150" s="165" t="s">
        <v>163</v>
      </c>
      <c r="AU150" s="165" t="s">
        <v>88</v>
      </c>
      <c r="AV150" s="14" t="s">
        <v>159</v>
      </c>
      <c r="AW150" s="14" t="s">
        <v>35</v>
      </c>
      <c r="AX150" s="14" t="s">
        <v>86</v>
      </c>
      <c r="AY150" s="165" t="s">
        <v>152</v>
      </c>
    </row>
    <row r="151" spans="2:65" s="11" customFormat="1" ht="22.9" customHeight="1">
      <c r="B151" s="121"/>
      <c r="D151" s="122" t="s">
        <v>77</v>
      </c>
      <c r="E151" s="131" t="s">
        <v>173</v>
      </c>
      <c r="F151" s="131" t="s">
        <v>174</v>
      </c>
      <c r="I151" s="124"/>
      <c r="J151" s="132">
        <f>BK151</f>
        <v>0</v>
      </c>
      <c r="L151" s="121"/>
      <c r="M151" s="126"/>
      <c r="P151" s="127">
        <f>SUM(P152:P164)</f>
        <v>0</v>
      </c>
      <c r="R151" s="127">
        <f>SUM(R152:R164)</f>
        <v>3.7355551499999997</v>
      </c>
      <c r="T151" s="128">
        <f>SUM(T152:T164)</f>
        <v>0</v>
      </c>
      <c r="AR151" s="122" t="s">
        <v>86</v>
      </c>
      <c r="AT151" s="129" t="s">
        <v>77</v>
      </c>
      <c r="AU151" s="129" t="s">
        <v>86</v>
      </c>
      <c r="AY151" s="122" t="s">
        <v>152</v>
      </c>
      <c r="BK151" s="130">
        <f>SUM(BK152:BK164)</f>
        <v>0</v>
      </c>
    </row>
    <row r="152" spans="2:65" s="1" customFormat="1" ht="49.15" customHeight="1">
      <c r="B152" s="32"/>
      <c r="C152" s="133" t="s">
        <v>153</v>
      </c>
      <c r="D152" s="133" t="s">
        <v>155</v>
      </c>
      <c r="E152" s="134" t="s">
        <v>175</v>
      </c>
      <c r="F152" s="135" t="s">
        <v>176</v>
      </c>
      <c r="G152" s="136" t="s">
        <v>177</v>
      </c>
      <c r="H152" s="137">
        <v>119.57</v>
      </c>
      <c r="I152" s="138"/>
      <c r="J152" s="139">
        <f>ROUND(I152*H152,2)</f>
        <v>0</v>
      </c>
      <c r="K152" s="140"/>
      <c r="L152" s="32"/>
      <c r="M152" s="141" t="s">
        <v>1</v>
      </c>
      <c r="N152" s="142" t="s">
        <v>43</v>
      </c>
      <c r="P152" s="143">
        <f>O152*H152</f>
        <v>0</v>
      </c>
      <c r="Q152" s="143">
        <v>3.0300000000000001E-2</v>
      </c>
      <c r="R152" s="143">
        <f>Q152*H152</f>
        <v>3.6229709999999997</v>
      </c>
      <c r="S152" s="143">
        <v>0</v>
      </c>
      <c r="T152" s="144">
        <f>S152*H152</f>
        <v>0</v>
      </c>
      <c r="AR152" s="145" t="s">
        <v>159</v>
      </c>
      <c r="AT152" s="145" t="s">
        <v>155</v>
      </c>
      <c r="AU152" s="145" t="s">
        <v>88</v>
      </c>
      <c r="AY152" s="17" t="s">
        <v>152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7" t="s">
        <v>86</v>
      </c>
      <c r="BK152" s="146">
        <f>ROUND(I152*H152,2)</f>
        <v>0</v>
      </c>
      <c r="BL152" s="17" t="s">
        <v>159</v>
      </c>
      <c r="BM152" s="145" t="s">
        <v>178</v>
      </c>
    </row>
    <row r="153" spans="2:65" s="12" customFormat="1" ht="20">
      <c r="B153" s="151"/>
      <c r="D153" s="147" t="s">
        <v>163</v>
      </c>
      <c r="E153" s="152" t="s">
        <v>1</v>
      </c>
      <c r="F153" s="153" t="s">
        <v>179</v>
      </c>
      <c r="H153" s="152" t="s">
        <v>1</v>
      </c>
      <c r="I153" s="154"/>
      <c r="L153" s="151"/>
      <c r="M153" s="155"/>
      <c r="T153" s="156"/>
      <c r="AT153" s="152" t="s">
        <v>163</v>
      </c>
      <c r="AU153" s="152" t="s">
        <v>88</v>
      </c>
      <c r="AV153" s="12" t="s">
        <v>86</v>
      </c>
      <c r="AW153" s="12" t="s">
        <v>35</v>
      </c>
      <c r="AX153" s="12" t="s">
        <v>78</v>
      </c>
      <c r="AY153" s="152" t="s">
        <v>152</v>
      </c>
    </row>
    <row r="154" spans="2:65" s="12" customFormat="1">
      <c r="B154" s="151"/>
      <c r="D154" s="147" t="s">
        <v>163</v>
      </c>
      <c r="E154" s="152" t="s">
        <v>1</v>
      </c>
      <c r="F154" s="153" t="s">
        <v>180</v>
      </c>
      <c r="H154" s="152" t="s">
        <v>1</v>
      </c>
      <c r="I154" s="154"/>
      <c r="L154" s="151"/>
      <c r="M154" s="155"/>
      <c r="T154" s="156"/>
      <c r="AT154" s="152" t="s">
        <v>163</v>
      </c>
      <c r="AU154" s="152" t="s">
        <v>88</v>
      </c>
      <c r="AV154" s="12" t="s">
        <v>86</v>
      </c>
      <c r="AW154" s="12" t="s">
        <v>35</v>
      </c>
      <c r="AX154" s="12" t="s">
        <v>78</v>
      </c>
      <c r="AY154" s="152" t="s">
        <v>152</v>
      </c>
    </row>
    <row r="155" spans="2:65" s="13" customFormat="1">
      <c r="B155" s="157"/>
      <c r="D155" s="147" t="s">
        <v>163</v>
      </c>
      <c r="E155" s="158" t="s">
        <v>1</v>
      </c>
      <c r="F155" s="159" t="s">
        <v>181</v>
      </c>
      <c r="H155" s="160">
        <v>38.054000000000002</v>
      </c>
      <c r="I155" s="161"/>
      <c r="L155" s="157"/>
      <c r="M155" s="162"/>
      <c r="T155" s="163"/>
      <c r="AT155" s="158" t="s">
        <v>163</v>
      </c>
      <c r="AU155" s="158" t="s">
        <v>88</v>
      </c>
      <c r="AV155" s="13" t="s">
        <v>88</v>
      </c>
      <c r="AW155" s="13" t="s">
        <v>35</v>
      </c>
      <c r="AX155" s="13" t="s">
        <v>78</v>
      </c>
      <c r="AY155" s="158" t="s">
        <v>152</v>
      </c>
    </row>
    <row r="156" spans="2:65" s="13" customFormat="1">
      <c r="B156" s="157"/>
      <c r="D156" s="147" t="s">
        <v>163</v>
      </c>
      <c r="E156" s="158" t="s">
        <v>1</v>
      </c>
      <c r="F156" s="159" t="s">
        <v>182</v>
      </c>
      <c r="H156" s="160">
        <v>41.228999999999999</v>
      </c>
      <c r="I156" s="161"/>
      <c r="L156" s="157"/>
      <c r="M156" s="162"/>
      <c r="T156" s="163"/>
      <c r="AT156" s="158" t="s">
        <v>163</v>
      </c>
      <c r="AU156" s="158" t="s">
        <v>88</v>
      </c>
      <c r="AV156" s="13" t="s">
        <v>88</v>
      </c>
      <c r="AW156" s="13" t="s">
        <v>35</v>
      </c>
      <c r="AX156" s="13" t="s">
        <v>78</v>
      </c>
      <c r="AY156" s="158" t="s">
        <v>152</v>
      </c>
    </row>
    <row r="157" spans="2:65" s="13" customFormat="1">
      <c r="B157" s="157"/>
      <c r="D157" s="147" t="s">
        <v>163</v>
      </c>
      <c r="E157" s="158" t="s">
        <v>1</v>
      </c>
      <c r="F157" s="159" t="s">
        <v>183</v>
      </c>
      <c r="H157" s="160">
        <v>17.617999999999999</v>
      </c>
      <c r="I157" s="161"/>
      <c r="L157" s="157"/>
      <c r="M157" s="162"/>
      <c r="T157" s="163"/>
      <c r="AT157" s="158" t="s">
        <v>163</v>
      </c>
      <c r="AU157" s="158" t="s">
        <v>88</v>
      </c>
      <c r="AV157" s="13" t="s">
        <v>88</v>
      </c>
      <c r="AW157" s="13" t="s">
        <v>35</v>
      </c>
      <c r="AX157" s="13" t="s">
        <v>78</v>
      </c>
      <c r="AY157" s="158" t="s">
        <v>152</v>
      </c>
    </row>
    <row r="158" spans="2:65" s="13" customFormat="1">
      <c r="B158" s="157"/>
      <c r="D158" s="147" t="s">
        <v>163</v>
      </c>
      <c r="E158" s="158" t="s">
        <v>1</v>
      </c>
      <c r="F158" s="159" t="s">
        <v>184</v>
      </c>
      <c r="H158" s="160">
        <v>22.669</v>
      </c>
      <c r="I158" s="161"/>
      <c r="L158" s="157"/>
      <c r="M158" s="162"/>
      <c r="T158" s="163"/>
      <c r="AT158" s="158" t="s">
        <v>163</v>
      </c>
      <c r="AU158" s="158" t="s">
        <v>88</v>
      </c>
      <c r="AV158" s="13" t="s">
        <v>88</v>
      </c>
      <c r="AW158" s="13" t="s">
        <v>35</v>
      </c>
      <c r="AX158" s="13" t="s">
        <v>78</v>
      </c>
      <c r="AY158" s="158" t="s">
        <v>152</v>
      </c>
    </row>
    <row r="159" spans="2:65" s="14" customFormat="1">
      <c r="B159" s="164"/>
      <c r="D159" s="147" t="s">
        <v>163</v>
      </c>
      <c r="E159" s="165" t="s">
        <v>1</v>
      </c>
      <c r="F159" s="166" t="s">
        <v>166</v>
      </c>
      <c r="H159" s="167">
        <v>119.57</v>
      </c>
      <c r="I159" s="168"/>
      <c r="L159" s="164"/>
      <c r="M159" s="169"/>
      <c r="T159" s="170"/>
      <c r="AT159" s="165" t="s">
        <v>163</v>
      </c>
      <c r="AU159" s="165" t="s">
        <v>88</v>
      </c>
      <c r="AV159" s="14" t="s">
        <v>159</v>
      </c>
      <c r="AW159" s="14" t="s">
        <v>35</v>
      </c>
      <c r="AX159" s="14" t="s">
        <v>86</v>
      </c>
      <c r="AY159" s="165" t="s">
        <v>152</v>
      </c>
    </row>
    <row r="160" spans="2:65" s="1" customFormat="1" ht="33" customHeight="1">
      <c r="B160" s="32"/>
      <c r="C160" s="133" t="s">
        <v>159</v>
      </c>
      <c r="D160" s="133" t="s">
        <v>155</v>
      </c>
      <c r="E160" s="134" t="s">
        <v>185</v>
      </c>
      <c r="F160" s="135" t="s">
        <v>186</v>
      </c>
      <c r="G160" s="136" t="s">
        <v>187</v>
      </c>
      <c r="H160" s="137">
        <v>4.4999999999999998E-2</v>
      </c>
      <c r="I160" s="138"/>
      <c r="J160" s="139">
        <f>ROUND(I160*H160,2)</f>
        <v>0</v>
      </c>
      <c r="K160" s="140"/>
      <c r="L160" s="32"/>
      <c r="M160" s="141" t="s">
        <v>1</v>
      </c>
      <c r="N160" s="142" t="s">
        <v>43</v>
      </c>
      <c r="P160" s="143">
        <f>O160*H160</f>
        <v>0</v>
      </c>
      <c r="Q160" s="143">
        <v>2.5018699999999998</v>
      </c>
      <c r="R160" s="143">
        <f>Q160*H160</f>
        <v>0.11258414999999999</v>
      </c>
      <c r="S160" s="143">
        <v>0</v>
      </c>
      <c r="T160" s="144">
        <f>S160*H160</f>
        <v>0</v>
      </c>
      <c r="AR160" s="145" t="s">
        <v>159</v>
      </c>
      <c r="AT160" s="145" t="s">
        <v>155</v>
      </c>
      <c r="AU160" s="145" t="s">
        <v>88</v>
      </c>
      <c r="AY160" s="17" t="s">
        <v>152</v>
      </c>
      <c r="BE160" s="146">
        <f>IF(N160="základní",J160,0)</f>
        <v>0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7" t="s">
        <v>86</v>
      </c>
      <c r="BK160" s="146">
        <f>ROUND(I160*H160,2)</f>
        <v>0</v>
      </c>
      <c r="BL160" s="17" t="s">
        <v>159</v>
      </c>
      <c r="BM160" s="145" t="s">
        <v>188</v>
      </c>
    </row>
    <row r="161" spans="2:65" s="12" customFormat="1">
      <c r="B161" s="151"/>
      <c r="D161" s="147" t="s">
        <v>163</v>
      </c>
      <c r="E161" s="152" t="s">
        <v>1</v>
      </c>
      <c r="F161" s="153" t="s">
        <v>189</v>
      </c>
      <c r="H161" s="152" t="s">
        <v>1</v>
      </c>
      <c r="I161" s="154"/>
      <c r="L161" s="151"/>
      <c r="M161" s="155"/>
      <c r="T161" s="156"/>
      <c r="AT161" s="152" t="s">
        <v>163</v>
      </c>
      <c r="AU161" s="152" t="s">
        <v>88</v>
      </c>
      <c r="AV161" s="12" t="s">
        <v>86</v>
      </c>
      <c r="AW161" s="12" t="s">
        <v>35</v>
      </c>
      <c r="AX161" s="12" t="s">
        <v>78</v>
      </c>
      <c r="AY161" s="152" t="s">
        <v>152</v>
      </c>
    </row>
    <row r="162" spans="2:65" s="13" customFormat="1">
      <c r="B162" s="157"/>
      <c r="D162" s="147" t="s">
        <v>163</v>
      </c>
      <c r="E162" s="158" t="s">
        <v>1</v>
      </c>
      <c r="F162" s="159" t="s">
        <v>190</v>
      </c>
      <c r="H162" s="160">
        <v>4.4999999999999998E-2</v>
      </c>
      <c r="I162" s="161"/>
      <c r="L162" s="157"/>
      <c r="M162" s="162"/>
      <c r="T162" s="163"/>
      <c r="AT162" s="158" t="s">
        <v>163</v>
      </c>
      <c r="AU162" s="158" t="s">
        <v>88</v>
      </c>
      <c r="AV162" s="13" t="s">
        <v>88</v>
      </c>
      <c r="AW162" s="13" t="s">
        <v>35</v>
      </c>
      <c r="AX162" s="13" t="s">
        <v>78</v>
      </c>
      <c r="AY162" s="158" t="s">
        <v>152</v>
      </c>
    </row>
    <row r="163" spans="2:65" s="14" customFormat="1">
      <c r="B163" s="164"/>
      <c r="D163" s="147" t="s">
        <v>163</v>
      </c>
      <c r="E163" s="165" t="s">
        <v>1</v>
      </c>
      <c r="F163" s="166" t="s">
        <v>166</v>
      </c>
      <c r="H163" s="167">
        <v>4.4999999999999998E-2</v>
      </c>
      <c r="I163" s="168"/>
      <c r="L163" s="164"/>
      <c r="M163" s="169"/>
      <c r="T163" s="170"/>
      <c r="AT163" s="165" t="s">
        <v>163</v>
      </c>
      <c r="AU163" s="165" t="s">
        <v>88</v>
      </c>
      <c r="AV163" s="14" t="s">
        <v>159</v>
      </c>
      <c r="AW163" s="14" t="s">
        <v>35</v>
      </c>
      <c r="AX163" s="14" t="s">
        <v>86</v>
      </c>
      <c r="AY163" s="165" t="s">
        <v>152</v>
      </c>
    </row>
    <row r="164" spans="2:65" s="1" customFormat="1" ht="33" customHeight="1">
      <c r="B164" s="32"/>
      <c r="C164" s="133" t="s">
        <v>191</v>
      </c>
      <c r="D164" s="133" t="s">
        <v>155</v>
      </c>
      <c r="E164" s="134" t="s">
        <v>192</v>
      </c>
      <c r="F164" s="135" t="s">
        <v>193</v>
      </c>
      <c r="G164" s="136" t="s">
        <v>187</v>
      </c>
      <c r="H164" s="137">
        <v>4.4999999999999998E-2</v>
      </c>
      <c r="I164" s="138"/>
      <c r="J164" s="139">
        <f>ROUND(I164*H164,2)</f>
        <v>0</v>
      </c>
      <c r="K164" s="140"/>
      <c r="L164" s="32"/>
      <c r="M164" s="141" t="s">
        <v>1</v>
      </c>
      <c r="N164" s="142" t="s">
        <v>43</v>
      </c>
      <c r="P164" s="143">
        <f>O164*H164</f>
        <v>0</v>
      </c>
      <c r="Q164" s="143">
        <v>0</v>
      </c>
      <c r="R164" s="143">
        <f>Q164*H164</f>
        <v>0</v>
      </c>
      <c r="S164" s="143">
        <v>0</v>
      </c>
      <c r="T164" s="144">
        <f>S164*H164</f>
        <v>0</v>
      </c>
      <c r="AR164" s="145" t="s">
        <v>159</v>
      </c>
      <c r="AT164" s="145" t="s">
        <v>155</v>
      </c>
      <c r="AU164" s="145" t="s">
        <v>88</v>
      </c>
      <c r="AY164" s="17" t="s">
        <v>152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7" t="s">
        <v>86</v>
      </c>
      <c r="BK164" s="146">
        <f>ROUND(I164*H164,2)</f>
        <v>0</v>
      </c>
      <c r="BL164" s="17" t="s">
        <v>159</v>
      </c>
      <c r="BM164" s="145" t="s">
        <v>194</v>
      </c>
    </row>
    <row r="165" spans="2:65" s="11" customFormat="1" ht="22.9" customHeight="1">
      <c r="B165" s="121"/>
      <c r="D165" s="122" t="s">
        <v>77</v>
      </c>
      <c r="E165" s="131" t="s">
        <v>195</v>
      </c>
      <c r="F165" s="131" t="s">
        <v>196</v>
      </c>
      <c r="I165" s="124"/>
      <c r="J165" s="132">
        <f>BK165</f>
        <v>0</v>
      </c>
      <c r="L165" s="121"/>
      <c r="M165" s="126"/>
      <c r="P165" s="127">
        <f>SUM(P166:P210)</f>
        <v>0</v>
      </c>
      <c r="R165" s="127">
        <f>SUM(R166:R210)</f>
        <v>7.0046629999999999E-2</v>
      </c>
      <c r="T165" s="128">
        <f>SUM(T166:T210)</f>
        <v>0.63160399999999994</v>
      </c>
      <c r="AR165" s="122" t="s">
        <v>86</v>
      </c>
      <c r="AT165" s="129" t="s">
        <v>77</v>
      </c>
      <c r="AU165" s="129" t="s">
        <v>86</v>
      </c>
      <c r="AY165" s="122" t="s">
        <v>152</v>
      </c>
      <c r="BK165" s="130">
        <f>SUM(BK166:BK210)</f>
        <v>0</v>
      </c>
    </row>
    <row r="166" spans="2:65" s="1" customFormat="1" ht="37.9" customHeight="1">
      <c r="B166" s="32"/>
      <c r="C166" s="133" t="s">
        <v>173</v>
      </c>
      <c r="D166" s="133" t="s">
        <v>155</v>
      </c>
      <c r="E166" s="134" t="s">
        <v>197</v>
      </c>
      <c r="F166" s="135" t="s">
        <v>198</v>
      </c>
      <c r="G166" s="136" t="s">
        <v>177</v>
      </c>
      <c r="H166" s="137">
        <v>51.213999999999999</v>
      </c>
      <c r="I166" s="138"/>
      <c r="J166" s="139">
        <f>ROUND(I166*H166,2)</f>
        <v>0</v>
      </c>
      <c r="K166" s="140"/>
      <c r="L166" s="32"/>
      <c r="M166" s="141" t="s">
        <v>1</v>
      </c>
      <c r="N166" s="142" t="s">
        <v>43</v>
      </c>
      <c r="P166" s="143">
        <f>O166*H166</f>
        <v>0</v>
      </c>
      <c r="Q166" s="143">
        <v>1.2999999999999999E-4</v>
      </c>
      <c r="R166" s="143">
        <f>Q166*H166</f>
        <v>6.6578199999999992E-3</v>
      </c>
      <c r="S166" s="143">
        <v>0</v>
      </c>
      <c r="T166" s="144">
        <f>S166*H166</f>
        <v>0</v>
      </c>
      <c r="AR166" s="145" t="s">
        <v>159</v>
      </c>
      <c r="AT166" s="145" t="s">
        <v>155</v>
      </c>
      <c r="AU166" s="145" t="s">
        <v>88</v>
      </c>
      <c r="AY166" s="17" t="s">
        <v>152</v>
      </c>
      <c r="BE166" s="146">
        <f>IF(N166="základní",J166,0)</f>
        <v>0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7" t="s">
        <v>86</v>
      </c>
      <c r="BK166" s="146">
        <f>ROUND(I166*H166,2)</f>
        <v>0</v>
      </c>
      <c r="BL166" s="17" t="s">
        <v>159</v>
      </c>
      <c r="BM166" s="145" t="s">
        <v>199</v>
      </c>
    </row>
    <row r="167" spans="2:65" s="13" customFormat="1">
      <c r="B167" s="157"/>
      <c r="D167" s="147" t="s">
        <v>163</v>
      </c>
      <c r="E167" s="158" t="s">
        <v>1</v>
      </c>
      <c r="F167" s="159" t="s">
        <v>200</v>
      </c>
      <c r="H167" s="160">
        <v>21.314</v>
      </c>
      <c r="I167" s="161"/>
      <c r="L167" s="157"/>
      <c r="M167" s="162"/>
      <c r="T167" s="163"/>
      <c r="AT167" s="158" t="s">
        <v>163</v>
      </c>
      <c r="AU167" s="158" t="s">
        <v>88</v>
      </c>
      <c r="AV167" s="13" t="s">
        <v>88</v>
      </c>
      <c r="AW167" s="13" t="s">
        <v>35</v>
      </c>
      <c r="AX167" s="13" t="s">
        <v>78</v>
      </c>
      <c r="AY167" s="158" t="s">
        <v>152</v>
      </c>
    </row>
    <row r="168" spans="2:65" s="13" customFormat="1">
      <c r="B168" s="157"/>
      <c r="D168" s="147" t="s">
        <v>163</v>
      </c>
      <c r="E168" s="158" t="s">
        <v>1</v>
      </c>
      <c r="F168" s="159" t="s">
        <v>201</v>
      </c>
      <c r="H168" s="160">
        <v>29.9</v>
      </c>
      <c r="I168" s="161"/>
      <c r="L168" s="157"/>
      <c r="M168" s="162"/>
      <c r="T168" s="163"/>
      <c r="AT168" s="158" t="s">
        <v>163</v>
      </c>
      <c r="AU168" s="158" t="s">
        <v>88</v>
      </c>
      <c r="AV168" s="13" t="s">
        <v>88</v>
      </c>
      <c r="AW168" s="13" t="s">
        <v>35</v>
      </c>
      <c r="AX168" s="13" t="s">
        <v>78</v>
      </c>
      <c r="AY168" s="158" t="s">
        <v>152</v>
      </c>
    </row>
    <row r="169" spans="2:65" s="14" customFormat="1">
      <c r="B169" s="164"/>
      <c r="D169" s="147" t="s">
        <v>163</v>
      </c>
      <c r="E169" s="165" t="s">
        <v>1</v>
      </c>
      <c r="F169" s="166" t="s">
        <v>166</v>
      </c>
      <c r="H169" s="167">
        <v>51.213999999999999</v>
      </c>
      <c r="I169" s="168"/>
      <c r="L169" s="164"/>
      <c r="M169" s="169"/>
      <c r="T169" s="170"/>
      <c r="AT169" s="165" t="s">
        <v>163</v>
      </c>
      <c r="AU169" s="165" t="s">
        <v>88</v>
      </c>
      <c r="AV169" s="14" t="s">
        <v>159</v>
      </c>
      <c r="AW169" s="14" t="s">
        <v>35</v>
      </c>
      <c r="AX169" s="14" t="s">
        <v>86</v>
      </c>
      <c r="AY169" s="165" t="s">
        <v>152</v>
      </c>
    </row>
    <row r="170" spans="2:65" s="1" customFormat="1" ht="37.9" customHeight="1">
      <c r="B170" s="32"/>
      <c r="C170" s="133" t="s">
        <v>202</v>
      </c>
      <c r="D170" s="133" t="s">
        <v>155</v>
      </c>
      <c r="E170" s="134" t="s">
        <v>203</v>
      </c>
      <c r="F170" s="135" t="s">
        <v>204</v>
      </c>
      <c r="G170" s="136" t="s">
        <v>177</v>
      </c>
      <c r="H170" s="137">
        <v>109.565</v>
      </c>
      <c r="I170" s="138"/>
      <c r="J170" s="139">
        <f>ROUND(I170*H170,2)</f>
        <v>0</v>
      </c>
      <c r="K170" s="140"/>
      <c r="L170" s="32"/>
      <c r="M170" s="141" t="s">
        <v>1</v>
      </c>
      <c r="N170" s="142" t="s">
        <v>43</v>
      </c>
      <c r="P170" s="143">
        <f>O170*H170</f>
        <v>0</v>
      </c>
      <c r="Q170" s="143">
        <v>2.1000000000000001E-4</v>
      </c>
      <c r="R170" s="143">
        <f>Q170*H170</f>
        <v>2.3008650000000002E-2</v>
      </c>
      <c r="S170" s="143">
        <v>0</v>
      </c>
      <c r="T170" s="144">
        <f>S170*H170</f>
        <v>0</v>
      </c>
      <c r="AR170" s="145" t="s">
        <v>159</v>
      </c>
      <c r="AT170" s="145" t="s">
        <v>155</v>
      </c>
      <c r="AU170" s="145" t="s">
        <v>88</v>
      </c>
      <c r="AY170" s="17" t="s">
        <v>152</v>
      </c>
      <c r="BE170" s="146">
        <f>IF(N170="základní",J170,0)</f>
        <v>0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7" t="s">
        <v>86</v>
      </c>
      <c r="BK170" s="146">
        <f>ROUND(I170*H170,2)</f>
        <v>0</v>
      </c>
      <c r="BL170" s="17" t="s">
        <v>159</v>
      </c>
      <c r="BM170" s="145" t="s">
        <v>205</v>
      </c>
    </row>
    <row r="171" spans="2:65" s="13" customFormat="1">
      <c r="B171" s="157"/>
      <c r="D171" s="147" t="s">
        <v>163</v>
      </c>
      <c r="E171" s="158" t="s">
        <v>1</v>
      </c>
      <c r="F171" s="159" t="s">
        <v>206</v>
      </c>
      <c r="H171" s="160">
        <v>54.125</v>
      </c>
      <c r="I171" s="161"/>
      <c r="L171" s="157"/>
      <c r="M171" s="162"/>
      <c r="T171" s="163"/>
      <c r="AT171" s="158" t="s">
        <v>163</v>
      </c>
      <c r="AU171" s="158" t="s">
        <v>88</v>
      </c>
      <c r="AV171" s="13" t="s">
        <v>88</v>
      </c>
      <c r="AW171" s="13" t="s">
        <v>35</v>
      </c>
      <c r="AX171" s="13" t="s">
        <v>78</v>
      </c>
      <c r="AY171" s="158" t="s">
        <v>152</v>
      </c>
    </row>
    <row r="172" spans="2:65" s="13" customFormat="1">
      <c r="B172" s="157"/>
      <c r="D172" s="147" t="s">
        <v>163</v>
      </c>
      <c r="E172" s="158" t="s">
        <v>1</v>
      </c>
      <c r="F172" s="159" t="s">
        <v>207</v>
      </c>
      <c r="H172" s="160">
        <v>55.44</v>
      </c>
      <c r="I172" s="161"/>
      <c r="L172" s="157"/>
      <c r="M172" s="162"/>
      <c r="T172" s="163"/>
      <c r="AT172" s="158" t="s">
        <v>163</v>
      </c>
      <c r="AU172" s="158" t="s">
        <v>88</v>
      </c>
      <c r="AV172" s="13" t="s">
        <v>88</v>
      </c>
      <c r="AW172" s="13" t="s">
        <v>35</v>
      </c>
      <c r="AX172" s="13" t="s">
        <v>78</v>
      </c>
      <c r="AY172" s="158" t="s">
        <v>152</v>
      </c>
    </row>
    <row r="173" spans="2:65" s="14" customFormat="1">
      <c r="B173" s="164"/>
      <c r="D173" s="147" t="s">
        <v>163</v>
      </c>
      <c r="E173" s="165" t="s">
        <v>1</v>
      </c>
      <c r="F173" s="166" t="s">
        <v>166</v>
      </c>
      <c r="H173" s="167">
        <v>109.565</v>
      </c>
      <c r="I173" s="168"/>
      <c r="L173" s="164"/>
      <c r="M173" s="169"/>
      <c r="T173" s="170"/>
      <c r="AT173" s="165" t="s">
        <v>163</v>
      </c>
      <c r="AU173" s="165" t="s">
        <v>88</v>
      </c>
      <c r="AV173" s="14" t="s">
        <v>159</v>
      </c>
      <c r="AW173" s="14" t="s">
        <v>35</v>
      </c>
      <c r="AX173" s="14" t="s">
        <v>86</v>
      </c>
      <c r="AY173" s="165" t="s">
        <v>152</v>
      </c>
    </row>
    <row r="174" spans="2:65" s="1" customFormat="1" ht="37.9" customHeight="1">
      <c r="B174" s="32"/>
      <c r="C174" s="133" t="s">
        <v>208</v>
      </c>
      <c r="D174" s="133" t="s">
        <v>155</v>
      </c>
      <c r="E174" s="134" t="s">
        <v>209</v>
      </c>
      <c r="F174" s="135" t="s">
        <v>210</v>
      </c>
      <c r="G174" s="136" t="s">
        <v>177</v>
      </c>
      <c r="H174" s="137">
        <v>376.17899999999997</v>
      </c>
      <c r="I174" s="138"/>
      <c r="J174" s="139">
        <f>ROUND(I174*H174,2)</f>
        <v>0</v>
      </c>
      <c r="K174" s="140"/>
      <c r="L174" s="32"/>
      <c r="M174" s="141" t="s">
        <v>1</v>
      </c>
      <c r="N174" s="142" t="s">
        <v>43</v>
      </c>
      <c r="P174" s="143">
        <f>O174*H174</f>
        <v>0</v>
      </c>
      <c r="Q174" s="143">
        <v>4.0000000000000003E-5</v>
      </c>
      <c r="R174" s="143">
        <f>Q174*H174</f>
        <v>1.504716E-2</v>
      </c>
      <c r="S174" s="143">
        <v>0</v>
      </c>
      <c r="T174" s="144">
        <f>S174*H174</f>
        <v>0</v>
      </c>
      <c r="AR174" s="145" t="s">
        <v>159</v>
      </c>
      <c r="AT174" s="145" t="s">
        <v>155</v>
      </c>
      <c r="AU174" s="145" t="s">
        <v>88</v>
      </c>
      <c r="AY174" s="17" t="s">
        <v>152</v>
      </c>
      <c r="BE174" s="146">
        <f>IF(N174="základní",J174,0)</f>
        <v>0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7" t="s">
        <v>86</v>
      </c>
      <c r="BK174" s="146">
        <f>ROUND(I174*H174,2)</f>
        <v>0</v>
      </c>
      <c r="BL174" s="17" t="s">
        <v>159</v>
      </c>
      <c r="BM174" s="145" t="s">
        <v>211</v>
      </c>
    </row>
    <row r="175" spans="2:65" s="13" customFormat="1">
      <c r="B175" s="157"/>
      <c r="D175" s="147" t="s">
        <v>163</v>
      </c>
      <c r="E175" s="158" t="s">
        <v>1</v>
      </c>
      <c r="F175" s="159" t="s">
        <v>212</v>
      </c>
      <c r="H175" s="160">
        <v>76.754000000000005</v>
      </c>
      <c r="I175" s="161"/>
      <c r="L175" s="157"/>
      <c r="M175" s="162"/>
      <c r="T175" s="163"/>
      <c r="AT175" s="158" t="s">
        <v>163</v>
      </c>
      <c r="AU175" s="158" t="s">
        <v>88</v>
      </c>
      <c r="AV175" s="13" t="s">
        <v>88</v>
      </c>
      <c r="AW175" s="13" t="s">
        <v>35</v>
      </c>
      <c r="AX175" s="13" t="s">
        <v>78</v>
      </c>
      <c r="AY175" s="158" t="s">
        <v>152</v>
      </c>
    </row>
    <row r="176" spans="2:65" s="13" customFormat="1">
      <c r="B176" s="157"/>
      <c r="D176" s="147" t="s">
        <v>163</v>
      </c>
      <c r="E176" s="158" t="s">
        <v>1</v>
      </c>
      <c r="F176" s="159" t="s">
        <v>213</v>
      </c>
      <c r="H176" s="160">
        <v>54.125</v>
      </c>
      <c r="I176" s="161"/>
      <c r="L176" s="157"/>
      <c r="M176" s="162"/>
      <c r="T176" s="163"/>
      <c r="AT176" s="158" t="s">
        <v>163</v>
      </c>
      <c r="AU176" s="158" t="s">
        <v>88</v>
      </c>
      <c r="AV176" s="13" t="s">
        <v>88</v>
      </c>
      <c r="AW176" s="13" t="s">
        <v>35</v>
      </c>
      <c r="AX176" s="13" t="s">
        <v>78</v>
      </c>
      <c r="AY176" s="158" t="s">
        <v>152</v>
      </c>
    </row>
    <row r="177" spans="2:65" s="13" customFormat="1">
      <c r="B177" s="157"/>
      <c r="D177" s="147" t="s">
        <v>163</v>
      </c>
      <c r="E177" s="158" t="s">
        <v>1</v>
      </c>
      <c r="F177" s="159" t="s">
        <v>214</v>
      </c>
      <c r="H177" s="160">
        <v>45.3</v>
      </c>
      <c r="I177" s="161"/>
      <c r="L177" s="157"/>
      <c r="M177" s="162"/>
      <c r="T177" s="163"/>
      <c r="AT177" s="158" t="s">
        <v>163</v>
      </c>
      <c r="AU177" s="158" t="s">
        <v>88</v>
      </c>
      <c r="AV177" s="13" t="s">
        <v>88</v>
      </c>
      <c r="AW177" s="13" t="s">
        <v>35</v>
      </c>
      <c r="AX177" s="13" t="s">
        <v>78</v>
      </c>
      <c r="AY177" s="158" t="s">
        <v>152</v>
      </c>
    </row>
    <row r="178" spans="2:65" s="13" customFormat="1">
      <c r="B178" s="157"/>
      <c r="D178" s="147" t="s">
        <v>163</v>
      </c>
      <c r="E178" s="158" t="s">
        <v>1</v>
      </c>
      <c r="F178" s="159" t="s">
        <v>215</v>
      </c>
      <c r="H178" s="160">
        <v>200</v>
      </c>
      <c r="I178" s="161"/>
      <c r="L178" s="157"/>
      <c r="M178" s="162"/>
      <c r="T178" s="163"/>
      <c r="AT178" s="158" t="s">
        <v>163</v>
      </c>
      <c r="AU178" s="158" t="s">
        <v>88</v>
      </c>
      <c r="AV178" s="13" t="s">
        <v>88</v>
      </c>
      <c r="AW178" s="13" t="s">
        <v>35</v>
      </c>
      <c r="AX178" s="13" t="s">
        <v>78</v>
      </c>
      <c r="AY178" s="158" t="s">
        <v>152</v>
      </c>
    </row>
    <row r="179" spans="2:65" s="14" customFormat="1">
      <c r="B179" s="164"/>
      <c r="D179" s="147" t="s">
        <v>163</v>
      </c>
      <c r="E179" s="165" t="s">
        <v>1</v>
      </c>
      <c r="F179" s="166" t="s">
        <v>166</v>
      </c>
      <c r="H179" s="167">
        <v>376.17900000000003</v>
      </c>
      <c r="I179" s="168"/>
      <c r="L179" s="164"/>
      <c r="M179" s="169"/>
      <c r="T179" s="170"/>
      <c r="AT179" s="165" t="s">
        <v>163</v>
      </c>
      <c r="AU179" s="165" t="s">
        <v>88</v>
      </c>
      <c r="AV179" s="14" t="s">
        <v>159</v>
      </c>
      <c r="AW179" s="14" t="s">
        <v>35</v>
      </c>
      <c r="AX179" s="14" t="s">
        <v>86</v>
      </c>
      <c r="AY179" s="165" t="s">
        <v>152</v>
      </c>
    </row>
    <row r="180" spans="2:65" s="1" customFormat="1" ht="24.25" customHeight="1">
      <c r="B180" s="32"/>
      <c r="C180" s="133" t="s">
        <v>195</v>
      </c>
      <c r="D180" s="133" t="s">
        <v>155</v>
      </c>
      <c r="E180" s="134" t="s">
        <v>216</v>
      </c>
      <c r="F180" s="135" t="s">
        <v>217</v>
      </c>
      <c r="G180" s="136" t="s">
        <v>170</v>
      </c>
      <c r="H180" s="137">
        <v>2</v>
      </c>
      <c r="I180" s="138"/>
      <c r="J180" s="139">
        <f>ROUND(I180*H180,2)</f>
        <v>0</v>
      </c>
      <c r="K180" s="140"/>
      <c r="L180" s="32"/>
      <c r="M180" s="141" t="s">
        <v>1</v>
      </c>
      <c r="N180" s="142" t="s">
        <v>43</v>
      </c>
      <c r="P180" s="143">
        <f>O180*H180</f>
        <v>0</v>
      </c>
      <c r="Q180" s="143">
        <v>1.8000000000000001E-4</v>
      </c>
      <c r="R180" s="143">
        <f>Q180*H180</f>
        <v>3.6000000000000002E-4</v>
      </c>
      <c r="S180" s="143">
        <v>0</v>
      </c>
      <c r="T180" s="144">
        <f>S180*H180</f>
        <v>0</v>
      </c>
      <c r="AR180" s="145" t="s">
        <v>159</v>
      </c>
      <c r="AT180" s="145" t="s">
        <v>155</v>
      </c>
      <c r="AU180" s="145" t="s">
        <v>88</v>
      </c>
      <c r="AY180" s="17" t="s">
        <v>152</v>
      </c>
      <c r="BE180" s="146">
        <f>IF(N180="základní",J180,0)</f>
        <v>0</v>
      </c>
      <c r="BF180" s="146">
        <f>IF(N180="snížená",J180,0)</f>
        <v>0</v>
      </c>
      <c r="BG180" s="146">
        <f>IF(N180="zákl. přenesená",J180,0)</f>
        <v>0</v>
      </c>
      <c r="BH180" s="146">
        <f>IF(N180="sníž. přenesená",J180,0)</f>
        <v>0</v>
      </c>
      <c r="BI180" s="146">
        <f>IF(N180="nulová",J180,0)</f>
        <v>0</v>
      </c>
      <c r="BJ180" s="17" t="s">
        <v>86</v>
      </c>
      <c r="BK180" s="146">
        <f>ROUND(I180*H180,2)</f>
        <v>0</v>
      </c>
      <c r="BL180" s="17" t="s">
        <v>159</v>
      </c>
      <c r="BM180" s="145" t="s">
        <v>218</v>
      </c>
    </row>
    <row r="181" spans="2:65" s="12" customFormat="1">
      <c r="B181" s="151"/>
      <c r="D181" s="147" t="s">
        <v>163</v>
      </c>
      <c r="E181" s="152" t="s">
        <v>1</v>
      </c>
      <c r="F181" s="153" t="s">
        <v>219</v>
      </c>
      <c r="H181" s="152" t="s">
        <v>1</v>
      </c>
      <c r="I181" s="154"/>
      <c r="L181" s="151"/>
      <c r="M181" s="155"/>
      <c r="T181" s="156"/>
      <c r="AT181" s="152" t="s">
        <v>163</v>
      </c>
      <c r="AU181" s="152" t="s">
        <v>88</v>
      </c>
      <c r="AV181" s="12" t="s">
        <v>86</v>
      </c>
      <c r="AW181" s="12" t="s">
        <v>35</v>
      </c>
      <c r="AX181" s="12" t="s">
        <v>78</v>
      </c>
      <c r="AY181" s="152" t="s">
        <v>152</v>
      </c>
    </row>
    <row r="182" spans="2:65" s="13" customFormat="1">
      <c r="B182" s="157"/>
      <c r="D182" s="147" t="s">
        <v>163</v>
      </c>
      <c r="E182" s="158" t="s">
        <v>1</v>
      </c>
      <c r="F182" s="159" t="s">
        <v>220</v>
      </c>
      <c r="H182" s="160">
        <v>1</v>
      </c>
      <c r="I182" s="161"/>
      <c r="L182" s="157"/>
      <c r="M182" s="162"/>
      <c r="T182" s="163"/>
      <c r="AT182" s="158" t="s">
        <v>163</v>
      </c>
      <c r="AU182" s="158" t="s">
        <v>88</v>
      </c>
      <c r="AV182" s="13" t="s">
        <v>88</v>
      </c>
      <c r="AW182" s="13" t="s">
        <v>35</v>
      </c>
      <c r="AX182" s="13" t="s">
        <v>78</v>
      </c>
      <c r="AY182" s="158" t="s">
        <v>152</v>
      </c>
    </row>
    <row r="183" spans="2:65" s="13" customFormat="1" ht="20">
      <c r="B183" s="157"/>
      <c r="D183" s="147" t="s">
        <v>163</v>
      </c>
      <c r="E183" s="158" t="s">
        <v>1</v>
      </c>
      <c r="F183" s="159" t="s">
        <v>221</v>
      </c>
      <c r="H183" s="160">
        <v>1</v>
      </c>
      <c r="I183" s="161"/>
      <c r="L183" s="157"/>
      <c r="M183" s="162"/>
      <c r="T183" s="163"/>
      <c r="AT183" s="158" t="s">
        <v>163</v>
      </c>
      <c r="AU183" s="158" t="s">
        <v>88</v>
      </c>
      <c r="AV183" s="13" t="s">
        <v>88</v>
      </c>
      <c r="AW183" s="13" t="s">
        <v>35</v>
      </c>
      <c r="AX183" s="13" t="s">
        <v>78</v>
      </c>
      <c r="AY183" s="158" t="s">
        <v>152</v>
      </c>
    </row>
    <row r="184" spans="2:65" s="14" customFormat="1">
      <c r="B184" s="164"/>
      <c r="D184" s="147" t="s">
        <v>163</v>
      </c>
      <c r="E184" s="165" t="s">
        <v>1</v>
      </c>
      <c r="F184" s="166" t="s">
        <v>166</v>
      </c>
      <c r="H184" s="167">
        <v>2</v>
      </c>
      <c r="I184" s="168"/>
      <c r="L184" s="164"/>
      <c r="M184" s="169"/>
      <c r="T184" s="170"/>
      <c r="AT184" s="165" t="s">
        <v>163</v>
      </c>
      <c r="AU184" s="165" t="s">
        <v>88</v>
      </c>
      <c r="AV184" s="14" t="s">
        <v>159</v>
      </c>
      <c r="AW184" s="14" t="s">
        <v>35</v>
      </c>
      <c r="AX184" s="14" t="s">
        <v>86</v>
      </c>
      <c r="AY184" s="165" t="s">
        <v>152</v>
      </c>
    </row>
    <row r="185" spans="2:65" s="1" customFormat="1" ht="16.5" customHeight="1">
      <c r="B185" s="32"/>
      <c r="C185" s="171" t="s">
        <v>222</v>
      </c>
      <c r="D185" s="171" t="s">
        <v>223</v>
      </c>
      <c r="E185" s="172" t="s">
        <v>224</v>
      </c>
      <c r="F185" s="173" t="s">
        <v>225</v>
      </c>
      <c r="G185" s="174" t="s">
        <v>170</v>
      </c>
      <c r="H185" s="175">
        <v>2</v>
      </c>
      <c r="I185" s="176"/>
      <c r="J185" s="177">
        <f>ROUND(I185*H185,2)</f>
        <v>0</v>
      </c>
      <c r="K185" s="178"/>
      <c r="L185" s="179"/>
      <c r="M185" s="180" t="s">
        <v>1</v>
      </c>
      <c r="N185" s="181" t="s">
        <v>43</v>
      </c>
      <c r="P185" s="143">
        <f>O185*H185</f>
        <v>0</v>
      </c>
      <c r="Q185" s="143">
        <v>1.2E-2</v>
      </c>
      <c r="R185" s="143">
        <f>Q185*H185</f>
        <v>2.4E-2</v>
      </c>
      <c r="S185" s="143">
        <v>0</v>
      </c>
      <c r="T185" s="144">
        <f>S185*H185</f>
        <v>0</v>
      </c>
      <c r="AR185" s="145" t="s">
        <v>208</v>
      </c>
      <c r="AT185" s="145" t="s">
        <v>223</v>
      </c>
      <c r="AU185" s="145" t="s">
        <v>88</v>
      </c>
      <c r="AY185" s="17" t="s">
        <v>152</v>
      </c>
      <c r="BE185" s="146">
        <f>IF(N185="základní",J185,0)</f>
        <v>0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7" t="s">
        <v>86</v>
      </c>
      <c r="BK185" s="146">
        <f>ROUND(I185*H185,2)</f>
        <v>0</v>
      </c>
      <c r="BL185" s="17" t="s">
        <v>159</v>
      </c>
      <c r="BM185" s="145" t="s">
        <v>226</v>
      </c>
    </row>
    <row r="186" spans="2:65" s="1" customFormat="1" ht="24.25" customHeight="1">
      <c r="B186" s="32"/>
      <c r="C186" s="133" t="s">
        <v>227</v>
      </c>
      <c r="D186" s="133" t="s">
        <v>155</v>
      </c>
      <c r="E186" s="134" t="s">
        <v>228</v>
      </c>
      <c r="F186" s="135" t="s">
        <v>229</v>
      </c>
      <c r="G186" s="136" t="s">
        <v>170</v>
      </c>
      <c r="H186" s="137">
        <v>10</v>
      </c>
      <c r="I186" s="138"/>
      <c r="J186" s="139">
        <f>ROUND(I186*H186,2)</f>
        <v>0</v>
      </c>
      <c r="K186" s="140"/>
      <c r="L186" s="32"/>
      <c r="M186" s="141" t="s">
        <v>1</v>
      </c>
      <c r="N186" s="142" t="s">
        <v>43</v>
      </c>
      <c r="P186" s="143">
        <f>O186*H186</f>
        <v>0</v>
      </c>
      <c r="Q186" s="143">
        <v>1.0000000000000001E-5</v>
      </c>
      <c r="R186" s="143">
        <f>Q186*H186</f>
        <v>1E-4</v>
      </c>
      <c r="S186" s="143">
        <v>0</v>
      </c>
      <c r="T186" s="144">
        <f>S186*H186</f>
        <v>0</v>
      </c>
      <c r="AR186" s="145" t="s">
        <v>159</v>
      </c>
      <c r="AT186" s="145" t="s">
        <v>155</v>
      </c>
      <c r="AU186" s="145" t="s">
        <v>88</v>
      </c>
      <c r="AY186" s="17" t="s">
        <v>152</v>
      </c>
      <c r="BE186" s="146">
        <f>IF(N186="základní",J186,0)</f>
        <v>0</v>
      </c>
      <c r="BF186" s="146">
        <f>IF(N186="snížená",J186,0)</f>
        <v>0</v>
      </c>
      <c r="BG186" s="146">
        <f>IF(N186="zákl. přenesená",J186,0)</f>
        <v>0</v>
      </c>
      <c r="BH186" s="146">
        <f>IF(N186="sníž. přenesená",J186,0)</f>
        <v>0</v>
      </c>
      <c r="BI186" s="146">
        <f>IF(N186="nulová",J186,0)</f>
        <v>0</v>
      </c>
      <c r="BJ186" s="17" t="s">
        <v>86</v>
      </c>
      <c r="BK186" s="146">
        <f>ROUND(I186*H186,2)</f>
        <v>0</v>
      </c>
      <c r="BL186" s="17" t="s">
        <v>159</v>
      </c>
      <c r="BM186" s="145" t="s">
        <v>230</v>
      </c>
    </row>
    <row r="187" spans="2:65" s="1" customFormat="1" ht="21.75" customHeight="1">
      <c r="B187" s="32"/>
      <c r="C187" s="171" t="s">
        <v>8</v>
      </c>
      <c r="D187" s="171" t="s">
        <v>223</v>
      </c>
      <c r="E187" s="172" t="s">
        <v>231</v>
      </c>
      <c r="F187" s="173" t="s">
        <v>232</v>
      </c>
      <c r="G187" s="174" t="s">
        <v>170</v>
      </c>
      <c r="H187" s="175">
        <v>10</v>
      </c>
      <c r="I187" s="176"/>
      <c r="J187" s="177">
        <f>ROUND(I187*H187,2)</f>
        <v>0</v>
      </c>
      <c r="K187" s="178"/>
      <c r="L187" s="179"/>
      <c r="M187" s="180" t="s">
        <v>1</v>
      </c>
      <c r="N187" s="181" t="s">
        <v>43</v>
      </c>
      <c r="P187" s="143">
        <f>O187*H187</f>
        <v>0</v>
      </c>
      <c r="Q187" s="143">
        <v>0</v>
      </c>
      <c r="R187" s="143">
        <f>Q187*H187</f>
        <v>0</v>
      </c>
      <c r="S187" s="143">
        <v>0</v>
      </c>
      <c r="T187" s="144">
        <f>S187*H187</f>
        <v>0</v>
      </c>
      <c r="AR187" s="145" t="s">
        <v>208</v>
      </c>
      <c r="AT187" s="145" t="s">
        <v>223</v>
      </c>
      <c r="AU187" s="145" t="s">
        <v>88</v>
      </c>
      <c r="AY187" s="17" t="s">
        <v>152</v>
      </c>
      <c r="BE187" s="146">
        <f>IF(N187="základní",J187,0)</f>
        <v>0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7" t="s">
        <v>86</v>
      </c>
      <c r="BK187" s="146">
        <f>ROUND(I187*H187,2)</f>
        <v>0</v>
      </c>
      <c r="BL187" s="17" t="s">
        <v>159</v>
      </c>
      <c r="BM187" s="145" t="s">
        <v>233</v>
      </c>
    </row>
    <row r="188" spans="2:65" s="1" customFormat="1" ht="37.9" customHeight="1">
      <c r="B188" s="32"/>
      <c r="C188" s="133" t="s">
        <v>234</v>
      </c>
      <c r="D188" s="133" t="s">
        <v>155</v>
      </c>
      <c r="E188" s="134" t="s">
        <v>235</v>
      </c>
      <c r="F188" s="135" t="s">
        <v>236</v>
      </c>
      <c r="G188" s="136" t="s">
        <v>177</v>
      </c>
      <c r="H188" s="137">
        <v>1.097</v>
      </c>
      <c r="I188" s="138"/>
      <c r="J188" s="139">
        <f>ROUND(I188*H188,2)</f>
        <v>0</v>
      </c>
      <c r="K188" s="140"/>
      <c r="L188" s="32"/>
      <c r="M188" s="141" t="s">
        <v>1</v>
      </c>
      <c r="N188" s="142" t="s">
        <v>43</v>
      </c>
      <c r="P188" s="143">
        <f>O188*H188</f>
        <v>0</v>
      </c>
      <c r="Q188" s="143">
        <v>0</v>
      </c>
      <c r="R188" s="143">
        <f>Q188*H188</f>
        <v>0</v>
      </c>
      <c r="S188" s="143">
        <v>0.122</v>
      </c>
      <c r="T188" s="144">
        <f>S188*H188</f>
        <v>0.13383399999999998</v>
      </c>
      <c r="AR188" s="145" t="s">
        <v>159</v>
      </c>
      <c r="AT188" s="145" t="s">
        <v>155</v>
      </c>
      <c r="AU188" s="145" t="s">
        <v>88</v>
      </c>
      <c r="AY188" s="17" t="s">
        <v>152</v>
      </c>
      <c r="BE188" s="146">
        <f>IF(N188="základní",J188,0)</f>
        <v>0</v>
      </c>
      <c r="BF188" s="146">
        <f>IF(N188="snížená",J188,0)</f>
        <v>0</v>
      </c>
      <c r="BG188" s="146">
        <f>IF(N188="zákl. přenesená",J188,0)</f>
        <v>0</v>
      </c>
      <c r="BH188" s="146">
        <f>IF(N188="sníž. přenesená",J188,0)</f>
        <v>0</v>
      </c>
      <c r="BI188" s="146">
        <f>IF(N188="nulová",J188,0)</f>
        <v>0</v>
      </c>
      <c r="BJ188" s="17" t="s">
        <v>86</v>
      </c>
      <c r="BK188" s="146">
        <f>ROUND(I188*H188,2)</f>
        <v>0</v>
      </c>
      <c r="BL188" s="17" t="s">
        <v>159</v>
      </c>
      <c r="BM188" s="145" t="s">
        <v>237</v>
      </c>
    </row>
    <row r="189" spans="2:65" s="12" customFormat="1">
      <c r="B189" s="151"/>
      <c r="D189" s="147" t="s">
        <v>163</v>
      </c>
      <c r="E189" s="152" t="s">
        <v>1</v>
      </c>
      <c r="F189" s="153" t="s">
        <v>238</v>
      </c>
      <c r="H189" s="152" t="s">
        <v>1</v>
      </c>
      <c r="I189" s="154"/>
      <c r="L189" s="151"/>
      <c r="M189" s="155"/>
      <c r="T189" s="156"/>
      <c r="AT189" s="152" t="s">
        <v>163</v>
      </c>
      <c r="AU189" s="152" t="s">
        <v>88</v>
      </c>
      <c r="AV189" s="12" t="s">
        <v>86</v>
      </c>
      <c r="AW189" s="12" t="s">
        <v>35</v>
      </c>
      <c r="AX189" s="12" t="s">
        <v>78</v>
      </c>
      <c r="AY189" s="152" t="s">
        <v>152</v>
      </c>
    </row>
    <row r="190" spans="2:65" s="13" customFormat="1">
      <c r="B190" s="157"/>
      <c r="D190" s="147" t="s">
        <v>163</v>
      </c>
      <c r="E190" s="158" t="s">
        <v>1</v>
      </c>
      <c r="F190" s="159" t="s">
        <v>239</v>
      </c>
      <c r="H190" s="160">
        <v>1.097</v>
      </c>
      <c r="I190" s="161"/>
      <c r="L190" s="157"/>
      <c r="M190" s="162"/>
      <c r="T190" s="163"/>
      <c r="AT190" s="158" t="s">
        <v>163</v>
      </c>
      <c r="AU190" s="158" t="s">
        <v>88</v>
      </c>
      <c r="AV190" s="13" t="s">
        <v>88</v>
      </c>
      <c r="AW190" s="13" t="s">
        <v>35</v>
      </c>
      <c r="AX190" s="13" t="s">
        <v>78</v>
      </c>
      <c r="AY190" s="158" t="s">
        <v>152</v>
      </c>
    </row>
    <row r="191" spans="2:65" s="14" customFormat="1">
      <c r="B191" s="164"/>
      <c r="D191" s="147" t="s">
        <v>163</v>
      </c>
      <c r="E191" s="165" t="s">
        <v>1</v>
      </c>
      <c r="F191" s="166" t="s">
        <v>166</v>
      </c>
      <c r="H191" s="167">
        <v>1.097</v>
      </c>
      <c r="I191" s="168"/>
      <c r="L191" s="164"/>
      <c r="M191" s="169"/>
      <c r="T191" s="170"/>
      <c r="AT191" s="165" t="s">
        <v>163</v>
      </c>
      <c r="AU191" s="165" t="s">
        <v>88</v>
      </c>
      <c r="AV191" s="14" t="s">
        <v>159</v>
      </c>
      <c r="AW191" s="14" t="s">
        <v>35</v>
      </c>
      <c r="AX191" s="14" t="s">
        <v>86</v>
      </c>
      <c r="AY191" s="165" t="s">
        <v>152</v>
      </c>
    </row>
    <row r="192" spans="2:65" s="1" customFormat="1" ht="33" customHeight="1">
      <c r="B192" s="32"/>
      <c r="C192" s="133" t="s">
        <v>240</v>
      </c>
      <c r="D192" s="133" t="s">
        <v>155</v>
      </c>
      <c r="E192" s="134" t="s">
        <v>241</v>
      </c>
      <c r="F192" s="135" t="s">
        <v>242</v>
      </c>
      <c r="G192" s="136" t="s">
        <v>187</v>
      </c>
      <c r="H192" s="137">
        <v>0.20799999999999999</v>
      </c>
      <c r="I192" s="138"/>
      <c r="J192" s="139">
        <f>ROUND(I192*H192,2)</f>
        <v>0</v>
      </c>
      <c r="K192" s="140"/>
      <c r="L192" s="32"/>
      <c r="M192" s="141" t="s">
        <v>1</v>
      </c>
      <c r="N192" s="142" t="s">
        <v>43</v>
      </c>
      <c r="P192" s="143">
        <f>O192*H192</f>
        <v>0</v>
      </c>
      <c r="Q192" s="143">
        <v>0</v>
      </c>
      <c r="R192" s="143">
        <f>Q192*H192</f>
        <v>0</v>
      </c>
      <c r="S192" s="143">
        <v>1.4</v>
      </c>
      <c r="T192" s="144">
        <f>S192*H192</f>
        <v>0.29119999999999996</v>
      </c>
      <c r="AR192" s="145" t="s">
        <v>159</v>
      </c>
      <c r="AT192" s="145" t="s">
        <v>155</v>
      </c>
      <c r="AU192" s="145" t="s">
        <v>88</v>
      </c>
      <c r="AY192" s="17" t="s">
        <v>152</v>
      </c>
      <c r="BE192" s="146">
        <f>IF(N192="základní",J192,0)</f>
        <v>0</v>
      </c>
      <c r="BF192" s="146">
        <f>IF(N192="snížená",J192,0)</f>
        <v>0</v>
      </c>
      <c r="BG192" s="146">
        <f>IF(N192="zákl. přenesená",J192,0)</f>
        <v>0</v>
      </c>
      <c r="BH192" s="146">
        <f>IF(N192="sníž. přenesená",J192,0)</f>
        <v>0</v>
      </c>
      <c r="BI192" s="146">
        <f>IF(N192="nulová",J192,0)</f>
        <v>0</v>
      </c>
      <c r="BJ192" s="17" t="s">
        <v>86</v>
      </c>
      <c r="BK192" s="146">
        <f>ROUND(I192*H192,2)</f>
        <v>0</v>
      </c>
      <c r="BL192" s="17" t="s">
        <v>159</v>
      </c>
      <c r="BM192" s="145" t="s">
        <v>243</v>
      </c>
    </row>
    <row r="193" spans="2:65" s="12" customFormat="1">
      <c r="B193" s="151"/>
      <c r="D193" s="147" t="s">
        <v>163</v>
      </c>
      <c r="E193" s="152" t="s">
        <v>1</v>
      </c>
      <c r="F193" s="153" t="s">
        <v>244</v>
      </c>
      <c r="H193" s="152" t="s">
        <v>1</v>
      </c>
      <c r="I193" s="154"/>
      <c r="L193" s="151"/>
      <c r="M193" s="155"/>
      <c r="T193" s="156"/>
      <c r="AT193" s="152" t="s">
        <v>163</v>
      </c>
      <c r="AU193" s="152" t="s">
        <v>88</v>
      </c>
      <c r="AV193" s="12" t="s">
        <v>86</v>
      </c>
      <c r="AW193" s="12" t="s">
        <v>35</v>
      </c>
      <c r="AX193" s="12" t="s">
        <v>78</v>
      </c>
      <c r="AY193" s="152" t="s">
        <v>152</v>
      </c>
    </row>
    <row r="194" spans="2:65" s="13" customFormat="1">
      <c r="B194" s="157"/>
      <c r="D194" s="147" t="s">
        <v>163</v>
      </c>
      <c r="E194" s="158" t="s">
        <v>1</v>
      </c>
      <c r="F194" s="159" t="s">
        <v>245</v>
      </c>
      <c r="H194" s="160">
        <v>0.104</v>
      </c>
      <c r="I194" s="161"/>
      <c r="L194" s="157"/>
      <c r="M194" s="162"/>
      <c r="T194" s="163"/>
      <c r="AT194" s="158" t="s">
        <v>163</v>
      </c>
      <c r="AU194" s="158" t="s">
        <v>88</v>
      </c>
      <c r="AV194" s="13" t="s">
        <v>88</v>
      </c>
      <c r="AW194" s="13" t="s">
        <v>35</v>
      </c>
      <c r="AX194" s="13" t="s">
        <v>78</v>
      </c>
      <c r="AY194" s="158" t="s">
        <v>152</v>
      </c>
    </row>
    <row r="195" spans="2:65" s="12" customFormat="1">
      <c r="B195" s="151"/>
      <c r="D195" s="147" t="s">
        <v>163</v>
      </c>
      <c r="E195" s="152" t="s">
        <v>1</v>
      </c>
      <c r="F195" s="153" t="s">
        <v>238</v>
      </c>
      <c r="H195" s="152" t="s">
        <v>1</v>
      </c>
      <c r="I195" s="154"/>
      <c r="L195" s="151"/>
      <c r="M195" s="155"/>
      <c r="T195" s="156"/>
      <c r="AT195" s="152" t="s">
        <v>163</v>
      </c>
      <c r="AU195" s="152" t="s">
        <v>88</v>
      </c>
      <c r="AV195" s="12" t="s">
        <v>86</v>
      </c>
      <c r="AW195" s="12" t="s">
        <v>35</v>
      </c>
      <c r="AX195" s="12" t="s">
        <v>78</v>
      </c>
      <c r="AY195" s="152" t="s">
        <v>152</v>
      </c>
    </row>
    <row r="196" spans="2:65" s="13" customFormat="1">
      <c r="B196" s="157"/>
      <c r="D196" s="147" t="s">
        <v>163</v>
      </c>
      <c r="E196" s="158" t="s">
        <v>1</v>
      </c>
      <c r="F196" s="159" t="s">
        <v>245</v>
      </c>
      <c r="H196" s="160">
        <v>0.104</v>
      </c>
      <c r="I196" s="161"/>
      <c r="L196" s="157"/>
      <c r="M196" s="162"/>
      <c r="T196" s="163"/>
      <c r="AT196" s="158" t="s">
        <v>163</v>
      </c>
      <c r="AU196" s="158" t="s">
        <v>88</v>
      </c>
      <c r="AV196" s="13" t="s">
        <v>88</v>
      </c>
      <c r="AW196" s="13" t="s">
        <v>35</v>
      </c>
      <c r="AX196" s="13" t="s">
        <v>78</v>
      </c>
      <c r="AY196" s="158" t="s">
        <v>152</v>
      </c>
    </row>
    <row r="197" spans="2:65" s="14" customFormat="1">
      <c r="B197" s="164"/>
      <c r="D197" s="147" t="s">
        <v>163</v>
      </c>
      <c r="E197" s="165" t="s">
        <v>1</v>
      </c>
      <c r="F197" s="166" t="s">
        <v>166</v>
      </c>
      <c r="H197" s="167">
        <v>0.20799999999999999</v>
      </c>
      <c r="I197" s="168"/>
      <c r="L197" s="164"/>
      <c r="M197" s="169"/>
      <c r="T197" s="170"/>
      <c r="AT197" s="165" t="s">
        <v>163</v>
      </c>
      <c r="AU197" s="165" t="s">
        <v>88</v>
      </c>
      <c r="AV197" s="14" t="s">
        <v>159</v>
      </c>
      <c r="AW197" s="14" t="s">
        <v>35</v>
      </c>
      <c r="AX197" s="14" t="s">
        <v>86</v>
      </c>
      <c r="AY197" s="165" t="s">
        <v>152</v>
      </c>
    </row>
    <row r="198" spans="2:65" s="1" customFormat="1" ht="37.9" customHeight="1">
      <c r="B198" s="32"/>
      <c r="C198" s="133" t="s">
        <v>246</v>
      </c>
      <c r="D198" s="133" t="s">
        <v>155</v>
      </c>
      <c r="E198" s="134" t="s">
        <v>247</v>
      </c>
      <c r="F198" s="135" t="s">
        <v>248</v>
      </c>
      <c r="G198" s="136" t="s">
        <v>170</v>
      </c>
      <c r="H198" s="137">
        <v>3</v>
      </c>
      <c r="I198" s="138"/>
      <c r="J198" s="139">
        <f>ROUND(I198*H198,2)</f>
        <v>0</v>
      </c>
      <c r="K198" s="140"/>
      <c r="L198" s="32"/>
      <c r="M198" s="141" t="s">
        <v>1</v>
      </c>
      <c r="N198" s="142" t="s">
        <v>43</v>
      </c>
      <c r="P198" s="143">
        <f>O198*H198</f>
        <v>0</v>
      </c>
      <c r="Q198" s="143">
        <v>0</v>
      </c>
      <c r="R198" s="143">
        <f>Q198*H198</f>
        <v>0</v>
      </c>
      <c r="S198" s="143">
        <v>3.1E-2</v>
      </c>
      <c r="T198" s="144">
        <f>S198*H198</f>
        <v>9.2999999999999999E-2</v>
      </c>
      <c r="AR198" s="145" t="s">
        <v>159</v>
      </c>
      <c r="AT198" s="145" t="s">
        <v>155</v>
      </c>
      <c r="AU198" s="145" t="s">
        <v>88</v>
      </c>
      <c r="AY198" s="17" t="s">
        <v>152</v>
      </c>
      <c r="BE198" s="146">
        <f>IF(N198="základní",J198,0)</f>
        <v>0</v>
      </c>
      <c r="BF198" s="146">
        <f>IF(N198="snížená",J198,0)</f>
        <v>0</v>
      </c>
      <c r="BG198" s="146">
        <f>IF(N198="zákl. přenesená",J198,0)</f>
        <v>0</v>
      </c>
      <c r="BH198" s="146">
        <f>IF(N198="sníž. přenesená",J198,0)</f>
        <v>0</v>
      </c>
      <c r="BI198" s="146">
        <f>IF(N198="nulová",J198,0)</f>
        <v>0</v>
      </c>
      <c r="BJ198" s="17" t="s">
        <v>86</v>
      </c>
      <c r="BK198" s="146">
        <f>ROUND(I198*H198,2)</f>
        <v>0</v>
      </c>
      <c r="BL198" s="17" t="s">
        <v>159</v>
      </c>
      <c r="BM198" s="145" t="s">
        <v>249</v>
      </c>
    </row>
    <row r="199" spans="2:65" s="12" customFormat="1">
      <c r="B199" s="151"/>
      <c r="D199" s="147" t="s">
        <v>163</v>
      </c>
      <c r="E199" s="152" t="s">
        <v>1</v>
      </c>
      <c r="F199" s="153" t="s">
        <v>250</v>
      </c>
      <c r="H199" s="152" t="s">
        <v>1</v>
      </c>
      <c r="I199" s="154"/>
      <c r="L199" s="151"/>
      <c r="M199" s="155"/>
      <c r="T199" s="156"/>
      <c r="AT199" s="152" t="s">
        <v>163</v>
      </c>
      <c r="AU199" s="152" t="s">
        <v>88</v>
      </c>
      <c r="AV199" s="12" t="s">
        <v>86</v>
      </c>
      <c r="AW199" s="12" t="s">
        <v>35</v>
      </c>
      <c r="AX199" s="12" t="s">
        <v>78</v>
      </c>
      <c r="AY199" s="152" t="s">
        <v>152</v>
      </c>
    </row>
    <row r="200" spans="2:65" s="13" customFormat="1">
      <c r="B200" s="157"/>
      <c r="D200" s="147" t="s">
        <v>163</v>
      </c>
      <c r="E200" s="158" t="s">
        <v>1</v>
      </c>
      <c r="F200" s="159" t="s">
        <v>153</v>
      </c>
      <c r="H200" s="160">
        <v>3</v>
      </c>
      <c r="I200" s="161"/>
      <c r="L200" s="157"/>
      <c r="M200" s="162"/>
      <c r="T200" s="163"/>
      <c r="AT200" s="158" t="s">
        <v>163</v>
      </c>
      <c r="AU200" s="158" t="s">
        <v>88</v>
      </c>
      <c r="AV200" s="13" t="s">
        <v>88</v>
      </c>
      <c r="AW200" s="13" t="s">
        <v>35</v>
      </c>
      <c r="AX200" s="13" t="s">
        <v>78</v>
      </c>
      <c r="AY200" s="158" t="s">
        <v>152</v>
      </c>
    </row>
    <row r="201" spans="2:65" s="14" customFormat="1">
      <c r="B201" s="164"/>
      <c r="D201" s="147" t="s">
        <v>163</v>
      </c>
      <c r="E201" s="165" t="s">
        <v>1</v>
      </c>
      <c r="F201" s="166" t="s">
        <v>166</v>
      </c>
      <c r="H201" s="167">
        <v>3</v>
      </c>
      <c r="I201" s="168"/>
      <c r="L201" s="164"/>
      <c r="M201" s="169"/>
      <c r="T201" s="170"/>
      <c r="AT201" s="165" t="s">
        <v>163</v>
      </c>
      <c r="AU201" s="165" t="s">
        <v>88</v>
      </c>
      <c r="AV201" s="14" t="s">
        <v>159</v>
      </c>
      <c r="AW201" s="14" t="s">
        <v>35</v>
      </c>
      <c r="AX201" s="14" t="s">
        <v>86</v>
      </c>
      <c r="AY201" s="165" t="s">
        <v>152</v>
      </c>
    </row>
    <row r="202" spans="2:65" s="1" customFormat="1" ht="44.25" customHeight="1">
      <c r="B202" s="32"/>
      <c r="C202" s="133" t="s">
        <v>251</v>
      </c>
      <c r="D202" s="133" t="s">
        <v>155</v>
      </c>
      <c r="E202" s="134" t="s">
        <v>252</v>
      </c>
      <c r="F202" s="135" t="s">
        <v>253</v>
      </c>
      <c r="G202" s="136" t="s">
        <v>254</v>
      </c>
      <c r="H202" s="137">
        <v>0.9</v>
      </c>
      <c r="I202" s="138"/>
      <c r="J202" s="139">
        <f>ROUND(I202*H202,2)</f>
        <v>0</v>
      </c>
      <c r="K202" s="140"/>
      <c r="L202" s="32"/>
      <c r="M202" s="141" t="s">
        <v>1</v>
      </c>
      <c r="N202" s="142" t="s">
        <v>43</v>
      </c>
      <c r="P202" s="143">
        <f>O202*H202</f>
        <v>0</v>
      </c>
      <c r="Q202" s="143">
        <v>9.7000000000000005E-4</v>
      </c>
      <c r="R202" s="143">
        <f>Q202*H202</f>
        <v>8.7300000000000008E-4</v>
      </c>
      <c r="S202" s="143">
        <v>4.3E-3</v>
      </c>
      <c r="T202" s="144">
        <f>S202*H202</f>
        <v>3.8700000000000002E-3</v>
      </c>
      <c r="AR202" s="145" t="s">
        <v>159</v>
      </c>
      <c r="AT202" s="145" t="s">
        <v>155</v>
      </c>
      <c r="AU202" s="145" t="s">
        <v>88</v>
      </c>
      <c r="AY202" s="17" t="s">
        <v>152</v>
      </c>
      <c r="BE202" s="146">
        <f>IF(N202="základní",J202,0)</f>
        <v>0</v>
      </c>
      <c r="BF202" s="146">
        <f>IF(N202="snížená",J202,0)</f>
        <v>0</v>
      </c>
      <c r="BG202" s="146">
        <f>IF(N202="zákl. přenesená",J202,0)</f>
        <v>0</v>
      </c>
      <c r="BH202" s="146">
        <f>IF(N202="sníž. přenesená",J202,0)</f>
        <v>0</v>
      </c>
      <c r="BI202" s="146">
        <f>IF(N202="nulová",J202,0)</f>
        <v>0</v>
      </c>
      <c r="BJ202" s="17" t="s">
        <v>86</v>
      </c>
      <c r="BK202" s="146">
        <f>ROUND(I202*H202,2)</f>
        <v>0</v>
      </c>
      <c r="BL202" s="17" t="s">
        <v>159</v>
      </c>
      <c r="BM202" s="145" t="s">
        <v>255</v>
      </c>
    </row>
    <row r="203" spans="2:65" s="13" customFormat="1">
      <c r="B203" s="157"/>
      <c r="D203" s="147" t="s">
        <v>163</v>
      </c>
      <c r="E203" s="158" t="s">
        <v>1</v>
      </c>
      <c r="F203" s="159" t="s">
        <v>256</v>
      </c>
      <c r="H203" s="160">
        <v>0.9</v>
      </c>
      <c r="I203" s="161"/>
      <c r="L203" s="157"/>
      <c r="M203" s="162"/>
      <c r="T203" s="163"/>
      <c r="AT203" s="158" t="s">
        <v>163</v>
      </c>
      <c r="AU203" s="158" t="s">
        <v>88</v>
      </c>
      <c r="AV203" s="13" t="s">
        <v>88</v>
      </c>
      <c r="AW203" s="13" t="s">
        <v>35</v>
      </c>
      <c r="AX203" s="13" t="s">
        <v>78</v>
      </c>
      <c r="AY203" s="158" t="s">
        <v>152</v>
      </c>
    </row>
    <row r="204" spans="2:65" s="14" customFormat="1">
      <c r="B204" s="164"/>
      <c r="D204" s="147" t="s">
        <v>163</v>
      </c>
      <c r="E204" s="165" t="s">
        <v>1</v>
      </c>
      <c r="F204" s="166" t="s">
        <v>166</v>
      </c>
      <c r="H204" s="167">
        <v>0.9</v>
      </c>
      <c r="I204" s="168"/>
      <c r="L204" s="164"/>
      <c r="M204" s="169"/>
      <c r="T204" s="170"/>
      <c r="AT204" s="165" t="s">
        <v>163</v>
      </c>
      <c r="AU204" s="165" t="s">
        <v>88</v>
      </c>
      <c r="AV204" s="14" t="s">
        <v>159</v>
      </c>
      <c r="AW204" s="14" t="s">
        <v>35</v>
      </c>
      <c r="AX204" s="14" t="s">
        <v>86</v>
      </c>
      <c r="AY204" s="165" t="s">
        <v>152</v>
      </c>
    </row>
    <row r="205" spans="2:65" s="1" customFormat="1" ht="37.9" customHeight="1">
      <c r="B205" s="32"/>
      <c r="C205" s="133" t="s">
        <v>257</v>
      </c>
      <c r="D205" s="133" t="s">
        <v>155</v>
      </c>
      <c r="E205" s="134" t="s">
        <v>258</v>
      </c>
      <c r="F205" s="135" t="s">
        <v>259</v>
      </c>
      <c r="G205" s="136" t="s">
        <v>177</v>
      </c>
      <c r="H205" s="137">
        <v>2.194</v>
      </c>
      <c r="I205" s="138"/>
      <c r="J205" s="139">
        <f>ROUND(I205*H205,2)</f>
        <v>0</v>
      </c>
      <c r="K205" s="140"/>
      <c r="L205" s="32"/>
      <c r="M205" s="141" t="s">
        <v>1</v>
      </c>
      <c r="N205" s="142" t="s">
        <v>43</v>
      </c>
      <c r="P205" s="143">
        <f>O205*H205</f>
        <v>0</v>
      </c>
      <c r="Q205" s="143">
        <v>0</v>
      </c>
      <c r="R205" s="143">
        <f>Q205*H205</f>
        <v>0</v>
      </c>
      <c r="S205" s="143">
        <v>0.05</v>
      </c>
      <c r="T205" s="144">
        <f>S205*H205</f>
        <v>0.10970000000000001</v>
      </c>
      <c r="AR205" s="145" t="s">
        <v>159</v>
      </c>
      <c r="AT205" s="145" t="s">
        <v>155</v>
      </c>
      <c r="AU205" s="145" t="s">
        <v>88</v>
      </c>
      <c r="AY205" s="17" t="s">
        <v>152</v>
      </c>
      <c r="BE205" s="146">
        <f>IF(N205="základní",J205,0)</f>
        <v>0</v>
      </c>
      <c r="BF205" s="146">
        <f>IF(N205="snížená",J205,0)</f>
        <v>0</v>
      </c>
      <c r="BG205" s="146">
        <f>IF(N205="zákl. přenesená",J205,0)</f>
        <v>0</v>
      </c>
      <c r="BH205" s="146">
        <f>IF(N205="sníž. přenesená",J205,0)</f>
        <v>0</v>
      </c>
      <c r="BI205" s="146">
        <f>IF(N205="nulová",J205,0)</f>
        <v>0</v>
      </c>
      <c r="BJ205" s="17" t="s">
        <v>86</v>
      </c>
      <c r="BK205" s="146">
        <f>ROUND(I205*H205,2)</f>
        <v>0</v>
      </c>
      <c r="BL205" s="17" t="s">
        <v>159</v>
      </c>
      <c r="BM205" s="145" t="s">
        <v>260</v>
      </c>
    </row>
    <row r="206" spans="2:65" s="12" customFormat="1">
      <c r="B206" s="151"/>
      <c r="D206" s="147" t="s">
        <v>163</v>
      </c>
      <c r="E206" s="152" t="s">
        <v>1</v>
      </c>
      <c r="F206" s="153" t="s">
        <v>244</v>
      </c>
      <c r="H206" s="152" t="s">
        <v>1</v>
      </c>
      <c r="I206" s="154"/>
      <c r="L206" s="151"/>
      <c r="M206" s="155"/>
      <c r="T206" s="156"/>
      <c r="AT206" s="152" t="s">
        <v>163</v>
      </c>
      <c r="AU206" s="152" t="s">
        <v>88</v>
      </c>
      <c r="AV206" s="12" t="s">
        <v>86</v>
      </c>
      <c r="AW206" s="12" t="s">
        <v>35</v>
      </c>
      <c r="AX206" s="12" t="s">
        <v>78</v>
      </c>
      <c r="AY206" s="152" t="s">
        <v>152</v>
      </c>
    </row>
    <row r="207" spans="2:65" s="13" customFormat="1">
      <c r="B207" s="157"/>
      <c r="D207" s="147" t="s">
        <v>163</v>
      </c>
      <c r="E207" s="158" t="s">
        <v>1</v>
      </c>
      <c r="F207" s="159" t="s">
        <v>239</v>
      </c>
      <c r="H207" s="160">
        <v>1.097</v>
      </c>
      <c r="I207" s="161"/>
      <c r="L207" s="157"/>
      <c r="M207" s="162"/>
      <c r="T207" s="163"/>
      <c r="AT207" s="158" t="s">
        <v>163</v>
      </c>
      <c r="AU207" s="158" t="s">
        <v>88</v>
      </c>
      <c r="AV207" s="13" t="s">
        <v>88</v>
      </c>
      <c r="AW207" s="13" t="s">
        <v>35</v>
      </c>
      <c r="AX207" s="13" t="s">
        <v>78</v>
      </c>
      <c r="AY207" s="158" t="s">
        <v>152</v>
      </c>
    </row>
    <row r="208" spans="2:65" s="12" customFormat="1">
      <c r="B208" s="151"/>
      <c r="D208" s="147" t="s">
        <v>163</v>
      </c>
      <c r="E208" s="152" t="s">
        <v>1</v>
      </c>
      <c r="F208" s="153" t="s">
        <v>238</v>
      </c>
      <c r="H208" s="152" t="s">
        <v>1</v>
      </c>
      <c r="I208" s="154"/>
      <c r="L208" s="151"/>
      <c r="M208" s="155"/>
      <c r="T208" s="156"/>
      <c r="AT208" s="152" t="s">
        <v>163</v>
      </c>
      <c r="AU208" s="152" t="s">
        <v>88</v>
      </c>
      <c r="AV208" s="12" t="s">
        <v>86</v>
      </c>
      <c r="AW208" s="12" t="s">
        <v>35</v>
      </c>
      <c r="AX208" s="12" t="s">
        <v>78</v>
      </c>
      <c r="AY208" s="152" t="s">
        <v>152</v>
      </c>
    </row>
    <row r="209" spans="2:65" s="13" customFormat="1">
      <c r="B209" s="157"/>
      <c r="D209" s="147" t="s">
        <v>163</v>
      </c>
      <c r="E209" s="158" t="s">
        <v>1</v>
      </c>
      <c r="F209" s="159" t="s">
        <v>239</v>
      </c>
      <c r="H209" s="160">
        <v>1.097</v>
      </c>
      <c r="I209" s="161"/>
      <c r="L209" s="157"/>
      <c r="M209" s="162"/>
      <c r="T209" s="163"/>
      <c r="AT209" s="158" t="s">
        <v>163</v>
      </c>
      <c r="AU209" s="158" t="s">
        <v>88</v>
      </c>
      <c r="AV209" s="13" t="s">
        <v>88</v>
      </c>
      <c r="AW209" s="13" t="s">
        <v>35</v>
      </c>
      <c r="AX209" s="13" t="s">
        <v>78</v>
      </c>
      <c r="AY209" s="158" t="s">
        <v>152</v>
      </c>
    </row>
    <row r="210" spans="2:65" s="14" customFormat="1">
      <c r="B210" s="164"/>
      <c r="D210" s="147" t="s">
        <v>163</v>
      </c>
      <c r="E210" s="165" t="s">
        <v>1</v>
      </c>
      <c r="F210" s="166" t="s">
        <v>166</v>
      </c>
      <c r="H210" s="167">
        <v>2.194</v>
      </c>
      <c r="I210" s="168"/>
      <c r="L210" s="164"/>
      <c r="M210" s="169"/>
      <c r="T210" s="170"/>
      <c r="AT210" s="165" t="s">
        <v>163</v>
      </c>
      <c r="AU210" s="165" t="s">
        <v>88</v>
      </c>
      <c r="AV210" s="14" t="s">
        <v>159</v>
      </c>
      <c r="AW210" s="14" t="s">
        <v>35</v>
      </c>
      <c r="AX210" s="14" t="s">
        <v>86</v>
      </c>
      <c r="AY210" s="165" t="s">
        <v>152</v>
      </c>
    </row>
    <row r="211" spans="2:65" s="11" customFormat="1" ht="22.9" customHeight="1">
      <c r="B211" s="121"/>
      <c r="D211" s="122" t="s">
        <v>77</v>
      </c>
      <c r="E211" s="131" t="s">
        <v>261</v>
      </c>
      <c r="F211" s="131" t="s">
        <v>262</v>
      </c>
      <c r="I211" s="124"/>
      <c r="J211" s="132">
        <f>BK211</f>
        <v>0</v>
      </c>
      <c r="L211" s="121"/>
      <c r="M211" s="126"/>
      <c r="P211" s="127">
        <f>SUM(P212:P222)</f>
        <v>0</v>
      </c>
      <c r="R211" s="127">
        <f>SUM(R212:R222)</f>
        <v>0</v>
      </c>
      <c r="T211" s="128">
        <f>SUM(T212:T222)</f>
        <v>0</v>
      </c>
      <c r="AR211" s="122" t="s">
        <v>86</v>
      </c>
      <c r="AT211" s="129" t="s">
        <v>77</v>
      </c>
      <c r="AU211" s="129" t="s">
        <v>86</v>
      </c>
      <c r="AY211" s="122" t="s">
        <v>152</v>
      </c>
      <c r="BK211" s="130">
        <f>SUM(BK212:BK222)</f>
        <v>0</v>
      </c>
    </row>
    <row r="212" spans="2:65" s="1" customFormat="1" ht="16.5" customHeight="1">
      <c r="B212" s="32"/>
      <c r="C212" s="133" t="s">
        <v>263</v>
      </c>
      <c r="D212" s="133" t="s">
        <v>155</v>
      </c>
      <c r="E212" s="134" t="s">
        <v>264</v>
      </c>
      <c r="F212" s="135" t="s">
        <v>265</v>
      </c>
      <c r="G212" s="136" t="s">
        <v>158</v>
      </c>
      <c r="H212" s="137">
        <v>12.579000000000001</v>
      </c>
      <c r="I212" s="138"/>
      <c r="J212" s="139">
        <f>ROUND(I212*H212,2)</f>
        <v>0</v>
      </c>
      <c r="K212" s="140"/>
      <c r="L212" s="32"/>
      <c r="M212" s="141" t="s">
        <v>1</v>
      </c>
      <c r="N212" s="142" t="s">
        <v>43</v>
      </c>
      <c r="P212" s="143">
        <f>O212*H212</f>
        <v>0</v>
      </c>
      <c r="Q212" s="143">
        <v>0</v>
      </c>
      <c r="R212" s="143">
        <f>Q212*H212</f>
        <v>0</v>
      </c>
      <c r="S212" s="143">
        <v>0</v>
      </c>
      <c r="T212" s="144">
        <f>S212*H212</f>
        <v>0</v>
      </c>
      <c r="AR212" s="145" t="s">
        <v>159</v>
      </c>
      <c r="AT212" s="145" t="s">
        <v>155</v>
      </c>
      <c r="AU212" s="145" t="s">
        <v>88</v>
      </c>
      <c r="AY212" s="17" t="s">
        <v>152</v>
      </c>
      <c r="BE212" s="146">
        <f>IF(N212="základní",J212,0)</f>
        <v>0</v>
      </c>
      <c r="BF212" s="146">
        <f>IF(N212="snížená",J212,0)</f>
        <v>0</v>
      </c>
      <c r="BG212" s="146">
        <f>IF(N212="zákl. přenesená",J212,0)</f>
        <v>0</v>
      </c>
      <c r="BH212" s="146">
        <f>IF(N212="sníž. přenesená",J212,0)</f>
        <v>0</v>
      </c>
      <c r="BI212" s="146">
        <f>IF(N212="nulová",J212,0)</f>
        <v>0</v>
      </c>
      <c r="BJ212" s="17" t="s">
        <v>86</v>
      </c>
      <c r="BK212" s="146">
        <f>ROUND(I212*H212,2)</f>
        <v>0</v>
      </c>
      <c r="BL212" s="17" t="s">
        <v>159</v>
      </c>
      <c r="BM212" s="145" t="s">
        <v>266</v>
      </c>
    </row>
    <row r="213" spans="2:65" s="1" customFormat="1" ht="37.9" customHeight="1">
      <c r="B213" s="32"/>
      <c r="C213" s="133" t="s">
        <v>267</v>
      </c>
      <c r="D213" s="133" t="s">
        <v>155</v>
      </c>
      <c r="E213" s="134" t="s">
        <v>268</v>
      </c>
      <c r="F213" s="135" t="s">
        <v>269</v>
      </c>
      <c r="G213" s="136" t="s">
        <v>158</v>
      </c>
      <c r="H213" s="137">
        <v>12.579000000000001</v>
      </c>
      <c r="I213" s="138"/>
      <c r="J213" s="139">
        <f>ROUND(I213*H213,2)</f>
        <v>0</v>
      </c>
      <c r="K213" s="140"/>
      <c r="L213" s="32"/>
      <c r="M213" s="141" t="s">
        <v>1</v>
      </c>
      <c r="N213" s="142" t="s">
        <v>43</v>
      </c>
      <c r="P213" s="143">
        <f>O213*H213</f>
        <v>0</v>
      </c>
      <c r="Q213" s="143">
        <v>0</v>
      </c>
      <c r="R213" s="143">
        <f>Q213*H213</f>
        <v>0</v>
      </c>
      <c r="S213" s="143">
        <v>0</v>
      </c>
      <c r="T213" s="144">
        <f>S213*H213</f>
        <v>0</v>
      </c>
      <c r="AR213" s="145" t="s">
        <v>159</v>
      </c>
      <c r="AT213" s="145" t="s">
        <v>155</v>
      </c>
      <c r="AU213" s="145" t="s">
        <v>88</v>
      </c>
      <c r="AY213" s="17" t="s">
        <v>152</v>
      </c>
      <c r="BE213" s="146">
        <f>IF(N213="základní",J213,0)</f>
        <v>0</v>
      </c>
      <c r="BF213" s="146">
        <f>IF(N213="snížená",J213,0)</f>
        <v>0</v>
      </c>
      <c r="BG213" s="146">
        <f>IF(N213="zákl. přenesená",J213,0)</f>
        <v>0</v>
      </c>
      <c r="BH213" s="146">
        <f>IF(N213="sníž. přenesená",J213,0)</f>
        <v>0</v>
      </c>
      <c r="BI213" s="146">
        <f>IF(N213="nulová",J213,0)</f>
        <v>0</v>
      </c>
      <c r="BJ213" s="17" t="s">
        <v>86</v>
      </c>
      <c r="BK213" s="146">
        <f>ROUND(I213*H213,2)</f>
        <v>0</v>
      </c>
      <c r="BL213" s="17" t="s">
        <v>159</v>
      </c>
      <c r="BM213" s="145" t="s">
        <v>270</v>
      </c>
    </row>
    <row r="214" spans="2:65" s="1" customFormat="1" ht="62.65" customHeight="1">
      <c r="B214" s="32"/>
      <c r="C214" s="133" t="s">
        <v>271</v>
      </c>
      <c r="D214" s="133" t="s">
        <v>155</v>
      </c>
      <c r="E214" s="134" t="s">
        <v>272</v>
      </c>
      <c r="F214" s="135" t="s">
        <v>273</v>
      </c>
      <c r="G214" s="136" t="s">
        <v>158</v>
      </c>
      <c r="H214" s="137">
        <v>125.79</v>
      </c>
      <c r="I214" s="138"/>
      <c r="J214" s="139">
        <f>ROUND(I214*H214,2)</f>
        <v>0</v>
      </c>
      <c r="K214" s="140"/>
      <c r="L214" s="32"/>
      <c r="M214" s="141" t="s">
        <v>1</v>
      </c>
      <c r="N214" s="142" t="s">
        <v>43</v>
      </c>
      <c r="P214" s="143">
        <f>O214*H214</f>
        <v>0</v>
      </c>
      <c r="Q214" s="143">
        <v>0</v>
      </c>
      <c r="R214" s="143">
        <f>Q214*H214</f>
        <v>0</v>
      </c>
      <c r="S214" s="143">
        <v>0</v>
      </c>
      <c r="T214" s="144">
        <f>S214*H214</f>
        <v>0</v>
      </c>
      <c r="AR214" s="145" t="s">
        <v>159</v>
      </c>
      <c r="AT214" s="145" t="s">
        <v>155</v>
      </c>
      <c r="AU214" s="145" t="s">
        <v>88</v>
      </c>
      <c r="AY214" s="17" t="s">
        <v>152</v>
      </c>
      <c r="BE214" s="146">
        <f>IF(N214="základní",J214,0)</f>
        <v>0</v>
      </c>
      <c r="BF214" s="146">
        <f>IF(N214="snížená",J214,0)</f>
        <v>0</v>
      </c>
      <c r="BG214" s="146">
        <f>IF(N214="zákl. přenesená",J214,0)</f>
        <v>0</v>
      </c>
      <c r="BH214" s="146">
        <f>IF(N214="sníž. přenesená",J214,0)</f>
        <v>0</v>
      </c>
      <c r="BI214" s="146">
        <f>IF(N214="nulová",J214,0)</f>
        <v>0</v>
      </c>
      <c r="BJ214" s="17" t="s">
        <v>86</v>
      </c>
      <c r="BK214" s="146">
        <f>ROUND(I214*H214,2)</f>
        <v>0</v>
      </c>
      <c r="BL214" s="17" t="s">
        <v>159</v>
      </c>
      <c r="BM214" s="145" t="s">
        <v>274</v>
      </c>
    </row>
    <row r="215" spans="2:65" s="13" customFormat="1">
      <c r="B215" s="157"/>
      <c r="D215" s="147" t="s">
        <v>163</v>
      </c>
      <c r="F215" s="159" t="s">
        <v>275</v>
      </c>
      <c r="H215" s="160">
        <v>125.79</v>
      </c>
      <c r="I215" s="161"/>
      <c r="L215" s="157"/>
      <c r="M215" s="162"/>
      <c r="T215" s="163"/>
      <c r="AT215" s="158" t="s">
        <v>163</v>
      </c>
      <c r="AU215" s="158" t="s">
        <v>88</v>
      </c>
      <c r="AV215" s="13" t="s">
        <v>88</v>
      </c>
      <c r="AW215" s="13" t="s">
        <v>4</v>
      </c>
      <c r="AX215" s="13" t="s">
        <v>86</v>
      </c>
      <c r="AY215" s="158" t="s">
        <v>152</v>
      </c>
    </row>
    <row r="216" spans="2:65" s="1" customFormat="1" ht="24.25" customHeight="1">
      <c r="B216" s="32"/>
      <c r="C216" s="133" t="s">
        <v>7</v>
      </c>
      <c r="D216" s="133" t="s">
        <v>155</v>
      </c>
      <c r="E216" s="134" t="s">
        <v>276</v>
      </c>
      <c r="F216" s="135" t="s">
        <v>277</v>
      </c>
      <c r="G216" s="136" t="s">
        <v>254</v>
      </c>
      <c r="H216" s="137">
        <v>12</v>
      </c>
      <c r="I216" s="138"/>
      <c r="J216" s="139">
        <f>ROUND(I216*H216,2)</f>
        <v>0</v>
      </c>
      <c r="K216" s="140"/>
      <c r="L216" s="32"/>
      <c r="M216" s="141" t="s">
        <v>1</v>
      </c>
      <c r="N216" s="142" t="s">
        <v>43</v>
      </c>
      <c r="P216" s="143">
        <f>O216*H216</f>
        <v>0</v>
      </c>
      <c r="Q216" s="143">
        <v>0</v>
      </c>
      <c r="R216" s="143">
        <f>Q216*H216</f>
        <v>0</v>
      </c>
      <c r="S216" s="143">
        <v>0</v>
      </c>
      <c r="T216" s="144">
        <f>S216*H216</f>
        <v>0</v>
      </c>
      <c r="AR216" s="145" t="s">
        <v>159</v>
      </c>
      <c r="AT216" s="145" t="s">
        <v>155</v>
      </c>
      <c r="AU216" s="145" t="s">
        <v>88</v>
      </c>
      <c r="AY216" s="17" t="s">
        <v>152</v>
      </c>
      <c r="BE216" s="146">
        <f>IF(N216="základní",J216,0)</f>
        <v>0</v>
      </c>
      <c r="BF216" s="146">
        <f>IF(N216="snížená",J216,0)</f>
        <v>0</v>
      </c>
      <c r="BG216" s="146">
        <f>IF(N216="zákl. přenesená",J216,0)</f>
        <v>0</v>
      </c>
      <c r="BH216" s="146">
        <f>IF(N216="sníž. přenesená",J216,0)</f>
        <v>0</v>
      </c>
      <c r="BI216" s="146">
        <f>IF(N216="nulová",J216,0)</f>
        <v>0</v>
      </c>
      <c r="BJ216" s="17" t="s">
        <v>86</v>
      </c>
      <c r="BK216" s="146">
        <f>ROUND(I216*H216,2)</f>
        <v>0</v>
      </c>
      <c r="BL216" s="17" t="s">
        <v>159</v>
      </c>
      <c r="BM216" s="145" t="s">
        <v>278</v>
      </c>
    </row>
    <row r="217" spans="2:65" s="1" customFormat="1" ht="37.9" customHeight="1">
      <c r="B217" s="32"/>
      <c r="C217" s="133" t="s">
        <v>279</v>
      </c>
      <c r="D217" s="133" t="s">
        <v>155</v>
      </c>
      <c r="E217" s="134" t="s">
        <v>280</v>
      </c>
      <c r="F217" s="135" t="s">
        <v>281</v>
      </c>
      <c r="G217" s="136" t="s">
        <v>254</v>
      </c>
      <c r="H217" s="137">
        <v>360</v>
      </c>
      <c r="I217" s="138"/>
      <c r="J217" s="139">
        <f>ROUND(I217*H217,2)</f>
        <v>0</v>
      </c>
      <c r="K217" s="140"/>
      <c r="L217" s="32"/>
      <c r="M217" s="141" t="s">
        <v>1</v>
      </c>
      <c r="N217" s="142" t="s">
        <v>43</v>
      </c>
      <c r="P217" s="143">
        <f>O217*H217</f>
        <v>0</v>
      </c>
      <c r="Q217" s="143">
        <v>0</v>
      </c>
      <c r="R217" s="143">
        <f>Q217*H217</f>
        <v>0</v>
      </c>
      <c r="S217" s="143">
        <v>0</v>
      </c>
      <c r="T217" s="144">
        <f>S217*H217</f>
        <v>0</v>
      </c>
      <c r="AR217" s="145" t="s">
        <v>159</v>
      </c>
      <c r="AT217" s="145" t="s">
        <v>155</v>
      </c>
      <c r="AU217" s="145" t="s">
        <v>88</v>
      </c>
      <c r="AY217" s="17" t="s">
        <v>152</v>
      </c>
      <c r="BE217" s="146">
        <f>IF(N217="základní",J217,0)</f>
        <v>0</v>
      </c>
      <c r="BF217" s="146">
        <f>IF(N217="snížená",J217,0)</f>
        <v>0</v>
      </c>
      <c r="BG217" s="146">
        <f>IF(N217="zákl. přenesená",J217,0)</f>
        <v>0</v>
      </c>
      <c r="BH217" s="146">
        <f>IF(N217="sníž. přenesená",J217,0)</f>
        <v>0</v>
      </c>
      <c r="BI217" s="146">
        <f>IF(N217="nulová",J217,0)</f>
        <v>0</v>
      </c>
      <c r="BJ217" s="17" t="s">
        <v>86</v>
      </c>
      <c r="BK217" s="146">
        <f>ROUND(I217*H217,2)</f>
        <v>0</v>
      </c>
      <c r="BL217" s="17" t="s">
        <v>159</v>
      </c>
      <c r="BM217" s="145" t="s">
        <v>282</v>
      </c>
    </row>
    <row r="218" spans="2:65" s="13" customFormat="1">
      <c r="B218" s="157"/>
      <c r="D218" s="147" t="s">
        <v>163</v>
      </c>
      <c r="F218" s="159" t="s">
        <v>283</v>
      </c>
      <c r="H218" s="160">
        <v>360</v>
      </c>
      <c r="I218" s="161"/>
      <c r="L218" s="157"/>
      <c r="M218" s="162"/>
      <c r="T218" s="163"/>
      <c r="AT218" s="158" t="s">
        <v>163</v>
      </c>
      <c r="AU218" s="158" t="s">
        <v>88</v>
      </c>
      <c r="AV218" s="13" t="s">
        <v>88</v>
      </c>
      <c r="AW218" s="13" t="s">
        <v>4</v>
      </c>
      <c r="AX218" s="13" t="s">
        <v>86</v>
      </c>
      <c r="AY218" s="158" t="s">
        <v>152</v>
      </c>
    </row>
    <row r="219" spans="2:65" s="1" customFormat="1" ht="33" customHeight="1">
      <c r="B219" s="32"/>
      <c r="C219" s="133" t="s">
        <v>284</v>
      </c>
      <c r="D219" s="133" t="s">
        <v>155</v>
      </c>
      <c r="E219" s="134" t="s">
        <v>285</v>
      </c>
      <c r="F219" s="135" t="s">
        <v>286</v>
      </c>
      <c r="G219" s="136" t="s">
        <v>158</v>
      </c>
      <c r="H219" s="137">
        <v>12.579000000000001</v>
      </c>
      <c r="I219" s="138"/>
      <c r="J219" s="139">
        <f>ROUND(I219*H219,2)</f>
        <v>0</v>
      </c>
      <c r="K219" s="140"/>
      <c r="L219" s="32"/>
      <c r="M219" s="141" t="s">
        <v>1</v>
      </c>
      <c r="N219" s="142" t="s">
        <v>43</v>
      </c>
      <c r="P219" s="143">
        <f>O219*H219</f>
        <v>0</v>
      </c>
      <c r="Q219" s="143">
        <v>0</v>
      </c>
      <c r="R219" s="143">
        <f>Q219*H219</f>
        <v>0</v>
      </c>
      <c r="S219" s="143">
        <v>0</v>
      </c>
      <c r="T219" s="144">
        <f>S219*H219</f>
        <v>0</v>
      </c>
      <c r="AR219" s="145" t="s">
        <v>159</v>
      </c>
      <c r="AT219" s="145" t="s">
        <v>155</v>
      </c>
      <c r="AU219" s="145" t="s">
        <v>88</v>
      </c>
      <c r="AY219" s="17" t="s">
        <v>152</v>
      </c>
      <c r="BE219" s="146">
        <f>IF(N219="základní",J219,0)</f>
        <v>0</v>
      </c>
      <c r="BF219" s="146">
        <f>IF(N219="snížená",J219,0)</f>
        <v>0</v>
      </c>
      <c r="BG219" s="146">
        <f>IF(N219="zákl. přenesená",J219,0)</f>
        <v>0</v>
      </c>
      <c r="BH219" s="146">
        <f>IF(N219="sníž. přenesená",J219,0)</f>
        <v>0</v>
      </c>
      <c r="BI219" s="146">
        <f>IF(N219="nulová",J219,0)</f>
        <v>0</v>
      </c>
      <c r="BJ219" s="17" t="s">
        <v>86</v>
      </c>
      <c r="BK219" s="146">
        <f>ROUND(I219*H219,2)</f>
        <v>0</v>
      </c>
      <c r="BL219" s="17" t="s">
        <v>159</v>
      </c>
      <c r="BM219" s="145" t="s">
        <v>287</v>
      </c>
    </row>
    <row r="220" spans="2:65" s="1" customFormat="1" ht="44.25" customHeight="1">
      <c r="B220" s="32"/>
      <c r="C220" s="133" t="s">
        <v>288</v>
      </c>
      <c r="D220" s="133" t="s">
        <v>155</v>
      </c>
      <c r="E220" s="134" t="s">
        <v>289</v>
      </c>
      <c r="F220" s="135" t="s">
        <v>290</v>
      </c>
      <c r="G220" s="136" t="s">
        <v>158</v>
      </c>
      <c r="H220" s="137">
        <v>176.10599999999999</v>
      </c>
      <c r="I220" s="138"/>
      <c r="J220" s="139">
        <f>ROUND(I220*H220,2)</f>
        <v>0</v>
      </c>
      <c r="K220" s="140"/>
      <c r="L220" s="32"/>
      <c r="M220" s="141" t="s">
        <v>1</v>
      </c>
      <c r="N220" s="142" t="s">
        <v>43</v>
      </c>
      <c r="P220" s="143">
        <f>O220*H220</f>
        <v>0</v>
      </c>
      <c r="Q220" s="143">
        <v>0</v>
      </c>
      <c r="R220" s="143">
        <f>Q220*H220</f>
        <v>0</v>
      </c>
      <c r="S220" s="143">
        <v>0</v>
      </c>
      <c r="T220" s="144">
        <f>S220*H220</f>
        <v>0</v>
      </c>
      <c r="AR220" s="145" t="s">
        <v>159</v>
      </c>
      <c r="AT220" s="145" t="s">
        <v>155</v>
      </c>
      <c r="AU220" s="145" t="s">
        <v>88</v>
      </c>
      <c r="AY220" s="17" t="s">
        <v>152</v>
      </c>
      <c r="BE220" s="146">
        <f>IF(N220="základní",J220,0)</f>
        <v>0</v>
      </c>
      <c r="BF220" s="146">
        <f>IF(N220="snížená",J220,0)</f>
        <v>0</v>
      </c>
      <c r="BG220" s="146">
        <f>IF(N220="zákl. přenesená",J220,0)</f>
        <v>0</v>
      </c>
      <c r="BH220" s="146">
        <f>IF(N220="sníž. přenesená",J220,0)</f>
        <v>0</v>
      </c>
      <c r="BI220" s="146">
        <f>IF(N220="nulová",J220,0)</f>
        <v>0</v>
      </c>
      <c r="BJ220" s="17" t="s">
        <v>86</v>
      </c>
      <c r="BK220" s="146">
        <f>ROUND(I220*H220,2)</f>
        <v>0</v>
      </c>
      <c r="BL220" s="17" t="s">
        <v>159</v>
      </c>
      <c r="BM220" s="145" t="s">
        <v>291</v>
      </c>
    </row>
    <row r="221" spans="2:65" s="13" customFormat="1">
      <c r="B221" s="157"/>
      <c r="D221" s="147" t="s">
        <v>163</v>
      </c>
      <c r="F221" s="159" t="s">
        <v>292</v>
      </c>
      <c r="H221" s="160">
        <v>176.10599999999999</v>
      </c>
      <c r="I221" s="161"/>
      <c r="L221" s="157"/>
      <c r="M221" s="162"/>
      <c r="T221" s="163"/>
      <c r="AT221" s="158" t="s">
        <v>163</v>
      </c>
      <c r="AU221" s="158" t="s">
        <v>88</v>
      </c>
      <c r="AV221" s="13" t="s">
        <v>88</v>
      </c>
      <c r="AW221" s="13" t="s">
        <v>4</v>
      </c>
      <c r="AX221" s="13" t="s">
        <v>86</v>
      </c>
      <c r="AY221" s="158" t="s">
        <v>152</v>
      </c>
    </row>
    <row r="222" spans="2:65" s="1" customFormat="1" ht="49.15" customHeight="1">
      <c r="B222" s="32"/>
      <c r="C222" s="133" t="s">
        <v>293</v>
      </c>
      <c r="D222" s="133" t="s">
        <v>155</v>
      </c>
      <c r="E222" s="134" t="s">
        <v>294</v>
      </c>
      <c r="F222" s="135" t="s">
        <v>295</v>
      </c>
      <c r="G222" s="136" t="s">
        <v>158</v>
      </c>
      <c r="H222" s="137">
        <v>12.579000000000001</v>
      </c>
      <c r="I222" s="138"/>
      <c r="J222" s="139">
        <f>ROUND(I222*H222,2)</f>
        <v>0</v>
      </c>
      <c r="K222" s="140"/>
      <c r="L222" s="32"/>
      <c r="M222" s="141" t="s">
        <v>1</v>
      </c>
      <c r="N222" s="142" t="s">
        <v>43</v>
      </c>
      <c r="P222" s="143">
        <f>O222*H222</f>
        <v>0</v>
      </c>
      <c r="Q222" s="143">
        <v>0</v>
      </c>
      <c r="R222" s="143">
        <f>Q222*H222</f>
        <v>0</v>
      </c>
      <c r="S222" s="143">
        <v>0</v>
      </c>
      <c r="T222" s="144">
        <f>S222*H222</f>
        <v>0</v>
      </c>
      <c r="AR222" s="145" t="s">
        <v>159</v>
      </c>
      <c r="AT222" s="145" t="s">
        <v>155</v>
      </c>
      <c r="AU222" s="145" t="s">
        <v>88</v>
      </c>
      <c r="AY222" s="17" t="s">
        <v>152</v>
      </c>
      <c r="BE222" s="146">
        <f>IF(N222="základní",J222,0)</f>
        <v>0</v>
      </c>
      <c r="BF222" s="146">
        <f>IF(N222="snížená",J222,0)</f>
        <v>0</v>
      </c>
      <c r="BG222" s="146">
        <f>IF(N222="zákl. přenesená",J222,0)</f>
        <v>0</v>
      </c>
      <c r="BH222" s="146">
        <f>IF(N222="sníž. přenesená",J222,0)</f>
        <v>0</v>
      </c>
      <c r="BI222" s="146">
        <f>IF(N222="nulová",J222,0)</f>
        <v>0</v>
      </c>
      <c r="BJ222" s="17" t="s">
        <v>86</v>
      </c>
      <c r="BK222" s="146">
        <f>ROUND(I222*H222,2)</f>
        <v>0</v>
      </c>
      <c r="BL222" s="17" t="s">
        <v>159</v>
      </c>
      <c r="BM222" s="145" t="s">
        <v>296</v>
      </c>
    </row>
    <row r="223" spans="2:65" s="11" customFormat="1" ht="22.9" customHeight="1">
      <c r="B223" s="121"/>
      <c r="D223" s="122" t="s">
        <v>77</v>
      </c>
      <c r="E223" s="131" t="s">
        <v>297</v>
      </c>
      <c r="F223" s="131" t="s">
        <v>298</v>
      </c>
      <c r="I223" s="124"/>
      <c r="J223" s="132">
        <f>BK223</f>
        <v>0</v>
      </c>
      <c r="L223" s="121"/>
      <c r="M223" s="126"/>
      <c r="P223" s="127">
        <f>SUM(P224:P225)</f>
        <v>0</v>
      </c>
      <c r="R223" s="127">
        <f>SUM(R224:R225)</f>
        <v>0</v>
      </c>
      <c r="T223" s="128">
        <f>SUM(T224:T225)</f>
        <v>0</v>
      </c>
      <c r="AR223" s="122" t="s">
        <v>86</v>
      </c>
      <c r="AT223" s="129" t="s">
        <v>77</v>
      </c>
      <c r="AU223" s="129" t="s">
        <v>86</v>
      </c>
      <c r="AY223" s="122" t="s">
        <v>152</v>
      </c>
      <c r="BK223" s="130">
        <f>SUM(BK224:BK225)</f>
        <v>0</v>
      </c>
    </row>
    <row r="224" spans="2:65" s="1" customFormat="1" ht="55.5" customHeight="1">
      <c r="B224" s="32"/>
      <c r="C224" s="133" t="s">
        <v>299</v>
      </c>
      <c r="D224" s="133" t="s">
        <v>155</v>
      </c>
      <c r="E224" s="134" t="s">
        <v>300</v>
      </c>
      <c r="F224" s="135" t="s">
        <v>301</v>
      </c>
      <c r="G224" s="136" t="s">
        <v>158</v>
      </c>
      <c r="H224" s="137">
        <v>3.9940000000000002</v>
      </c>
      <c r="I224" s="138"/>
      <c r="J224" s="139">
        <f>ROUND(I224*H224,2)</f>
        <v>0</v>
      </c>
      <c r="K224" s="140"/>
      <c r="L224" s="32"/>
      <c r="M224" s="141" t="s">
        <v>1</v>
      </c>
      <c r="N224" s="142" t="s">
        <v>43</v>
      </c>
      <c r="P224" s="143">
        <f>O224*H224</f>
        <v>0</v>
      </c>
      <c r="Q224" s="143">
        <v>0</v>
      </c>
      <c r="R224" s="143">
        <f>Q224*H224</f>
        <v>0</v>
      </c>
      <c r="S224" s="143">
        <v>0</v>
      </c>
      <c r="T224" s="144">
        <f>S224*H224</f>
        <v>0</v>
      </c>
      <c r="AR224" s="145" t="s">
        <v>159</v>
      </c>
      <c r="AT224" s="145" t="s">
        <v>155</v>
      </c>
      <c r="AU224" s="145" t="s">
        <v>88</v>
      </c>
      <c r="AY224" s="17" t="s">
        <v>152</v>
      </c>
      <c r="BE224" s="146">
        <f>IF(N224="základní",J224,0)</f>
        <v>0</v>
      </c>
      <c r="BF224" s="146">
        <f>IF(N224="snížená",J224,0)</f>
        <v>0</v>
      </c>
      <c r="BG224" s="146">
        <f>IF(N224="zákl. přenesená",J224,0)</f>
        <v>0</v>
      </c>
      <c r="BH224" s="146">
        <f>IF(N224="sníž. přenesená",J224,0)</f>
        <v>0</v>
      </c>
      <c r="BI224" s="146">
        <f>IF(N224="nulová",J224,0)</f>
        <v>0</v>
      </c>
      <c r="BJ224" s="17" t="s">
        <v>86</v>
      </c>
      <c r="BK224" s="146">
        <f>ROUND(I224*H224,2)</f>
        <v>0</v>
      </c>
      <c r="BL224" s="17" t="s">
        <v>159</v>
      </c>
      <c r="BM224" s="145" t="s">
        <v>302</v>
      </c>
    </row>
    <row r="225" spans="2:65" s="1" customFormat="1" ht="66.75" customHeight="1">
      <c r="B225" s="32"/>
      <c r="C225" s="133" t="s">
        <v>303</v>
      </c>
      <c r="D225" s="133" t="s">
        <v>155</v>
      </c>
      <c r="E225" s="134" t="s">
        <v>304</v>
      </c>
      <c r="F225" s="135" t="s">
        <v>305</v>
      </c>
      <c r="G225" s="136" t="s">
        <v>158</v>
      </c>
      <c r="H225" s="137">
        <v>3.9940000000000002</v>
      </c>
      <c r="I225" s="138"/>
      <c r="J225" s="139">
        <f>ROUND(I225*H225,2)</f>
        <v>0</v>
      </c>
      <c r="K225" s="140"/>
      <c r="L225" s="32"/>
      <c r="M225" s="141" t="s">
        <v>1</v>
      </c>
      <c r="N225" s="142" t="s">
        <v>43</v>
      </c>
      <c r="P225" s="143">
        <f>O225*H225</f>
        <v>0</v>
      </c>
      <c r="Q225" s="143">
        <v>0</v>
      </c>
      <c r="R225" s="143">
        <f>Q225*H225</f>
        <v>0</v>
      </c>
      <c r="S225" s="143">
        <v>0</v>
      </c>
      <c r="T225" s="144">
        <f>S225*H225</f>
        <v>0</v>
      </c>
      <c r="AR225" s="145" t="s">
        <v>159</v>
      </c>
      <c r="AT225" s="145" t="s">
        <v>155</v>
      </c>
      <c r="AU225" s="145" t="s">
        <v>88</v>
      </c>
      <c r="AY225" s="17" t="s">
        <v>152</v>
      </c>
      <c r="BE225" s="146">
        <f>IF(N225="základní",J225,0)</f>
        <v>0</v>
      </c>
      <c r="BF225" s="146">
        <f>IF(N225="snížená",J225,0)</f>
        <v>0</v>
      </c>
      <c r="BG225" s="146">
        <f>IF(N225="zákl. přenesená",J225,0)</f>
        <v>0</v>
      </c>
      <c r="BH225" s="146">
        <f>IF(N225="sníž. přenesená",J225,0)</f>
        <v>0</v>
      </c>
      <c r="BI225" s="146">
        <f>IF(N225="nulová",J225,0)</f>
        <v>0</v>
      </c>
      <c r="BJ225" s="17" t="s">
        <v>86</v>
      </c>
      <c r="BK225" s="146">
        <f>ROUND(I225*H225,2)</f>
        <v>0</v>
      </c>
      <c r="BL225" s="17" t="s">
        <v>159</v>
      </c>
      <c r="BM225" s="145" t="s">
        <v>306</v>
      </c>
    </row>
    <row r="226" spans="2:65" s="11" customFormat="1" ht="25.9" customHeight="1">
      <c r="B226" s="121"/>
      <c r="D226" s="122" t="s">
        <v>77</v>
      </c>
      <c r="E226" s="123" t="s">
        <v>307</v>
      </c>
      <c r="F226" s="123" t="s">
        <v>308</v>
      </c>
      <c r="I226" s="124"/>
      <c r="J226" s="125">
        <f>BK226</f>
        <v>0</v>
      </c>
      <c r="L226" s="121"/>
      <c r="M226" s="126"/>
      <c r="P226" s="127">
        <f>P227+P235+P259+P289+P299+P438+P482+P498+P522+P568+P597+P678+P714+P749</f>
        <v>0</v>
      </c>
      <c r="R226" s="127">
        <f>R227+R235+R259+R289+R299+R438+R482+R498+R522+R568+R597+R678+R714+R749</f>
        <v>11.947568649999997</v>
      </c>
      <c r="T226" s="128">
        <f>T227+T235+T259+T289+T299+T438+T482+T498+T522+T568+T597+T678+T714+T749</f>
        <v>11.94733197</v>
      </c>
      <c r="AR226" s="122" t="s">
        <v>88</v>
      </c>
      <c r="AT226" s="129" t="s">
        <v>77</v>
      </c>
      <c r="AU226" s="129" t="s">
        <v>78</v>
      </c>
      <c r="AY226" s="122" t="s">
        <v>152</v>
      </c>
      <c r="BK226" s="130">
        <f>BK227+BK235+BK259+BK289+BK299+BK438+BK482+BK498+BK522+BK568+BK597+BK678+BK714+BK749</f>
        <v>0</v>
      </c>
    </row>
    <row r="227" spans="2:65" s="11" customFormat="1" ht="22.9" customHeight="1">
      <c r="B227" s="121"/>
      <c r="D227" s="122" t="s">
        <v>77</v>
      </c>
      <c r="E227" s="131" t="s">
        <v>309</v>
      </c>
      <c r="F227" s="131" t="s">
        <v>310</v>
      </c>
      <c r="I227" s="124"/>
      <c r="J227" s="132">
        <f>BK227</f>
        <v>0</v>
      </c>
      <c r="L227" s="121"/>
      <c r="M227" s="126"/>
      <c r="P227" s="127">
        <f>SUM(P228:P234)</f>
        <v>0</v>
      </c>
      <c r="R227" s="127">
        <f>SUM(R228:R234)</f>
        <v>0</v>
      </c>
      <c r="T227" s="128">
        <f>SUM(T228:T234)</f>
        <v>7.0239999999999999E-3</v>
      </c>
      <c r="AR227" s="122" t="s">
        <v>88</v>
      </c>
      <c r="AT227" s="129" t="s">
        <v>77</v>
      </c>
      <c r="AU227" s="129" t="s">
        <v>86</v>
      </c>
      <c r="AY227" s="122" t="s">
        <v>152</v>
      </c>
      <c r="BK227" s="130">
        <f>SUM(BK228:BK234)</f>
        <v>0</v>
      </c>
    </row>
    <row r="228" spans="2:65" s="1" customFormat="1" ht="37.9" customHeight="1">
      <c r="B228" s="32"/>
      <c r="C228" s="133" t="s">
        <v>311</v>
      </c>
      <c r="D228" s="133" t="s">
        <v>155</v>
      </c>
      <c r="E228" s="134" t="s">
        <v>312</v>
      </c>
      <c r="F228" s="135" t="s">
        <v>313</v>
      </c>
      <c r="G228" s="136" t="s">
        <v>177</v>
      </c>
      <c r="H228" s="137">
        <v>2.1949999999999998</v>
      </c>
      <c r="I228" s="138"/>
      <c r="J228" s="139">
        <f>ROUND(I228*H228,2)</f>
        <v>0</v>
      </c>
      <c r="K228" s="140"/>
      <c r="L228" s="32"/>
      <c r="M228" s="141" t="s">
        <v>1</v>
      </c>
      <c r="N228" s="142" t="s">
        <v>43</v>
      </c>
      <c r="P228" s="143">
        <f>O228*H228</f>
        <v>0</v>
      </c>
      <c r="Q228" s="143">
        <v>0</v>
      </c>
      <c r="R228" s="143">
        <f>Q228*H228</f>
        <v>0</v>
      </c>
      <c r="S228" s="143">
        <v>3.2000000000000002E-3</v>
      </c>
      <c r="T228" s="144">
        <f>S228*H228</f>
        <v>7.0239999999999999E-3</v>
      </c>
      <c r="AR228" s="145" t="s">
        <v>251</v>
      </c>
      <c r="AT228" s="145" t="s">
        <v>155</v>
      </c>
      <c r="AU228" s="145" t="s">
        <v>88</v>
      </c>
      <c r="AY228" s="17" t="s">
        <v>152</v>
      </c>
      <c r="BE228" s="146">
        <f>IF(N228="základní",J228,0)</f>
        <v>0</v>
      </c>
      <c r="BF228" s="146">
        <f>IF(N228="snížená",J228,0)</f>
        <v>0</v>
      </c>
      <c r="BG228" s="146">
        <f>IF(N228="zákl. přenesená",J228,0)</f>
        <v>0</v>
      </c>
      <c r="BH228" s="146">
        <f>IF(N228="sníž. přenesená",J228,0)</f>
        <v>0</v>
      </c>
      <c r="BI228" s="146">
        <f>IF(N228="nulová",J228,0)</f>
        <v>0</v>
      </c>
      <c r="BJ228" s="17" t="s">
        <v>86</v>
      </c>
      <c r="BK228" s="146">
        <f>ROUND(I228*H228,2)</f>
        <v>0</v>
      </c>
      <c r="BL228" s="17" t="s">
        <v>251</v>
      </c>
      <c r="BM228" s="145" t="s">
        <v>314</v>
      </c>
    </row>
    <row r="229" spans="2:65" s="12" customFormat="1">
      <c r="B229" s="151"/>
      <c r="D229" s="147" t="s">
        <v>163</v>
      </c>
      <c r="E229" s="152" t="s">
        <v>1</v>
      </c>
      <c r="F229" s="153" t="s">
        <v>238</v>
      </c>
      <c r="H229" s="152" t="s">
        <v>1</v>
      </c>
      <c r="I229" s="154"/>
      <c r="L229" s="151"/>
      <c r="M229" s="155"/>
      <c r="T229" s="156"/>
      <c r="AT229" s="152" t="s">
        <v>163</v>
      </c>
      <c r="AU229" s="152" t="s">
        <v>88</v>
      </c>
      <c r="AV229" s="12" t="s">
        <v>86</v>
      </c>
      <c r="AW229" s="12" t="s">
        <v>35</v>
      </c>
      <c r="AX229" s="12" t="s">
        <v>78</v>
      </c>
      <c r="AY229" s="152" t="s">
        <v>152</v>
      </c>
    </row>
    <row r="230" spans="2:65" s="13" customFormat="1">
      <c r="B230" s="157"/>
      <c r="D230" s="147" t="s">
        <v>163</v>
      </c>
      <c r="E230" s="158" t="s">
        <v>1</v>
      </c>
      <c r="F230" s="159" t="s">
        <v>315</v>
      </c>
      <c r="H230" s="160">
        <v>2.1949999999999998</v>
      </c>
      <c r="I230" s="161"/>
      <c r="L230" s="157"/>
      <c r="M230" s="162"/>
      <c r="T230" s="163"/>
      <c r="AT230" s="158" t="s">
        <v>163</v>
      </c>
      <c r="AU230" s="158" t="s">
        <v>88</v>
      </c>
      <c r="AV230" s="13" t="s">
        <v>88</v>
      </c>
      <c r="AW230" s="13" t="s">
        <v>35</v>
      </c>
      <c r="AX230" s="13" t="s">
        <v>78</v>
      </c>
      <c r="AY230" s="158" t="s">
        <v>152</v>
      </c>
    </row>
    <row r="231" spans="2:65" s="14" customFormat="1">
      <c r="B231" s="164"/>
      <c r="D231" s="147" t="s">
        <v>163</v>
      </c>
      <c r="E231" s="165" t="s">
        <v>1</v>
      </c>
      <c r="F231" s="166" t="s">
        <v>166</v>
      </c>
      <c r="H231" s="167">
        <v>2.1949999999999998</v>
      </c>
      <c r="I231" s="168"/>
      <c r="L231" s="164"/>
      <c r="M231" s="169"/>
      <c r="T231" s="170"/>
      <c r="AT231" s="165" t="s">
        <v>163</v>
      </c>
      <c r="AU231" s="165" t="s">
        <v>88</v>
      </c>
      <c r="AV231" s="14" t="s">
        <v>159</v>
      </c>
      <c r="AW231" s="14" t="s">
        <v>35</v>
      </c>
      <c r="AX231" s="14" t="s">
        <v>86</v>
      </c>
      <c r="AY231" s="165" t="s">
        <v>152</v>
      </c>
    </row>
    <row r="232" spans="2:65" s="1" customFormat="1" ht="55.5" customHeight="1">
      <c r="B232" s="32"/>
      <c r="C232" s="133" t="s">
        <v>316</v>
      </c>
      <c r="D232" s="133" t="s">
        <v>155</v>
      </c>
      <c r="E232" s="134" t="s">
        <v>317</v>
      </c>
      <c r="F232" s="135" t="s">
        <v>318</v>
      </c>
      <c r="G232" s="136" t="s">
        <v>319</v>
      </c>
      <c r="H232" s="182"/>
      <c r="I232" s="138"/>
      <c r="J232" s="139">
        <f>ROUND(I232*H232,2)</f>
        <v>0</v>
      </c>
      <c r="K232" s="140"/>
      <c r="L232" s="32"/>
      <c r="M232" s="141" t="s">
        <v>1</v>
      </c>
      <c r="N232" s="142" t="s">
        <v>43</v>
      </c>
      <c r="P232" s="143">
        <f>O232*H232</f>
        <v>0</v>
      </c>
      <c r="Q232" s="143">
        <v>0</v>
      </c>
      <c r="R232" s="143">
        <f>Q232*H232</f>
        <v>0</v>
      </c>
      <c r="S232" s="143">
        <v>0</v>
      </c>
      <c r="T232" s="144">
        <f>S232*H232</f>
        <v>0</v>
      </c>
      <c r="AR232" s="145" t="s">
        <v>251</v>
      </c>
      <c r="AT232" s="145" t="s">
        <v>155</v>
      </c>
      <c r="AU232" s="145" t="s">
        <v>88</v>
      </c>
      <c r="AY232" s="17" t="s">
        <v>152</v>
      </c>
      <c r="BE232" s="146">
        <f>IF(N232="základní",J232,0)</f>
        <v>0</v>
      </c>
      <c r="BF232" s="146">
        <f>IF(N232="snížená",J232,0)</f>
        <v>0</v>
      </c>
      <c r="BG232" s="146">
        <f>IF(N232="zákl. přenesená",J232,0)</f>
        <v>0</v>
      </c>
      <c r="BH232" s="146">
        <f>IF(N232="sníž. přenesená",J232,0)</f>
        <v>0</v>
      </c>
      <c r="BI232" s="146">
        <f>IF(N232="nulová",J232,0)</f>
        <v>0</v>
      </c>
      <c r="BJ232" s="17" t="s">
        <v>86</v>
      </c>
      <c r="BK232" s="146">
        <f>ROUND(I232*H232,2)</f>
        <v>0</v>
      </c>
      <c r="BL232" s="17" t="s">
        <v>251</v>
      </c>
      <c r="BM232" s="145" t="s">
        <v>320</v>
      </c>
    </row>
    <row r="233" spans="2:65" s="1" customFormat="1" ht="66.75" customHeight="1">
      <c r="B233" s="32"/>
      <c r="C233" s="133" t="s">
        <v>321</v>
      </c>
      <c r="D233" s="133" t="s">
        <v>155</v>
      </c>
      <c r="E233" s="134" t="s">
        <v>322</v>
      </c>
      <c r="F233" s="135" t="s">
        <v>323</v>
      </c>
      <c r="G233" s="136" t="s">
        <v>319</v>
      </c>
      <c r="H233" s="182"/>
      <c r="I233" s="138"/>
      <c r="J233" s="139">
        <f>ROUND(I233*H233,2)</f>
        <v>0</v>
      </c>
      <c r="K233" s="140"/>
      <c r="L233" s="32"/>
      <c r="M233" s="141" t="s">
        <v>1</v>
      </c>
      <c r="N233" s="142" t="s">
        <v>43</v>
      </c>
      <c r="P233" s="143">
        <f>O233*H233</f>
        <v>0</v>
      </c>
      <c r="Q233" s="143">
        <v>0</v>
      </c>
      <c r="R233" s="143">
        <f>Q233*H233</f>
        <v>0</v>
      </c>
      <c r="S233" s="143">
        <v>0</v>
      </c>
      <c r="T233" s="144">
        <f>S233*H233</f>
        <v>0</v>
      </c>
      <c r="AR233" s="145" t="s">
        <v>251</v>
      </c>
      <c r="AT233" s="145" t="s">
        <v>155</v>
      </c>
      <c r="AU233" s="145" t="s">
        <v>88</v>
      </c>
      <c r="AY233" s="17" t="s">
        <v>152</v>
      </c>
      <c r="BE233" s="146">
        <f>IF(N233="základní",J233,0)</f>
        <v>0</v>
      </c>
      <c r="BF233" s="146">
        <f>IF(N233="snížená",J233,0)</f>
        <v>0</v>
      </c>
      <c r="BG233" s="146">
        <f>IF(N233="zákl. přenesená",J233,0)</f>
        <v>0</v>
      </c>
      <c r="BH233" s="146">
        <f>IF(N233="sníž. přenesená",J233,0)</f>
        <v>0</v>
      </c>
      <c r="BI233" s="146">
        <f>IF(N233="nulová",J233,0)</f>
        <v>0</v>
      </c>
      <c r="BJ233" s="17" t="s">
        <v>86</v>
      </c>
      <c r="BK233" s="146">
        <f>ROUND(I233*H233,2)</f>
        <v>0</v>
      </c>
      <c r="BL233" s="17" t="s">
        <v>251</v>
      </c>
      <c r="BM233" s="145" t="s">
        <v>324</v>
      </c>
    </row>
    <row r="234" spans="2:65" s="13" customFormat="1">
      <c r="B234" s="157"/>
      <c r="D234" s="147" t="s">
        <v>163</v>
      </c>
      <c r="F234" s="159" t="s">
        <v>325</v>
      </c>
      <c r="H234" s="160">
        <v>1.1020000000000001</v>
      </c>
      <c r="I234" s="161"/>
      <c r="L234" s="157"/>
      <c r="M234" s="162"/>
      <c r="T234" s="163"/>
      <c r="AT234" s="158" t="s">
        <v>163</v>
      </c>
      <c r="AU234" s="158" t="s">
        <v>88</v>
      </c>
      <c r="AV234" s="13" t="s">
        <v>88</v>
      </c>
      <c r="AW234" s="13" t="s">
        <v>4</v>
      </c>
      <c r="AX234" s="13" t="s">
        <v>86</v>
      </c>
      <c r="AY234" s="158" t="s">
        <v>152</v>
      </c>
    </row>
    <row r="235" spans="2:65" s="11" customFormat="1" ht="22.9" customHeight="1">
      <c r="B235" s="121"/>
      <c r="D235" s="122" t="s">
        <v>77</v>
      </c>
      <c r="E235" s="131" t="s">
        <v>326</v>
      </c>
      <c r="F235" s="131" t="s">
        <v>327</v>
      </c>
      <c r="I235" s="124"/>
      <c r="J235" s="132">
        <f>BK235</f>
        <v>0</v>
      </c>
      <c r="L235" s="121"/>
      <c r="M235" s="126"/>
      <c r="P235" s="127">
        <f>SUM(P236:P258)</f>
        <v>0</v>
      </c>
      <c r="R235" s="127">
        <f>SUM(R236:R258)</f>
        <v>0.13358400000000001</v>
      </c>
      <c r="T235" s="128">
        <f>SUM(T236:T258)</f>
        <v>2.3475799999999998E-2</v>
      </c>
      <c r="AR235" s="122" t="s">
        <v>88</v>
      </c>
      <c r="AT235" s="129" t="s">
        <v>77</v>
      </c>
      <c r="AU235" s="129" t="s">
        <v>86</v>
      </c>
      <c r="AY235" s="122" t="s">
        <v>152</v>
      </c>
      <c r="BK235" s="130">
        <f>SUM(BK236:BK258)</f>
        <v>0</v>
      </c>
    </row>
    <row r="236" spans="2:65" s="1" customFormat="1" ht="49.15" customHeight="1">
      <c r="B236" s="32"/>
      <c r="C236" s="133" t="s">
        <v>328</v>
      </c>
      <c r="D236" s="133" t="s">
        <v>155</v>
      </c>
      <c r="E236" s="134" t="s">
        <v>329</v>
      </c>
      <c r="F236" s="135" t="s">
        <v>330</v>
      </c>
      <c r="G236" s="136" t="s">
        <v>177</v>
      </c>
      <c r="H236" s="137">
        <v>1.097</v>
      </c>
      <c r="I236" s="138"/>
      <c r="J236" s="139">
        <f>ROUND(I236*H236,2)</f>
        <v>0</v>
      </c>
      <c r="K236" s="140"/>
      <c r="L236" s="32"/>
      <c r="M236" s="141" t="s">
        <v>1</v>
      </c>
      <c r="N236" s="142" t="s">
        <v>43</v>
      </c>
      <c r="P236" s="143">
        <f>O236*H236</f>
        <v>0</v>
      </c>
      <c r="Q236" s="143">
        <v>0</v>
      </c>
      <c r="R236" s="143">
        <f>Q236*H236</f>
        <v>0</v>
      </c>
      <c r="S236" s="143">
        <v>3.3999999999999998E-3</v>
      </c>
      <c r="T236" s="144">
        <f>S236*H236</f>
        <v>3.7297999999999997E-3</v>
      </c>
      <c r="AR236" s="145" t="s">
        <v>251</v>
      </c>
      <c r="AT236" s="145" t="s">
        <v>155</v>
      </c>
      <c r="AU236" s="145" t="s">
        <v>88</v>
      </c>
      <c r="AY236" s="17" t="s">
        <v>152</v>
      </c>
      <c r="BE236" s="146">
        <f>IF(N236="základní",J236,0)</f>
        <v>0</v>
      </c>
      <c r="BF236" s="146">
        <f>IF(N236="snížená",J236,0)</f>
        <v>0</v>
      </c>
      <c r="BG236" s="146">
        <f>IF(N236="zákl. přenesená",J236,0)</f>
        <v>0</v>
      </c>
      <c r="BH236" s="146">
        <f>IF(N236="sníž. přenesená",J236,0)</f>
        <v>0</v>
      </c>
      <c r="BI236" s="146">
        <f>IF(N236="nulová",J236,0)</f>
        <v>0</v>
      </c>
      <c r="BJ236" s="17" t="s">
        <v>86</v>
      </c>
      <c r="BK236" s="146">
        <f>ROUND(I236*H236,2)</f>
        <v>0</v>
      </c>
      <c r="BL236" s="17" t="s">
        <v>251</v>
      </c>
      <c r="BM236" s="145" t="s">
        <v>331</v>
      </c>
    </row>
    <row r="237" spans="2:65" s="12" customFormat="1">
      <c r="B237" s="151"/>
      <c r="D237" s="147" t="s">
        <v>163</v>
      </c>
      <c r="E237" s="152" t="s">
        <v>1</v>
      </c>
      <c r="F237" s="153" t="s">
        <v>238</v>
      </c>
      <c r="H237" s="152" t="s">
        <v>1</v>
      </c>
      <c r="I237" s="154"/>
      <c r="L237" s="151"/>
      <c r="M237" s="155"/>
      <c r="T237" s="156"/>
      <c r="AT237" s="152" t="s">
        <v>163</v>
      </c>
      <c r="AU237" s="152" t="s">
        <v>88</v>
      </c>
      <c r="AV237" s="12" t="s">
        <v>86</v>
      </c>
      <c r="AW237" s="12" t="s">
        <v>35</v>
      </c>
      <c r="AX237" s="12" t="s">
        <v>78</v>
      </c>
      <c r="AY237" s="152" t="s">
        <v>152</v>
      </c>
    </row>
    <row r="238" spans="2:65" s="13" customFormat="1">
      <c r="B238" s="157"/>
      <c r="D238" s="147" t="s">
        <v>163</v>
      </c>
      <c r="E238" s="158" t="s">
        <v>1</v>
      </c>
      <c r="F238" s="159" t="s">
        <v>239</v>
      </c>
      <c r="H238" s="160">
        <v>1.097</v>
      </c>
      <c r="I238" s="161"/>
      <c r="L238" s="157"/>
      <c r="M238" s="162"/>
      <c r="T238" s="163"/>
      <c r="AT238" s="158" t="s">
        <v>163</v>
      </c>
      <c r="AU238" s="158" t="s">
        <v>88</v>
      </c>
      <c r="AV238" s="13" t="s">
        <v>88</v>
      </c>
      <c r="AW238" s="13" t="s">
        <v>35</v>
      </c>
      <c r="AX238" s="13" t="s">
        <v>78</v>
      </c>
      <c r="AY238" s="158" t="s">
        <v>152</v>
      </c>
    </row>
    <row r="239" spans="2:65" s="14" customFormat="1">
      <c r="B239" s="164"/>
      <c r="D239" s="147" t="s">
        <v>163</v>
      </c>
      <c r="E239" s="165" t="s">
        <v>1</v>
      </c>
      <c r="F239" s="166" t="s">
        <v>166</v>
      </c>
      <c r="H239" s="167">
        <v>1.097</v>
      </c>
      <c r="I239" s="168"/>
      <c r="L239" s="164"/>
      <c r="M239" s="169"/>
      <c r="T239" s="170"/>
      <c r="AT239" s="165" t="s">
        <v>163</v>
      </c>
      <c r="AU239" s="165" t="s">
        <v>88</v>
      </c>
      <c r="AV239" s="14" t="s">
        <v>159</v>
      </c>
      <c r="AW239" s="14" t="s">
        <v>35</v>
      </c>
      <c r="AX239" s="14" t="s">
        <v>86</v>
      </c>
      <c r="AY239" s="165" t="s">
        <v>152</v>
      </c>
    </row>
    <row r="240" spans="2:65" s="1" customFormat="1" ht="55.5" customHeight="1">
      <c r="B240" s="32"/>
      <c r="C240" s="133" t="s">
        <v>332</v>
      </c>
      <c r="D240" s="133" t="s">
        <v>155</v>
      </c>
      <c r="E240" s="134" t="s">
        <v>333</v>
      </c>
      <c r="F240" s="135" t="s">
        <v>334</v>
      </c>
      <c r="G240" s="136" t="s">
        <v>177</v>
      </c>
      <c r="H240" s="137">
        <v>1.097</v>
      </c>
      <c r="I240" s="138"/>
      <c r="J240" s="139">
        <f>ROUND(I240*H240,2)</f>
        <v>0</v>
      </c>
      <c r="K240" s="140"/>
      <c r="L240" s="32"/>
      <c r="M240" s="141" t="s">
        <v>1</v>
      </c>
      <c r="N240" s="142" t="s">
        <v>43</v>
      </c>
      <c r="P240" s="143">
        <f>O240*H240</f>
        <v>0</v>
      </c>
      <c r="Q240" s="143">
        <v>0</v>
      </c>
      <c r="R240" s="143">
        <f>Q240*H240</f>
        <v>0</v>
      </c>
      <c r="S240" s="143">
        <v>1.7999999999999999E-2</v>
      </c>
      <c r="T240" s="144">
        <f>S240*H240</f>
        <v>1.9746E-2</v>
      </c>
      <c r="AR240" s="145" t="s">
        <v>251</v>
      </c>
      <c r="AT240" s="145" t="s">
        <v>155</v>
      </c>
      <c r="AU240" s="145" t="s">
        <v>88</v>
      </c>
      <c r="AY240" s="17" t="s">
        <v>152</v>
      </c>
      <c r="BE240" s="146">
        <f>IF(N240="základní",J240,0)</f>
        <v>0</v>
      </c>
      <c r="BF240" s="146">
        <f>IF(N240="snížená",J240,0)</f>
        <v>0</v>
      </c>
      <c r="BG240" s="146">
        <f>IF(N240="zákl. přenesená",J240,0)</f>
        <v>0</v>
      </c>
      <c r="BH240" s="146">
        <f>IF(N240="sníž. přenesená",J240,0)</f>
        <v>0</v>
      </c>
      <c r="BI240" s="146">
        <f>IF(N240="nulová",J240,0)</f>
        <v>0</v>
      </c>
      <c r="BJ240" s="17" t="s">
        <v>86</v>
      </c>
      <c r="BK240" s="146">
        <f>ROUND(I240*H240,2)</f>
        <v>0</v>
      </c>
      <c r="BL240" s="17" t="s">
        <v>251</v>
      </c>
      <c r="BM240" s="145" t="s">
        <v>335</v>
      </c>
    </row>
    <row r="241" spans="2:65" s="12" customFormat="1">
      <c r="B241" s="151"/>
      <c r="D241" s="147" t="s">
        <v>163</v>
      </c>
      <c r="E241" s="152" t="s">
        <v>1</v>
      </c>
      <c r="F241" s="153" t="s">
        <v>238</v>
      </c>
      <c r="H241" s="152" t="s">
        <v>1</v>
      </c>
      <c r="I241" s="154"/>
      <c r="L241" s="151"/>
      <c r="M241" s="155"/>
      <c r="T241" s="156"/>
      <c r="AT241" s="152" t="s">
        <v>163</v>
      </c>
      <c r="AU241" s="152" t="s">
        <v>88</v>
      </c>
      <c r="AV241" s="12" t="s">
        <v>86</v>
      </c>
      <c r="AW241" s="12" t="s">
        <v>35</v>
      </c>
      <c r="AX241" s="12" t="s">
        <v>78</v>
      </c>
      <c r="AY241" s="152" t="s">
        <v>152</v>
      </c>
    </row>
    <row r="242" spans="2:65" s="13" customFormat="1">
      <c r="B242" s="157"/>
      <c r="D242" s="147" t="s">
        <v>163</v>
      </c>
      <c r="E242" s="158" t="s">
        <v>1</v>
      </c>
      <c r="F242" s="159" t="s">
        <v>239</v>
      </c>
      <c r="H242" s="160">
        <v>1.097</v>
      </c>
      <c r="I242" s="161"/>
      <c r="L242" s="157"/>
      <c r="M242" s="162"/>
      <c r="T242" s="163"/>
      <c r="AT242" s="158" t="s">
        <v>163</v>
      </c>
      <c r="AU242" s="158" t="s">
        <v>88</v>
      </c>
      <c r="AV242" s="13" t="s">
        <v>88</v>
      </c>
      <c r="AW242" s="13" t="s">
        <v>35</v>
      </c>
      <c r="AX242" s="13" t="s">
        <v>78</v>
      </c>
      <c r="AY242" s="158" t="s">
        <v>152</v>
      </c>
    </row>
    <row r="243" spans="2:65" s="14" customFormat="1">
      <c r="B243" s="164"/>
      <c r="D243" s="147" t="s">
        <v>163</v>
      </c>
      <c r="E243" s="165" t="s">
        <v>1</v>
      </c>
      <c r="F243" s="166" t="s">
        <v>166</v>
      </c>
      <c r="H243" s="167">
        <v>1.097</v>
      </c>
      <c r="I243" s="168"/>
      <c r="L243" s="164"/>
      <c r="M243" s="169"/>
      <c r="T243" s="170"/>
      <c r="AT243" s="165" t="s">
        <v>163</v>
      </c>
      <c r="AU243" s="165" t="s">
        <v>88</v>
      </c>
      <c r="AV243" s="14" t="s">
        <v>159</v>
      </c>
      <c r="AW243" s="14" t="s">
        <v>35</v>
      </c>
      <c r="AX243" s="14" t="s">
        <v>86</v>
      </c>
      <c r="AY243" s="165" t="s">
        <v>152</v>
      </c>
    </row>
    <row r="244" spans="2:65" s="1" customFormat="1" ht="37.9" customHeight="1">
      <c r="B244" s="32"/>
      <c r="C244" s="133" t="s">
        <v>336</v>
      </c>
      <c r="D244" s="133" t="s">
        <v>155</v>
      </c>
      <c r="E244" s="134" t="s">
        <v>337</v>
      </c>
      <c r="F244" s="135" t="s">
        <v>338</v>
      </c>
      <c r="G244" s="136" t="s">
        <v>177</v>
      </c>
      <c r="H244" s="137">
        <v>17.600000000000001</v>
      </c>
      <c r="I244" s="138"/>
      <c r="J244" s="139">
        <f>ROUND(I244*H244,2)</f>
        <v>0</v>
      </c>
      <c r="K244" s="140"/>
      <c r="L244" s="32"/>
      <c r="M244" s="141" t="s">
        <v>1</v>
      </c>
      <c r="N244" s="142" t="s">
        <v>43</v>
      </c>
      <c r="P244" s="143">
        <f>O244*H244</f>
        <v>0</v>
      </c>
      <c r="Q244" s="143">
        <v>0</v>
      </c>
      <c r="R244" s="143">
        <f>Q244*H244</f>
        <v>0</v>
      </c>
      <c r="S244" s="143">
        <v>0</v>
      </c>
      <c r="T244" s="144">
        <f>S244*H244</f>
        <v>0</v>
      </c>
      <c r="AR244" s="145" t="s">
        <v>251</v>
      </c>
      <c r="AT244" s="145" t="s">
        <v>155</v>
      </c>
      <c r="AU244" s="145" t="s">
        <v>88</v>
      </c>
      <c r="AY244" s="17" t="s">
        <v>152</v>
      </c>
      <c r="BE244" s="146">
        <f>IF(N244="základní",J244,0)</f>
        <v>0</v>
      </c>
      <c r="BF244" s="146">
        <f>IF(N244="snížená",J244,0)</f>
        <v>0</v>
      </c>
      <c r="BG244" s="146">
        <f>IF(N244="zákl. přenesená",J244,0)</f>
        <v>0</v>
      </c>
      <c r="BH244" s="146">
        <f>IF(N244="sníž. přenesená",J244,0)</f>
        <v>0</v>
      </c>
      <c r="BI244" s="146">
        <f>IF(N244="nulová",J244,0)</f>
        <v>0</v>
      </c>
      <c r="BJ244" s="17" t="s">
        <v>86</v>
      </c>
      <c r="BK244" s="146">
        <f>ROUND(I244*H244,2)</f>
        <v>0</v>
      </c>
      <c r="BL244" s="17" t="s">
        <v>251</v>
      </c>
      <c r="BM244" s="145" t="s">
        <v>339</v>
      </c>
    </row>
    <row r="245" spans="2:65" s="12" customFormat="1">
      <c r="B245" s="151"/>
      <c r="D245" s="147" t="s">
        <v>163</v>
      </c>
      <c r="E245" s="152" t="s">
        <v>1</v>
      </c>
      <c r="F245" s="153" t="s">
        <v>340</v>
      </c>
      <c r="H245" s="152" t="s">
        <v>1</v>
      </c>
      <c r="I245" s="154"/>
      <c r="L245" s="151"/>
      <c r="M245" s="155"/>
      <c r="T245" s="156"/>
      <c r="AT245" s="152" t="s">
        <v>163</v>
      </c>
      <c r="AU245" s="152" t="s">
        <v>88</v>
      </c>
      <c r="AV245" s="12" t="s">
        <v>86</v>
      </c>
      <c r="AW245" s="12" t="s">
        <v>35</v>
      </c>
      <c r="AX245" s="12" t="s">
        <v>78</v>
      </c>
      <c r="AY245" s="152" t="s">
        <v>152</v>
      </c>
    </row>
    <row r="246" spans="2:65" s="13" customFormat="1">
      <c r="B246" s="157"/>
      <c r="D246" s="147" t="s">
        <v>163</v>
      </c>
      <c r="E246" s="158" t="s">
        <v>1</v>
      </c>
      <c r="F246" s="159" t="s">
        <v>341</v>
      </c>
      <c r="H246" s="160">
        <v>17.600000000000001</v>
      </c>
      <c r="I246" s="161"/>
      <c r="L246" s="157"/>
      <c r="M246" s="162"/>
      <c r="T246" s="163"/>
      <c r="AT246" s="158" t="s">
        <v>163</v>
      </c>
      <c r="AU246" s="158" t="s">
        <v>88</v>
      </c>
      <c r="AV246" s="13" t="s">
        <v>88</v>
      </c>
      <c r="AW246" s="13" t="s">
        <v>35</v>
      </c>
      <c r="AX246" s="13" t="s">
        <v>78</v>
      </c>
      <c r="AY246" s="158" t="s">
        <v>152</v>
      </c>
    </row>
    <row r="247" spans="2:65" s="14" customFormat="1">
      <c r="B247" s="164"/>
      <c r="D247" s="147" t="s">
        <v>163</v>
      </c>
      <c r="E247" s="165" t="s">
        <v>1</v>
      </c>
      <c r="F247" s="166" t="s">
        <v>166</v>
      </c>
      <c r="H247" s="167">
        <v>17.600000000000001</v>
      </c>
      <c r="I247" s="168"/>
      <c r="L247" s="164"/>
      <c r="M247" s="169"/>
      <c r="T247" s="170"/>
      <c r="AT247" s="165" t="s">
        <v>163</v>
      </c>
      <c r="AU247" s="165" t="s">
        <v>88</v>
      </c>
      <c r="AV247" s="14" t="s">
        <v>159</v>
      </c>
      <c r="AW247" s="14" t="s">
        <v>35</v>
      </c>
      <c r="AX247" s="14" t="s">
        <v>86</v>
      </c>
      <c r="AY247" s="165" t="s">
        <v>152</v>
      </c>
    </row>
    <row r="248" spans="2:65" s="1" customFormat="1" ht="24.25" customHeight="1">
      <c r="B248" s="32"/>
      <c r="C248" s="171" t="s">
        <v>342</v>
      </c>
      <c r="D248" s="171" t="s">
        <v>223</v>
      </c>
      <c r="E248" s="172" t="s">
        <v>343</v>
      </c>
      <c r="F248" s="173" t="s">
        <v>344</v>
      </c>
      <c r="G248" s="174" t="s">
        <v>177</v>
      </c>
      <c r="H248" s="175">
        <v>17.952000000000002</v>
      </c>
      <c r="I248" s="176"/>
      <c r="J248" s="177">
        <f>ROUND(I248*H248,2)</f>
        <v>0</v>
      </c>
      <c r="K248" s="178"/>
      <c r="L248" s="179"/>
      <c r="M248" s="180" t="s">
        <v>1</v>
      </c>
      <c r="N248" s="181" t="s">
        <v>43</v>
      </c>
      <c r="P248" s="143">
        <f>O248*H248</f>
        <v>0</v>
      </c>
      <c r="Q248" s="143">
        <v>6.0000000000000001E-3</v>
      </c>
      <c r="R248" s="143">
        <f>Q248*H248</f>
        <v>0.10771200000000002</v>
      </c>
      <c r="S248" s="143">
        <v>0</v>
      </c>
      <c r="T248" s="144">
        <f>S248*H248</f>
        <v>0</v>
      </c>
      <c r="AR248" s="145" t="s">
        <v>332</v>
      </c>
      <c r="AT248" s="145" t="s">
        <v>223</v>
      </c>
      <c r="AU248" s="145" t="s">
        <v>88</v>
      </c>
      <c r="AY248" s="17" t="s">
        <v>152</v>
      </c>
      <c r="BE248" s="146">
        <f>IF(N248="základní",J248,0)</f>
        <v>0</v>
      </c>
      <c r="BF248" s="146">
        <f>IF(N248="snížená",J248,0)</f>
        <v>0</v>
      </c>
      <c r="BG248" s="146">
        <f>IF(N248="zákl. přenesená",J248,0)</f>
        <v>0</v>
      </c>
      <c r="BH248" s="146">
        <f>IF(N248="sníž. přenesená",J248,0)</f>
        <v>0</v>
      </c>
      <c r="BI248" s="146">
        <f>IF(N248="nulová",J248,0)</f>
        <v>0</v>
      </c>
      <c r="BJ248" s="17" t="s">
        <v>86</v>
      </c>
      <c r="BK248" s="146">
        <f>ROUND(I248*H248,2)</f>
        <v>0</v>
      </c>
      <c r="BL248" s="17" t="s">
        <v>251</v>
      </c>
      <c r="BM248" s="145" t="s">
        <v>345</v>
      </c>
    </row>
    <row r="249" spans="2:65" s="13" customFormat="1">
      <c r="B249" s="157"/>
      <c r="D249" s="147" t="s">
        <v>163</v>
      </c>
      <c r="F249" s="159" t="s">
        <v>346</v>
      </c>
      <c r="H249" s="160">
        <v>17.952000000000002</v>
      </c>
      <c r="I249" s="161"/>
      <c r="L249" s="157"/>
      <c r="M249" s="162"/>
      <c r="T249" s="163"/>
      <c r="AT249" s="158" t="s">
        <v>163</v>
      </c>
      <c r="AU249" s="158" t="s">
        <v>88</v>
      </c>
      <c r="AV249" s="13" t="s">
        <v>88</v>
      </c>
      <c r="AW249" s="13" t="s">
        <v>4</v>
      </c>
      <c r="AX249" s="13" t="s">
        <v>86</v>
      </c>
      <c r="AY249" s="158" t="s">
        <v>152</v>
      </c>
    </row>
    <row r="250" spans="2:65" s="1" customFormat="1" ht="37.9" customHeight="1">
      <c r="B250" s="32"/>
      <c r="C250" s="133" t="s">
        <v>347</v>
      </c>
      <c r="D250" s="133" t="s">
        <v>155</v>
      </c>
      <c r="E250" s="134" t="s">
        <v>348</v>
      </c>
      <c r="F250" s="135" t="s">
        <v>349</v>
      </c>
      <c r="G250" s="136" t="s">
        <v>177</v>
      </c>
      <c r="H250" s="137">
        <v>17.600000000000001</v>
      </c>
      <c r="I250" s="138"/>
      <c r="J250" s="139">
        <f>ROUND(I250*H250,2)</f>
        <v>0</v>
      </c>
      <c r="K250" s="140"/>
      <c r="L250" s="32"/>
      <c r="M250" s="141" t="s">
        <v>1</v>
      </c>
      <c r="N250" s="142" t="s">
        <v>43</v>
      </c>
      <c r="P250" s="143">
        <f>O250*H250</f>
        <v>0</v>
      </c>
      <c r="Q250" s="143">
        <v>0</v>
      </c>
      <c r="R250" s="143">
        <f>Q250*H250</f>
        <v>0</v>
      </c>
      <c r="S250" s="143">
        <v>0</v>
      </c>
      <c r="T250" s="144">
        <f>S250*H250</f>
        <v>0</v>
      </c>
      <c r="AR250" s="145" t="s">
        <v>251</v>
      </c>
      <c r="AT250" s="145" t="s">
        <v>155</v>
      </c>
      <c r="AU250" s="145" t="s">
        <v>88</v>
      </c>
      <c r="AY250" s="17" t="s">
        <v>152</v>
      </c>
      <c r="BE250" s="146">
        <f>IF(N250="základní",J250,0)</f>
        <v>0</v>
      </c>
      <c r="BF250" s="146">
        <f>IF(N250="snížená",J250,0)</f>
        <v>0</v>
      </c>
      <c r="BG250" s="146">
        <f>IF(N250="zákl. přenesená",J250,0)</f>
        <v>0</v>
      </c>
      <c r="BH250" s="146">
        <f>IF(N250="sníž. přenesená",J250,0)</f>
        <v>0</v>
      </c>
      <c r="BI250" s="146">
        <f>IF(N250="nulová",J250,0)</f>
        <v>0</v>
      </c>
      <c r="BJ250" s="17" t="s">
        <v>86</v>
      </c>
      <c r="BK250" s="146">
        <f>ROUND(I250*H250,2)</f>
        <v>0</v>
      </c>
      <c r="BL250" s="17" t="s">
        <v>251</v>
      </c>
      <c r="BM250" s="145" t="s">
        <v>350</v>
      </c>
    </row>
    <row r="251" spans="2:65" s="12" customFormat="1">
      <c r="B251" s="151"/>
      <c r="D251" s="147" t="s">
        <v>163</v>
      </c>
      <c r="E251" s="152" t="s">
        <v>1</v>
      </c>
      <c r="F251" s="153" t="s">
        <v>340</v>
      </c>
      <c r="H251" s="152" t="s">
        <v>1</v>
      </c>
      <c r="I251" s="154"/>
      <c r="L251" s="151"/>
      <c r="M251" s="155"/>
      <c r="T251" s="156"/>
      <c r="AT251" s="152" t="s">
        <v>163</v>
      </c>
      <c r="AU251" s="152" t="s">
        <v>88</v>
      </c>
      <c r="AV251" s="12" t="s">
        <v>86</v>
      </c>
      <c r="AW251" s="12" t="s">
        <v>35</v>
      </c>
      <c r="AX251" s="12" t="s">
        <v>78</v>
      </c>
      <c r="AY251" s="152" t="s">
        <v>152</v>
      </c>
    </row>
    <row r="252" spans="2:65" s="13" customFormat="1">
      <c r="B252" s="157"/>
      <c r="D252" s="147" t="s">
        <v>163</v>
      </c>
      <c r="E252" s="158" t="s">
        <v>1</v>
      </c>
      <c r="F252" s="159" t="s">
        <v>341</v>
      </c>
      <c r="H252" s="160">
        <v>17.600000000000001</v>
      </c>
      <c r="I252" s="161"/>
      <c r="L252" s="157"/>
      <c r="M252" s="162"/>
      <c r="T252" s="163"/>
      <c r="AT252" s="158" t="s">
        <v>163</v>
      </c>
      <c r="AU252" s="158" t="s">
        <v>88</v>
      </c>
      <c r="AV252" s="13" t="s">
        <v>88</v>
      </c>
      <c r="AW252" s="13" t="s">
        <v>35</v>
      </c>
      <c r="AX252" s="13" t="s">
        <v>78</v>
      </c>
      <c r="AY252" s="158" t="s">
        <v>152</v>
      </c>
    </row>
    <row r="253" spans="2:65" s="14" customFormat="1">
      <c r="B253" s="164"/>
      <c r="D253" s="147" t="s">
        <v>163</v>
      </c>
      <c r="E253" s="165" t="s">
        <v>1</v>
      </c>
      <c r="F253" s="166" t="s">
        <v>166</v>
      </c>
      <c r="H253" s="167">
        <v>17.600000000000001</v>
      </c>
      <c r="I253" s="168"/>
      <c r="L253" s="164"/>
      <c r="M253" s="169"/>
      <c r="T253" s="170"/>
      <c r="AT253" s="165" t="s">
        <v>163</v>
      </c>
      <c r="AU253" s="165" t="s">
        <v>88</v>
      </c>
      <c r="AV253" s="14" t="s">
        <v>159</v>
      </c>
      <c r="AW253" s="14" t="s">
        <v>35</v>
      </c>
      <c r="AX253" s="14" t="s">
        <v>86</v>
      </c>
      <c r="AY253" s="165" t="s">
        <v>152</v>
      </c>
    </row>
    <row r="254" spans="2:65" s="1" customFormat="1" ht="24.25" customHeight="1">
      <c r="B254" s="32"/>
      <c r="C254" s="171" t="s">
        <v>351</v>
      </c>
      <c r="D254" s="171" t="s">
        <v>223</v>
      </c>
      <c r="E254" s="172" t="s">
        <v>352</v>
      </c>
      <c r="F254" s="173" t="s">
        <v>353</v>
      </c>
      <c r="G254" s="174" t="s">
        <v>177</v>
      </c>
      <c r="H254" s="175">
        <v>18.48</v>
      </c>
      <c r="I254" s="176"/>
      <c r="J254" s="177">
        <f>ROUND(I254*H254,2)</f>
        <v>0</v>
      </c>
      <c r="K254" s="178"/>
      <c r="L254" s="179"/>
      <c r="M254" s="180" t="s">
        <v>1</v>
      </c>
      <c r="N254" s="181" t="s">
        <v>43</v>
      </c>
      <c r="P254" s="143">
        <f>O254*H254</f>
        <v>0</v>
      </c>
      <c r="Q254" s="143">
        <v>1.4E-3</v>
      </c>
      <c r="R254" s="143">
        <f>Q254*H254</f>
        <v>2.5871999999999999E-2</v>
      </c>
      <c r="S254" s="143">
        <v>0</v>
      </c>
      <c r="T254" s="144">
        <f>S254*H254</f>
        <v>0</v>
      </c>
      <c r="AR254" s="145" t="s">
        <v>332</v>
      </c>
      <c r="AT254" s="145" t="s">
        <v>223</v>
      </c>
      <c r="AU254" s="145" t="s">
        <v>88</v>
      </c>
      <c r="AY254" s="17" t="s">
        <v>152</v>
      </c>
      <c r="BE254" s="146">
        <f>IF(N254="základní",J254,0)</f>
        <v>0</v>
      </c>
      <c r="BF254" s="146">
        <f>IF(N254="snížená",J254,0)</f>
        <v>0</v>
      </c>
      <c r="BG254" s="146">
        <f>IF(N254="zákl. přenesená",J254,0)</f>
        <v>0</v>
      </c>
      <c r="BH254" s="146">
        <f>IF(N254="sníž. přenesená",J254,0)</f>
        <v>0</v>
      </c>
      <c r="BI254" s="146">
        <f>IF(N254="nulová",J254,0)</f>
        <v>0</v>
      </c>
      <c r="BJ254" s="17" t="s">
        <v>86</v>
      </c>
      <c r="BK254" s="146">
        <f>ROUND(I254*H254,2)</f>
        <v>0</v>
      </c>
      <c r="BL254" s="17" t="s">
        <v>251</v>
      </c>
      <c r="BM254" s="145" t="s">
        <v>354</v>
      </c>
    </row>
    <row r="255" spans="2:65" s="13" customFormat="1">
      <c r="B255" s="157"/>
      <c r="D255" s="147" t="s">
        <v>163</v>
      </c>
      <c r="F255" s="159" t="s">
        <v>355</v>
      </c>
      <c r="H255" s="160">
        <v>18.48</v>
      </c>
      <c r="I255" s="161"/>
      <c r="L255" s="157"/>
      <c r="M255" s="162"/>
      <c r="T255" s="163"/>
      <c r="AT255" s="158" t="s">
        <v>163</v>
      </c>
      <c r="AU255" s="158" t="s">
        <v>88</v>
      </c>
      <c r="AV255" s="13" t="s">
        <v>88</v>
      </c>
      <c r="AW255" s="13" t="s">
        <v>4</v>
      </c>
      <c r="AX255" s="13" t="s">
        <v>86</v>
      </c>
      <c r="AY255" s="158" t="s">
        <v>152</v>
      </c>
    </row>
    <row r="256" spans="2:65" s="1" customFormat="1" ht="55.5" customHeight="1">
      <c r="B256" s="32"/>
      <c r="C256" s="133" t="s">
        <v>356</v>
      </c>
      <c r="D256" s="133" t="s">
        <v>155</v>
      </c>
      <c r="E256" s="134" t="s">
        <v>357</v>
      </c>
      <c r="F256" s="135" t="s">
        <v>358</v>
      </c>
      <c r="G256" s="136" t="s">
        <v>319</v>
      </c>
      <c r="H256" s="182"/>
      <c r="I256" s="138"/>
      <c r="J256" s="139">
        <f>ROUND(I256*H256,2)</f>
        <v>0</v>
      </c>
      <c r="K256" s="140"/>
      <c r="L256" s="32"/>
      <c r="M256" s="141" t="s">
        <v>1</v>
      </c>
      <c r="N256" s="142" t="s">
        <v>43</v>
      </c>
      <c r="P256" s="143">
        <f>O256*H256</f>
        <v>0</v>
      </c>
      <c r="Q256" s="143">
        <v>0</v>
      </c>
      <c r="R256" s="143">
        <f>Q256*H256</f>
        <v>0</v>
      </c>
      <c r="S256" s="143">
        <v>0</v>
      </c>
      <c r="T256" s="144">
        <f>S256*H256</f>
        <v>0</v>
      </c>
      <c r="AR256" s="145" t="s">
        <v>251</v>
      </c>
      <c r="AT256" s="145" t="s">
        <v>155</v>
      </c>
      <c r="AU256" s="145" t="s">
        <v>88</v>
      </c>
      <c r="AY256" s="17" t="s">
        <v>152</v>
      </c>
      <c r="BE256" s="146">
        <f>IF(N256="základní",J256,0)</f>
        <v>0</v>
      </c>
      <c r="BF256" s="146">
        <f>IF(N256="snížená",J256,0)</f>
        <v>0</v>
      </c>
      <c r="BG256" s="146">
        <f>IF(N256="zákl. přenesená",J256,0)</f>
        <v>0</v>
      </c>
      <c r="BH256" s="146">
        <f>IF(N256="sníž. přenesená",J256,0)</f>
        <v>0</v>
      </c>
      <c r="BI256" s="146">
        <f>IF(N256="nulová",J256,0)</f>
        <v>0</v>
      </c>
      <c r="BJ256" s="17" t="s">
        <v>86</v>
      </c>
      <c r="BK256" s="146">
        <f>ROUND(I256*H256,2)</f>
        <v>0</v>
      </c>
      <c r="BL256" s="17" t="s">
        <v>251</v>
      </c>
      <c r="BM256" s="145" t="s">
        <v>359</v>
      </c>
    </row>
    <row r="257" spans="2:65" s="1" customFormat="1" ht="66.75" customHeight="1">
      <c r="B257" s="32"/>
      <c r="C257" s="133" t="s">
        <v>360</v>
      </c>
      <c r="D257" s="133" t="s">
        <v>155</v>
      </c>
      <c r="E257" s="134" t="s">
        <v>361</v>
      </c>
      <c r="F257" s="135" t="s">
        <v>362</v>
      </c>
      <c r="G257" s="136" t="s">
        <v>319</v>
      </c>
      <c r="H257" s="182"/>
      <c r="I257" s="138"/>
      <c r="J257" s="139">
        <f>ROUND(I257*H257,2)</f>
        <v>0</v>
      </c>
      <c r="K257" s="140"/>
      <c r="L257" s="32"/>
      <c r="M257" s="141" t="s">
        <v>1</v>
      </c>
      <c r="N257" s="142" t="s">
        <v>43</v>
      </c>
      <c r="P257" s="143">
        <f>O257*H257</f>
        <v>0</v>
      </c>
      <c r="Q257" s="143">
        <v>0</v>
      </c>
      <c r="R257" s="143">
        <f>Q257*H257</f>
        <v>0</v>
      </c>
      <c r="S257" s="143">
        <v>0</v>
      </c>
      <c r="T257" s="144">
        <f>S257*H257</f>
        <v>0</v>
      </c>
      <c r="AR257" s="145" t="s">
        <v>251</v>
      </c>
      <c r="AT257" s="145" t="s">
        <v>155</v>
      </c>
      <c r="AU257" s="145" t="s">
        <v>88</v>
      </c>
      <c r="AY257" s="17" t="s">
        <v>152</v>
      </c>
      <c r="BE257" s="146">
        <f>IF(N257="základní",J257,0)</f>
        <v>0</v>
      </c>
      <c r="BF257" s="146">
        <f>IF(N257="snížená",J257,0)</f>
        <v>0</v>
      </c>
      <c r="BG257" s="146">
        <f>IF(N257="zákl. přenesená",J257,0)</f>
        <v>0</v>
      </c>
      <c r="BH257" s="146">
        <f>IF(N257="sníž. přenesená",J257,0)</f>
        <v>0</v>
      </c>
      <c r="BI257" s="146">
        <f>IF(N257="nulová",J257,0)</f>
        <v>0</v>
      </c>
      <c r="BJ257" s="17" t="s">
        <v>86</v>
      </c>
      <c r="BK257" s="146">
        <f>ROUND(I257*H257,2)</f>
        <v>0</v>
      </c>
      <c r="BL257" s="17" t="s">
        <v>251</v>
      </c>
      <c r="BM257" s="145" t="s">
        <v>363</v>
      </c>
    </row>
    <row r="258" spans="2:65" s="13" customFormat="1">
      <c r="B258" s="157"/>
      <c r="D258" s="147" t="s">
        <v>163</v>
      </c>
      <c r="F258" s="159" t="s">
        <v>364</v>
      </c>
      <c r="H258" s="160">
        <v>192.67</v>
      </c>
      <c r="I258" s="161"/>
      <c r="L258" s="157"/>
      <c r="M258" s="162"/>
      <c r="T258" s="163"/>
      <c r="AT258" s="158" t="s">
        <v>163</v>
      </c>
      <c r="AU258" s="158" t="s">
        <v>88</v>
      </c>
      <c r="AV258" s="13" t="s">
        <v>88</v>
      </c>
      <c r="AW258" s="13" t="s">
        <v>4</v>
      </c>
      <c r="AX258" s="13" t="s">
        <v>86</v>
      </c>
      <c r="AY258" s="158" t="s">
        <v>152</v>
      </c>
    </row>
    <row r="259" spans="2:65" s="11" customFormat="1" ht="22.9" customHeight="1">
      <c r="B259" s="121"/>
      <c r="D259" s="122" t="s">
        <v>77</v>
      </c>
      <c r="E259" s="131" t="s">
        <v>365</v>
      </c>
      <c r="F259" s="131" t="s">
        <v>366</v>
      </c>
      <c r="I259" s="124"/>
      <c r="J259" s="132">
        <f>BK259</f>
        <v>0</v>
      </c>
      <c r="L259" s="121"/>
      <c r="M259" s="126"/>
      <c r="P259" s="127">
        <f>SUM(P260:P288)</f>
        <v>0</v>
      </c>
      <c r="R259" s="127">
        <f>SUM(R260:R288)</f>
        <v>0.24048618000000002</v>
      </c>
      <c r="T259" s="128">
        <f>SUM(T260:T288)</f>
        <v>0</v>
      </c>
      <c r="AR259" s="122" t="s">
        <v>88</v>
      </c>
      <c r="AT259" s="129" t="s">
        <v>77</v>
      </c>
      <c r="AU259" s="129" t="s">
        <v>86</v>
      </c>
      <c r="AY259" s="122" t="s">
        <v>152</v>
      </c>
      <c r="BK259" s="130">
        <f>SUM(BK260:BK288)</f>
        <v>0</v>
      </c>
    </row>
    <row r="260" spans="2:65" s="1" customFormat="1" ht="24.25" customHeight="1">
      <c r="B260" s="32"/>
      <c r="C260" s="133" t="s">
        <v>367</v>
      </c>
      <c r="D260" s="133" t="s">
        <v>155</v>
      </c>
      <c r="E260" s="134" t="s">
        <v>368</v>
      </c>
      <c r="F260" s="135" t="s">
        <v>369</v>
      </c>
      <c r="G260" s="136" t="s">
        <v>254</v>
      </c>
      <c r="H260" s="137">
        <v>31.6</v>
      </c>
      <c r="I260" s="138"/>
      <c r="J260" s="139">
        <f>ROUND(I260*H260,2)</f>
        <v>0</v>
      </c>
      <c r="K260" s="140"/>
      <c r="L260" s="32"/>
      <c r="M260" s="141" t="s">
        <v>1</v>
      </c>
      <c r="N260" s="142" t="s">
        <v>43</v>
      </c>
      <c r="P260" s="143">
        <f>O260*H260</f>
        <v>0</v>
      </c>
      <c r="Q260" s="143">
        <v>6.0000000000000002E-5</v>
      </c>
      <c r="R260" s="143">
        <f>Q260*H260</f>
        <v>1.8960000000000001E-3</v>
      </c>
      <c r="S260" s="143">
        <v>0</v>
      </c>
      <c r="T260" s="144">
        <f>S260*H260</f>
        <v>0</v>
      </c>
      <c r="AR260" s="145" t="s">
        <v>251</v>
      </c>
      <c r="AT260" s="145" t="s">
        <v>155</v>
      </c>
      <c r="AU260" s="145" t="s">
        <v>88</v>
      </c>
      <c r="AY260" s="17" t="s">
        <v>152</v>
      </c>
      <c r="BE260" s="146">
        <f>IF(N260="základní",J260,0)</f>
        <v>0</v>
      </c>
      <c r="BF260" s="146">
        <f>IF(N260="snížená",J260,0)</f>
        <v>0</v>
      </c>
      <c r="BG260" s="146">
        <f>IF(N260="zákl. přenesená",J260,0)</f>
        <v>0</v>
      </c>
      <c r="BH260" s="146">
        <f>IF(N260="sníž. přenesená",J260,0)</f>
        <v>0</v>
      </c>
      <c r="BI260" s="146">
        <f>IF(N260="nulová",J260,0)</f>
        <v>0</v>
      </c>
      <c r="BJ260" s="17" t="s">
        <v>86</v>
      </c>
      <c r="BK260" s="146">
        <f>ROUND(I260*H260,2)</f>
        <v>0</v>
      </c>
      <c r="BL260" s="17" t="s">
        <v>251</v>
      </c>
      <c r="BM260" s="145" t="s">
        <v>370</v>
      </c>
    </row>
    <row r="261" spans="2:65" s="12" customFormat="1">
      <c r="B261" s="151"/>
      <c r="D261" s="147" t="s">
        <v>163</v>
      </c>
      <c r="E261" s="152" t="s">
        <v>1</v>
      </c>
      <c r="F261" s="153" t="s">
        <v>371</v>
      </c>
      <c r="H261" s="152" t="s">
        <v>1</v>
      </c>
      <c r="I261" s="154"/>
      <c r="L261" s="151"/>
      <c r="M261" s="155"/>
      <c r="T261" s="156"/>
      <c r="AT261" s="152" t="s">
        <v>163</v>
      </c>
      <c r="AU261" s="152" t="s">
        <v>88</v>
      </c>
      <c r="AV261" s="12" t="s">
        <v>86</v>
      </c>
      <c r="AW261" s="12" t="s">
        <v>35</v>
      </c>
      <c r="AX261" s="12" t="s">
        <v>78</v>
      </c>
      <c r="AY261" s="152" t="s">
        <v>152</v>
      </c>
    </row>
    <row r="262" spans="2:65" s="13" customFormat="1">
      <c r="B262" s="157"/>
      <c r="D262" s="147" t="s">
        <v>163</v>
      </c>
      <c r="E262" s="158" t="s">
        <v>1</v>
      </c>
      <c r="F262" s="159" t="s">
        <v>372</v>
      </c>
      <c r="H262" s="160">
        <v>3.08</v>
      </c>
      <c r="I262" s="161"/>
      <c r="L262" s="157"/>
      <c r="M262" s="162"/>
      <c r="T262" s="163"/>
      <c r="AT262" s="158" t="s">
        <v>163</v>
      </c>
      <c r="AU262" s="158" t="s">
        <v>88</v>
      </c>
      <c r="AV262" s="13" t="s">
        <v>88</v>
      </c>
      <c r="AW262" s="13" t="s">
        <v>35</v>
      </c>
      <c r="AX262" s="13" t="s">
        <v>78</v>
      </c>
      <c r="AY262" s="158" t="s">
        <v>152</v>
      </c>
    </row>
    <row r="263" spans="2:65" s="13" customFormat="1">
      <c r="B263" s="157"/>
      <c r="D263" s="147" t="s">
        <v>163</v>
      </c>
      <c r="E263" s="158" t="s">
        <v>1</v>
      </c>
      <c r="F263" s="159" t="s">
        <v>373</v>
      </c>
      <c r="H263" s="160">
        <v>16.2</v>
      </c>
      <c r="I263" s="161"/>
      <c r="L263" s="157"/>
      <c r="M263" s="162"/>
      <c r="T263" s="163"/>
      <c r="AT263" s="158" t="s">
        <v>163</v>
      </c>
      <c r="AU263" s="158" t="s">
        <v>88</v>
      </c>
      <c r="AV263" s="13" t="s">
        <v>88</v>
      </c>
      <c r="AW263" s="13" t="s">
        <v>35</v>
      </c>
      <c r="AX263" s="13" t="s">
        <v>78</v>
      </c>
      <c r="AY263" s="158" t="s">
        <v>152</v>
      </c>
    </row>
    <row r="264" spans="2:65" s="13" customFormat="1">
      <c r="B264" s="157"/>
      <c r="D264" s="147" t="s">
        <v>163</v>
      </c>
      <c r="E264" s="158" t="s">
        <v>1</v>
      </c>
      <c r="F264" s="159" t="s">
        <v>374</v>
      </c>
      <c r="H264" s="160">
        <v>6.16</v>
      </c>
      <c r="I264" s="161"/>
      <c r="L264" s="157"/>
      <c r="M264" s="162"/>
      <c r="T264" s="163"/>
      <c r="AT264" s="158" t="s">
        <v>163</v>
      </c>
      <c r="AU264" s="158" t="s">
        <v>88</v>
      </c>
      <c r="AV264" s="13" t="s">
        <v>88</v>
      </c>
      <c r="AW264" s="13" t="s">
        <v>35</v>
      </c>
      <c r="AX264" s="13" t="s">
        <v>78</v>
      </c>
      <c r="AY264" s="158" t="s">
        <v>152</v>
      </c>
    </row>
    <row r="265" spans="2:65" s="13" customFormat="1">
      <c r="B265" s="157"/>
      <c r="D265" s="147" t="s">
        <v>163</v>
      </c>
      <c r="E265" s="158" t="s">
        <v>1</v>
      </c>
      <c r="F265" s="159" t="s">
        <v>375</v>
      </c>
      <c r="H265" s="160">
        <v>6.16</v>
      </c>
      <c r="I265" s="161"/>
      <c r="L265" s="157"/>
      <c r="M265" s="162"/>
      <c r="T265" s="163"/>
      <c r="AT265" s="158" t="s">
        <v>163</v>
      </c>
      <c r="AU265" s="158" t="s">
        <v>88</v>
      </c>
      <c r="AV265" s="13" t="s">
        <v>88</v>
      </c>
      <c r="AW265" s="13" t="s">
        <v>35</v>
      </c>
      <c r="AX265" s="13" t="s">
        <v>78</v>
      </c>
      <c r="AY265" s="158" t="s">
        <v>152</v>
      </c>
    </row>
    <row r="266" spans="2:65" s="14" customFormat="1">
      <c r="B266" s="164"/>
      <c r="D266" s="147" t="s">
        <v>163</v>
      </c>
      <c r="E266" s="165" t="s">
        <v>1</v>
      </c>
      <c r="F266" s="166" t="s">
        <v>166</v>
      </c>
      <c r="H266" s="167">
        <v>31.6</v>
      </c>
      <c r="I266" s="168"/>
      <c r="L266" s="164"/>
      <c r="M266" s="169"/>
      <c r="T266" s="170"/>
      <c r="AT266" s="165" t="s">
        <v>163</v>
      </c>
      <c r="AU266" s="165" t="s">
        <v>88</v>
      </c>
      <c r="AV266" s="14" t="s">
        <v>159</v>
      </c>
      <c r="AW266" s="14" t="s">
        <v>35</v>
      </c>
      <c r="AX266" s="14" t="s">
        <v>86</v>
      </c>
      <c r="AY266" s="165" t="s">
        <v>152</v>
      </c>
    </row>
    <row r="267" spans="2:65" s="1" customFormat="1" ht="21.75" customHeight="1">
      <c r="B267" s="32"/>
      <c r="C267" s="171" t="s">
        <v>376</v>
      </c>
      <c r="D267" s="171" t="s">
        <v>223</v>
      </c>
      <c r="E267" s="172" t="s">
        <v>377</v>
      </c>
      <c r="F267" s="173" t="s">
        <v>378</v>
      </c>
      <c r="G267" s="174" t="s">
        <v>254</v>
      </c>
      <c r="H267" s="175">
        <v>34.128</v>
      </c>
      <c r="I267" s="176"/>
      <c r="J267" s="177">
        <f>ROUND(I267*H267,2)</f>
        <v>0</v>
      </c>
      <c r="K267" s="178"/>
      <c r="L267" s="179"/>
      <c r="M267" s="180" t="s">
        <v>1</v>
      </c>
      <c r="N267" s="181" t="s">
        <v>43</v>
      </c>
      <c r="P267" s="143">
        <f>O267*H267</f>
        <v>0</v>
      </c>
      <c r="Q267" s="143">
        <v>1E-3</v>
      </c>
      <c r="R267" s="143">
        <f>Q267*H267</f>
        <v>3.4127999999999999E-2</v>
      </c>
      <c r="S267" s="143">
        <v>0</v>
      </c>
      <c r="T267" s="144">
        <f>S267*H267</f>
        <v>0</v>
      </c>
      <c r="AR267" s="145" t="s">
        <v>332</v>
      </c>
      <c r="AT267" s="145" t="s">
        <v>223</v>
      </c>
      <c r="AU267" s="145" t="s">
        <v>88</v>
      </c>
      <c r="AY267" s="17" t="s">
        <v>152</v>
      </c>
      <c r="BE267" s="146">
        <f>IF(N267="základní",J267,0)</f>
        <v>0</v>
      </c>
      <c r="BF267" s="146">
        <f>IF(N267="snížená",J267,0)</f>
        <v>0</v>
      </c>
      <c r="BG267" s="146">
        <f>IF(N267="zákl. přenesená",J267,0)</f>
        <v>0</v>
      </c>
      <c r="BH267" s="146">
        <f>IF(N267="sníž. přenesená",J267,0)</f>
        <v>0</v>
      </c>
      <c r="BI267" s="146">
        <f>IF(N267="nulová",J267,0)</f>
        <v>0</v>
      </c>
      <c r="BJ267" s="17" t="s">
        <v>86</v>
      </c>
      <c r="BK267" s="146">
        <f>ROUND(I267*H267,2)</f>
        <v>0</v>
      </c>
      <c r="BL267" s="17" t="s">
        <v>251</v>
      </c>
      <c r="BM267" s="145" t="s">
        <v>379</v>
      </c>
    </row>
    <row r="268" spans="2:65" s="13" customFormat="1">
      <c r="B268" s="157"/>
      <c r="D268" s="147" t="s">
        <v>163</v>
      </c>
      <c r="F268" s="159" t="s">
        <v>380</v>
      </c>
      <c r="H268" s="160">
        <v>34.128</v>
      </c>
      <c r="I268" s="161"/>
      <c r="L268" s="157"/>
      <c r="M268" s="162"/>
      <c r="T268" s="163"/>
      <c r="AT268" s="158" t="s">
        <v>163</v>
      </c>
      <c r="AU268" s="158" t="s">
        <v>88</v>
      </c>
      <c r="AV268" s="13" t="s">
        <v>88</v>
      </c>
      <c r="AW268" s="13" t="s">
        <v>4</v>
      </c>
      <c r="AX268" s="13" t="s">
        <v>86</v>
      </c>
      <c r="AY268" s="158" t="s">
        <v>152</v>
      </c>
    </row>
    <row r="269" spans="2:65" s="1" customFormat="1" ht="33" customHeight="1">
      <c r="B269" s="32"/>
      <c r="C269" s="133" t="s">
        <v>381</v>
      </c>
      <c r="D269" s="133" t="s">
        <v>155</v>
      </c>
      <c r="E269" s="134" t="s">
        <v>382</v>
      </c>
      <c r="F269" s="135" t="s">
        <v>383</v>
      </c>
      <c r="G269" s="136" t="s">
        <v>177</v>
      </c>
      <c r="H269" s="137">
        <v>51.84</v>
      </c>
      <c r="I269" s="138"/>
      <c r="J269" s="139">
        <f>ROUND(I269*H269,2)</f>
        <v>0</v>
      </c>
      <c r="K269" s="140"/>
      <c r="L269" s="32"/>
      <c r="M269" s="141" t="s">
        <v>1</v>
      </c>
      <c r="N269" s="142" t="s">
        <v>43</v>
      </c>
      <c r="P269" s="143">
        <f>O269*H269</f>
        <v>0</v>
      </c>
      <c r="Q269" s="143">
        <v>1.1800000000000001E-3</v>
      </c>
      <c r="R269" s="143">
        <f>Q269*H269</f>
        <v>6.1171200000000009E-2</v>
      </c>
      <c r="S269" s="143">
        <v>0</v>
      </c>
      <c r="T269" s="144">
        <f>S269*H269</f>
        <v>0</v>
      </c>
      <c r="AR269" s="145" t="s">
        <v>251</v>
      </c>
      <c r="AT269" s="145" t="s">
        <v>155</v>
      </c>
      <c r="AU269" s="145" t="s">
        <v>88</v>
      </c>
      <c r="AY269" s="17" t="s">
        <v>152</v>
      </c>
      <c r="BE269" s="146">
        <f>IF(N269="základní",J269,0)</f>
        <v>0</v>
      </c>
      <c r="BF269" s="146">
        <f>IF(N269="snížená",J269,0)</f>
        <v>0</v>
      </c>
      <c r="BG269" s="146">
        <f>IF(N269="zákl. přenesená",J269,0)</f>
        <v>0</v>
      </c>
      <c r="BH269" s="146">
        <f>IF(N269="sníž. přenesená",J269,0)</f>
        <v>0</v>
      </c>
      <c r="BI269" s="146">
        <f>IF(N269="nulová",J269,0)</f>
        <v>0</v>
      </c>
      <c r="BJ269" s="17" t="s">
        <v>86</v>
      </c>
      <c r="BK269" s="146">
        <f>ROUND(I269*H269,2)</f>
        <v>0</v>
      </c>
      <c r="BL269" s="17" t="s">
        <v>251</v>
      </c>
      <c r="BM269" s="145" t="s">
        <v>384</v>
      </c>
    </row>
    <row r="270" spans="2:65" s="12" customFormat="1">
      <c r="B270" s="151"/>
      <c r="D270" s="147" t="s">
        <v>163</v>
      </c>
      <c r="E270" s="152" t="s">
        <v>1</v>
      </c>
      <c r="F270" s="153" t="s">
        <v>385</v>
      </c>
      <c r="H270" s="152" t="s">
        <v>1</v>
      </c>
      <c r="I270" s="154"/>
      <c r="L270" s="151"/>
      <c r="M270" s="155"/>
      <c r="T270" s="156"/>
      <c r="AT270" s="152" t="s">
        <v>163</v>
      </c>
      <c r="AU270" s="152" t="s">
        <v>88</v>
      </c>
      <c r="AV270" s="12" t="s">
        <v>86</v>
      </c>
      <c r="AW270" s="12" t="s">
        <v>35</v>
      </c>
      <c r="AX270" s="12" t="s">
        <v>78</v>
      </c>
      <c r="AY270" s="152" t="s">
        <v>152</v>
      </c>
    </row>
    <row r="271" spans="2:65" s="13" customFormat="1">
      <c r="B271" s="157"/>
      <c r="D271" s="147" t="s">
        <v>163</v>
      </c>
      <c r="E271" s="158" t="s">
        <v>1</v>
      </c>
      <c r="F271" s="159" t="s">
        <v>386</v>
      </c>
      <c r="H271" s="160">
        <v>51.84</v>
      </c>
      <c r="I271" s="161"/>
      <c r="L271" s="157"/>
      <c r="M271" s="162"/>
      <c r="T271" s="163"/>
      <c r="AT271" s="158" t="s">
        <v>163</v>
      </c>
      <c r="AU271" s="158" t="s">
        <v>88</v>
      </c>
      <c r="AV271" s="13" t="s">
        <v>88</v>
      </c>
      <c r="AW271" s="13" t="s">
        <v>35</v>
      </c>
      <c r="AX271" s="13" t="s">
        <v>78</v>
      </c>
      <c r="AY271" s="158" t="s">
        <v>152</v>
      </c>
    </row>
    <row r="272" spans="2:65" s="14" customFormat="1">
      <c r="B272" s="164"/>
      <c r="D272" s="147" t="s">
        <v>163</v>
      </c>
      <c r="E272" s="165" t="s">
        <v>1</v>
      </c>
      <c r="F272" s="166" t="s">
        <v>166</v>
      </c>
      <c r="H272" s="167">
        <v>51.84</v>
      </c>
      <c r="I272" s="168"/>
      <c r="L272" s="164"/>
      <c r="M272" s="169"/>
      <c r="T272" s="170"/>
      <c r="AT272" s="165" t="s">
        <v>163</v>
      </c>
      <c r="AU272" s="165" t="s">
        <v>88</v>
      </c>
      <c r="AV272" s="14" t="s">
        <v>159</v>
      </c>
      <c r="AW272" s="14" t="s">
        <v>35</v>
      </c>
      <c r="AX272" s="14" t="s">
        <v>86</v>
      </c>
      <c r="AY272" s="165" t="s">
        <v>152</v>
      </c>
    </row>
    <row r="273" spans="2:65" s="1" customFormat="1" ht="33" customHeight="1">
      <c r="B273" s="32"/>
      <c r="C273" s="171" t="s">
        <v>387</v>
      </c>
      <c r="D273" s="171" t="s">
        <v>223</v>
      </c>
      <c r="E273" s="172" t="s">
        <v>388</v>
      </c>
      <c r="F273" s="173" t="s">
        <v>389</v>
      </c>
      <c r="G273" s="174" t="s">
        <v>177</v>
      </c>
      <c r="H273" s="175">
        <v>54.432000000000002</v>
      </c>
      <c r="I273" s="176"/>
      <c r="J273" s="177">
        <f>ROUND(I273*H273,2)</f>
        <v>0</v>
      </c>
      <c r="K273" s="178"/>
      <c r="L273" s="179"/>
      <c r="M273" s="180" t="s">
        <v>1</v>
      </c>
      <c r="N273" s="181" t="s">
        <v>43</v>
      </c>
      <c r="P273" s="143">
        <f>O273*H273</f>
        <v>0</v>
      </c>
      <c r="Q273" s="143">
        <v>1.6000000000000001E-3</v>
      </c>
      <c r="R273" s="143">
        <f>Q273*H273</f>
        <v>8.7091200000000007E-2</v>
      </c>
      <c r="S273" s="143">
        <v>0</v>
      </c>
      <c r="T273" s="144">
        <f>S273*H273</f>
        <v>0</v>
      </c>
      <c r="AR273" s="145" t="s">
        <v>332</v>
      </c>
      <c r="AT273" s="145" t="s">
        <v>223</v>
      </c>
      <c r="AU273" s="145" t="s">
        <v>88</v>
      </c>
      <c r="AY273" s="17" t="s">
        <v>152</v>
      </c>
      <c r="BE273" s="146">
        <f>IF(N273="základní",J273,0)</f>
        <v>0</v>
      </c>
      <c r="BF273" s="146">
        <f>IF(N273="snížená",J273,0)</f>
        <v>0</v>
      </c>
      <c r="BG273" s="146">
        <f>IF(N273="zákl. přenesená",J273,0)</f>
        <v>0</v>
      </c>
      <c r="BH273" s="146">
        <f>IF(N273="sníž. přenesená",J273,0)</f>
        <v>0</v>
      </c>
      <c r="BI273" s="146">
        <f>IF(N273="nulová",J273,0)</f>
        <v>0</v>
      </c>
      <c r="BJ273" s="17" t="s">
        <v>86</v>
      </c>
      <c r="BK273" s="146">
        <f>ROUND(I273*H273,2)</f>
        <v>0</v>
      </c>
      <c r="BL273" s="17" t="s">
        <v>251</v>
      </c>
      <c r="BM273" s="145" t="s">
        <v>390</v>
      </c>
    </row>
    <row r="274" spans="2:65" s="1" customFormat="1" ht="27">
      <c r="B274" s="32"/>
      <c r="D274" s="147" t="s">
        <v>161</v>
      </c>
      <c r="F274" s="148" t="s">
        <v>391</v>
      </c>
      <c r="I274" s="149"/>
      <c r="L274" s="32"/>
      <c r="M274" s="150"/>
      <c r="T274" s="56"/>
      <c r="AT274" s="17" t="s">
        <v>161</v>
      </c>
      <c r="AU274" s="17" t="s">
        <v>88</v>
      </c>
    </row>
    <row r="275" spans="2:65" s="13" customFormat="1">
      <c r="B275" s="157"/>
      <c r="D275" s="147" t="s">
        <v>163</v>
      </c>
      <c r="F275" s="159" t="s">
        <v>392</v>
      </c>
      <c r="H275" s="160">
        <v>54.432000000000002</v>
      </c>
      <c r="I275" s="161"/>
      <c r="L275" s="157"/>
      <c r="M275" s="162"/>
      <c r="T275" s="163"/>
      <c r="AT275" s="158" t="s">
        <v>163</v>
      </c>
      <c r="AU275" s="158" t="s">
        <v>88</v>
      </c>
      <c r="AV275" s="13" t="s">
        <v>88</v>
      </c>
      <c r="AW275" s="13" t="s">
        <v>4</v>
      </c>
      <c r="AX275" s="13" t="s">
        <v>86</v>
      </c>
      <c r="AY275" s="158" t="s">
        <v>152</v>
      </c>
    </row>
    <row r="276" spans="2:65" s="1" customFormat="1" ht="24.25" customHeight="1">
      <c r="B276" s="32"/>
      <c r="C276" s="133" t="s">
        <v>393</v>
      </c>
      <c r="D276" s="133" t="s">
        <v>155</v>
      </c>
      <c r="E276" s="134" t="s">
        <v>394</v>
      </c>
      <c r="F276" s="135" t="s">
        <v>395</v>
      </c>
      <c r="G276" s="136" t="s">
        <v>177</v>
      </c>
      <c r="H276" s="137">
        <v>61.758000000000003</v>
      </c>
      <c r="I276" s="138"/>
      <c r="J276" s="139">
        <f>ROUND(I276*H276,2)</f>
        <v>0</v>
      </c>
      <c r="K276" s="140"/>
      <c r="L276" s="32"/>
      <c r="M276" s="141" t="s">
        <v>1</v>
      </c>
      <c r="N276" s="142" t="s">
        <v>43</v>
      </c>
      <c r="P276" s="143">
        <f>O276*H276</f>
        <v>0</v>
      </c>
      <c r="Q276" s="143">
        <v>9.1E-4</v>
      </c>
      <c r="R276" s="143">
        <f>Q276*H276</f>
        <v>5.6199780000000005E-2</v>
      </c>
      <c r="S276" s="143">
        <v>0</v>
      </c>
      <c r="T276" s="144">
        <f>S276*H276</f>
        <v>0</v>
      </c>
      <c r="AR276" s="145" t="s">
        <v>251</v>
      </c>
      <c r="AT276" s="145" t="s">
        <v>155</v>
      </c>
      <c r="AU276" s="145" t="s">
        <v>88</v>
      </c>
      <c r="AY276" s="17" t="s">
        <v>152</v>
      </c>
      <c r="BE276" s="146">
        <f>IF(N276="základní",J276,0)</f>
        <v>0</v>
      </c>
      <c r="BF276" s="146">
        <f>IF(N276="snížená",J276,0)</f>
        <v>0</v>
      </c>
      <c r="BG276" s="146">
        <f>IF(N276="zákl. přenesená",J276,0)</f>
        <v>0</v>
      </c>
      <c r="BH276" s="146">
        <f>IF(N276="sníž. přenesená",J276,0)</f>
        <v>0</v>
      </c>
      <c r="BI276" s="146">
        <f>IF(N276="nulová",J276,0)</f>
        <v>0</v>
      </c>
      <c r="BJ276" s="17" t="s">
        <v>86</v>
      </c>
      <c r="BK276" s="146">
        <f>ROUND(I276*H276,2)</f>
        <v>0</v>
      </c>
      <c r="BL276" s="17" t="s">
        <v>251</v>
      </c>
      <c r="BM276" s="145" t="s">
        <v>396</v>
      </c>
    </row>
    <row r="277" spans="2:65" s="1" customFormat="1" ht="27">
      <c r="B277" s="32"/>
      <c r="D277" s="147" t="s">
        <v>161</v>
      </c>
      <c r="F277" s="148" t="s">
        <v>397</v>
      </c>
      <c r="I277" s="149"/>
      <c r="L277" s="32"/>
      <c r="M277" s="150"/>
      <c r="T277" s="56"/>
      <c r="AT277" s="17" t="s">
        <v>161</v>
      </c>
      <c r="AU277" s="17" t="s">
        <v>88</v>
      </c>
    </row>
    <row r="278" spans="2:65" s="12" customFormat="1">
      <c r="B278" s="151"/>
      <c r="D278" s="147" t="s">
        <v>163</v>
      </c>
      <c r="E278" s="152" t="s">
        <v>1</v>
      </c>
      <c r="F278" s="153" t="s">
        <v>371</v>
      </c>
      <c r="H278" s="152" t="s">
        <v>1</v>
      </c>
      <c r="I278" s="154"/>
      <c r="L278" s="151"/>
      <c r="M278" s="155"/>
      <c r="T278" s="156"/>
      <c r="AT278" s="152" t="s">
        <v>163</v>
      </c>
      <c r="AU278" s="152" t="s">
        <v>88</v>
      </c>
      <c r="AV278" s="12" t="s">
        <v>86</v>
      </c>
      <c r="AW278" s="12" t="s">
        <v>35</v>
      </c>
      <c r="AX278" s="12" t="s">
        <v>78</v>
      </c>
      <c r="AY278" s="152" t="s">
        <v>152</v>
      </c>
    </row>
    <row r="279" spans="2:65" s="13" customFormat="1">
      <c r="B279" s="157"/>
      <c r="D279" s="147" t="s">
        <v>163</v>
      </c>
      <c r="E279" s="158" t="s">
        <v>1</v>
      </c>
      <c r="F279" s="159" t="s">
        <v>398</v>
      </c>
      <c r="H279" s="160">
        <v>2.2559999999999998</v>
      </c>
      <c r="I279" s="161"/>
      <c r="L279" s="157"/>
      <c r="M279" s="162"/>
      <c r="T279" s="163"/>
      <c r="AT279" s="158" t="s">
        <v>163</v>
      </c>
      <c r="AU279" s="158" t="s">
        <v>88</v>
      </c>
      <c r="AV279" s="13" t="s">
        <v>88</v>
      </c>
      <c r="AW279" s="13" t="s">
        <v>35</v>
      </c>
      <c r="AX279" s="13" t="s">
        <v>78</v>
      </c>
      <c r="AY279" s="158" t="s">
        <v>152</v>
      </c>
    </row>
    <row r="280" spans="2:65" s="13" customFormat="1" ht="20">
      <c r="B280" s="157"/>
      <c r="D280" s="147" t="s">
        <v>163</v>
      </c>
      <c r="E280" s="158" t="s">
        <v>1</v>
      </c>
      <c r="F280" s="159" t="s">
        <v>399</v>
      </c>
      <c r="H280" s="160">
        <v>25.251999999999999</v>
      </c>
      <c r="I280" s="161"/>
      <c r="L280" s="157"/>
      <c r="M280" s="162"/>
      <c r="T280" s="163"/>
      <c r="AT280" s="158" t="s">
        <v>163</v>
      </c>
      <c r="AU280" s="158" t="s">
        <v>88</v>
      </c>
      <c r="AV280" s="13" t="s">
        <v>88</v>
      </c>
      <c r="AW280" s="13" t="s">
        <v>35</v>
      </c>
      <c r="AX280" s="13" t="s">
        <v>78</v>
      </c>
      <c r="AY280" s="158" t="s">
        <v>152</v>
      </c>
    </row>
    <row r="281" spans="2:65" s="13" customFormat="1">
      <c r="B281" s="157"/>
      <c r="D281" s="147" t="s">
        <v>163</v>
      </c>
      <c r="E281" s="158" t="s">
        <v>1</v>
      </c>
      <c r="F281" s="159" t="s">
        <v>400</v>
      </c>
      <c r="H281" s="160">
        <v>11.581</v>
      </c>
      <c r="I281" s="161"/>
      <c r="L281" s="157"/>
      <c r="M281" s="162"/>
      <c r="T281" s="163"/>
      <c r="AT281" s="158" t="s">
        <v>163</v>
      </c>
      <c r="AU281" s="158" t="s">
        <v>88</v>
      </c>
      <c r="AV281" s="13" t="s">
        <v>88</v>
      </c>
      <c r="AW281" s="13" t="s">
        <v>35</v>
      </c>
      <c r="AX281" s="13" t="s">
        <v>78</v>
      </c>
      <c r="AY281" s="158" t="s">
        <v>152</v>
      </c>
    </row>
    <row r="282" spans="2:65" s="13" customFormat="1">
      <c r="B282" s="157"/>
      <c r="D282" s="147" t="s">
        <v>163</v>
      </c>
      <c r="E282" s="158" t="s">
        <v>1</v>
      </c>
      <c r="F282" s="159" t="s">
        <v>184</v>
      </c>
      <c r="H282" s="160">
        <v>22.669</v>
      </c>
      <c r="I282" s="161"/>
      <c r="L282" s="157"/>
      <c r="M282" s="162"/>
      <c r="T282" s="163"/>
      <c r="AT282" s="158" t="s">
        <v>163</v>
      </c>
      <c r="AU282" s="158" t="s">
        <v>88</v>
      </c>
      <c r="AV282" s="13" t="s">
        <v>88</v>
      </c>
      <c r="AW282" s="13" t="s">
        <v>35</v>
      </c>
      <c r="AX282" s="13" t="s">
        <v>78</v>
      </c>
      <c r="AY282" s="158" t="s">
        <v>152</v>
      </c>
    </row>
    <row r="283" spans="2:65" s="14" customFormat="1">
      <c r="B283" s="164"/>
      <c r="D283" s="147" t="s">
        <v>163</v>
      </c>
      <c r="E283" s="165" t="s">
        <v>1</v>
      </c>
      <c r="F283" s="166" t="s">
        <v>166</v>
      </c>
      <c r="H283" s="167">
        <v>61.757999999999996</v>
      </c>
      <c r="I283" s="168"/>
      <c r="L283" s="164"/>
      <c r="M283" s="169"/>
      <c r="T283" s="170"/>
      <c r="AT283" s="165" t="s">
        <v>163</v>
      </c>
      <c r="AU283" s="165" t="s">
        <v>88</v>
      </c>
      <c r="AV283" s="14" t="s">
        <v>159</v>
      </c>
      <c r="AW283" s="14" t="s">
        <v>35</v>
      </c>
      <c r="AX283" s="14" t="s">
        <v>86</v>
      </c>
      <c r="AY283" s="165" t="s">
        <v>152</v>
      </c>
    </row>
    <row r="284" spans="2:65" s="1" customFormat="1" ht="16.5" customHeight="1">
      <c r="B284" s="32"/>
      <c r="C284" s="171" t="s">
        <v>401</v>
      </c>
      <c r="D284" s="171" t="s">
        <v>223</v>
      </c>
      <c r="E284" s="172" t="s">
        <v>402</v>
      </c>
      <c r="F284" s="173" t="s">
        <v>403</v>
      </c>
      <c r="G284" s="174" t="s">
        <v>177</v>
      </c>
      <c r="H284" s="175">
        <v>64.846000000000004</v>
      </c>
      <c r="I284" s="176"/>
      <c r="J284" s="177">
        <f>ROUND(I284*H284,2)</f>
        <v>0</v>
      </c>
      <c r="K284" s="178"/>
      <c r="L284" s="179"/>
      <c r="M284" s="180" t="s">
        <v>1</v>
      </c>
      <c r="N284" s="181" t="s">
        <v>43</v>
      </c>
      <c r="P284" s="143">
        <f>O284*H284</f>
        <v>0</v>
      </c>
      <c r="Q284" s="143">
        <v>0</v>
      </c>
      <c r="R284" s="143">
        <f>Q284*H284</f>
        <v>0</v>
      </c>
      <c r="S284" s="143">
        <v>0</v>
      </c>
      <c r="T284" s="144">
        <f>S284*H284</f>
        <v>0</v>
      </c>
      <c r="AR284" s="145" t="s">
        <v>332</v>
      </c>
      <c r="AT284" s="145" t="s">
        <v>223</v>
      </c>
      <c r="AU284" s="145" t="s">
        <v>88</v>
      </c>
      <c r="AY284" s="17" t="s">
        <v>152</v>
      </c>
      <c r="BE284" s="146">
        <f>IF(N284="základní",J284,0)</f>
        <v>0</v>
      </c>
      <c r="BF284" s="146">
        <f>IF(N284="snížená",J284,0)</f>
        <v>0</v>
      </c>
      <c r="BG284" s="146">
        <f>IF(N284="zákl. přenesená",J284,0)</f>
        <v>0</v>
      </c>
      <c r="BH284" s="146">
        <f>IF(N284="sníž. přenesená",J284,0)</f>
        <v>0</v>
      </c>
      <c r="BI284" s="146">
        <f>IF(N284="nulová",J284,0)</f>
        <v>0</v>
      </c>
      <c r="BJ284" s="17" t="s">
        <v>86</v>
      </c>
      <c r="BK284" s="146">
        <f>ROUND(I284*H284,2)</f>
        <v>0</v>
      </c>
      <c r="BL284" s="17" t="s">
        <v>251</v>
      </c>
      <c r="BM284" s="145" t="s">
        <v>404</v>
      </c>
    </row>
    <row r="285" spans="2:65" s="13" customFormat="1">
      <c r="B285" s="157"/>
      <c r="D285" s="147" t="s">
        <v>163</v>
      </c>
      <c r="F285" s="159" t="s">
        <v>405</v>
      </c>
      <c r="H285" s="160">
        <v>64.846000000000004</v>
      </c>
      <c r="I285" s="161"/>
      <c r="L285" s="157"/>
      <c r="M285" s="162"/>
      <c r="T285" s="163"/>
      <c r="AT285" s="158" t="s">
        <v>163</v>
      </c>
      <c r="AU285" s="158" t="s">
        <v>88</v>
      </c>
      <c r="AV285" s="13" t="s">
        <v>88</v>
      </c>
      <c r="AW285" s="13" t="s">
        <v>4</v>
      </c>
      <c r="AX285" s="13" t="s">
        <v>86</v>
      </c>
      <c r="AY285" s="158" t="s">
        <v>152</v>
      </c>
    </row>
    <row r="286" spans="2:65" s="1" customFormat="1" ht="55.5" customHeight="1">
      <c r="B286" s="32"/>
      <c r="C286" s="133" t="s">
        <v>406</v>
      </c>
      <c r="D286" s="133" t="s">
        <v>155</v>
      </c>
      <c r="E286" s="134" t="s">
        <v>407</v>
      </c>
      <c r="F286" s="135" t="s">
        <v>408</v>
      </c>
      <c r="G286" s="136" t="s">
        <v>319</v>
      </c>
      <c r="H286" s="182"/>
      <c r="I286" s="138"/>
      <c r="J286" s="139">
        <f>ROUND(I286*H286,2)</f>
        <v>0</v>
      </c>
      <c r="K286" s="140"/>
      <c r="L286" s="32"/>
      <c r="M286" s="141" t="s">
        <v>1</v>
      </c>
      <c r="N286" s="142" t="s">
        <v>43</v>
      </c>
      <c r="P286" s="143">
        <f>O286*H286</f>
        <v>0</v>
      </c>
      <c r="Q286" s="143">
        <v>0</v>
      </c>
      <c r="R286" s="143">
        <f>Q286*H286</f>
        <v>0</v>
      </c>
      <c r="S286" s="143">
        <v>0</v>
      </c>
      <c r="T286" s="144">
        <f>S286*H286</f>
        <v>0</v>
      </c>
      <c r="AR286" s="145" t="s">
        <v>251</v>
      </c>
      <c r="AT286" s="145" t="s">
        <v>155</v>
      </c>
      <c r="AU286" s="145" t="s">
        <v>88</v>
      </c>
      <c r="AY286" s="17" t="s">
        <v>152</v>
      </c>
      <c r="BE286" s="146">
        <f>IF(N286="základní",J286,0)</f>
        <v>0</v>
      </c>
      <c r="BF286" s="146">
        <f>IF(N286="snížená",J286,0)</f>
        <v>0</v>
      </c>
      <c r="BG286" s="146">
        <f>IF(N286="zákl. přenesená",J286,0)</f>
        <v>0</v>
      </c>
      <c r="BH286" s="146">
        <f>IF(N286="sníž. přenesená",J286,0)</f>
        <v>0</v>
      </c>
      <c r="BI286" s="146">
        <f>IF(N286="nulová",J286,0)</f>
        <v>0</v>
      </c>
      <c r="BJ286" s="17" t="s">
        <v>86</v>
      </c>
      <c r="BK286" s="146">
        <f>ROUND(I286*H286,2)</f>
        <v>0</v>
      </c>
      <c r="BL286" s="17" t="s">
        <v>251</v>
      </c>
      <c r="BM286" s="145" t="s">
        <v>409</v>
      </c>
    </row>
    <row r="287" spans="2:65" s="1" customFormat="1" ht="76.400000000000006" customHeight="1">
      <c r="B287" s="32"/>
      <c r="C287" s="133" t="s">
        <v>410</v>
      </c>
      <c r="D287" s="133" t="s">
        <v>155</v>
      </c>
      <c r="E287" s="134" t="s">
        <v>411</v>
      </c>
      <c r="F287" s="135" t="s">
        <v>412</v>
      </c>
      <c r="G287" s="136" t="s">
        <v>319</v>
      </c>
      <c r="H287" s="182"/>
      <c r="I287" s="138"/>
      <c r="J287" s="139">
        <f>ROUND(I287*H287,2)</f>
        <v>0</v>
      </c>
      <c r="K287" s="140"/>
      <c r="L287" s="32"/>
      <c r="M287" s="141" t="s">
        <v>1</v>
      </c>
      <c r="N287" s="142" t="s">
        <v>43</v>
      </c>
      <c r="P287" s="143">
        <f>O287*H287</f>
        <v>0</v>
      </c>
      <c r="Q287" s="143">
        <v>0</v>
      </c>
      <c r="R287" s="143">
        <f>Q287*H287</f>
        <v>0</v>
      </c>
      <c r="S287" s="143">
        <v>0</v>
      </c>
      <c r="T287" s="144">
        <f>S287*H287</f>
        <v>0</v>
      </c>
      <c r="AR287" s="145" t="s">
        <v>251</v>
      </c>
      <c r="AT287" s="145" t="s">
        <v>155</v>
      </c>
      <c r="AU287" s="145" t="s">
        <v>88</v>
      </c>
      <c r="AY287" s="17" t="s">
        <v>152</v>
      </c>
      <c r="BE287" s="146">
        <f>IF(N287="základní",J287,0)</f>
        <v>0</v>
      </c>
      <c r="BF287" s="146">
        <f>IF(N287="snížená",J287,0)</f>
        <v>0</v>
      </c>
      <c r="BG287" s="146">
        <f>IF(N287="zákl. přenesená",J287,0)</f>
        <v>0</v>
      </c>
      <c r="BH287" s="146">
        <f>IF(N287="sníž. přenesená",J287,0)</f>
        <v>0</v>
      </c>
      <c r="BI287" s="146">
        <f>IF(N287="nulová",J287,0)</f>
        <v>0</v>
      </c>
      <c r="BJ287" s="17" t="s">
        <v>86</v>
      </c>
      <c r="BK287" s="146">
        <f>ROUND(I287*H287,2)</f>
        <v>0</v>
      </c>
      <c r="BL287" s="17" t="s">
        <v>251</v>
      </c>
      <c r="BM287" s="145" t="s">
        <v>413</v>
      </c>
    </row>
    <row r="288" spans="2:65" s="13" customFormat="1">
      <c r="B288" s="157"/>
      <c r="D288" s="147" t="s">
        <v>163</v>
      </c>
      <c r="F288" s="159" t="s">
        <v>414</v>
      </c>
      <c r="H288" s="160">
        <v>5492.6480000000001</v>
      </c>
      <c r="I288" s="161"/>
      <c r="L288" s="157"/>
      <c r="M288" s="162"/>
      <c r="T288" s="163"/>
      <c r="AT288" s="158" t="s">
        <v>163</v>
      </c>
      <c r="AU288" s="158" t="s">
        <v>88</v>
      </c>
      <c r="AV288" s="13" t="s">
        <v>88</v>
      </c>
      <c r="AW288" s="13" t="s">
        <v>4</v>
      </c>
      <c r="AX288" s="13" t="s">
        <v>86</v>
      </c>
      <c r="AY288" s="158" t="s">
        <v>152</v>
      </c>
    </row>
    <row r="289" spans="2:65" s="11" customFormat="1" ht="22.9" customHeight="1">
      <c r="B289" s="121"/>
      <c r="D289" s="122" t="s">
        <v>77</v>
      </c>
      <c r="E289" s="131" t="s">
        <v>415</v>
      </c>
      <c r="F289" s="131" t="s">
        <v>416</v>
      </c>
      <c r="I289" s="124"/>
      <c r="J289" s="132">
        <f>BK289</f>
        <v>0</v>
      </c>
      <c r="L289" s="121"/>
      <c r="M289" s="126"/>
      <c r="P289" s="127">
        <f>SUM(P290:P298)</f>
        <v>0</v>
      </c>
      <c r="R289" s="127">
        <f>SUM(R290:R298)</f>
        <v>8.0000000000000007E-5</v>
      </c>
      <c r="T289" s="128">
        <f>SUM(T290:T298)</f>
        <v>4.675E-2</v>
      </c>
      <c r="AR289" s="122" t="s">
        <v>88</v>
      </c>
      <c r="AT289" s="129" t="s">
        <v>77</v>
      </c>
      <c r="AU289" s="129" t="s">
        <v>86</v>
      </c>
      <c r="AY289" s="122" t="s">
        <v>152</v>
      </c>
      <c r="BK289" s="130">
        <f>SUM(BK290:BK298)</f>
        <v>0</v>
      </c>
    </row>
    <row r="290" spans="2:65" s="1" customFormat="1" ht="24.25" customHeight="1">
      <c r="B290" s="32"/>
      <c r="C290" s="133" t="s">
        <v>417</v>
      </c>
      <c r="D290" s="133" t="s">
        <v>155</v>
      </c>
      <c r="E290" s="134" t="s">
        <v>418</v>
      </c>
      <c r="F290" s="135" t="s">
        <v>419</v>
      </c>
      <c r="G290" s="136" t="s">
        <v>170</v>
      </c>
      <c r="H290" s="137">
        <v>1</v>
      </c>
      <c r="I290" s="138"/>
      <c r="J290" s="139">
        <f>ROUND(I290*H290,2)</f>
        <v>0</v>
      </c>
      <c r="K290" s="140"/>
      <c r="L290" s="32"/>
      <c r="M290" s="141" t="s">
        <v>1</v>
      </c>
      <c r="N290" s="142" t="s">
        <v>43</v>
      </c>
      <c r="P290" s="143">
        <f>O290*H290</f>
        <v>0</v>
      </c>
      <c r="Q290" s="143">
        <v>8.0000000000000007E-5</v>
      </c>
      <c r="R290" s="143">
        <f>Q290*H290</f>
        <v>8.0000000000000007E-5</v>
      </c>
      <c r="S290" s="143">
        <v>4.675E-2</v>
      </c>
      <c r="T290" s="144">
        <f>S290*H290</f>
        <v>4.675E-2</v>
      </c>
      <c r="AR290" s="145" t="s">
        <v>251</v>
      </c>
      <c r="AT290" s="145" t="s">
        <v>155</v>
      </c>
      <c r="AU290" s="145" t="s">
        <v>88</v>
      </c>
      <c r="AY290" s="17" t="s">
        <v>152</v>
      </c>
      <c r="BE290" s="146">
        <f>IF(N290="základní",J290,0)</f>
        <v>0</v>
      </c>
      <c r="BF290" s="146">
        <f>IF(N290="snížená",J290,0)</f>
        <v>0</v>
      </c>
      <c r="BG290" s="146">
        <f>IF(N290="zákl. přenesená",J290,0)</f>
        <v>0</v>
      </c>
      <c r="BH290" s="146">
        <f>IF(N290="sníž. přenesená",J290,0)</f>
        <v>0</v>
      </c>
      <c r="BI290" s="146">
        <f>IF(N290="nulová",J290,0)</f>
        <v>0</v>
      </c>
      <c r="BJ290" s="17" t="s">
        <v>86</v>
      </c>
      <c r="BK290" s="146">
        <f>ROUND(I290*H290,2)</f>
        <v>0</v>
      </c>
      <c r="BL290" s="17" t="s">
        <v>251</v>
      </c>
      <c r="BM290" s="145" t="s">
        <v>420</v>
      </c>
    </row>
    <row r="291" spans="2:65" s="12" customFormat="1" ht="20">
      <c r="B291" s="151"/>
      <c r="D291" s="147" t="s">
        <v>163</v>
      </c>
      <c r="E291" s="152" t="s">
        <v>1</v>
      </c>
      <c r="F291" s="153" t="s">
        <v>421</v>
      </c>
      <c r="H291" s="152" t="s">
        <v>1</v>
      </c>
      <c r="I291" s="154"/>
      <c r="L291" s="151"/>
      <c r="M291" s="155"/>
      <c r="T291" s="156"/>
      <c r="AT291" s="152" t="s">
        <v>163</v>
      </c>
      <c r="AU291" s="152" t="s">
        <v>88</v>
      </c>
      <c r="AV291" s="12" t="s">
        <v>86</v>
      </c>
      <c r="AW291" s="12" t="s">
        <v>35</v>
      </c>
      <c r="AX291" s="12" t="s">
        <v>78</v>
      </c>
      <c r="AY291" s="152" t="s">
        <v>152</v>
      </c>
    </row>
    <row r="292" spans="2:65" s="13" customFormat="1">
      <c r="B292" s="157"/>
      <c r="D292" s="147" t="s">
        <v>163</v>
      </c>
      <c r="E292" s="158" t="s">
        <v>1</v>
      </c>
      <c r="F292" s="159" t="s">
        <v>86</v>
      </c>
      <c r="H292" s="160">
        <v>1</v>
      </c>
      <c r="I292" s="161"/>
      <c r="L292" s="157"/>
      <c r="M292" s="162"/>
      <c r="T292" s="163"/>
      <c r="AT292" s="158" t="s">
        <v>163</v>
      </c>
      <c r="AU292" s="158" t="s">
        <v>88</v>
      </c>
      <c r="AV292" s="13" t="s">
        <v>88</v>
      </c>
      <c r="AW292" s="13" t="s">
        <v>35</v>
      </c>
      <c r="AX292" s="13" t="s">
        <v>78</v>
      </c>
      <c r="AY292" s="158" t="s">
        <v>152</v>
      </c>
    </row>
    <row r="293" spans="2:65" s="14" customFormat="1">
      <c r="B293" s="164"/>
      <c r="D293" s="147" t="s">
        <v>163</v>
      </c>
      <c r="E293" s="165" t="s">
        <v>1</v>
      </c>
      <c r="F293" s="166" t="s">
        <v>166</v>
      </c>
      <c r="H293" s="167">
        <v>1</v>
      </c>
      <c r="I293" s="168"/>
      <c r="L293" s="164"/>
      <c r="M293" s="169"/>
      <c r="T293" s="170"/>
      <c r="AT293" s="165" t="s">
        <v>163</v>
      </c>
      <c r="AU293" s="165" t="s">
        <v>88</v>
      </c>
      <c r="AV293" s="14" t="s">
        <v>159</v>
      </c>
      <c r="AW293" s="14" t="s">
        <v>35</v>
      </c>
      <c r="AX293" s="14" t="s">
        <v>86</v>
      </c>
      <c r="AY293" s="165" t="s">
        <v>152</v>
      </c>
    </row>
    <row r="294" spans="2:65" s="1" customFormat="1" ht="24.25" customHeight="1">
      <c r="B294" s="32"/>
      <c r="C294" s="133" t="s">
        <v>422</v>
      </c>
      <c r="D294" s="133" t="s">
        <v>155</v>
      </c>
      <c r="E294" s="134" t="s">
        <v>423</v>
      </c>
      <c r="F294" s="135" t="s">
        <v>424</v>
      </c>
      <c r="G294" s="136" t="s">
        <v>170</v>
      </c>
      <c r="H294" s="137">
        <v>1</v>
      </c>
      <c r="I294" s="138"/>
      <c r="J294" s="139">
        <f>ROUND(I294*H294,2)</f>
        <v>0</v>
      </c>
      <c r="K294" s="140"/>
      <c r="L294" s="32"/>
      <c r="M294" s="141" t="s">
        <v>1</v>
      </c>
      <c r="N294" s="142" t="s">
        <v>43</v>
      </c>
      <c r="P294" s="143">
        <f>O294*H294</f>
        <v>0</v>
      </c>
      <c r="Q294" s="143">
        <v>0</v>
      </c>
      <c r="R294" s="143">
        <f>Q294*H294</f>
        <v>0</v>
      </c>
      <c r="S294" s="143">
        <v>0</v>
      </c>
      <c r="T294" s="144">
        <f>S294*H294</f>
        <v>0</v>
      </c>
      <c r="AR294" s="145" t="s">
        <v>251</v>
      </c>
      <c r="AT294" s="145" t="s">
        <v>155</v>
      </c>
      <c r="AU294" s="145" t="s">
        <v>88</v>
      </c>
      <c r="AY294" s="17" t="s">
        <v>152</v>
      </c>
      <c r="BE294" s="146">
        <f>IF(N294="základní",J294,0)</f>
        <v>0</v>
      </c>
      <c r="BF294" s="146">
        <f>IF(N294="snížená",J294,0)</f>
        <v>0</v>
      </c>
      <c r="BG294" s="146">
        <f>IF(N294="zákl. přenesená",J294,0)</f>
        <v>0</v>
      </c>
      <c r="BH294" s="146">
        <f>IF(N294="sníž. přenesená",J294,0)</f>
        <v>0</v>
      </c>
      <c r="BI294" s="146">
        <f>IF(N294="nulová",J294,0)</f>
        <v>0</v>
      </c>
      <c r="BJ294" s="17" t="s">
        <v>86</v>
      </c>
      <c r="BK294" s="146">
        <f>ROUND(I294*H294,2)</f>
        <v>0</v>
      </c>
      <c r="BL294" s="17" t="s">
        <v>251</v>
      </c>
      <c r="BM294" s="145" t="s">
        <v>425</v>
      </c>
    </row>
    <row r="295" spans="2:65" s="1" customFormat="1" ht="18">
      <c r="B295" s="32"/>
      <c r="D295" s="147" t="s">
        <v>161</v>
      </c>
      <c r="F295" s="148" t="s">
        <v>426</v>
      </c>
      <c r="I295" s="149"/>
      <c r="L295" s="32"/>
      <c r="M295" s="150"/>
      <c r="T295" s="56"/>
      <c r="AT295" s="17" t="s">
        <v>161</v>
      </c>
      <c r="AU295" s="17" t="s">
        <v>88</v>
      </c>
    </row>
    <row r="296" spans="2:65" s="1" customFormat="1" ht="24.25" customHeight="1">
      <c r="B296" s="32"/>
      <c r="C296" s="133" t="s">
        <v>427</v>
      </c>
      <c r="D296" s="133" t="s">
        <v>155</v>
      </c>
      <c r="E296" s="134" t="s">
        <v>428</v>
      </c>
      <c r="F296" s="135" t="s">
        <v>429</v>
      </c>
      <c r="G296" s="136" t="s">
        <v>177</v>
      </c>
      <c r="H296" s="137">
        <v>3.84</v>
      </c>
      <c r="I296" s="138"/>
      <c r="J296" s="139">
        <f>ROUND(I296*H296,2)</f>
        <v>0</v>
      </c>
      <c r="K296" s="140"/>
      <c r="L296" s="32"/>
      <c r="M296" s="141" t="s">
        <v>1</v>
      </c>
      <c r="N296" s="142" t="s">
        <v>43</v>
      </c>
      <c r="P296" s="143">
        <f>O296*H296</f>
        <v>0</v>
      </c>
      <c r="Q296" s="143">
        <v>0</v>
      </c>
      <c r="R296" s="143">
        <f>Q296*H296</f>
        <v>0</v>
      </c>
      <c r="S296" s="143">
        <v>0</v>
      </c>
      <c r="T296" s="144">
        <f>S296*H296</f>
        <v>0</v>
      </c>
      <c r="AR296" s="145" t="s">
        <v>251</v>
      </c>
      <c r="AT296" s="145" t="s">
        <v>155</v>
      </c>
      <c r="AU296" s="145" t="s">
        <v>88</v>
      </c>
      <c r="AY296" s="17" t="s">
        <v>152</v>
      </c>
      <c r="BE296" s="146">
        <f>IF(N296="základní",J296,0)</f>
        <v>0</v>
      </c>
      <c r="BF296" s="146">
        <f>IF(N296="snížená",J296,0)</f>
        <v>0</v>
      </c>
      <c r="BG296" s="146">
        <f>IF(N296="zákl. přenesená",J296,0)</f>
        <v>0</v>
      </c>
      <c r="BH296" s="146">
        <f>IF(N296="sníž. přenesená",J296,0)</f>
        <v>0</v>
      </c>
      <c r="BI296" s="146">
        <f>IF(N296="nulová",J296,0)</f>
        <v>0</v>
      </c>
      <c r="BJ296" s="17" t="s">
        <v>86</v>
      </c>
      <c r="BK296" s="146">
        <f>ROUND(I296*H296,2)</f>
        <v>0</v>
      </c>
      <c r="BL296" s="17" t="s">
        <v>251</v>
      </c>
      <c r="BM296" s="145" t="s">
        <v>430</v>
      </c>
    </row>
    <row r="297" spans="2:65" s="1" customFormat="1" ht="49.15" customHeight="1">
      <c r="B297" s="32"/>
      <c r="C297" s="133" t="s">
        <v>431</v>
      </c>
      <c r="D297" s="133" t="s">
        <v>155</v>
      </c>
      <c r="E297" s="134" t="s">
        <v>432</v>
      </c>
      <c r="F297" s="135" t="s">
        <v>433</v>
      </c>
      <c r="G297" s="136" t="s">
        <v>319</v>
      </c>
      <c r="H297" s="182"/>
      <c r="I297" s="138"/>
      <c r="J297" s="139">
        <f>ROUND(I297*H297,2)</f>
        <v>0</v>
      </c>
      <c r="K297" s="140"/>
      <c r="L297" s="32"/>
      <c r="M297" s="141" t="s">
        <v>1</v>
      </c>
      <c r="N297" s="142" t="s">
        <v>43</v>
      </c>
      <c r="P297" s="143">
        <f>O297*H297</f>
        <v>0</v>
      </c>
      <c r="Q297" s="143">
        <v>0</v>
      </c>
      <c r="R297" s="143">
        <f>Q297*H297</f>
        <v>0</v>
      </c>
      <c r="S297" s="143">
        <v>0</v>
      </c>
      <c r="T297" s="144">
        <f>S297*H297</f>
        <v>0</v>
      </c>
      <c r="AR297" s="145" t="s">
        <v>251</v>
      </c>
      <c r="AT297" s="145" t="s">
        <v>155</v>
      </c>
      <c r="AU297" s="145" t="s">
        <v>88</v>
      </c>
      <c r="AY297" s="17" t="s">
        <v>152</v>
      </c>
      <c r="BE297" s="146">
        <f>IF(N297="základní",J297,0)</f>
        <v>0</v>
      </c>
      <c r="BF297" s="146">
        <f>IF(N297="snížená",J297,0)</f>
        <v>0</v>
      </c>
      <c r="BG297" s="146">
        <f>IF(N297="zákl. přenesená",J297,0)</f>
        <v>0</v>
      </c>
      <c r="BH297" s="146">
        <f>IF(N297="sníž. přenesená",J297,0)</f>
        <v>0</v>
      </c>
      <c r="BI297" s="146">
        <f>IF(N297="nulová",J297,0)</f>
        <v>0</v>
      </c>
      <c r="BJ297" s="17" t="s">
        <v>86</v>
      </c>
      <c r="BK297" s="146">
        <f>ROUND(I297*H297,2)</f>
        <v>0</v>
      </c>
      <c r="BL297" s="17" t="s">
        <v>251</v>
      </c>
      <c r="BM297" s="145" t="s">
        <v>434</v>
      </c>
    </row>
    <row r="298" spans="2:65" s="1" customFormat="1" ht="55.5" customHeight="1">
      <c r="B298" s="32"/>
      <c r="C298" s="133" t="s">
        <v>435</v>
      </c>
      <c r="D298" s="133" t="s">
        <v>155</v>
      </c>
      <c r="E298" s="134" t="s">
        <v>436</v>
      </c>
      <c r="F298" s="135" t="s">
        <v>437</v>
      </c>
      <c r="G298" s="136" t="s">
        <v>319</v>
      </c>
      <c r="H298" s="182"/>
      <c r="I298" s="138"/>
      <c r="J298" s="139">
        <f>ROUND(I298*H298,2)</f>
        <v>0</v>
      </c>
      <c r="K298" s="140"/>
      <c r="L298" s="32"/>
      <c r="M298" s="141" t="s">
        <v>1</v>
      </c>
      <c r="N298" s="142" t="s">
        <v>43</v>
      </c>
      <c r="P298" s="143">
        <f>O298*H298</f>
        <v>0</v>
      </c>
      <c r="Q298" s="143">
        <v>0</v>
      </c>
      <c r="R298" s="143">
        <f>Q298*H298</f>
        <v>0</v>
      </c>
      <c r="S298" s="143">
        <v>0</v>
      </c>
      <c r="T298" s="144">
        <f>S298*H298</f>
        <v>0</v>
      </c>
      <c r="AR298" s="145" t="s">
        <v>251</v>
      </c>
      <c r="AT298" s="145" t="s">
        <v>155</v>
      </c>
      <c r="AU298" s="145" t="s">
        <v>88</v>
      </c>
      <c r="AY298" s="17" t="s">
        <v>152</v>
      </c>
      <c r="BE298" s="146">
        <f>IF(N298="základní",J298,0)</f>
        <v>0</v>
      </c>
      <c r="BF298" s="146">
        <f>IF(N298="snížená",J298,0)</f>
        <v>0</v>
      </c>
      <c r="BG298" s="146">
        <f>IF(N298="zákl. přenesená",J298,0)</f>
        <v>0</v>
      </c>
      <c r="BH298" s="146">
        <f>IF(N298="sníž. přenesená",J298,0)</f>
        <v>0</v>
      </c>
      <c r="BI298" s="146">
        <f>IF(N298="nulová",J298,0)</f>
        <v>0</v>
      </c>
      <c r="BJ298" s="17" t="s">
        <v>86</v>
      </c>
      <c r="BK298" s="146">
        <f>ROUND(I298*H298,2)</f>
        <v>0</v>
      </c>
      <c r="BL298" s="17" t="s">
        <v>251</v>
      </c>
      <c r="BM298" s="145" t="s">
        <v>438</v>
      </c>
    </row>
    <row r="299" spans="2:65" s="11" customFormat="1" ht="22.9" customHeight="1">
      <c r="B299" s="121"/>
      <c r="D299" s="122" t="s">
        <v>77</v>
      </c>
      <c r="E299" s="131" t="s">
        <v>439</v>
      </c>
      <c r="F299" s="131" t="s">
        <v>440</v>
      </c>
      <c r="I299" s="124"/>
      <c r="J299" s="132">
        <f>BK299</f>
        <v>0</v>
      </c>
      <c r="L299" s="121"/>
      <c r="M299" s="126"/>
      <c r="P299" s="127">
        <f>SUM(P300:P437)</f>
        <v>0</v>
      </c>
      <c r="R299" s="127">
        <f>SUM(R300:R437)</f>
        <v>3.82581221</v>
      </c>
      <c r="T299" s="128">
        <f>SUM(T300:T437)</f>
        <v>8.5424597599999998</v>
      </c>
      <c r="AR299" s="122" t="s">
        <v>88</v>
      </c>
      <c r="AT299" s="129" t="s">
        <v>77</v>
      </c>
      <c r="AU299" s="129" t="s">
        <v>86</v>
      </c>
      <c r="AY299" s="122" t="s">
        <v>152</v>
      </c>
      <c r="BK299" s="130">
        <f>SUM(BK300:BK437)</f>
        <v>0</v>
      </c>
    </row>
    <row r="300" spans="2:65" s="1" customFormat="1" ht="33" customHeight="1">
      <c r="B300" s="32"/>
      <c r="C300" s="133" t="s">
        <v>441</v>
      </c>
      <c r="D300" s="133" t="s">
        <v>155</v>
      </c>
      <c r="E300" s="134" t="s">
        <v>442</v>
      </c>
      <c r="F300" s="135" t="s">
        <v>443</v>
      </c>
      <c r="G300" s="136" t="s">
        <v>170</v>
      </c>
      <c r="H300" s="137">
        <v>12</v>
      </c>
      <c r="I300" s="138"/>
      <c r="J300" s="139">
        <f>ROUND(I300*H300,2)</f>
        <v>0</v>
      </c>
      <c r="K300" s="140"/>
      <c r="L300" s="32"/>
      <c r="M300" s="141" t="s">
        <v>1</v>
      </c>
      <c r="N300" s="142" t="s">
        <v>43</v>
      </c>
      <c r="P300" s="143">
        <f>O300*H300</f>
        <v>0</v>
      </c>
      <c r="Q300" s="143">
        <v>2.6700000000000001E-3</v>
      </c>
      <c r="R300" s="143">
        <f>Q300*H300</f>
        <v>3.2039999999999999E-2</v>
      </c>
      <c r="S300" s="143">
        <v>0</v>
      </c>
      <c r="T300" s="144">
        <f>S300*H300</f>
        <v>0</v>
      </c>
      <c r="AR300" s="145" t="s">
        <v>251</v>
      </c>
      <c r="AT300" s="145" t="s">
        <v>155</v>
      </c>
      <c r="AU300" s="145" t="s">
        <v>88</v>
      </c>
      <c r="AY300" s="17" t="s">
        <v>152</v>
      </c>
      <c r="BE300" s="146">
        <f>IF(N300="základní",J300,0)</f>
        <v>0</v>
      </c>
      <c r="BF300" s="146">
        <f>IF(N300="snížená",J300,0)</f>
        <v>0</v>
      </c>
      <c r="BG300" s="146">
        <f>IF(N300="zákl. přenesená",J300,0)</f>
        <v>0</v>
      </c>
      <c r="BH300" s="146">
        <f>IF(N300="sníž. přenesená",J300,0)</f>
        <v>0</v>
      </c>
      <c r="BI300" s="146">
        <f>IF(N300="nulová",J300,0)</f>
        <v>0</v>
      </c>
      <c r="BJ300" s="17" t="s">
        <v>86</v>
      </c>
      <c r="BK300" s="146">
        <f>ROUND(I300*H300,2)</f>
        <v>0</v>
      </c>
      <c r="BL300" s="17" t="s">
        <v>251</v>
      </c>
      <c r="BM300" s="145" t="s">
        <v>444</v>
      </c>
    </row>
    <row r="301" spans="2:65" s="13" customFormat="1">
      <c r="B301" s="157"/>
      <c r="D301" s="147" t="s">
        <v>163</v>
      </c>
      <c r="E301" s="158" t="s">
        <v>1</v>
      </c>
      <c r="F301" s="159" t="s">
        <v>445</v>
      </c>
      <c r="H301" s="160">
        <v>12</v>
      </c>
      <c r="I301" s="161"/>
      <c r="L301" s="157"/>
      <c r="M301" s="162"/>
      <c r="T301" s="163"/>
      <c r="AT301" s="158" t="s">
        <v>163</v>
      </c>
      <c r="AU301" s="158" t="s">
        <v>88</v>
      </c>
      <c r="AV301" s="13" t="s">
        <v>88</v>
      </c>
      <c r="AW301" s="13" t="s">
        <v>35</v>
      </c>
      <c r="AX301" s="13" t="s">
        <v>78</v>
      </c>
      <c r="AY301" s="158" t="s">
        <v>152</v>
      </c>
    </row>
    <row r="302" spans="2:65" s="14" customFormat="1">
      <c r="B302" s="164"/>
      <c r="D302" s="147" t="s">
        <v>163</v>
      </c>
      <c r="E302" s="165" t="s">
        <v>1</v>
      </c>
      <c r="F302" s="166" t="s">
        <v>166</v>
      </c>
      <c r="H302" s="167">
        <v>12</v>
      </c>
      <c r="I302" s="168"/>
      <c r="L302" s="164"/>
      <c r="M302" s="169"/>
      <c r="T302" s="170"/>
      <c r="AT302" s="165" t="s">
        <v>163</v>
      </c>
      <c r="AU302" s="165" t="s">
        <v>88</v>
      </c>
      <c r="AV302" s="14" t="s">
        <v>159</v>
      </c>
      <c r="AW302" s="14" t="s">
        <v>35</v>
      </c>
      <c r="AX302" s="14" t="s">
        <v>86</v>
      </c>
      <c r="AY302" s="165" t="s">
        <v>152</v>
      </c>
    </row>
    <row r="303" spans="2:65" s="1" customFormat="1" ht="24.25" customHeight="1">
      <c r="B303" s="32"/>
      <c r="C303" s="171" t="s">
        <v>446</v>
      </c>
      <c r="D303" s="171" t="s">
        <v>223</v>
      </c>
      <c r="E303" s="172" t="s">
        <v>447</v>
      </c>
      <c r="F303" s="173" t="s">
        <v>448</v>
      </c>
      <c r="G303" s="174" t="s">
        <v>170</v>
      </c>
      <c r="H303" s="175">
        <v>12</v>
      </c>
      <c r="I303" s="176"/>
      <c r="J303" s="177">
        <f>ROUND(I303*H303,2)</f>
        <v>0</v>
      </c>
      <c r="K303" s="178"/>
      <c r="L303" s="179"/>
      <c r="M303" s="180" t="s">
        <v>1</v>
      </c>
      <c r="N303" s="181" t="s">
        <v>43</v>
      </c>
      <c r="P303" s="143">
        <f>O303*H303</f>
        <v>0</v>
      </c>
      <c r="Q303" s="143">
        <v>2.2000000000000001E-4</v>
      </c>
      <c r="R303" s="143">
        <f>Q303*H303</f>
        <v>2.64E-3</v>
      </c>
      <c r="S303" s="143">
        <v>0</v>
      </c>
      <c r="T303" s="144">
        <f>S303*H303</f>
        <v>0</v>
      </c>
      <c r="AR303" s="145" t="s">
        <v>332</v>
      </c>
      <c r="AT303" s="145" t="s">
        <v>223</v>
      </c>
      <c r="AU303" s="145" t="s">
        <v>88</v>
      </c>
      <c r="AY303" s="17" t="s">
        <v>152</v>
      </c>
      <c r="BE303" s="146">
        <f>IF(N303="základní",J303,0)</f>
        <v>0</v>
      </c>
      <c r="BF303" s="146">
        <f>IF(N303="snížená",J303,0)</f>
        <v>0</v>
      </c>
      <c r="BG303" s="146">
        <f>IF(N303="zákl. přenesená",J303,0)</f>
        <v>0</v>
      </c>
      <c r="BH303" s="146">
        <f>IF(N303="sníž. přenesená",J303,0)</f>
        <v>0</v>
      </c>
      <c r="BI303" s="146">
        <f>IF(N303="nulová",J303,0)</f>
        <v>0</v>
      </c>
      <c r="BJ303" s="17" t="s">
        <v>86</v>
      </c>
      <c r="BK303" s="146">
        <f>ROUND(I303*H303,2)</f>
        <v>0</v>
      </c>
      <c r="BL303" s="17" t="s">
        <v>251</v>
      </c>
      <c r="BM303" s="145" t="s">
        <v>449</v>
      </c>
    </row>
    <row r="304" spans="2:65" s="1" customFormat="1" ht="33" customHeight="1">
      <c r="B304" s="32"/>
      <c r="C304" s="133" t="s">
        <v>450</v>
      </c>
      <c r="D304" s="133" t="s">
        <v>155</v>
      </c>
      <c r="E304" s="134" t="s">
        <v>451</v>
      </c>
      <c r="F304" s="135" t="s">
        <v>452</v>
      </c>
      <c r="G304" s="136" t="s">
        <v>254</v>
      </c>
      <c r="H304" s="137">
        <v>27.9</v>
      </c>
      <c r="I304" s="138"/>
      <c r="J304" s="139">
        <f>ROUND(I304*H304,2)</f>
        <v>0</v>
      </c>
      <c r="K304" s="140"/>
      <c r="L304" s="32"/>
      <c r="M304" s="141" t="s">
        <v>1</v>
      </c>
      <c r="N304" s="142" t="s">
        <v>43</v>
      </c>
      <c r="P304" s="143">
        <f>O304*H304</f>
        <v>0</v>
      </c>
      <c r="Q304" s="143">
        <v>0</v>
      </c>
      <c r="R304" s="143">
        <f>Q304*H304</f>
        <v>0</v>
      </c>
      <c r="S304" s="143">
        <v>8.0000000000000002E-3</v>
      </c>
      <c r="T304" s="144">
        <f>S304*H304</f>
        <v>0.22319999999999998</v>
      </c>
      <c r="AR304" s="145" t="s">
        <v>251</v>
      </c>
      <c r="AT304" s="145" t="s">
        <v>155</v>
      </c>
      <c r="AU304" s="145" t="s">
        <v>88</v>
      </c>
      <c r="AY304" s="17" t="s">
        <v>152</v>
      </c>
      <c r="BE304" s="146">
        <f>IF(N304="základní",J304,0)</f>
        <v>0</v>
      </c>
      <c r="BF304" s="146">
        <f>IF(N304="snížená",J304,0)</f>
        <v>0</v>
      </c>
      <c r="BG304" s="146">
        <f>IF(N304="zákl. přenesená",J304,0)</f>
        <v>0</v>
      </c>
      <c r="BH304" s="146">
        <f>IF(N304="sníž. přenesená",J304,0)</f>
        <v>0</v>
      </c>
      <c r="BI304" s="146">
        <f>IF(N304="nulová",J304,0)</f>
        <v>0</v>
      </c>
      <c r="BJ304" s="17" t="s">
        <v>86</v>
      </c>
      <c r="BK304" s="146">
        <f>ROUND(I304*H304,2)</f>
        <v>0</v>
      </c>
      <c r="BL304" s="17" t="s">
        <v>251</v>
      </c>
      <c r="BM304" s="145" t="s">
        <v>453</v>
      </c>
    </row>
    <row r="305" spans="2:65" s="12" customFormat="1">
      <c r="B305" s="151"/>
      <c r="D305" s="147" t="s">
        <v>163</v>
      </c>
      <c r="E305" s="152" t="s">
        <v>1</v>
      </c>
      <c r="F305" s="153" t="s">
        <v>454</v>
      </c>
      <c r="H305" s="152" t="s">
        <v>1</v>
      </c>
      <c r="I305" s="154"/>
      <c r="L305" s="151"/>
      <c r="M305" s="155"/>
      <c r="T305" s="156"/>
      <c r="AT305" s="152" t="s">
        <v>163</v>
      </c>
      <c r="AU305" s="152" t="s">
        <v>88</v>
      </c>
      <c r="AV305" s="12" t="s">
        <v>86</v>
      </c>
      <c r="AW305" s="12" t="s">
        <v>35</v>
      </c>
      <c r="AX305" s="12" t="s">
        <v>78</v>
      </c>
      <c r="AY305" s="152" t="s">
        <v>152</v>
      </c>
    </row>
    <row r="306" spans="2:65" s="13" customFormat="1">
      <c r="B306" s="157"/>
      <c r="D306" s="147" t="s">
        <v>163</v>
      </c>
      <c r="E306" s="158" t="s">
        <v>1</v>
      </c>
      <c r="F306" s="159" t="s">
        <v>455</v>
      </c>
      <c r="H306" s="160">
        <v>27.9</v>
      </c>
      <c r="I306" s="161"/>
      <c r="L306" s="157"/>
      <c r="M306" s="162"/>
      <c r="T306" s="163"/>
      <c r="AT306" s="158" t="s">
        <v>163</v>
      </c>
      <c r="AU306" s="158" t="s">
        <v>88</v>
      </c>
      <c r="AV306" s="13" t="s">
        <v>88</v>
      </c>
      <c r="AW306" s="13" t="s">
        <v>35</v>
      </c>
      <c r="AX306" s="13" t="s">
        <v>78</v>
      </c>
      <c r="AY306" s="158" t="s">
        <v>152</v>
      </c>
    </row>
    <row r="307" spans="2:65" s="14" customFormat="1">
      <c r="B307" s="164"/>
      <c r="D307" s="147" t="s">
        <v>163</v>
      </c>
      <c r="E307" s="165" t="s">
        <v>1</v>
      </c>
      <c r="F307" s="166" t="s">
        <v>166</v>
      </c>
      <c r="H307" s="167">
        <v>27.9</v>
      </c>
      <c r="I307" s="168"/>
      <c r="L307" s="164"/>
      <c r="M307" s="169"/>
      <c r="T307" s="170"/>
      <c r="AT307" s="165" t="s">
        <v>163</v>
      </c>
      <c r="AU307" s="165" t="s">
        <v>88</v>
      </c>
      <c r="AV307" s="14" t="s">
        <v>159</v>
      </c>
      <c r="AW307" s="14" t="s">
        <v>35</v>
      </c>
      <c r="AX307" s="14" t="s">
        <v>86</v>
      </c>
      <c r="AY307" s="165" t="s">
        <v>152</v>
      </c>
    </row>
    <row r="308" spans="2:65" s="1" customFormat="1" ht="37.9" customHeight="1">
      <c r="B308" s="32"/>
      <c r="C308" s="133" t="s">
        <v>456</v>
      </c>
      <c r="D308" s="133" t="s">
        <v>155</v>
      </c>
      <c r="E308" s="134" t="s">
        <v>457</v>
      </c>
      <c r="F308" s="135" t="s">
        <v>458</v>
      </c>
      <c r="G308" s="136" t="s">
        <v>254</v>
      </c>
      <c r="H308" s="137">
        <v>16</v>
      </c>
      <c r="I308" s="138"/>
      <c r="J308" s="139">
        <f>ROUND(I308*H308,2)</f>
        <v>0</v>
      </c>
      <c r="K308" s="140"/>
      <c r="L308" s="32"/>
      <c r="M308" s="141" t="s">
        <v>1</v>
      </c>
      <c r="N308" s="142" t="s">
        <v>43</v>
      </c>
      <c r="P308" s="143">
        <f>O308*H308</f>
        <v>0</v>
      </c>
      <c r="Q308" s="143">
        <v>0</v>
      </c>
      <c r="R308" s="143">
        <f>Q308*H308</f>
        <v>0</v>
      </c>
      <c r="S308" s="143">
        <v>1.4E-2</v>
      </c>
      <c r="T308" s="144">
        <f>S308*H308</f>
        <v>0.224</v>
      </c>
      <c r="AR308" s="145" t="s">
        <v>251</v>
      </c>
      <c r="AT308" s="145" t="s">
        <v>155</v>
      </c>
      <c r="AU308" s="145" t="s">
        <v>88</v>
      </c>
      <c r="AY308" s="17" t="s">
        <v>152</v>
      </c>
      <c r="BE308" s="146">
        <f>IF(N308="základní",J308,0)</f>
        <v>0</v>
      </c>
      <c r="BF308" s="146">
        <f>IF(N308="snížená",J308,0)</f>
        <v>0</v>
      </c>
      <c r="BG308" s="146">
        <f>IF(N308="zákl. přenesená",J308,0)</f>
        <v>0</v>
      </c>
      <c r="BH308" s="146">
        <f>IF(N308="sníž. přenesená",J308,0)</f>
        <v>0</v>
      </c>
      <c r="BI308" s="146">
        <f>IF(N308="nulová",J308,0)</f>
        <v>0</v>
      </c>
      <c r="BJ308" s="17" t="s">
        <v>86</v>
      </c>
      <c r="BK308" s="146">
        <f>ROUND(I308*H308,2)</f>
        <v>0</v>
      </c>
      <c r="BL308" s="17" t="s">
        <v>251</v>
      </c>
      <c r="BM308" s="145" t="s">
        <v>459</v>
      </c>
    </row>
    <row r="309" spans="2:65" s="12" customFormat="1">
      <c r="B309" s="151"/>
      <c r="D309" s="147" t="s">
        <v>163</v>
      </c>
      <c r="E309" s="152" t="s">
        <v>1</v>
      </c>
      <c r="F309" s="153" t="s">
        <v>460</v>
      </c>
      <c r="H309" s="152" t="s">
        <v>1</v>
      </c>
      <c r="I309" s="154"/>
      <c r="L309" s="151"/>
      <c r="M309" s="155"/>
      <c r="T309" s="156"/>
      <c r="AT309" s="152" t="s">
        <v>163</v>
      </c>
      <c r="AU309" s="152" t="s">
        <v>88</v>
      </c>
      <c r="AV309" s="12" t="s">
        <v>86</v>
      </c>
      <c r="AW309" s="12" t="s">
        <v>35</v>
      </c>
      <c r="AX309" s="12" t="s">
        <v>78</v>
      </c>
      <c r="AY309" s="152" t="s">
        <v>152</v>
      </c>
    </row>
    <row r="310" spans="2:65" s="13" customFormat="1">
      <c r="B310" s="157"/>
      <c r="D310" s="147" t="s">
        <v>163</v>
      </c>
      <c r="E310" s="158" t="s">
        <v>1</v>
      </c>
      <c r="F310" s="159" t="s">
        <v>461</v>
      </c>
      <c r="H310" s="160">
        <v>16</v>
      </c>
      <c r="I310" s="161"/>
      <c r="L310" s="157"/>
      <c r="M310" s="162"/>
      <c r="T310" s="163"/>
      <c r="AT310" s="158" t="s">
        <v>163</v>
      </c>
      <c r="AU310" s="158" t="s">
        <v>88</v>
      </c>
      <c r="AV310" s="13" t="s">
        <v>88</v>
      </c>
      <c r="AW310" s="13" t="s">
        <v>35</v>
      </c>
      <c r="AX310" s="13" t="s">
        <v>78</v>
      </c>
      <c r="AY310" s="158" t="s">
        <v>152</v>
      </c>
    </row>
    <row r="311" spans="2:65" s="14" customFormat="1">
      <c r="B311" s="164"/>
      <c r="D311" s="147" t="s">
        <v>163</v>
      </c>
      <c r="E311" s="165" t="s">
        <v>1</v>
      </c>
      <c r="F311" s="166" t="s">
        <v>166</v>
      </c>
      <c r="H311" s="167">
        <v>16</v>
      </c>
      <c r="I311" s="168"/>
      <c r="L311" s="164"/>
      <c r="M311" s="169"/>
      <c r="T311" s="170"/>
      <c r="AT311" s="165" t="s">
        <v>163</v>
      </c>
      <c r="AU311" s="165" t="s">
        <v>88</v>
      </c>
      <c r="AV311" s="14" t="s">
        <v>159</v>
      </c>
      <c r="AW311" s="14" t="s">
        <v>35</v>
      </c>
      <c r="AX311" s="14" t="s">
        <v>86</v>
      </c>
      <c r="AY311" s="165" t="s">
        <v>152</v>
      </c>
    </row>
    <row r="312" spans="2:65" s="1" customFormat="1" ht="44.25" customHeight="1">
      <c r="B312" s="32"/>
      <c r="C312" s="133" t="s">
        <v>462</v>
      </c>
      <c r="D312" s="133" t="s">
        <v>155</v>
      </c>
      <c r="E312" s="134" t="s">
        <v>463</v>
      </c>
      <c r="F312" s="135" t="s">
        <v>464</v>
      </c>
      <c r="G312" s="136" t="s">
        <v>254</v>
      </c>
      <c r="H312" s="137">
        <v>2</v>
      </c>
      <c r="I312" s="138"/>
      <c r="J312" s="139">
        <f>ROUND(I312*H312,2)</f>
        <v>0</v>
      </c>
      <c r="K312" s="140"/>
      <c r="L312" s="32"/>
      <c r="M312" s="141" t="s">
        <v>1</v>
      </c>
      <c r="N312" s="142" t="s">
        <v>43</v>
      </c>
      <c r="P312" s="143">
        <f>O312*H312</f>
        <v>0</v>
      </c>
      <c r="Q312" s="143">
        <v>0</v>
      </c>
      <c r="R312" s="143">
        <f>Q312*H312</f>
        <v>0</v>
      </c>
      <c r="S312" s="143">
        <v>1.584E-2</v>
      </c>
      <c r="T312" s="144">
        <f>S312*H312</f>
        <v>3.168E-2</v>
      </c>
      <c r="AR312" s="145" t="s">
        <v>251</v>
      </c>
      <c r="AT312" s="145" t="s">
        <v>155</v>
      </c>
      <c r="AU312" s="145" t="s">
        <v>88</v>
      </c>
      <c r="AY312" s="17" t="s">
        <v>152</v>
      </c>
      <c r="BE312" s="146">
        <f>IF(N312="základní",J312,0)</f>
        <v>0</v>
      </c>
      <c r="BF312" s="146">
        <f>IF(N312="snížená",J312,0)</f>
        <v>0</v>
      </c>
      <c r="BG312" s="146">
        <f>IF(N312="zákl. přenesená",J312,0)</f>
        <v>0</v>
      </c>
      <c r="BH312" s="146">
        <f>IF(N312="sníž. přenesená",J312,0)</f>
        <v>0</v>
      </c>
      <c r="BI312" s="146">
        <f>IF(N312="nulová",J312,0)</f>
        <v>0</v>
      </c>
      <c r="BJ312" s="17" t="s">
        <v>86</v>
      </c>
      <c r="BK312" s="146">
        <f>ROUND(I312*H312,2)</f>
        <v>0</v>
      </c>
      <c r="BL312" s="17" t="s">
        <v>251</v>
      </c>
      <c r="BM312" s="145" t="s">
        <v>465</v>
      </c>
    </row>
    <row r="313" spans="2:65" s="12" customFormat="1">
      <c r="B313" s="151"/>
      <c r="D313" s="147" t="s">
        <v>163</v>
      </c>
      <c r="E313" s="152" t="s">
        <v>1</v>
      </c>
      <c r="F313" s="153" t="s">
        <v>466</v>
      </c>
      <c r="H313" s="152" t="s">
        <v>1</v>
      </c>
      <c r="I313" s="154"/>
      <c r="L313" s="151"/>
      <c r="M313" s="155"/>
      <c r="T313" s="156"/>
      <c r="AT313" s="152" t="s">
        <v>163</v>
      </c>
      <c r="AU313" s="152" t="s">
        <v>88</v>
      </c>
      <c r="AV313" s="12" t="s">
        <v>86</v>
      </c>
      <c r="AW313" s="12" t="s">
        <v>35</v>
      </c>
      <c r="AX313" s="12" t="s">
        <v>78</v>
      </c>
      <c r="AY313" s="152" t="s">
        <v>152</v>
      </c>
    </row>
    <row r="314" spans="2:65" s="13" customFormat="1">
      <c r="B314" s="157"/>
      <c r="D314" s="147" t="s">
        <v>163</v>
      </c>
      <c r="E314" s="158" t="s">
        <v>1</v>
      </c>
      <c r="F314" s="159" t="s">
        <v>467</v>
      </c>
      <c r="H314" s="160">
        <v>2</v>
      </c>
      <c r="I314" s="161"/>
      <c r="L314" s="157"/>
      <c r="M314" s="162"/>
      <c r="T314" s="163"/>
      <c r="AT314" s="158" t="s">
        <v>163</v>
      </c>
      <c r="AU314" s="158" t="s">
        <v>88</v>
      </c>
      <c r="AV314" s="13" t="s">
        <v>88</v>
      </c>
      <c r="AW314" s="13" t="s">
        <v>35</v>
      </c>
      <c r="AX314" s="13" t="s">
        <v>78</v>
      </c>
      <c r="AY314" s="158" t="s">
        <v>152</v>
      </c>
    </row>
    <row r="315" spans="2:65" s="14" customFormat="1">
      <c r="B315" s="164"/>
      <c r="D315" s="147" t="s">
        <v>163</v>
      </c>
      <c r="E315" s="165" t="s">
        <v>1</v>
      </c>
      <c r="F315" s="166" t="s">
        <v>166</v>
      </c>
      <c r="H315" s="167">
        <v>2</v>
      </c>
      <c r="I315" s="168"/>
      <c r="L315" s="164"/>
      <c r="M315" s="169"/>
      <c r="T315" s="170"/>
      <c r="AT315" s="165" t="s">
        <v>163</v>
      </c>
      <c r="AU315" s="165" t="s">
        <v>88</v>
      </c>
      <c r="AV315" s="14" t="s">
        <v>159</v>
      </c>
      <c r="AW315" s="14" t="s">
        <v>35</v>
      </c>
      <c r="AX315" s="14" t="s">
        <v>86</v>
      </c>
      <c r="AY315" s="165" t="s">
        <v>152</v>
      </c>
    </row>
    <row r="316" spans="2:65" s="1" customFormat="1" ht="55.5" customHeight="1">
      <c r="B316" s="32"/>
      <c r="C316" s="133" t="s">
        <v>468</v>
      </c>
      <c r="D316" s="133" t="s">
        <v>155</v>
      </c>
      <c r="E316" s="134" t="s">
        <v>469</v>
      </c>
      <c r="F316" s="135" t="s">
        <v>470</v>
      </c>
      <c r="G316" s="136" t="s">
        <v>254</v>
      </c>
      <c r="H316" s="137">
        <v>27.9</v>
      </c>
      <c r="I316" s="138"/>
      <c r="J316" s="139">
        <f>ROUND(I316*H316,2)</f>
        <v>0</v>
      </c>
      <c r="K316" s="140"/>
      <c r="L316" s="32"/>
      <c r="M316" s="141" t="s">
        <v>1</v>
      </c>
      <c r="N316" s="142" t="s">
        <v>43</v>
      </c>
      <c r="P316" s="143">
        <f>O316*H316</f>
        <v>0</v>
      </c>
      <c r="Q316" s="143">
        <v>0</v>
      </c>
      <c r="R316" s="143">
        <f>Q316*H316</f>
        <v>0</v>
      </c>
      <c r="S316" s="143">
        <v>0</v>
      </c>
      <c r="T316" s="144">
        <f>S316*H316</f>
        <v>0</v>
      </c>
      <c r="AR316" s="145" t="s">
        <v>251</v>
      </c>
      <c r="AT316" s="145" t="s">
        <v>155</v>
      </c>
      <c r="AU316" s="145" t="s">
        <v>88</v>
      </c>
      <c r="AY316" s="17" t="s">
        <v>152</v>
      </c>
      <c r="BE316" s="146">
        <f>IF(N316="základní",J316,0)</f>
        <v>0</v>
      </c>
      <c r="BF316" s="146">
        <f>IF(N316="snížená",J316,0)</f>
        <v>0</v>
      </c>
      <c r="BG316" s="146">
        <f>IF(N316="zákl. přenesená",J316,0)</f>
        <v>0</v>
      </c>
      <c r="BH316" s="146">
        <f>IF(N316="sníž. přenesená",J316,0)</f>
        <v>0</v>
      </c>
      <c r="BI316" s="146">
        <f>IF(N316="nulová",J316,0)</f>
        <v>0</v>
      </c>
      <c r="BJ316" s="17" t="s">
        <v>86</v>
      </c>
      <c r="BK316" s="146">
        <f>ROUND(I316*H316,2)</f>
        <v>0</v>
      </c>
      <c r="BL316" s="17" t="s">
        <v>251</v>
      </c>
      <c r="BM316" s="145" t="s">
        <v>471</v>
      </c>
    </row>
    <row r="317" spans="2:65" s="12" customFormat="1">
      <c r="B317" s="151"/>
      <c r="D317" s="147" t="s">
        <v>163</v>
      </c>
      <c r="E317" s="152" t="s">
        <v>1</v>
      </c>
      <c r="F317" s="153" t="s">
        <v>454</v>
      </c>
      <c r="H317" s="152" t="s">
        <v>1</v>
      </c>
      <c r="I317" s="154"/>
      <c r="L317" s="151"/>
      <c r="M317" s="155"/>
      <c r="T317" s="156"/>
      <c r="AT317" s="152" t="s">
        <v>163</v>
      </c>
      <c r="AU317" s="152" t="s">
        <v>88</v>
      </c>
      <c r="AV317" s="12" t="s">
        <v>86</v>
      </c>
      <c r="AW317" s="12" t="s">
        <v>35</v>
      </c>
      <c r="AX317" s="12" t="s">
        <v>78</v>
      </c>
      <c r="AY317" s="152" t="s">
        <v>152</v>
      </c>
    </row>
    <row r="318" spans="2:65" s="13" customFormat="1">
      <c r="B318" s="157"/>
      <c r="D318" s="147" t="s">
        <v>163</v>
      </c>
      <c r="E318" s="158" t="s">
        <v>1</v>
      </c>
      <c r="F318" s="159" t="s">
        <v>455</v>
      </c>
      <c r="H318" s="160">
        <v>27.9</v>
      </c>
      <c r="I318" s="161"/>
      <c r="L318" s="157"/>
      <c r="M318" s="162"/>
      <c r="T318" s="163"/>
      <c r="AT318" s="158" t="s">
        <v>163</v>
      </c>
      <c r="AU318" s="158" t="s">
        <v>88</v>
      </c>
      <c r="AV318" s="13" t="s">
        <v>88</v>
      </c>
      <c r="AW318" s="13" t="s">
        <v>35</v>
      </c>
      <c r="AX318" s="13" t="s">
        <v>78</v>
      </c>
      <c r="AY318" s="158" t="s">
        <v>152</v>
      </c>
    </row>
    <row r="319" spans="2:65" s="14" customFormat="1">
      <c r="B319" s="164"/>
      <c r="D319" s="147" t="s">
        <v>163</v>
      </c>
      <c r="E319" s="165" t="s">
        <v>1</v>
      </c>
      <c r="F319" s="166" t="s">
        <v>166</v>
      </c>
      <c r="H319" s="167">
        <v>27.9</v>
      </c>
      <c r="I319" s="168"/>
      <c r="L319" s="164"/>
      <c r="M319" s="169"/>
      <c r="T319" s="170"/>
      <c r="AT319" s="165" t="s">
        <v>163</v>
      </c>
      <c r="AU319" s="165" t="s">
        <v>88</v>
      </c>
      <c r="AV319" s="14" t="s">
        <v>159</v>
      </c>
      <c r="AW319" s="14" t="s">
        <v>35</v>
      </c>
      <c r="AX319" s="14" t="s">
        <v>86</v>
      </c>
      <c r="AY319" s="165" t="s">
        <v>152</v>
      </c>
    </row>
    <row r="320" spans="2:65" s="1" customFormat="1" ht="21.75" customHeight="1">
      <c r="B320" s="32"/>
      <c r="C320" s="171" t="s">
        <v>472</v>
      </c>
      <c r="D320" s="171" t="s">
        <v>223</v>
      </c>
      <c r="E320" s="172" t="s">
        <v>473</v>
      </c>
      <c r="F320" s="173" t="s">
        <v>474</v>
      </c>
      <c r="G320" s="174" t="s">
        <v>187</v>
      </c>
      <c r="H320" s="175">
        <v>0.223</v>
      </c>
      <c r="I320" s="176"/>
      <c r="J320" s="177">
        <f>ROUND(I320*H320,2)</f>
        <v>0</v>
      </c>
      <c r="K320" s="178"/>
      <c r="L320" s="179"/>
      <c r="M320" s="180" t="s">
        <v>1</v>
      </c>
      <c r="N320" s="181" t="s">
        <v>43</v>
      </c>
      <c r="P320" s="143">
        <f>O320*H320</f>
        <v>0</v>
      </c>
      <c r="Q320" s="143">
        <v>0.55000000000000004</v>
      </c>
      <c r="R320" s="143">
        <f>Q320*H320</f>
        <v>0.12265000000000001</v>
      </c>
      <c r="S320" s="143">
        <v>0</v>
      </c>
      <c r="T320" s="144">
        <f>S320*H320</f>
        <v>0</v>
      </c>
      <c r="AR320" s="145" t="s">
        <v>332</v>
      </c>
      <c r="AT320" s="145" t="s">
        <v>223</v>
      </c>
      <c r="AU320" s="145" t="s">
        <v>88</v>
      </c>
      <c r="AY320" s="17" t="s">
        <v>152</v>
      </c>
      <c r="BE320" s="146">
        <f>IF(N320="základní",J320,0)</f>
        <v>0</v>
      </c>
      <c r="BF320" s="146">
        <f>IF(N320="snížená",J320,0)</f>
        <v>0</v>
      </c>
      <c r="BG320" s="146">
        <f>IF(N320="zákl. přenesená",J320,0)</f>
        <v>0</v>
      </c>
      <c r="BH320" s="146">
        <f>IF(N320="sníž. přenesená",J320,0)</f>
        <v>0</v>
      </c>
      <c r="BI320" s="146">
        <f>IF(N320="nulová",J320,0)</f>
        <v>0</v>
      </c>
      <c r="BJ320" s="17" t="s">
        <v>86</v>
      </c>
      <c r="BK320" s="146">
        <f>ROUND(I320*H320,2)</f>
        <v>0</v>
      </c>
      <c r="BL320" s="17" t="s">
        <v>251</v>
      </c>
      <c r="BM320" s="145" t="s">
        <v>475</v>
      </c>
    </row>
    <row r="321" spans="2:65" s="13" customFormat="1">
      <c r="B321" s="157"/>
      <c r="D321" s="147" t="s">
        <v>163</v>
      </c>
      <c r="F321" s="159" t="s">
        <v>476</v>
      </c>
      <c r="H321" s="160">
        <v>0.223</v>
      </c>
      <c r="I321" s="161"/>
      <c r="L321" s="157"/>
      <c r="M321" s="162"/>
      <c r="T321" s="163"/>
      <c r="AT321" s="158" t="s">
        <v>163</v>
      </c>
      <c r="AU321" s="158" t="s">
        <v>88</v>
      </c>
      <c r="AV321" s="13" t="s">
        <v>88</v>
      </c>
      <c r="AW321" s="13" t="s">
        <v>4</v>
      </c>
      <c r="AX321" s="13" t="s">
        <v>86</v>
      </c>
      <c r="AY321" s="158" t="s">
        <v>152</v>
      </c>
    </row>
    <row r="322" spans="2:65" s="1" customFormat="1" ht="55.5" customHeight="1">
      <c r="B322" s="32"/>
      <c r="C322" s="133" t="s">
        <v>477</v>
      </c>
      <c r="D322" s="133" t="s">
        <v>155</v>
      </c>
      <c r="E322" s="134" t="s">
        <v>478</v>
      </c>
      <c r="F322" s="135" t="s">
        <v>479</v>
      </c>
      <c r="G322" s="136" t="s">
        <v>254</v>
      </c>
      <c r="H322" s="137">
        <v>16</v>
      </c>
      <c r="I322" s="138"/>
      <c r="J322" s="139">
        <f>ROUND(I322*H322,2)</f>
        <v>0</v>
      </c>
      <c r="K322" s="140"/>
      <c r="L322" s="32"/>
      <c r="M322" s="141" t="s">
        <v>1</v>
      </c>
      <c r="N322" s="142" t="s">
        <v>43</v>
      </c>
      <c r="P322" s="143">
        <f>O322*H322</f>
        <v>0</v>
      </c>
      <c r="Q322" s="143">
        <v>0</v>
      </c>
      <c r="R322" s="143">
        <f>Q322*H322</f>
        <v>0</v>
      </c>
      <c r="S322" s="143">
        <v>0</v>
      </c>
      <c r="T322" s="144">
        <f>S322*H322</f>
        <v>0</v>
      </c>
      <c r="AR322" s="145" t="s">
        <v>251</v>
      </c>
      <c r="AT322" s="145" t="s">
        <v>155</v>
      </c>
      <c r="AU322" s="145" t="s">
        <v>88</v>
      </c>
      <c r="AY322" s="17" t="s">
        <v>152</v>
      </c>
      <c r="BE322" s="146">
        <f>IF(N322="základní",J322,0)</f>
        <v>0</v>
      </c>
      <c r="BF322" s="146">
        <f>IF(N322="snížená",J322,0)</f>
        <v>0</v>
      </c>
      <c r="BG322" s="146">
        <f>IF(N322="zákl. přenesená",J322,0)</f>
        <v>0</v>
      </c>
      <c r="BH322" s="146">
        <f>IF(N322="sníž. přenesená",J322,0)</f>
        <v>0</v>
      </c>
      <c r="BI322" s="146">
        <f>IF(N322="nulová",J322,0)</f>
        <v>0</v>
      </c>
      <c r="BJ322" s="17" t="s">
        <v>86</v>
      </c>
      <c r="BK322" s="146">
        <f>ROUND(I322*H322,2)</f>
        <v>0</v>
      </c>
      <c r="BL322" s="17" t="s">
        <v>251</v>
      </c>
      <c r="BM322" s="145" t="s">
        <v>480</v>
      </c>
    </row>
    <row r="323" spans="2:65" s="12" customFormat="1">
      <c r="B323" s="151"/>
      <c r="D323" s="147" t="s">
        <v>163</v>
      </c>
      <c r="E323" s="152" t="s">
        <v>1</v>
      </c>
      <c r="F323" s="153" t="s">
        <v>460</v>
      </c>
      <c r="H323" s="152" t="s">
        <v>1</v>
      </c>
      <c r="I323" s="154"/>
      <c r="L323" s="151"/>
      <c r="M323" s="155"/>
      <c r="T323" s="156"/>
      <c r="AT323" s="152" t="s">
        <v>163</v>
      </c>
      <c r="AU323" s="152" t="s">
        <v>88</v>
      </c>
      <c r="AV323" s="12" t="s">
        <v>86</v>
      </c>
      <c r="AW323" s="12" t="s">
        <v>35</v>
      </c>
      <c r="AX323" s="12" t="s">
        <v>78</v>
      </c>
      <c r="AY323" s="152" t="s">
        <v>152</v>
      </c>
    </row>
    <row r="324" spans="2:65" s="13" customFormat="1">
      <c r="B324" s="157"/>
      <c r="D324" s="147" t="s">
        <v>163</v>
      </c>
      <c r="E324" s="158" t="s">
        <v>1</v>
      </c>
      <c r="F324" s="159" t="s">
        <v>461</v>
      </c>
      <c r="H324" s="160">
        <v>16</v>
      </c>
      <c r="I324" s="161"/>
      <c r="L324" s="157"/>
      <c r="M324" s="162"/>
      <c r="T324" s="163"/>
      <c r="AT324" s="158" t="s">
        <v>163</v>
      </c>
      <c r="AU324" s="158" t="s">
        <v>88</v>
      </c>
      <c r="AV324" s="13" t="s">
        <v>88</v>
      </c>
      <c r="AW324" s="13" t="s">
        <v>35</v>
      </c>
      <c r="AX324" s="13" t="s">
        <v>78</v>
      </c>
      <c r="AY324" s="158" t="s">
        <v>152</v>
      </c>
    </row>
    <row r="325" spans="2:65" s="14" customFormat="1">
      <c r="B325" s="164"/>
      <c r="D325" s="147" t="s">
        <v>163</v>
      </c>
      <c r="E325" s="165" t="s">
        <v>1</v>
      </c>
      <c r="F325" s="166" t="s">
        <v>166</v>
      </c>
      <c r="H325" s="167">
        <v>16</v>
      </c>
      <c r="I325" s="168"/>
      <c r="L325" s="164"/>
      <c r="M325" s="169"/>
      <c r="T325" s="170"/>
      <c r="AT325" s="165" t="s">
        <v>163</v>
      </c>
      <c r="AU325" s="165" t="s">
        <v>88</v>
      </c>
      <c r="AV325" s="14" t="s">
        <v>159</v>
      </c>
      <c r="AW325" s="14" t="s">
        <v>35</v>
      </c>
      <c r="AX325" s="14" t="s">
        <v>86</v>
      </c>
      <c r="AY325" s="165" t="s">
        <v>152</v>
      </c>
    </row>
    <row r="326" spans="2:65" s="1" customFormat="1" ht="21.75" customHeight="1">
      <c r="B326" s="32"/>
      <c r="C326" s="171" t="s">
        <v>481</v>
      </c>
      <c r="D326" s="171" t="s">
        <v>223</v>
      </c>
      <c r="E326" s="172" t="s">
        <v>482</v>
      </c>
      <c r="F326" s="173" t="s">
        <v>483</v>
      </c>
      <c r="G326" s="174" t="s">
        <v>187</v>
      </c>
      <c r="H326" s="175">
        <v>0.25600000000000001</v>
      </c>
      <c r="I326" s="176"/>
      <c r="J326" s="177">
        <f>ROUND(I326*H326,2)</f>
        <v>0</v>
      </c>
      <c r="K326" s="178"/>
      <c r="L326" s="179"/>
      <c r="M326" s="180" t="s">
        <v>1</v>
      </c>
      <c r="N326" s="181" t="s">
        <v>43</v>
      </c>
      <c r="P326" s="143">
        <f>O326*H326</f>
        <v>0</v>
      </c>
      <c r="Q326" s="143">
        <v>0.55000000000000004</v>
      </c>
      <c r="R326" s="143">
        <f>Q326*H326</f>
        <v>0.14080000000000001</v>
      </c>
      <c r="S326" s="143">
        <v>0</v>
      </c>
      <c r="T326" s="144">
        <f>S326*H326</f>
        <v>0</v>
      </c>
      <c r="AR326" s="145" t="s">
        <v>332</v>
      </c>
      <c r="AT326" s="145" t="s">
        <v>223</v>
      </c>
      <c r="AU326" s="145" t="s">
        <v>88</v>
      </c>
      <c r="AY326" s="17" t="s">
        <v>152</v>
      </c>
      <c r="BE326" s="146">
        <f>IF(N326="základní",J326,0)</f>
        <v>0</v>
      </c>
      <c r="BF326" s="146">
        <f>IF(N326="snížená",J326,0)</f>
        <v>0</v>
      </c>
      <c r="BG326" s="146">
        <f>IF(N326="zákl. přenesená",J326,0)</f>
        <v>0</v>
      </c>
      <c r="BH326" s="146">
        <f>IF(N326="sníž. přenesená",J326,0)</f>
        <v>0</v>
      </c>
      <c r="BI326" s="146">
        <f>IF(N326="nulová",J326,0)</f>
        <v>0</v>
      </c>
      <c r="BJ326" s="17" t="s">
        <v>86</v>
      </c>
      <c r="BK326" s="146">
        <f>ROUND(I326*H326,2)</f>
        <v>0</v>
      </c>
      <c r="BL326" s="17" t="s">
        <v>251</v>
      </c>
      <c r="BM326" s="145" t="s">
        <v>484</v>
      </c>
    </row>
    <row r="327" spans="2:65" s="13" customFormat="1">
      <c r="B327" s="157"/>
      <c r="D327" s="147" t="s">
        <v>163</v>
      </c>
      <c r="F327" s="159" t="s">
        <v>485</v>
      </c>
      <c r="H327" s="160">
        <v>0.25600000000000001</v>
      </c>
      <c r="I327" s="161"/>
      <c r="L327" s="157"/>
      <c r="M327" s="162"/>
      <c r="T327" s="163"/>
      <c r="AT327" s="158" t="s">
        <v>163</v>
      </c>
      <c r="AU327" s="158" t="s">
        <v>88</v>
      </c>
      <c r="AV327" s="13" t="s">
        <v>88</v>
      </c>
      <c r="AW327" s="13" t="s">
        <v>4</v>
      </c>
      <c r="AX327" s="13" t="s">
        <v>86</v>
      </c>
      <c r="AY327" s="158" t="s">
        <v>152</v>
      </c>
    </row>
    <row r="328" spans="2:65" s="1" customFormat="1" ht="24.25" customHeight="1">
      <c r="B328" s="32"/>
      <c r="C328" s="133" t="s">
        <v>486</v>
      </c>
      <c r="D328" s="133" t="s">
        <v>155</v>
      </c>
      <c r="E328" s="134" t="s">
        <v>487</v>
      </c>
      <c r="F328" s="135" t="s">
        <v>488</v>
      </c>
      <c r="G328" s="136" t="s">
        <v>254</v>
      </c>
      <c r="H328" s="137">
        <v>2</v>
      </c>
      <c r="I328" s="138"/>
      <c r="J328" s="139">
        <f>ROUND(I328*H328,2)</f>
        <v>0</v>
      </c>
      <c r="K328" s="140"/>
      <c r="L328" s="32"/>
      <c r="M328" s="141" t="s">
        <v>1</v>
      </c>
      <c r="N328" s="142" t="s">
        <v>43</v>
      </c>
      <c r="P328" s="143">
        <f>O328*H328</f>
        <v>0</v>
      </c>
      <c r="Q328" s="143">
        <v>1.7520000000000001E-2</v>
      </c>
      <c r="R328" s="143">
        <f>Q328*H328</f>
        <v>3.5040000000000002E-2</v>
      </c>
      <c r="S328" s="143">
        <v>0</v>
      </c>
      <c r="T328" s="144">
        <f>S328*H328</f>
        <v>0</v>
      </c>
      <c r="AR328" s="145" t="s">
        <v>251</v>
      </c>
      <c r="AT328" s="145" t="s">
        <v>155</v>
      </c>
      <c r="AU328" s="145" t="s">
        <v>88</v>
      </c>
      <c r="AY328" s="17" t="s">
        <v>152</v>
      </c>
      <c r="BE328" s="146">
        <f>IF(N328="základní",J328,0)</f>
        <v>0</v>
      </c>
      <c r="BF328" s="146">
        <f>IF(N328="snížená",J328,0)</f>
        <v>0</v>
      </c>
      <c r="BG328" s="146">
        <f>IF(N328="zákl. přenesená",J328,0)</f>
        <v>0</v>
      </c>
      <c r="BH328" s="146">
        <f>IF(N328="sníž. přenesená",J328,0)</f>
        <v>0</v>
      </c>
      <c r="BI328" s="146">
        <f>IF(N328="nulová",J328,0)</f>
        <v>0</v>
      </c>
      <c r="BJ328" s="17" t="s">
        <v>86</v>
      </c>
      <c r="BK328" s="146">
        <f>ROUND(I328*H328,2)</f>
        <v>0</v>
      </c>
      <c r="BL328" s="17" t="s">
        <v>251</v>
      </c>
      <c r="BM328" s="145" t="s">
        <v>489</v>
      </c>
    </row>
    <row r="329" spans="2:65" s="12" customFormat="1">
      <c r="B329" s="151"/>
      <c r="D329" s="147" t="s">
        <v>163</v>
      </c>
      <c r="E329" s="152" t="s">
        <v>1</v>
      </c>
      <c r="F329" s="153" t="s">
        <v>466</v>
      </c>
      <c r="H329" s="152" t="s">
        <v>1</v>
      </c>
      <c r="I329" s="154"/>
      <c r="L329" s="151"/>
      <c r="M329" s="155"/>
      <c r="T329" s="156"/>
      <c r="AT329" s="152" t="s">
        <v>163</v>
      </c>
      <c r="AU329" s="152" t="s">
        <v>88</v>
      </c>
      <c r="AV329" s="12" t="s">
        <v>86</v>
      </c>
      <c r="AW329" s="12" t="s">
        <v>35</v>
      </c>
      <c r="AX329" s="12" t="s">
        <v>78</v>
      </c>
      <c r="AY329" s="152" t="s">
        <v>152</v>
      </c>
    </row>
    <row r="330" spans="2:65" s="13" customFormat="1">
      <c r="B330" s="157"/>
      <c r="D330" s="147" t="s">
        <v>163</v>
      </c>
      <c r="E330" s="158" t="s">
        <v>1</v>
      </c>
      <c r="F330" s="159" t="s">
        <v>467</v>
      </c>
      <c r="H330" s="160">
        <v>2</v>
      </c>
      <c r="I330" s="161"/>
      <c r="L330" s="157"/>
      <c r="M330" s="162"/>
      <c r="T330" s="163"/>
      <c r="AT330" s="158" t="s">
        <v>163</v>
      </c>
      <c r="AU330" s="158" t="s">
        <v>88</v>
      </c>
      <c r="AV330" s="13" t="s">
        <v>88</v>
      </c>
      <c r="AW330" s="13" t="s">
        <v>35</v>
      </c>
      <c r="AX330" s="13" t="s">
        <v>78</v>
      </c>
      <c r="AY330" s="158" t="s">
        <v>152</v>
      </c>
    </row>
    <row r="331" spans="2:65" s="14" customFormat="1">
      <c r="B331" s="164"/>
      <c r="D331" s="147" t="s">
        <v>163</v>
      </c>
      <c r="E331" s="165" t="s">
        <v>1</v>
      </c>
      <c r="F331" s="166" t="s">
        <v>166</v>
      </c>
      <c r="H331" s="167">
        <v>2</v>
      </c>
      <c r="I331" s="168"/>
      <c r="L331" s="164"/>
      <c r="M331" s="169"/>
      <c r="T331" s="170"/>
      <c r="AT331" s="165" t="s">
        <v>163</v>
      </c>
      <c r="AU331" s="165" t="s">
        <v>88</v>
      </c>
      <c r="AV331" s="14" t="s">
        <v>159</v>
      </c>
      <c r="AW331" s="14" t="s">
        <v>35</v>
      </c>
      <c r="AX331" s="14" t="s">
        <v>86</v>
      </c>
      <c r="AY331" s="165" t="s">
        <v>152</v>
      </c>
    </row>
    <row r="332" spans="2:65" s="1" customFormat="1" ht="49.15" customHeight="1">
      <c r="B332" s="32"/>
      <c r="C332" s="133" t="s">
        <v>490</v>
      </c>
      <c r="D332" s="133" t="s">
        <v>155</v>
      </c>
      <c r="E332" s="134" t="s">
        <v>491</v>
      </c>
      <c r="F332" s="135" t="s">
        <v>492</v>
      </c>
      <c r="G332" s="136" t="s">
        <v>177</v>
      </c>
      <c r="H332" s="137">
        <v>0.36</v>
      </c>
      <c r="I332" s="138"/>
      <c r="J332" s="139">
        <f>ROUND(I332*H332,2)</f>
        <v>0</v>
      </c>
      <c r="K332" s="140"/>
      <c r="L332" s="32"/>
      <c r="M332" s="141" t="s">
        <v>1</v>
      </c>
      <c r="N332" s="142" t="s">
        <v>43</v>
      </c>
      <c r="P332" s="143">
        <f>O332*H332</f>
        <v>0</v>
      </c>
      <c r="Q332" s="143">
        <v>0</v>
      </c>
      <c r="R332" s="143">
        <f>Q332*H332</f>
        <v>0</v>
      </c>
      <c r="S332" s="143">
        <v>1.4999999999999999E-2</v>
      </c>
      <c r="T332" s="144">
        <f>S332*H332</f>
        <v>5.3999999999999994E-3</v>
      </c>
      <c r="AR332" s="145" t="s">
        <v>251</v>
      </c>
      <c r="AT332" s="145" t="s">
        <v>155</v>
      </c>
      <c r="AU332" s="145" t="s">
        <v>88</v>
      </c>
      <c r="AY332" s="17" t="s">
        <v>152</v>
      </c>
      <c r="BE332" s="146">
        <f>IF(N332="základní",J332,0)</f>
        <v>0</v>
      </c>
      <c r="BF332" s="146">
        <f>IF(N332="snížená",J332,0)</f>
        <v>0</v>
      </c>
      <c r="BG332" s="146">
        <f>IF(N332="zákl. přenesená",J332,0)</f>
        <v>0</v>
      </c>
      <c r="BH332" s="146">
        <f>IF(N332="sníž. přenesená",J332,0)</f>
        <v>0</v>
      </c>
      <c r="BI332" s="146">
        <f>IF(N332="nulová",J332,0)</f>
        <v>0</v>
      </c>
      <c r="BJ332" s="17" t="s">
        <v>86</v>
      </c>
      <c r="BK332" s="146">
        <f>ROUND(I332*H332,2)</f>
        <v>0</v>
      </c>
      <c r="BL332" s="17" t="s">
        <v>251</v>
      </c>
      <c r="BM332" s="145" t="s">
        <v>493</v>
      </c>
    </row>
    <row r="333" spans="2:65" s="12" customFormat="1">
      <c r="B333" s="151"/>
      <c r="D333" s="147" t="s">
        <v>163</v>
      </c>
      <c r="E333" s="152" t="s">
        <v>1</v>
      </c>
      <c r="F333" s="153" t="s">
        <v>494</v>
      </c>
      <c r="H333" s="152" t="s">
        <v>1</v>
      </c>
      <c r="I333" s="154"/>
      <c r="L333" s="151"/>
      <c r="M333" s="155"/>
      <c r="T333" s="156"/>
      <c r="AT333" s="152" t="s">
        <v>163</v>
      </c>
      <c r="AU333" s="152" t="s">
        <v>88</v>
      </c>
      <c r="AV333" s="12" t="s">
        <v>86</v>
      </c>
      <c r="AW333" s="12" t="s">
        <v>35</v>
      </c>
      <c r="AX333" s="12" t="s">
        <v>78</v>
      </c>
      <c r="AY333" s="152" t="s">
        <v>152</v>
      </c>
    </row>
    <row r="334" spans="2:65" s="13" customFormat="1">
      <c r="B334" s="157"/>
      <c r="D334" s="147" t="s">
        <v>163</v>
      </c>
      <c r="E334" s="158" t="s">
        <v>1</v>
      </c>
      <c r="F334" s="159" t="s">
        <v>495</v>
      </c>
      <c r="H334" s="160">
        <v>0.36</v>
      </c>
      <c r="I334" s="161"/>
      <c r="L334" s="157"/>
      <c r="M334" s="162"/>
      <c r="T334" s="163"/>
      <c r="AT334" s="158" t="s">
        <v>163</v>
      </c>
      <c r="AU334" s="158" t="s">
        <v>88</v>
      </c>
      <c r="AV334" s="13" t="s">
        <v>88</v>
      </c>
      <c r="AW334" s="13" t="s">
        <v>35</v>
      </c>
      <c r="AX334" s="13" t="s">
        <v>78</v>
      </c>
      <c r="AY334" s="158" t="s">
        <v>152</v>
      </c>
    </row>
    <row r="335" spans="2:65" s="14" customFormat="1">
      <c r="B335" s="164"/>
      <c r="D335" s="147" t="s">
        <v>163</v>
      </c>
      <c r="E335" s="165" t="s">
        <v>1</v>
      </c>
      <c r="F335" s="166" t="s">
        <v>166</v>
      </c>
      <c r="H335" s="167">
        <v>0.36</v>
      </c>
      <c r="I335" s="168"/>
      <c r="L335" s="164"/>
      <c r="M335" s="169"/>
      <c r="T335" s="170"/>
      <c r="AT335" s="165" t="s">
        <v>163</v>
      </c>
      <c r="AU335" s="165" t="s">
        <v>88</v>
      </c>
      <c r="AV335" s="14" t="s">
        <v>159</v>
      </c>
      <c r="AW335" s="14" t="s">
        <v>35</v>
      </c>
      <c r="AX335" s="14" t="s">
        <v>86</v>
      </c>
      <c r="AY335" s="165" t="s">
        <v>152</v>
      </c>
    </row>
    <row r="336" spans="2:65" s="1" customFormat="1" ht="37.9" customHeight="1">
      <c r="B336" s="32"/>
      <c r="C336" s="133" t="s">
        <v>496</v>
      </c>
      <c r="D336" s="133" t="s">
        <v>155</v>
      </c>
      <c r="E336" s="134" t="s">
        <v>497</v>
      </c>
      <c r="F336" s="135" t="s">
        <v>498</v>
      </c>
      <c r="G336" s="136" t="s">
        <v>177</v>
      </c>
      <c r="H336" s="137">
        <v>2.8</v>
      </c>
      <c r="I336" s="138"/>
      <c r="J336" s="139">
        <f>ROUND(I336*H336,2)</f>
        <v>0</v>
      </c>
      <c r="K336" s="140"/>
      <c r="L336" s="32"/>
      <c r="M336" s="141" t="s">
        <v>1</v>
      </c>
      <c r="N336" s="142" t="s">
        <v>43</v>
      </c>
      <c r="P336" s="143">
        <f>O336*H336</f>
        <v>0</v>
      </c>
      <c r="Q336" s="143">
        <v>0</v>
      </c>
      <c r="R336" s="143">
        <f>Q336*H336</f>
        <v>0</v>
      </c>
      <c r="S336" s="143">
        <v>7.0000000000000001E-3</v>
      </c>
      <c r="T336" s="144">
        <f>S336*H336</f>
        <v>1.9599999999999999E-2</v>
      </c>
      <c r="AR336" s="145" t="s">
        <v>251</v>
      </c>
      <c r="AT336" s="145" t="s">
        <v>155</v>
      </c>
      <c r="AU336" s="145" t="s">
        <v>88</v>
      </c>
      <c r="AY336" s="17" t="s">
        <v>152</v>
      </c>
      <c r="BE336" s="146">
        <f>IF(N336="základní",J336,0)</f>
        <v>0</v>
      </c>
      <c r="BF336" s="146">
        <f>IF(N336="snížená",J336,0)</f>
        <v>0</v>
      </c>
      <c r="BG336" s="146">
        <f>IF(N336="zákl. přenesená",J336,0)</f>
        <v>0</v>
      </c>
      <c r="BH336" s="146">
        <f>IF(N336="sníž. přenesená",J336,0)</f>
        <v>0</v>
      </c>
      <c r="BI336" s="146">
        <f>IF(N336="nulová",J336,0)</f>
        <v>0</v>
      </c>
      <c r="BJ336" s="17" t="s">
        <v>86</v>
      </c>
      <c r="BK336" s="146">
        <f>ROUND(I336*H336,2)</f>
        <v>0</v>
      </c>
      <c r="BL336" s="17" t="s">
        <v>251</v>
      </c>
      <c r="BM336" s="145" t="s">
        <v>499</v>
      </c>
    </row>
    <row r="337" spans="2:65" s="12" customFormat="1">
      <c r="B337" s="151"/>
      <c r="D337" s="147" t="s">
        <v>163</v>
      </c>
      <c r="E337" s="152" t="s">
        <v>1</v>
      </c>
      <c r="F337" s="153" t="s">
        <v>500</v>
      </c>
      <c r="H337" s="152" t="s">
        <v>1</v>
      </c>
      <c r="I337" s="154"/>
      <c r="L337" s="151"/>
      <c r="M337" s="155"/>
      <c r="T337" s="156"/>
      <c r="AT337" s="152" t="s">
        <v>163</v>
      </c>
      <c r="AU337" s="152" t="s">
        <v>88</v>
      </c>
      <c r="AV337" s="12" t="s">
        <v>86</v>
      </c>
      <c r="AW337" s="12" t="s">
        <v>35</v>
      </c>
      <c r="AX337" s="12" t="s">
        <v>78</v>
      </c>
      <c r="AY337" s="152" t="s">
        <v>152</v>
      </c>
    </row>
    <row r="338" spans="2:65" s="13" customFormat="1">
      <c r="B338" s="157"/>
      <c r="D338" s="147" t="s">
        <v>163</v>
      </c>
      <c r="E338" s="158" t="s">
        <v>1</v>
      </c>
      <c r="F338" s="159" t="s">
        <v>501</v>
      </c>
      <c r="H338" s="160">
        <v>2.8</v>
      </c>
      <c r="I338" s="161"/>
      <c r="L338" s="157"/>
      <c r="M338" s="162"/>
      <c r="T338" s="163"/>
      <c r="AT338" s="158" t="s">
        <v>163</v>
      </c>
      <c r="AU338" s="158" t="s">
        <v>88</v>
      </c>
      <c r="AV338" s="13" t="s">
        <v>88</v>
      </c>
      <c r="AW338" s="13" t="s">
        <v>35</v>
      </c>
      <c r="AX338" s="13" t="s">
        <v>78</v>
      </c>
      <c r="AY338" s="158" t="s">
        <v>152</v>
      </c>
    </row>
    <row r="339" spans="2:65" s="14" customFormat="1">
      <c r="B339" s="164"/>
      <c r="D339" s="147" t="s">
        <v>163</v>
      </c>
      <c r="E339" s="165" t="s">
        <v>1</v>
      </c>
      <c r="F339" s="166" t="s">
        <v>166</v>
      </c>
      <c r="H339" s="167">
        <v>2.8</v>
      </c>
      <c r="I339" s="168"/>
      <c r="L339" s="164"/>
      <c r="M339" s="169"/>
      <c r="T339" s="170"/>
      <c r="AT339" s="165" t="s">
        <v>163</v>
      </c>
      <c r="AU339" s="165" t="s">
        <v>88</v>
      </c>
      <c r="AV339" s="14" t="s">
        <v>159</v>
      </c>
      <c r="AW339" s="14" t="s">
        <v>35</v>
      </c>
      <c r="AX339" s="14" t="s">
        <v>86</v>
      </c>
      <c r="AY339" s="165" t="s">
        <v>152</v>
      </c>
    </row>
    <row r="340" spans="2:65" s="1" customFormat="1" ht="33" customHeight="1">
      <c r="B340" s="32"/>
      <c r="C340" s="133" t="s">
        <v>502</v>
      </c>
      <c r="D340" s="133" t="s">
        <v>155</v>
      </c>
      <c r="E340" s="134" t="s">
        <v>503</v>
      </c>
      <c r="F340" s="135" t="s">
        <v>504</v>
      </c>
      <c r="G340" s="136" t="s">
        <v>254</v>
      </c>
      <c r="H340" s="137">
        <v>3.4</v>
      </c>
      <c r="I340" s="138"/>
      <c r="J340" s="139">
        <f>ROUND(I340*H340,2)</f>
        <v>0</v>
      </c>
      <c r="K340" s="140"/>
      <c r="L340" s="32"/>
      <c r="M340" s="141" t="s">
        <v>1</v>
      </c>
      <c r="N340" s="142" t="s">
        <v>43</v>
      </c>
      <c r="P340" s="143">
        <f>O340*H340</f>
        <v>0</v>
      </c>
      <c r="Q340" s="143">
        <v>0</v>
      </c>
      <c r="R340" s="143">
        <f>Q340*H340</f>
        <v>0</v>
      </c>
      <c r="S340" s="143">
        <v>4.4000000000000003E-3</v>
      </c>
      <c r="T340" s="144">
        <f>S340*H340</f>
        <v>1.4960000000000001E-2</v>
      </c>
      <c r="AR340" s="145" t="s">
        <v>251</v>
      </c>
      <c r="AT340" s="145" t="s">
        <v>155</v>
      </c>
      <c r="AU340" s="145" t="s">
        <v>88</v>
      </c>
      <c r="AY340" s="17" t="s">
        <v>152</v>
      </c>
      <c r="BE340" s="146">
        <f>IF(N340="základní",J340,0)</f>
        <v>0</v>
      </c>
      <c r="BF340" s="146">
        <f>IF(N340="snížená",J340,0)</f>
        <v>0</v>
      </c>
      <c r="BG340" s="146">
        <f>IF(N340="zákl. přenesená",J340,0)</f>
        <v>0</v>
      </c>
      <c r="BH340" s="146">
        <f>IF(N340="sníž. přenesená",J340,0)</f>
        <v>0</v>
      </c>
      <c r="BI340" s="146">
        <f>IF(N340="nulová",J340,0)</f>
        <v>0</v>
      </c>
      <c r="BJ340" s="17" t="s">
        <v>86</v>
      </c>
      <c r="BK340" s="146">
        <f>ROUND(I340*H340,2)</f>
        <v>0</v>
      </c>
      <c r="BL340" s="17" t="s">
        <v>251</v>
      </c>
      <c r="BM340" s="145" t="s">
        <v>505</v>
      </c>
    </row>
    <row r="341" spans="2:65" s="12" customFormat="1">
      <c r="B341" s="151"/>
      <c r="D341" s="147" t="s">
        <v>163</v>
      </c>
      <c r="E341" s="152" t="s">
        <v>1</v>
      </c>
      <c r="F341" s="153" t="s">
        <v>494</v>
      </c>
      <c r="H341" s="152" t="s">
        <v>1</v>
      </c>
      <c r="I341" s="154"/>
      <c r="L341" s="151"/>
      <c r="M341" s="155"/>
      <c r="T341" s="156"/>
      <c r="AT341" s="152" t="s">
        <v>163</v>
      </c>
      <c r="AU341" s="152" t="s">
        <v>88</v>
      </c>
      <c r="AV341" s="12" t="s">
        <v>86</v>
      </c>
      <c r="AW341" s="12" t="s">
        <v>35</v>
      </c>
      <c r="AX341" s="12" t="s">
        <v>78</v>
      </c>
      <c r="AY341" s="152" t="s">
        <v>152</v>
      </c>
    </row>
    <row r="342" spans="2:65" s="13" customFormat="1">
      <c r="B342" s="157"/>
      <c r="D342" s="147" t="s">
        <v>163</v>
      </c>
      <c r="E342" s="158" t="s">
        <v>1</v>
      </c>
      <c r="F342" s="159" t="s">
        <v>506</v>
      </c>
      <c r="H342" s="160">
        <v>3.4</v>
      </c>
      <c r="I342" s="161"/>
      <c r="L342" s="157"/>
      <c r="M342" s="162"/>
      <c r="T342" s="163"/>
      <c r="AT342" s="158" t="s">
        <v>163</v>
      </c>
      <c r="AU342" s="158" t="s">
        <v>88</v>
      </c>
      <c r="AV342" s="13" t="s">
        <v>88</v>
      </c>
      <c r="AW342" s="13" t="s">
        <v>35</v>
      </c>
      <c r="AX342" s="13" t="s">
        <v>78</v>
      </c>
      <c r="AY342" s="158" t="s">
        <v>152</v>
      </c>
    </row>
    <row r="343" spans="2:65" s="14" customFormat="1">
      <c r="B343" s="164"/>
      <c r="D343" s="147" t="s">
        <v>163</v>
      </c>
      <c r="E343" s="165" t="s">
        <v>1</v>
      </c>
      <c r="F343" s="166" t="s">
        <v>166</v>
      </c>
      <c r="H343" s="167">
        <v>3.4</v>
      </c>
      <c r="I343" s="168"/>
      <c r="L343" s="164"/>
      <c r="M343" s="169"/>
      <c r="T343" s="170"/>
      <c r="AT343" s="165" t="s">
        <v>163</v>
      </c>
      <c r="AU343" s="165" t="s">
        <v>88</v>
      </c>
      <c r="AV343" s="14" t="s">
        <v>159</v>
      </c>
      <c r="AW343" s="14" t="s">
        <v>35</v>
      </c>
      <c r="AX343" s="14" t="s">
        <v>86</v>
      </c>
      <c r="AY343" s="165" t="s">
        <v>152</v>
      </c>
    </row>
    <row r="344" spans="2:65" s="1" customFormat="1" ht="44.25" customHeight="1">
      <c r="B344" s="32"/>
      <c r="C344" s="133" t="s">
        <v>507</v>
      </c>
      <c r="D344" s="133" t="s">
        <v>155</v>
      </c>
      <c r="E344" s="134" t="s">
        <v>508</v>
      </c>
      <c r="F344" s="135" t="s">
        <v>509</v>
      </c>
      <c r="G344" s="136" t="s">
        <v>177</v>
      </c>
      <c r="H344" s="137">
        <v>2.8</v>
      </c>
      <c r="I344" s="138"/>
      <c r="J344" s="139">
        <f>ROUND(I344*H344,2)</f>
        <v>0</v>
      </c>
      <c r="K344" s="140"/>
      <c r="L344" s="32"/>
      <c r="M344" s="141" t="s">
        <v>1</v>
      </c>
      <c r="N344" s="142" t="s">
        <v>43</v>
      </c>
      <c r="P344" s="143">
        <f>O344*H344</f>
        <v>0</v>
      </c>
      <c r="Q344" s="143">
        <v>3.0000000000000001E-5</v>
      </c>
      <c r="R344" s="143">
        <f>Q344*H344</f>
        <v>8.3999999999999995E-5</v>
      </c>
      <c r="S344" s="143">
        <v>0</v>
      </c>
      <c r="T344" s="144">
        <f>S344*H344</f>
        <v>0</v>
      </c>
      <c r="AR344" s="145" t="s">
        <v>251</v>
      </c>
      <c r="AT344" s="145" t="s">
        <v>155</v>
      </c>
      <c r="AU344" s="145" t="s">
        <v>88</v>
      </c>
      <c r="AY344" s="17" t="s">
        <v>152</v>
      </c>
      <c r="BE344" s="146">
        <f>IF(N344="základní",J344,0)</f>
        <v>0</v>
      </c>
      <c r="BF344" s="146">
        <f>IF(N344="snížená",J344,0)</f>
        <v>0</v>
      </c>
      <c r="BG344" s="146">
        <f>IF(N344="zákl. přenesená",J344,0)</f>
        <v>0</v>
      </c>
      <c r="BH344" s="146">
        <f>IF(N344="sníž. přenesená",J344,0)</f>
        <v>0</v>
      </c>
      <c r="BI344" s="146">
        <f>IF(N344="nulová",J344,0)</f>
        <v>0</v>
      </c>
      <c r="BJ344" s="17" t="s">
        <v>86</v>
      </c>
      <c r="BK344" s="146">
        <f>ROUND(I344*H344,2)</f>
        <v>0</v>
      </c>
      <c r="BL344" s="17" t="s">
        <v>251</v>
      </c>
      <c r="BM344" s="145" t="s">
        <v>510</v>
      </c>
    </row>
    <row r="345" spans="2:65" s="12" customFormat="1">
      <c r="B345" s="151"/>
      <c r="D345" s="147" t="s">
        <v>163</v>
      </c>
      <c r="E345" s="152" t="s">
        <v>1</v>
      </c>
      <c r="F345" s="153" t="s">
        <v>500</v>
      </c>
      <c r="H345" s="152" t="s">
        <v>1</v>
      </c>
      <c r="I345" s="154"/>
      <c r="L345" s="151"/>
      <c r="M345" s="155"/>
      <c r="T345" s="156"/>
      <c r="AT345" s="152" t="s">
        <v>163</v>
      </c>
      <c r="AU345" s="152" t="s">
        <v>88</v>
      </c>
      <c r="AV345" s="12" t="s">
        <v>86</v>
      </c>
      <c r="AW345" s="12" t="s">
        <v>35</v>
      </c>
      <c r="AX345" s="12" t="s">
        <v>78</v>
      </c>
      <c r="AY345" s="152" t="s">
        <v>152</v>
      </c>
    </row>
    <row r="346" spans="2:65" s="13" customFormat="1">
      <c r="B346" s="157"/>
      <c r="D346" s="147" t="s">
        <v>163</v>
      </c>
      <c r="E346" s="158" t="s">
        <v>1</v>
      </c>
      <c r="F346" s="159" t="s">
        <v>501</v>
      </c>
      <c r="H346" s="160">
        <v>2.8</v>
      </c>
      <c r="I346" s="161"/>
      <c r="L346" s="157"/>
      <c r="M346" s="162"/>
      <c r="T346" s="163"/>
      <c r="AT346" s="158" t="s">
        <v>163</v>
      </c>
      <c r="AU346" s="158" t="s">
        <v>88</v>
      </c>
      <c r="AV346" s="13" t="s">
        <v>88</v>
      </c>
      <c r="AW346" s="13" t="s">
        <v>35</v>
      </c>
      <c r="AX346" s="13" t="s">
        <v>78</v>
      </c>
      <c r="AY346" s="158" t="s">
        <v>152</v>
      </c>
    </row>
    <row r="347" spans="2:65" s="14" customFormat="1">
      <c r="B347" s="164"/>
      <c r="D347" s="147" t="s">
        <v>163</v>
      </c>
      <c r="E347" s="165" t="s">
        <v>1</v>
      </c>
      <c r="F347" s="166" t="s">
        <v>166</v>
      </c>
      <c r="H347" s="167">
        <v>2.8</v>
      </c>
      <c r="I347" s="168"/>
      <c r="L347" s="164"/>
      <c r="M347" s="169"/>
      <c r="T347" s="170"/>
      <c r="AT347" s="165" t="s">
        <v>163</v>
      </c>
      <c r="AU347" s="165" t="s">
        <v>88</v>
      </c>
      <c r="AV347" s="14" t="s">
        <v>159</v>
      </c>
      <c r="AW347" s="14" t="s">
        <v>35</v>
      </c>
      <c r="AX347" s="14" t="s">
        <v>86</v>
      </c>
      <c r="AY347" s="165" t="s">
        <v>152</v>
      </c>
    </row>
    <row r="348" spans="2:65" s="1" customFormat="1" ht="16.5" customHeight="1">
      <c r="B348" s="32"/>
      <c r="C348" s="171" t="s">
        <v>511</v>
      </c>
      <c r="D348" s="171" t="s">
        <v>223</v>
      </c>
      <c r="E348" s="172" t="s">
        <v>512</v>
      </c>
      <c r="F348" s="173" t="s">
        <v>513</v>
      </c>
      <c r="G348" s="174" t="s">
        <v>187</v>
      </c>
      <c r="H348" s="175">
        <v>5.6000000000000001E-2</v>
      </c>
      <c r="I348" s="176"/>
      <c r="J348" s="177">
        <f>ROUND(I348*H348,2)</f>
        <v>0</v>
      </c>
      <c r="K348" s="178"/>
      <c r="L348" s="179"/>
      <c r="M348" s="180" t="s">
        <v>1</v>
      </c>
      <c r="N348" s="181" t="s">
        <v>43</v>
      </c>
      <c r="P348" s="143">
        <f>O348*H348</f>
        <v>0</v>
      </c>
      <c r="Q348" s="143">
        <v>0.55000000000000004</v>
      </c>
      <c r="R348" s="143">
        <f>Q348*H348</f>
        <v>3.0800000000000004E-2</v>
      </c>
      <c r="S348" s="143">
        <v>0</v>
      </c>
      <c r="T348" s="144">
        <f>S348*H348</f>
        <v>0</v>
      </c>
      <c r="AR348" s="145" t="s">
        <v>332</v>
      </c>
      <c r="AT348" s="145" t="s">
        <v>223</v>
      </c>
      <c r="AU348" s="145" t="s">
        <v>88</v>
      </c>
      <c r="AY348" s="17" t="s">
        <v>152</v>
      </c>
      <c r="BE348" s="146">
        <f>IF(N348="základní",J348,0)</f>
        <v>0</v>
      </c>
      <c r="BF348" s="146">
        <f>IF(N348="snížená",J348,0)</f>
        <v>0</v>
      </c>
      <c r="BG348" s="146">
        <f>IF(N348="zákl. přenesená",J348,0)</f>
        <v>0</v>
      </c>
      <c r="BH348" s="146">
        <f>IF(N348="sníž. přenesená",J348,0)</f>
        <v>0</v>
      </c>
      <c r="BI348" s="146">
        <f>IF(N348="nulová",J348,0)</f>
        <v>0</v>
      </c>
      <c r="BJ348" s="17" t="s">
        <v>86</v>
      </c>
      <c r="BK348" s="146">
        <f>ROUND(I348*H348,2)</f>
        <v>0</v>
      </c>
      <c r="BL348" s="17" t="s">
        <v>251</v>
      </c>
      <c r="BM348" s="145" t="s">
        <v>514</v>
      </c>
    </row>
    <row r="349" spans="2:65" s="13" customFormat="1">
      <c r="B349" s="157"/>
      <c r="D349" s="147" t="s">
        <v>163</v>
      </c>
      <c r="F349" s="159" t="s">
        <v>515</v>
      </c>
      <c r="H349" s="160">
        <v>5.6000000000000001E-2</v>
      </c>
      <c r="I349" s="161"/>
      <c r="L349" s="157"/>
      <c r="M349" s="162"/>
      <c r="T349" s="163"/>
      <c r="AT349" s="158" t="s">
        <v>163</v>
      </c>
      <c r="AU349" s="158" t="s">
        <v>88</v>
      </c>
      <c r="AV349" s="13" t="s">
        <v>88</v>
      </c>
      <c r="AW349" s="13" t="s">
        <v>4</v>
      </c>
      <c r="AX349" s="13" t="s">
        <v>86</v>
      </c>
      <c r="AY349" s="158" t="s">
        <v>152</v>
      </c>
    </row>
    <row r="350" spans="2:65" s="1" customFormat="1" ht="37.9" customHeight="1">
      <c r="B350" s="32"/>
      <c r="C350" s="133" t="s">
        <v>516</v>
      </c>
      <c r="D350" s="133" t="s">
        <v>155</v>
      </c>
      <c r="E350" s="134" t="s">
        <v>517</v>
      </c>
      <c r="F350" s="135" t="s">
        <v>518</v>
      </c>
      <c r="G350" s="136" t="s">
        <v>187</v>
      </c>
      <c r="H350" s="137">
        <v>0.47899999999999998</v>
      </c>
      <c r="I350" s="138"/>
      <c r="J350" s="139">
        <f>ROUND(I350*H350,2)</f>
        <v>0</v>
      </c>
      <c r="K350" s="140"/>
      <c r="L350" s="32"/>
      <c r="M350" s="141" t="s">
        <v>1</v>
      </c>
      <c r="N350" s="142" t="s">
        <v>43</v>
      </c>
      <c r="P350" s="143">
        <f>O350*H350</f>
        <v>0</v>
      </c>
      <c r="Q350" s="143">
        <v>2.3300000000000001E-2</v>
      </c>
      <c r="R350" s="143">
        <f>Q350*H350</f>
        <v>1.1160700000000001E-2</v>
      </c>
      <c r="S350" s="143">
        <v>0</v>
      </c>
      <c r="T350" s="144">
        <f>S350*H350</f>
        <v>0</v>
      </c>
      <c r="AR350" s="145" t="s">
        <v>251</v>
      </c>
      <c r="AT350" s="145" t="s">
        <v>155</v>
      </c>
      <c r="AU350" s="145" t="s">
        <v>88</v>
      </c>
      <c r="AY350" s="17" t="s">
        <v>152</v>
      </c>
      <c r="BE350" s="146">
        <f>IF(N350="základní",J350,0)</f>
        <v>0</v>
      </c>
      <c r="BF350" s="146">
        <f>IF(N350="snížená",J350,0)</f>
        <v>0</v>
      </c>
      <c r="BG350" s="146">
        <f>IF(N350="zákl. přenesená",J350,0)</f>
        <v>0</v>
      </c>
      <c r="BH350" s="146">
        <f>IF(N350="sníž. přenesená",J350,0)</f>
        <v>0</v>
      </c>
      <c r="BI350" s="146">
        <f>IF(N350="nulová",J350,0)</f>
        <v>0</v>
      </c>
      <c r="BJ350" s="17" t="s">
        <v>86</v>
      </c>
      <c r="BK350" s="146">
        <f>ROUND(I350*H350,2)</f>
        <v>0</v>
      </c>
      <c r="BL350" s="17" t="s">
        <v>251</v>
      </c>
      <c r="BM350" s="145" t="s">
        <v>519</v>
      </c>
    </row>
    <row r="351" spans="2:65" s="13" customFormat="1">
      <c r="B351" s="157"/>
      <c r="D351" s="147" t="s">
        <v>163</v>
      </c>
      <c r="E351" s="158" t="s">
        <v>1</v>
      </c>
      <c r="F351" s="159" t="s">
        <v>520</v>
      </c>
      <c r="H351" s="160">
        <v>0.223</v>
      </c>
      <c r="I351" s="161"/>
      <c r="L351" s="157"/>
      <c r="M351" s="162"/>
      <c r="T351" s="163"/>
      <c r="AT351" s="158" t="s">
        <v>163</v>
      </c>
      <c r="AU351" s="158" t="s">
        <v>88</v>
      </c>
      <c r="AV351" s="13" t="s">
        <v>88</v>
      </c>
      <c r="AW351" s="13" t="s">
        <v>35</v>
      </c>
      <c r="AX351" s="13" t="s">
        <v>78</v>
      </c>
      <c r="AY351" s="158" t="s">
        <v>152</v>
      </c>
    </row>
    <row r="352" spans="2:65" s="13" customFormat="1">
      <c r="B352" s="157"/>
      <c r="D352" s="147" t="s">
        <v>163</v>
      </c>
      <c r="E352" s="158" t="s">
        <v>1</v>
      </c>
      <c r="F352" s="159" t="s">
        <v>521</v>
      </c>
      <c r="H352" s="160">
        <v>0.25600000000000001</v>
      </c>
      <c r="I352" s="161"/>
      <c r="L352" s="157"/>
      <c r="M352" s="162"/>
      <c r="T352" s="163"/>
      <c r="AT352" s="158" t="s">
        <v>163</v>
      </c>
      <c r="AU352" s="158" t="s">
        <v>88</v>
      </c>
      <c r="AV352" s="13" t="s">
        <v>88</v>
      </c>
      <c r="AW352" s="13" t="s">
        <v>35</v>
      </c>
      <c r="AX352" s="13" t="s">
        <v>78</v>
      </c>
      <c r="AY352" s="158" t="s">
        <v>152</v>
      </c>
    </row>
    <row r="353" spans="2:65" s="14" customFormat="1">
      <c r="B353" s="164"/>
      <c r="D353" s="147" t="s">
        <v>163</v>
      </c>
      <c r="E353" s="165" t="s">
        <v>1</v>
      </c>
      <c r="F353" s="166" t="s">
        <v>166</v>
      </c>
      <c r="H353" s="167">
        <v>0.47899999999999998</v>
      </c>
      <c r="I353" s="168"/>
      <c r="L353" s="164"/>
      <c r="M353" s="169"/>
      <c r="T353" s="170"/>
      <c r="AT353" s="165" t="s">
        <v>163</v>
      </c>
      <c r="AU353" s="165" t="s">
        <v>88</v>
      </c>
      <c r="AV353" s="14" t="s">
        <v>159</v>
      </c>
      <c r="AW353" s="14" t="s">
        <v>35</v>
      </c>
      <c r="AX353" s="14" t="s">
        <v>86</v>
      </c>
      <c r="AY353" s="165" t="s">
        <v>152</v>
      </c>
    </row>
    <row r="354" spans="2:65" s="1" customFormat="1" ht="37.9" customHeight="1">
      <c r="B354" s="32"/>
      <c r="C354" s="133" t="s">
        <v>522</v>
      </c>
      <c r="D354" s="133" t="s">
        <v>155</v>
      </c>
      <c r="E354" s="134" t="s">
        <v>523</v>
      </c>
      <c r="F354" s="135" t="s">
        <v>524</v>
      </c>
      <c r="G354" s="136" t="s">
        <v>177</v>
      </c>
      <c r="H354" s="137">
        <v>24.64</v>
      </c>
      <c r="I354" s="138"/>
      <c r="J354" s="139">
        <f>ROUND(I354*H354,2)</f>
        <v>0</v>
      </c>
      <c r="K354" s="140"/>
      <c r="L354" s="32"/>
      <c r="M354" s="141" t="s">
        <v>1</v>
      </c>
      <c r="N354" s="142" t="s">
        <v>43</v>
      </c>
      <c r="P354" s="143">
        <f>O354*H354</f>
        <v>0</v>
      </c>
      <c r="Q354" s="143">
        <v>6.7600000000000004E-3</v>
      </c>
      <c r="R354" s="143">
        <f>Q354*H354</f>
        <v>0.1665664</v>
      </c>
      <c r="S354" s="143">
        <v>0</v>
      </c>
      <c r="T354" s="144">
        <f>S354*H354</f>
        <v>0</v>
      </c>
      <c r="AR354" s="145" t="s">
        <v>251</v>
      </c>
      <c r="AT354" s="145" t="s">
        <v>155</v>
      </c>
      <c r="AU354" s="145" t="s">
        <v>88</v>
      </c>
      <c r="AY354" s="17" t="s">
        <v>152</v>
      </c>
      <c r="BE354" s="146">
        <f>IF(N354="základní",J354,0)</f>
        <v>0</v>
      </c>
      <c r="BF354" s="146">
        <f>IF(N354="snížená",J354,0)</f>
        <v>0</v>
      </c>
      <c r="BG354" s="146">
        <f>IF(N354="zákl. přenesená",J354,0)</f>
        <v>0</v>
      </c>
      <c r="BH354" s="146">
        <f>IF(N354="sníž. přenesená",J354,0)</f>
        <v>0</v>
      </c>
      <c r="BI354" s="146">
        <f>IF(N354="nulová",J354,0)</f>
        <v>0</v>
      </c>
      <c r="BJ354" s="17" t="s">
        <v>86</v>
      </c>
      <c r="BK354" s="146">
        <f>ROUND(I354*H354,2)</f>
        <v>0</v>
      </c>
      <c r="BL354" s="17" t="s">
        <v>251</v>
      </c>
      <c r="BM354" s="145" t="s">
        <v>525</v>
      </c>
    </row>
    <row r="355" spans="2:65" s="12" customFormat="1">
      <c r="B355" s="151"/>
      <c r="D355" s="147" t="s">
        <v>163</v>
      </c>
      <c r="E355" s="152" t="s">
        <v>1</v>
      </c>
      <c r="F355" s="153" t="s">
        <v>526</v>
      </c>
      <c r="H355" s="152" t="s">
        <v>1</v>
      </c>
      <c r="I355" s="154"/>
      <c r="L355" s="151"/>
      <c r="M355" s="155"/>
      <c r="T355" s="156"/>
      <c r="AT355" s="152" t="s">
        <v>163</v>
      </c>
      <c r="AU355" s="152" t="s">
        <v>88</v>
      </c>
      <c r="AV355" s="12" t="s">
        <v>86</v>
      </c>
      <c r="AW355" s="12" t="s">
        <v>35</v>
      </c>
      <c r="AX355" s="12" t="s">
        <v>78</v>
      </c>
      <c r="AY355" s="152" t="s">
        <v>152</v>
      </c>
    </row>
    <row r="356" spans="2:65" s="13" customFormat="1">
      <c r="B356" s="157"/>
      <c r="D356" s="147" t="s">
        <v>163</v>
      </c>
      <c r="E356" s="158" t="s">
        <v>1</v>
      </c>
      <c r="F356" s="159" t="s">
        <v>527</v>
      </c>
      <c r="H356" s="160">
        <v>24.64</v>
      </c>
      <c r="I356" s="161"/>
      <c r="L356" s="157"/>
      <c r="M356" s="162"/>
      <c r="T356" s="163"/>
      <c r="AT356" s="158" t="s">
        <v>163</v>
      </c>
      <c r="AU356" s="158" t="s">
        <v>88</v>
      </c>
      <c r="AV356" s="13" t="s">
        <v>88</v>
      </c>
      <c r="AW356" s="13" t="s">
        <v>35</v>
      </c>
      <c r="AX356" s="13" t="s">
        <v>78</v>
      </c>
      <c r="AY356" s="158" t="s">
        <v>152</v>
      </c>
    </row>
    <row r="357" spans="2:65" s="14" customFormat="1">
      <c r="B357" s="164"/>
      <c r="D357" s="147" t="s">
        <v>163</v>
      </c>
      <c r="E357" s="165" t="s">
        <v>1</v>
      </c>
      <c r="F357" s="166" t="s">
        <v>166</v>
      </c>
      <c r="H357" s="167">
        <v>24.64</v>
      </c>
      <c r="I357" s="168"/>
      <c r="L357" s="164"/>
      <c r="M357" s="169"/>
      <c r="T357" s="170"/>
      <c r="AT357" s="165" t="s">
        <v>163</v>
      </c>
      <c r="AU357" s="165" t="s">
        <v>88</v>
      </c>
      <c r="AV357" s="14" t="s">
        <v>159</v>
      </c>
      <c r="AW357" s="14" t="s">
        <v>35</v>
      </c>
      <c r="AX357" s="14" t="s">
        <v>86</v>
      </c>
      <c r="AY357" s="165" t="s">
        <v>152</v>
      </c>
    </row>
    <row r="358" spans="2:65" s="1" customFormat="1" ht="37.9" customHeight="1">
      <c r="B358" s="32"/>
      <c r="C358" s="133" t="s">
        <v>528</v>
      </c>
      <c r="D358" s="133" t="s">
        <v>155</v>
      </c>
      <c r="E358" s="134" t="s">
        <v>529</v>
      </c>
      <c r="F358" s="135" t="s">
        <v>530</v>
      </c>
      <c r="G358" s="136" t="s">
        <v>177</v>
      </c>
      <c r="H358" s="137">
        <v>28.869</v>
      </c>
      <c r="I358" s="138"/>
      <c r="J358" s="139">
        <f>ROUND(I358*H358,2)</f>
        <v>0</v>
      </c>
      <c r="K358" s="140"/>
      <c r="L358" s="32"/>
      <c r="M358" s="141" t="s">
        <v>1</v>
      </c>
      <c r="N358" s="142" t="s">
        <v>43</v>
      </c>
      <c r="P358" s="143">
        <f>O358*H358</f>
        <v>0</v>
      </c>
      <c r="Q358" s="143">
        <v>1.5709999999999998E-2</v>
      </c>
      <c r="R358" s="143">
        <f>Q358*H358</f>
        <v>0.45353198999999994</v>
      </c>
      <c r="S358" s="143">
        <v>0</v>
      </c>
      <c r="T358" s="144">
        <f>S358*H358</f>
        <v>0</v>
      </c>
      <c r="AR358" s="145" t="s">
        <v>251</v>
      </c>
      <c r="AT358" s="145" t="s">
        <v>155</v>
      </c>
      <c r="AU358" s="145" t="s">
        <v>88</v>
      </c>
      <c r="AY358" s="17" t="s">
        <v>152</v>
      </c>
      <c r="BE358" s="146">
        <f>IF(N358="základní",J358,0)</f>
        <v>0</v>
      </c>
      <c r="BF358" s="146">
        <f>IF(N358="snížená",J358,0)</f>
        <v>0</v>
      </c>
      <c r="BG358" s="146">
        <f>IF(N358="zákl. přenesená",J358,0)</f>
        <v>0</v>
      </c>
      <c r="BH358" s="146">
        <f>IF(N358="sníž. přenesená",J358,0)</f>
        <v>0</v>
      </c>
      <c r="BI358" s="146">
        <f>IF(N358="nulová",J358,0)</f>
        <v>0</v>
      </c>
      <c r="BJ358" s="17" t="s">
        <v>86</v>
      </c>
      <c r="BK358" s="146">
        <f>ROUND(I358*H358,2)</f>
        <v>0</v>
      </c>
      <c r="BL358" s="17" t="s">
        <v>251</v>
      </c>
      <c r="BM358" s="145" t="s">
        <v>531</v>
      </c>
    </row>
    <row r="359" spans="2:65" s="12" customFormat="1">
      <c r="B359" s="151"/>
      <c r="D359" s="147" t="s">
        <v>163</v>
      </c>
      <c r="E359" s="152" t="s">
        <v>1</v>
      </c>
      <c r="F359" s="153" t="s">
        <v>164</v>
      </c>
      <c r="H359" s="152" t="s">
        <v>1</v>
      </c>
      <c r="I359" s="154"/>
      <c r="L359" s="151"/>
      <c r="M359" s="155"/>
      <c r="T359" s="156"/>
      <c r="AT359" s="152" t="s">
        <v>163</v>
      </c>
      <c r="AU359" s="152" t="s">
        <v>88</v>
      </c>
      <c r="AV359" s="12" t="s">
        <v>86</v>
      </c>
      <c r="AW359" s="12" t="s">
        <v>35</v>
      </c>
      <c r="AX359" s="12" t="s">
        <v>78</v>
      </c>
      <c r="AY359" s="152" t="s">
        <v>152</v>
      </c>
    </row>
    <row r="360" spans="2:65" s="13" customFormat="1">
      <c r="B360" s="157"/>
      <c r="D360" s="147" t="s">
        <v>163</v>
      </c>
      <c r="E360" s="158" t="s">
        <v>1</v>
      </c>
      <c r="F360" s="159" t="s">
        <v>532</v>
      </c>
      <c r="H360" s="160">
        <v>3.3780000000000001</v>
      </c>
      <c r="I360" s="161"/>
      <c r="L360" s="157"/>
      <c r="M360" s="162"/>
      <c r="T360" s="163"/>
      <c r="AT360" s="158" t="s">
        <v>163</v>
      </c>
      <c r="AU360" s="158" t="s">
        <v>88</v>
      </c>
      <c r="AV360" s="13" t="s">
        <v>88</v>
      </c>
      <c r="AW360" s="13" t="s">
        <v>35</v>
      </c>
      <c r="AX360" s="13" t="s">
        <v>78</v>
      </c>
      <c r="AY360" s="158" t="s">
        <v>152</v>
      </c>
    </row>
    <row r="361" spans="2:65" s="12" customFormat="1">
      <c r="B361" s="151"/>
      <c r="D361" s="147" t="s">
        <v>163</v>
      </c>
      <c r="E361" s="152" t="s">
        <v>1</v>
      </c>
      <c r="F361" s="153" t="s">
        <v>533</v>
      </c>
      <c r="H361" s="152" t="s">
        <v>1</v>
      </c>
      <c r="I361" s="154"/>
      <c r="L361" s="151"/>
      <c r="M361" s="155"/>
      <c r="T361" s="156"/>
      <c r="AT361" s="152" t="s">
        <v>163</v>
      </c>
      <c r="AU361" s="152" t="s">
        <v>88</v>
      </c>
      <c r="AV361" s="12" t="s">
        <v>86</v>
      </c>
      <c r="AW361" s="12" t="s">
        <v>35</v>
      </c>
      <c r="AX361" s="12" t="s">
        <v>78</v>
      </c>
      <c r="AY361" s="152" t="s">
        <v>152</v>
      </c>
    </row>
    <row r="362" spans="2:65" s="13" customFormat="1">
      <c r="B362" s="157"/>
      <c r="D362" s="147" t="s">
        <v>163</v>
      </c>
      <c r="E362" s="158" t="s">
        <v>1</v>
      </c>
      <c r="F362" s="159" t="s">
        <v>534</v>
      </c>
      <c r="H362" s="160">
        <v>5.0209999999999999</v>
      </c>
      <c r="I362" s="161"/>
      <c r="L362" s="157"/>
      <c r="M362" s="162"/>
      <c r="T362" s="163"/>
      <c r="AT362" s="158" t="s">
        <v>163</v>
      </c>
      <c r="AU362" s="158" t="s">
        <v>88</v>
      </c>
      <c r="AV362" s="13" t="s">
        <v>88</v>
      </c>
      <c r="AW362" s="13" t="s">
        <v>35</v>
      </c>
      <c r="AX362" s="13" t="s">
        <v>78</v>
      </c>
      <c r="AY362" s="158" t="s">
        <v>152</v>
      </c>
    </row>
    <row r="363" spans="2:65" s="12" customFormat="1">
      <c r="B363" s="151"/>
      <c r="D363" s="147" t="s">
        <v>163</v>
      </c>
      <c r="E363" s="152" t="s">
        <v>1</v>
      </c>
      <c r="F363" s="153" t="s">
        <v>535</v>
      </c>
      <c r="H363" s="152" t="s">
        <v>1</v>
      </c>
      <c r="I363" s="154"/>
      <c r="L363" s="151"/>
      <c r="M363" s="155"/>
      <c r="T363" s="156"/>
      <c r="AT363" s="152" t="s">
        <v>163</v>
      </c>
      <c r="AU363" s="152" t="s">
        <v>88</v>
      </c>
      <c r="AV363" s="12" t="s">
        <v>86</v>
      </c>
      <c r="AW363" s="12" t="s">
        <v>35</v>
      </c>
      <c r="AX363" s="12" t="s">
        <v>78</v>
      </c>
      <c r="AY363" s="152" t="s">
        <v>152</v>
      </c>
    </row>
    <row r="364" spans="2:65" s="13" customFormat="1">
      <c r="B364" s="157"/>
      <c r="D364" s="147" t="s">
        <v>163</v>
      </c>
      <c r="E364" s="158" t="s">
        <v>1</v>
      </c>
      <c r="F364" s="159" t="s">
        <v>536</v>
      </c>
      <c r="H364" s="160">
        <v>20.47</v>
      </c>
      <c r="I364" s="161"/>
      <c r="L364" s="157"/>
      <c r="M364" s="162"/>
      <c r="T364" s="163"/>
      <c r="AT364" s="158" t="s">
        <v>163</v>
      </c>
      <c r="AU364" s="158" t="s">
        <v>88</v>
      </c>
      <c r="AV364" s="13" t="s">
        <v>88</v>
      </c>
      <c r="AW364" s="13" t="s">
        <v>35</v>
      </c>
      <c r="AX364" s="13" t="s">
        <v>78</v>
      </c>
      <c r="AY364" s="158" t="s">
        <v>152</v>
      </c>
    </row>
    <row r="365" spans="2:65" s="14" customFormat="1">
      <c r="B365" s="164"/>
      <c r="D365" s="147" t="s">
        <v>163</v>
      </c>
      <c r="E365" s="165" t="s">
        <v>1</v>
      </c>
      <c r="F365" s="166" t="s">
        <v>166</v>
      </c>
      <c r="H365" s="167">
        <v>28.869</v>
      </c>
      <c r="I365" s="168"/>
      <c r="L365" s="164"/>
      <c r="M365" s="169"/>
      <c r="T365" s="170"/>
      <c r="AT365" s="165" t="s">
        <v>163</v>
      </c>
      <c r="AU365" s="165" t="s">
        <v>88</v>
      </c>
      <c r="AV365" s="14" t="s">
        <v>159</v>
      </c>
      <c r="AW365" s="14" t="s">
        <v>35</v>
      </c>
      <c r="AX365" s="14" t="s">
        <v>86</v>
      </c>
      <c r="AY365" s="165" t="s">
        <v>152</v>
      </c>
    </row>
    <row r="366" spans="2:65" s="1" customFormat="1" ht="37.9" customHeight="1">
      <c r="B366" s="32"/>
      <c r="C366" s="133" t="s">
        <v>537</v>
      </c>
      <c r="D366" s="133" t="s">
        <v>155</v>
      </c>
      <c r="E366" s="134" t="s">
        <v>538</v>
      </c>
      <c r="F366" s="135" t="s">
        <v>539</v>
      </c>
      <c r="G366" s="136" t="s">
        <v>177</v>
      </c>
      <c r="H366" s="137">
        <v>22.949000000000002</v>
      </c>
      <c r="I366" s="138"/>
      <c r="J366" s="139">
        <f>ROUND(I366*H366,2)</f>
        <v>0</v>
      </c>
      <c r="K366" s="140"/>
      <c r="L366" s="32"/>
      <c r="M366" s="141" t="s">
        <v>1</v>
      </c>
      <c r="N366" s="142" t="s">
        <v>43</v>
      </c>
      <c r="P366" s="143">
        <f>O366*H366</f>
        <v>0</v>
      </c>
      <c r="Q366" s="143">
        <v>0</v>
      </c>
      <c r="R366" s="143">
        <f>Q366*H366</f>
        <v>0</v>
      </c>
      <c r="S366" s="143">
        <v>1.5740000000000001E-2</v>
      </c>
      <c r="T366" s="144">
        <f>S366*H366</f>
        <v>0.36121726000000004</v>
      </c>
      <c r="AR366" s="145" t="s">
        <v>251</v>
      </c>
      <c r="AT366" s="145" t="s">
        <v>155</v>
      </c>
      <c r="AU366" s="145" t="s">
        <v>88</v>
      </c>
      <c r="AY366" s="17" t="s">
        <v>152</v>
      </c>
      <c r="BE366" s="146">
        <f>IF(N366="základní",J366,0)</f>
        <v>0</v>
      </c>
      <c r="BF366" s="146">
        <f>IF(N366="snížená",J366,0)</f>
        <v>0</v>
      </c>
      <c r="BG366" s="146">
        <f>IF(N366="zákl. přenesená",J366,0)</f>
        <v>0</v>
      </c>
      <c r="BH366" s="146">
        <f>IF(N366="sníž. přenesená",J366,0)</f>
        <v>0</v>
      </c>
      <c r="BI366" s="146">
        <f>IF(N366="nulová",J366,0)</f>
        <v>0</v>
      </c>
      <c r="BJ366" s="17" t="s">
        <v>86</v>
      </c>
      <c r="BK366" s="146">
        <f>ROUND(I366*H366,2)</f>
        <v>0</v>
      </c>
      <c r="BL366" s="17" t="s">
        <v>251</v>
      </c>
      <c r="BM366" s="145" t="s">
        <v>540</v>
      </c>
    </row>
    <row r="367" spans="2:65" s="12" customFormat="1">
      <c r="B367" s="151"/>
      <c r="D367" s="147" t="s">
        <v>163</v>
      </c>
      <c r="E367" s="152" t="s">
        <v>1</v>
      </c>
      <c r="F367" s="153" t="s">
        <v>541</v>
      </c>
      <c r="H367" s="152" t="s">
        <v>1</v>
      </c>
      <c r="I367" s="154"/>
      <c r="L367" s="151"/>
      <c r="M367" s="155"/>
      <c r="T367" s="156"/>
      <c r="AT367" s="152" t="s">
        <v>163</v>
      </c>
      <c r="AU367" s="152" t="s">
        <v>88</v>
      </c>
      <c r="AV367" s="12" t="s">
        <v>86</v>
      </c>
      <c r="AW367" s="12" t="s">
        <v>35</v>
      </c>
      <c r="AX367" s="12" t="s">
        <v>78</v>
      </c>
      <c r="AY367" s="152" t="s">
        <v>152</v>
      </c>
    </row>
    <row r="368" spans="2:65" s="13" customFormat="1">
      <c r="B368" s="157"/>
      <c r="D368" s="147" t="s">
        <v>163</v>
      </c>
      <c r="E368" s="158" t="s">
        <v>1</v>
      </c>
      <c r="F368" s="159" t="s">
        <v>542</v>
      </c>
      <c r="H368" s="160">
        <v>2.4790000000000001</v>
      </c>
      <c r="I368" s="161"/>
      <c r="L368" s="157"/>
      <c r="M368" s="162"/>
      <c r="T368" s="163"/>
      <c r="AT368" s="158" t="s">
        <v>163</v>
      </c>
      <c r="AU368" s="158" t="s">
        <v>88</v>
      </c>
      <c r="AV368" s="13" t="s">
        <v>88</v>
      </c>
      <c r="AW368" s="13" t="s">
        <v>35</v>
      </c>
      <c r="AX368" s="13" t="s">
        <v>78</v>
      </c>
      <c r="AY368" s="158" t="s">
        <v>152</v>
      </c>
    </row>
    <row r="369" spans="2:65" s="12" customFormat="1">
      <c r="B369" s="151"/>
      <c r="D369" s="147" t="s">
        <v>163</v>
      </c>
      <c r="E369" s="152" t="s">
        <v>1</v>
      </c>
      <c r="F369" s="153" t="s">
        <v>535</v>
      </c>
      <c r="H369" s="152" t="s">
        <v>1</v>
      </c>
      <c r="I369" s="154"/>
      <c r="L369" s="151"/>
      <c r="M369" s="155"/>
      <c r="T369" s="156"/>
      <c r="AT369" s="152" t="s">
        <v>163</v>
      </c>
      <c r="AU369" s="152" t="s">
        <v>88</v>
      </c>
      <c r="AV369" s="12" t="s">
        <v>86</v>
      </c>
      <c r="AW369" s="12" t="s">
        <v>35</v>
      </c>
      <c r="AX369" s="12" t="s">
        <v>78</v>
      </c>
      <c r="AY369" s="152" t="s">
        <v>152</v>
      </c>
    </row>
    <row r="370" spans="2:65" s="13" customFormat="1">
      <c r="B370" s="157"/>
      <c r="D370" s="147" t="s">
        <v>163</v>
      </c>
      <c r="E370" s="158" t="s">
        <v>1</v>
      </c>
      <c r="F370" s="159" t="s">
        <v>536</v>
      </c>
      <c r="H370" s="160">
        <v>20.47</v>
      </c>
      <c r="I370" s="161"/>
      <c r="L370" s="157"/>
      <c r="M370" s="162"/>
      <c r="T370" s="163"/>
      <c r="AT370" s="158" t="s">
        <v>163</v>
      </c>
      <c r="AU370" s="158" t="s">
        <v>88</v>
      </c>
      <c r="AV370" s="13" t="s">
        <v>88</v>
      </c>
      <c r="AW370" s="13" t="s">
        <v>35</v>
      </c>
      <c r="AX370" s="13" t="s">
        <v>78</v>
      </c>
      <c r="AY370" s="158" t="s">
        <v>152</v>
      </c>
    </row>
    <row r="371" spans="2:65" s="14" customFormat="1">
      <c r="B371" s="164"/>
      <c r="D371" s="147" t="s">
        <v>163</v>
      </c>
      <c r="E371" s="165" t="s">
        <v>1</v>
      </c>
      <c r="F371" s="166" t="s">
        <v>166</v>
      </c>
      <c r="H371" s="167">
        <v>22.948999999999998</v>
      </c>
      <c r="I371" s="168"/>
      <c r="L371" s="164"/>
      <c r="M371" s="169"/>
      <c r="T371" s="170"/>
      <c r="AT371" s="165" t="s">
        <v>163</v>
      </c>
      <c r="AU371" s="165" t="s">
        <v>88</v>
      </c>
      <c r="AV371" s="14" t="s">
        <v>159</v>
      </c>
      <c r="AW371" s="14" t="s">
        <v>35</v>
      </c>
      <c r="AX371" s="14" t="s">
        <v>86</v>
      </c>
      <c r="AY371" s="165" t="s">
        <v>152</v>
      </c>
    </row>
    <row r="372" spans="2:65" s="1" customFormat="1" ht="21.75" customHeight="1">
      <c r="B372" s="32"/>
      <c r="C372" s="133" t="s">
        <v>543</v>
      </c>
      <c r="D372" s="133" t="s">
        <v>155</v>
      </c>
      <c r="E372" s="134" t="s">
        <v>544</v>
      </c>
      <c r="F372" s="135" t="s">
        <v>545</v>
      </c>
      <c r="G372" s="136" t="s">
        <v>177</v>
      </c>
      <c r="H372" s="137">
        <v>101.736</v>
      </c>
      <c r="I372" s="138"/>
      <c r="J372" s="139">
        <f>ROUND(I372*H372,2)</f>
        <v>0</v>
      </c>
      <c r="K372" s="140"/>
      <c r="L372" s="32"/>
      <c r="M372" s="141" t="s">
        <v>1</v>
      </c>
      <c r="N372" s="142" t="s">
        <v>43</v>
      </c>
      <c r="P372" s="143">
        <f>O372*H372</f>
        <v>0</v>
      </c>
      <c r="Q372" s="143">
        <v>0</v>
      </c>
      <c r="R372" s="143">
        <f>Q372*H372</f>
        <v>0</v>
      </c>
      <c r="S372" s="143">
        <v>1.6E-2</v>
      </c>
      <c r="T372" s="144">
        <f>S372*H372</f>
        <v>1.6277760000000001</v>
      </c>
      <c r="AR372" s="145" t="s">
        <v>251</v>
      </c>
      <c r="AT372" s="145" t="s">
        <v>155</v>
      </c>
      <c r="AU372" s="145" t="s">
        <v>88</v>
      </c>
      <c r="AY372" s="17" t="s">
        <v>152</v>
      </c>
      <c r="BE372" s="146">
        <f>IF(N372="základní",J372,0)</f>
        <v>0</v>
      </c>
      <c r="BF372" s="146">
        <f>IF(N372="snížená",J372,0)</f>
        <v>0</v>
      </c>
      <c r="BG372" s="146">
        <f>IF(N372="zákl. přenesená",J372,0)</f>
        <v>0</v>
      </c>
      <c r="BH372" s="146">
        <f>IF(N372="sníž. přenesená",J372,0)</f>
        <v>0</v>
      </c>
      <c r="BI372" s="146">
        <f>IF(N372="nulová",J372,0)</f>
        <v>0</v>
      </c>
      <c r="BJ372" s="17" t="s">
        <v>86</v>
      </c>
      <c r="BK372" s="146">
        <f>ROUND(I372*H372,2)</f>
        <v>0</v>
      </c>
      <c r="BL372" s="17" t="s">
        <v>251</v>
      </c>
      <c r="BM372" s="145" t="s">
        <v>546</v>
      </c>
    </row>
    <row r="373" spans="2:65" s="12" customFormat="1">
      <c r="B373" s="151"/>
      <c r="D373" s="147" t="s">
        <v>163</v>
      </c>
      <c r="E373" s="152" t="s">
        <v>1</v>
      </c>
      <c r="F373" s="153" t="s">
        <v>547</v>
      </c>
      <c r="H373" s="152" t="s">
        <v>1</v>
      </c>
      <c r="I373" s="154"/>
      <c r="L373" s="151"/>
      <c r="M373" s="155"/>
      <c r="T373" s="156"/>
      <c r="AT373" s="152" t="s">
        <v>163</v>
      </c>
      <c r="AU373" s="152" t="s">
        <v>88</v>
      </c>
      <c r="AV373" s="12" t="s">
        <v>86</v>
      </c>
      <c r="AW373" s="12" t="s">
        <v>35</v>
      </c>
      <c r="AX373" s="12" t="s">
        <v>78</v>
      </c>
      <c r="AY373" s="152" t="s">
        <v>152</v>
      </c>
    </row>
    <row r="374" spans="2:65" s="13" customFormat="1">
      <c r="B374" s="157"/>
      <c r="D374" s="147" t="s">
        <v>163</v>
      </c>
      <c r="E374" s="158" t="s">
        <v>1</v>
      </c>
      <c r="F374" s="159" t="s">
        <v>548</v>
      </c>
      <c r="H374" s="160">
        <v>2.1949999999999998</v>
      </c>
      <c r="I374" s="161"/>
      <c r="L374" s="157"/>
      <c r="M374" s="162"/>
      <c r="T374" s="163"/>
      <c r="AT374" s="158" t="s">
        <v>163</v>
      </c>
      <c r="AU374" s="158" t="s">
        <v>88</v>
      </c>
      <c r="AV374" s="13" t="s">
        <v>88</v>
      </c>
      <c r="AW374" s="13" t="s">
        <v>35</v>
      </c>
      <c r="AX374" s="13" t="s">
        <v>78</v>
      </c>
      <c r="AY374" s="158" t="s">
        <v>152</v>
      </c>
    </row>
    <row r="375" spans="2:65" s="13" customFormat="1">
      <c r="B375" s="157"/>
      <c r="D375" s="147" t="s">
        <v>163</v>
      </c>
      <c r="E375" s="158" t="s">
        <v>1</v>
      </c>
      <c r="F375" s="159" t="s">
        <v>549</v>
      </c>
      <c r="H375" s="160">
        <v>1.097</v>
      </c>
      <c r="I375" s="161"/>
      <c r="L375" s="157"/>
      <c r="M375" s="162"/>
      <c r="T375" s="163"/>
      <c r="AT375" s="158" t="s">
        <v>163</v>
      </c>
      <c r="AU375" s="158" t="s">
        <v>88</v>
      </c>
      <c r="AV375" s="13" t="s">
        <v>88</v>
      </c>
      <c r="AW375" s="13" t="s">
        <v>35</v>
      </c>
      <c r="AX375" s="13" t="s">
        <v>78</v>
      </c>
      <c r="AY375" s="158" t="s">
        <v>152</v>
      </c>
    </row>
    <row r="376" spans="2:65" s="12" customFormat="1">
      <c r="B376" s="151"/>
      <c r="D376" s="147" t="s">
        <v>163</v>
      </c>
      <c r="E376" s="152" t="s">
        <v>1</v>
      </c>
      <c r="F376" s="153" t="s">
        <v>550</v>
      </c>
      <c r="H376" s="152" t="s">
        <v>1</v>
      </c>
      <c r="I376" s="154"/>
      <c r="L376" s="151"/>
      <c r="M376" s="155"/>
      <c r="T376" s="156"/>
      <c r="AT376" s="152" t="s">
        <v>163</v>
      </c>
      <c r="AU376" s="152" t="s">
        <v>88</v>
      </c>
      <c r="AV376" s="12" t="s">
        <v>86</v>
      </c>
      <c r="AW376" s="12" t="s">
        <v>35</v>
      </c>
      <c r="AX376" s="12" t="s">
        <v>78</v>
      </c>
      <c r="AY376" s="152" t="s">
        <v>152</v>
      </c>
    </row>
    <row r="377" spans="2:65" s="13" customFormat="1">
      <c r="B377" s="157"/>
      <c r="D377" s="147" t="s">
        <v>163</v>
      </c>
      <c r="E377" s="158" t="s">
        <v>1</v>
      </c>
      <c r="F377" s="159" t="s">
        <v>551</v>
      </c>
      <c r="H377" s="160">
        <v>1.097</v>
      </c>
      <c r="I377" s="161"/>
      <c r="L377" s="157"/>
      <c r="M377" s="162"/>
      <c r="T377" s="163"/>
      <c r="AT377" s="158" t="s">
        <v>163</v>
      </c>
      <c r="AU377" s="158" t="s">
        <v>88</v>
      </c>
      <c r="AV377" s="13" t="s">
        <v>88</v>
      </c>
      <c r="AW377" s="13" t="s">
        <v>35</v>
      </c>
      <c r="AX377" s="13" t="s">
        <v>78</v>
      </c>
      <c r="AY377" s="158" t="s">
        <v>152</v>
      </c>
    </row>
    <row r="378" spans="2:65" s="13" customFormat="1">
      <c r="B378" s="157"/>
      <c r="D378" s="147" t="s">
        <v>163</v>
      </c>
      <c r="E378" s="158" t="s">
        <v>1</v>
      </c>
      <c r="F378" s="159" t="s">
        <v>549</v>
      </c>
      <c r="H378" s="160">
        <v>1.097</v>
      </c>
      <c r="I378" s="161"/>
      <c r="L378" s="157"/>
      <c r="M378" s="162"/>
      <c r="T378" s="163"/>
      <c r="AT378" s="158" t="s">
        <v>163</v>
      </c>
      <c r="AU378" s="158" t="s">
        <v>88</v>
      </c>
      <c r="AV378" s="13" t="s">
        <v>88</v>
      </c>
      <c r="AW378" s="13" t="s">
        <v>35</v>
      </c>
      <c r="AX378" s="13" t="s">
        <v>78</v>
      </c>
      <c r="AY378" s="158" t="s">
        <v>152</v>
      </c>
    </row>
    <row r="379" spans="2:65" s="13" customFormat="1" ht="20">
      <c r="B379" s="157"/>
      <c r="D379" s="147" t="s">
        <v>163</v>
      </c>
      <c r="E379" s="158" t="s">
        <v>1</v>
      </c>
      <c r="F379" s="159" t="s">
        <v>552</v>
      </c>
      <c r="H379" s="160">
        <v>6.25</v>
      </c>
      <c r="I379" s="161"/>
      <c r="L379" s="157"/>
      <c r="M379" s="162"/>
      <c r="T379" s="163"/>
      <c r="AT379" s="158" t="s">
        <v>163</v>
      </c>
      <c r="AU379" s="158" t="s">
        <v>88</v>
      </c>
      <c r="AV379" s="13" t="s">
        <v>88</v>
      </c>
      <c r="AW379" s="13" t="s">
        <v>35</v>
      </c>
      <c r="AX379" s="13" t="s">
        <v>78</v>
      </c>
      <c r="AY379" s="158" t="s">
        <v>152</v>
      </c>
    </row>
    <row r="380" spans="2:65" s="13" customFormat="1">
      <c r="B380" s="157"/>
      <c r="D380" s="147" t="s">
        <v>163</v>
      </c>
      <c r="E380" s="158" t="s">
        <v>1</v>
      </c>
      <c r="F380" s="159" t="s">
        <v>553</v>
      </c>
      <c r="H380" s="160">
        <v>90</v>
      </c>
      <c r="I380" s="161"/>
      <c r="L380" s="157"/>
      <c r="M380" s="162"/>
      <c r="T380" s="163"/>
      <c r="AT380" s="158" t="s">
        <v>163</v>
      </c>
      <c r="AU380" s="158" t="s">
        <v>88</v>
      </c>
      <c r="AV380" s="13" t="s">
        <v>88</v>
      </c>
      <c r="AW380" s="13" t="s">
        <v>35</v>
      </c>
      <c r="AX380" s="13" t="s">
        <v>78</v>
      </c>
      <c r="AY380" s="158" t="s">
        <v>152</v>
      </c>
    </row>
    <row r="381" spans="2:65" s="14" customFormat="1">
      <c r="B381" s="164"/>
      <c r="D381" s="147" t="s">
        <v>163</v>
      </c>
      <c r="E381" s="165" t="s">
        <v>1</v>
      </c>
      <c r="F381" s="166" t="s">
        <v>166</v>
      </c>
      <c r="H381" s="167">
        <v>101.736</v>
      </c>
      <c r="I381" s="168"/>
      <c r="L381" s="164"/>
      <c r="M381" s="169"/>
      <c r="T381" s="170"/>
      <c r="AT381" s="165" t="s">
        <v>163</v>
      </c>
      <c r="AU381" s="165" t="s">
        <v>88</v>
      </c>
      <c r="AV381" s="14" t="s">
        <v>159</v>
      </c>
      <c r="AW381" s="14" t="s">
        <v>35</v>
      </c>
      <c r="AX381" s="14" t="s">
        <v>86</v>
      </c>
      <c r="AY381" s="165" t="s">
        <v>152</v>
      </c>
    </row>
    <row r="382" spans="2:65" s="1" customFormat="1" ht="37.9" customHeight="1">
      <c r="B382" s="32"/>
      <c r="C382" s="133" t="s">
        <v>554</v>
      </c>
      <c r="D382" s="133" t="s">
        <v>155</v>
      </c>
      <c r="E382" s="134" t="s">
        <v>555</v>
      </c>
      <c r="F382" s="135" t="s">
        <v>556</v>
      </c>
      <c r="G382" s="136" t="s">
        <v>254</v>
      </c>
      <c r="H382" s="137">
        <v>10.975</v>
      </c>
      <c r="I382" s="138"/>
      <c r="J382" s="139">
        <f>ROUND(I382*H382,2)</f>
        <v>0</v>
      </c>
      <c r="K382" s="140"/>
      <c r="L382" s="32"/>
      <c r="M382" s="141" t="s">
        <v>1</v>
      </c>
      <c r="N382" s="142" t="s">
        <v>43</v>
      </c>
      <c r="P382" s="143">
        <f>O382*H382</f>
        <v>0</v>
      </c>
      <c r="Q382" s="143">
        <v>0</v>
      </c>
      <c r="R382" s="143">
        <f>Q382*H382</f>
        <v>0</v>
      </c>
      <c r="S382" s="143">
        <v>4.4000000000000003E-3</v>
      </c>
      <c r="T382" s="144">
        <f>S382*H382</f>
        <v>4.829E-2</v>
      </c>
      <c r="AR382" s="145" t="s">
        <v>251</v>
      </c>
      <c r="AT382" s="145" t="s">
        <v>155</v>
      </c>
      <c r="AU382" s="145" t="s">
        <v>88</v>
      </c>
      <c r="AY382" s="17" t="s">
        <v>152</v>
      </c>
      <c r="BE382" s="146">
        <f>IF(N382="základní",J382,0)</f>
        <v>0</v>
      </c>
      <c r="BF382" s="146">
        <f>IF(N382="snížená",J382,0)</f>
        <v>0</v>
      </c>
      <c r="BG382" s="146">
        <f>IF(N382="zákl. přenesená",J382,0)</f>
        <v>0</v>
      </c>
      <c r="BH382" s="146">
        <f>IF(N382="sníž. přenesená",J382,0)</f>
        <v>0</v>
      </c>
      <c r="BI382" s="146">
        <f>IF(N382="nulová",J382,0)</f>
        <v>0</v>
      </c>
      <c r="BJ382" s="17" t="s">
        <v>86</v>
      </c>
      <c r="BK382" s="146">
        <f>ROUND(I382*H382,2)</f>
        <v>0</v>
      </c>
      <c r="BL382" s="17" t="s">
        <v>251</v>
      </c>
      <c r="BM382" s="145" t="s">
        <v>557</v>
      </c>
    </row>
    <row r="383" spans="2:65" s="12" customFormat="1">
      <c r="B383" s="151"/>
      <c r="D383" s="147" t="s">
        <v>163</v>
      </c>
      <c r="E383" s="152" t="s">
        <v>1</v>
      </c>
      <c r="F383" s="153" t="s">
        <v>547</v>
      </c>
      <c r="H383" s="152" t="s">
        <v>1</v>
      </c>
      <c r="I383" s="154"/>
      <c r="L383" s="151"/>
      <c r="M383" s="155"/>
      <c r="T383" s="156"/>
      <c r="AT383" s="152" t="s">
        <v>163</v>
      </c>
      <c r="AU383" s="152" t="s">
        <v>88</v>
      </c>
      <c r="AV383" s="12" t="s">
        <v>86</v>
      </c>
      <c r="AW383" s="12" t="s">
        <v>35</v>
      </c>
      <c r="AX383" s="12" t="s">
        <v>78</v>
      </c>
      <c r="AY383" s="152" t="s">
        <v>152</v>
      </c>
    </row>
    <row r="384" spans="2:65" s="13" customFormat="1">
      <c r="B384" s="157"/>
      <c r="D384" s="147" t="s">
        <v>163</v>
      </c>
      <c r="E384" s="158" t="s">
        <v>1</v>
      </c>
      <c r="F384" s="159" t="s">
        <v>558</v>
      </c>
      <c r="H384" s="160">
        <v>4.3899999999999997</v>
      </c>
      <c r="I384" s="161"/>
      <c r="L384" s="157"/>
      <c r="M384" s="162"/>
      <c r="T384" s="163"/>
      <c r="AT384" s="158" t="s">
        <v>163</v>
      </c>
      <c r="AU384" s="158" t="s">
        <v>88</v>
      </c>
      <c r="AV384" s="13" t="s">
        <v>88</v>
      </c>
      <c r="AW384" s="13" t="s">
        <v>35</v>
      </c>
      <c r="AX384" s="13" t="s">
        <v>78</v>
      </c>
      <c r="AY384" s="158" t="s">
        <v>152</v>
      </c>
    </row>
    <row r="385" spans="2:65" s="13" customFormat="1">
      <c r="B385" s="157"/>
      <c r="D385" s="147" t="s">
        <v>163</v>
      </c>
      <c r="E385" s="158" t="s">
        <v>1</v>
      </c>
      <c r="F385" s="159" t="s">
        <v>559</v>
      </c>
      <c r="H385" s="160">
        <v>2.1949999999999998</v>
      </c>
      <c r="I385" s="161"/>
      <c r="L385" s="157"/>
      <c r="M385" s="162"/>
      <c r="T385" s="163"/>
      <c r="AT385" s="158" t="s">
        <v>163</v>
      </c>
      <c r="AU385" s="158" t="s">
        <v>88</v>
      </c>
      <c r="AV385" s="13" t="s">
        <v>88</v>
      </c>
      <c r="AW385" s="13" t="s">
        <v>35</v>
      </c>
      <c r="AX385" s="13" t="s">
        <v>78</v>
      </c>
      <c r="AY385" s="158" t="s">
        <v>152</v>
      </c>
    </row>
    <row r="386" spans="2:65" s="12" customFormat="1">
      <c r="B386" s="151"/>
      <c r="D386" s="147" t="s">
        <v>163</v>
      </c>
      <c r="E386" s="152" t="s">
        <v>1</v>
      </c>
      <c r="F386" s="153" t="s">
        <v>550</v>
      </c>
      <c r="H386" s="152" t="s">
        <v>1</v>
      </c>
      <c r="I386" s="154"/>
      <c r="L386" s="151"/>
      <c r="M386" s="155"/>
      <c r="T386" s="156"/>
      <c r="AT386" s="152" t="s">
        <v>163</v>
      </c>
      <c r="AU386" s="152" t="s">
        <v>88</v>
      </c>
      <c r="AV386" s="12" t="s">
        <v>86</v>
      </c>
      <c r="AW386" s="12" t="s">
        <v>35</v>
      </c>
      <c r="AX386" s="12" t="s">
        <v>78</v>
      </c>
      <c r="AY386" s="152" t="s">
        <v>152</v>
      </c>
    </row>
    <row r="387" spans="2:65" s="13" customFormat="1">
      <c r="B387" s="157"/>
      <c r="D387" s="147" t="s">
        <v>163</v>
      </c>
      <c r="E387" s="158" t="s">
        <v>1</v>
      </c>
      <c r="F387" s="159" t="s">
        <v>560</v>
      </c>
      <c r="H387" s="160">
        <v>2.1949999999999998</v>
      </c>
      <c r="I387" s="161"/>
      <c r="L387" s="157"/>
      <c r="M387" s="162"/>
      <c r="T387" s="163"/>
      <c r="AT387" s="158" t="s">
        <v>163</v>
      </c>
      <c r="AU387" s="158" t="s">
        <v>88</v>
      </c>
      <c r="AV387" s="13" t="s">
        <v>88</v>
      </c>
      <c r="AW387" s="13" t="s">
        <v>35</v>
      </c>
      <c r="AX387" s="13" t="s">
        <v>78</v>
      </c>
      <c r="AY387" s="158" t="s">
        <v>152</v>
      </c>
    </row>
    <row r="388" spans="2:65" s="13" customFormat="1">
      <c r="B388" s="157"/>
      <c r="D388" s="147" t="s">
        <v>163</v>
      </c>
      <c r="E388" s="158" t="s">
        <v>1</v>
      </c>
      <c r="F388" s="159" t="s">
        <v>559</v>
      </c>
      <c r="H388" s="160">
        <v>2.1949999999999998</v>
      </c>
      <c r="I388" s="161"/>
      <c r="L388" s="157"/>
      <c r="M388" s="162"/>
      <c r="T388" s="163"/>
      <c r="AT388" s="158" t="s">
        <v>163</v>
      </c>
      <c r="AU388" s="158" t="s">
        <v>88</v>
      </c>
      <c r="AV388" s="13" t="s">
        <v>88</v>
      </c>
      <c r="AW388" s="13" t="s">
        <v>35</v>
      </c>
      <c r="AX388" s="13" t="s">
        <v>78</v>
      </c>
      <c r="AY388" s="158" t="s">
        <v>152</v>
      </c>
    </row>
    <row r="389" spans="2:65" s="14" customFormat="1">
      <c r="B389" s="164"/>
      <c r="D389" s="147" t="s">
        <v>163</v>
      </c>
      <c r="E389" s="165" t="s">
        <v>1</v>
      </c>
      <c r="F389" s="166" t="s">
        <v>166</v>
      </c>
      <c r="H389" s="167">
        <v>10.975</v>
      </c>
      <c r="I389" s="168"/>
      <c r="L389" s="164"/>
      <c r="M389" s="169"/>
      <c r="T389" s="170"/>
      <c r="AT389" s="165" t="s">
        <v>163</v>
      </c>
      <c r="AU389" s="165" t="s">
        <v>88</v>
      </c>
      <c r="AV389" s="14" t="s">
        <v>159</v>
      </c>
      <c r="AW389" s="14" t="s">
        <v>35</v>
      </c>
      <c r="AX389" s="14" t="s">
        <v>86</v>
      </c>
      <c r="AY389" s="165" t="s">
        <v>152</v>
      </c>
    </row>
    <row r="390" spans="2:65" s="1" customFormat="1" ht="37.9" customHeight="1">
      <c r="B390" s="32"/>
      <c r="C390" s="133" t="s">
        <v>561</v>
      </c>
      <c r="D390" s="133" t="s">
        <v>155</v>
      </c>
      <c r="E390" s="134" t="s">
        <v>562</v>
      </c>
      <c r="F390" s="135" t="s">
        <v>563</v>
      </c>
      <c r="G390" s="136" t="s">
        <v>254</v>
      </c>
      <c r="H390" s="137">
        <v>10</v>
      </c>
      <c r="I390" s="138"/>
      <c r="J390" s="139">
        <f>ROUND(I390*H390,2)</f>
        <v>0</v>
      </c>
      <c r="K390" s="140"/>
      <c r="L390" s="32"/>
      <c r="M390" s="141" t="s">
        <v>1</v>
      </c>
      <c r="N390" s="142" t="s">
        <v>43</v>
      </c>
      <c r="P390" s="143">
        <f>O390*H390</f>
        <v>0</v>
      </c>
      <c r="Q390" s="143">
        <v>0</v>
      </c>
      <c r="R390" s="143">
        <f>Q390*H390</f>
        <v>0</v>
      </c>
      <c r="S390" s="143">
        <v>1.1730000000000001E-2</v>
      </c>
      <c r="T390" s="144">
        <f>S390*H390</f>
        <v>0.11730000000000002</v>
      </c>
      <c r="AR390" s="145" t="s">
        <v>251</v>
      </c>
      <c r="AT390" s="145" t="s">
        <v>155</v>
      </c>
      <c r="AU390" s="145" t="s">
        <v>88</v>
      </c>
      <c r="AY390" s="17" t="s">
        <v>152</v>
      </c>
      <c r="BE390" s="146">
        <f>IF(N390="základní",J390,0)</f>
        <v>0</v>
      </c>
      <c r="BF390" s="146">
        <f>IF(N390="snížená",J390,0)</f>
        <v>0</v>
      </c>
      <c r="BG390" s="146">
        <f>IF(N390="zákl. přenesená",J390,0)</f>
        <v>0</v>
      </c>
      <c r="BH390" s="146">
        <f>IF(N390="sníž. přenesená",J390,0)</f>
        <v>0</v>
      </c>
      <c r="BI390" s="146">
        <f>IF(N390="nulová",J390,0)</f>
        <v>0</v>
      </c>
      <c r="BJ390" s="17" t="s">
        <v>86</v>
      </c>
      <c r="BK390" s="146">
        <f>ROUND(I390*H390,2)</f>
        <v>0</v>
      </c>
      <c r="BL390" s="17" t="s">
        <v>251</v>
      </c>
      <c r="BM390" s="145" t="s">
        <v>564</v>
      </c>
    </row>
    <row r="391" spans="2:65" s="12" customFormat="1" ht="20">
      <c r="B391" s="151"/>
      <c r="D391" s="147" t="s">
        <v>163</v>
      </c>
      <c r="E391" s="152" t="s">
        <v>1</v>
      </c>
      <c r="F391" s="153" t="s">
        <v>565</v>
      </c>
      <c r="H391" s="152" t="s">
        <v>1</v>
      </c>
      <c r="I391" s="154"/>
      <c r="L391" s="151"/>
      <c r="M391" s="155"/>
      <c r="T391" s="156"/>
      <c r="AT391" s="152" t="s">
        <v>163</v>
      </c>
      <c r="AU391" s="152" t="s">
        <v>88</v>
      </c>
      <c r="AV391" s="12" t="s">
        <v>86</v>
      </c>
      <c r="AW391" s="12" t="s">
        <v>35</v>
      </c>
      <c r="AX391" s="12" t="s">
        <v>78</v>
      </c>
      <c r="AY391" s="152" t="s">
        <v>152</v>
      </c>
    </row>
    <row r="392" spans="2:65" s="13" customFormat="1">
      <c r="B392" s="157"/>
      <c r="D392" s="147" t="s">
        <v>163</v>
      </c>
      <c r="E392" s="158" t="s">
        <v>1</v>
      </c>
      <c r="F392" s="159" t="s">
        <v>566</v>
      </c>
      <c r="H392" s="160">
        <v>10</v>
      </c>
      <c r="I392" s="161"/>
      <c r="L392" s="157"/>
      <c r="M392" s="162"/>
      <c r="T392" s="163"/>
      <c r="AT392" s="158" t="s">
        <v>163</v>
      </c>
      <c r="AU392" s="158" t="s">
        <v>88</v>
      </c>
      <c r="AV392" s="13" t="s">
        <v>88</v>
      </c>
      <c r="AW392" s="13" t="s">
        <v>35</v>
      </c>
      <c r="AX392" s="13" t="s">
        <v>78</v>
      </c>
      <c r="AY392" s="158" t="s">
        <v>152</v>
      </c>
    </row>
    <row r="393" spans="2:65" s="14" customFormat="1">
      <c r="B393" s="164"/>
      <c r="D393" s="147" t="s">
        <v>163</v>
      </c>
      <c r="E393" s="165" t="s">
        <v>1</v>
      </c>
      <c r="F393" s="166" t="s">
        <v>166</v>
      </c>
      <c r="H393" s="167">
        <v>10</v>
      </c>
      <c r="I393" s="168"/>
      <c r="L393" s="164"/>
      <c r="M393" s="169"/>
      <c r="T393" s="170"/>
      <c r="AT393" s="165" t="s">
        <v>163</v>
      </c>
      <c r="AU393" s="165" t="s">
        <v>88</v>
      </c>
      <c r="AV393" s="14" t="s">
        <v>159</v>
      </c>
      <c r="AW393" s="14" t="s">
        <v>35</v>
      </c>
      <c r="AX393" s="14" t="s">
        <v>86</v>
      </c>
      <c r="AY393" s="165" t="s">
        <v>152</v>
      </c>
    </row>
    <row r="394" spans="2:65" s="1" customFormat="1" ht="44.25" customHeight="1">
      <c r="B394" s="32"/>
      <c r="C394" s="133" t="s">
        <v>567</v>
      </c>
      <c r="D394" s="133" t="s">
        <v>155</v>
      </c>
      <c r="E394" s="134" t="s">
        <v>568</v>
      </c>
      <c r="F394" s="135" t="s">
        <v>569</v>
      </c>
      <c r="G394" s="136" t="s">
        <v>254</v>
      </c>
      <c r="H394" s="137">
        <v>4.3899999999999997</v>
      </c>
      <c r="I394" s="138"/>
      <c r="J394" s="139">
        <f>ROUND(I394*H394,2)</f>
        <v>0</v>
      </c>
      <c r="K394" s="140"/>
      <c r="L394" s="32"/>
      <c r="M394" s="141" t="s">
        <v>1</v>
      </c>
      <c r="N394" s="142" t="s">
        <v>43</v>
      </c>
      <c r="P394" s="143">
        <f>O394*H394</f>
        <v>0</v>
      </c>
      <c r="Q394" s="143">
        <v>0</v>
      </c>
      <c r="R394" s="143">
        <f>Q394*H394</f>
        <v>0</v>
      </c>
      <c r="S394" s="143">
        <v>1.3500000000000001E-3</v>
      </c>
      <c r="T394" s="144">
        <f>S394*H394</f>
        <v>5.9264999999999995E-3</v>
      </c>
      <c r="AR394" s="145" t="s">
        <v>251</v>
      </c>
      <c r="AT394" s="145" t="s">
        <v>155</v>
      </c>
      <c r="AU394" s="145" t="s">
        <v>88</v>
      </c>
      <c r="AY394" s="17" t="s">
        <v>152</v>
      </c>
      <c r="BE394" s="146">
        <f>IF(N394="základní",J394,0)</f>
        <v>0</v>
      </c>
      <c r="BF394" s="146">
        <f>IF(N394="snížená",J394,0)</f>
        <v>0</v>
      </c>
      <c r="BG394" s="146">
        <f>IF(N394="zákl. přenesená",J394,0)</f>
        <v>0</v>
      </c>
      <c r="BH394" s="146">
        <f>IF(N394="sníž. přenesená",J394,0)</f>
        <v>0</v>
      </c>
      <c r="BI394" s="146">
        <f>IF(N394="nulová",J394,0)</f>
        <v>0</v>
      </c>
      <c r="BJ394" s="17" t="s">
        <v>86</v>
      </c>
      <c r="BK394" s="146">
        <f>ROUND(I394*H394,2)</f>
        <v>0</v>
      </c>
      <c r="BL394" s="17" t="s">
        <v>251</v>
      </c>
      <c r="BM394" s="145" t="s">
        <v>570</v>
      </c>
    </row>
    <row r="395" spans="2:65" s="12" customFormat="1">
      <c r="B395" s="151"/>
      <c r="D395" s="147" t="s">
        <v>163</v>
      </c>
      <c r="E395" s="152" t="s">
        <v>1</v>
      </c>
      <c r="F395" s="153" t="s">
        <v>547</v>
      </c>
      <c r="H395" s="152" t="s">
        <v>1</v>
      </c>
      <c r="I395" s="154"/>
      <c r="L395" s="151"/>
      <c r="M395" s="155"/>
      <c r="T395" s="156"/>
      <c r="AT395" s="152" t="s">
        <v>163</v>
      </c>
      <c r="AU395" s="152" t="s">
        <v>88</v>
      </c>
      <c r="AV395" s="12" t="s">
        <v>86</v>
      </c>
      <c r="AW395" s="12" t="s">
        <v>35</v>
      </c>
      <c r="AX395" s="12" t="s">
        <v>78</v>
      </c>
      <c r="AY395" s="152" t="s">
        <v>152</v>
      </c>
    </row>
    <row r="396" spans="2:65" s="13" customFormat="1">
      <c r="B396" s="157"/>
      <c r="D396" s="147" t="s">
        <v>163</v>
      </c>
      <c r="E396" s="158" t="s">
        <v>1</v>
      </c>
      <c r="F396" s="159" t="s">
        <v>571</v>
      </c>
      <c r="H396" s="160">
        <v>4.3899999999999997</v>
      </c>
      <c r="I396" s="161"/>
      <c r="L396" s="157"/>
      <c r="M396" s="162"/>
      <c r="T396" s="163"/>
      <c r="AT396" s="158" t="s">
        <v>163</v>
      </c>
      <c r="AU396" s="158" t="s">
        <v>88</v>
      </c>
      <c r="AV396" s="13" t="s">
        <v>88</v>
      </c>
      <c r="AW396" s="13" t="s">
        <v>35</v>
      </c>
      <c r="AX396" s="13" t="s">
        <v>78</v>
      </c>
      <c r="AY396" s="158" t="s">
        <v>152</v>
      </c>
    </row>
    <row r="397" spans="2:65" s="14" customFormat="1">
      <c r="B397" s="164"/>
      <c r="D397" s="147" t="s">
        <v>163</v>
      </c>
      <c r="E397" s="165" t="s">
        <v>1</v>
      </c>
      <c r="F397" s="166" t="s">
        <v>166</v>
      </c>
      <c r="H397" s="167">
        <v>4.3899999999999997</v>
      </c>
      <c r="I397" s="168"/>
      <c r="L397" s="164"/>
      <c r="M397" s="169"/>
      <c r="T397" s="170"/>
      <c r="AT397" s="165" t="s">
        <v>163</v>
      </c>
      <c r="AU397" s="165" t="s">
        <v>88</v>
      </c>
      <c r="AV397" s="14" t="s">
        <v>159</v>
      </c>
      <c r="AW397" s="14" t="s">
        <v>35</v>
      </c>
      <c r="AX397" s="14" t="s">
        <v>86</v>
      </c>
      <c r="AY397" s="165" t="s">
        <v>152</v>
      </c>
    </row>
    <row r="398" spans="2:65" s="1" customFormat="1" ht="24.25" customHeight="1">
      <c r="B398" s="32"/>
      <c r="C398" s="133" t="s">
        <v>572</v>
      </c>
      <c r="D398" s="133" t="s">
        <v>155</v>
      </c>
      <c r="E398" s="134" t="s">
        <v>573</v>
      </c>
      <c r="F398" s="135" t="s">
        <v>574</v>
      </c>
      <c r="G398" s="136" t="s">
        <v>254</v>
      </c>
      <c r="H398" s="137">
        <v>19.5</v>
      </c>
      <c r="I398" s="138"/>
      <c r="J398" s="139">
        <f>ROUND(I398*H398,2)</f>
        <v>0</v>
      </c>
      <c r="K398" s="140"/>
      <c r="L398" s="32"/>
      <c r="M398" s="141" t="s">
        <v>1</v>
      </c>
      <c r="N398" s="142" t="s">
        <v>43</v>
      </c>
      <c r="P398" s="143">
        <f>O398*H398</f>
        <v>0</v>
      </c>
      <c r="Q398" s="143">
        <v>0</v>
      </c>
      <c r="R398" s="143">
        <f>Q398*H398</f>
        <v>0</v>
      </c>
      <c r="S398" s="143">
        <v>5.4400000000000004E-3</v>
      </c>
      <c r="T398" s="144">
        <f>S398*H398</f>
        <v>0.10608000000000001</v>
      </c>
      <c r="AR398" s="145" t="s">
        <v>251</v>
      </c>
      <c r="AT398" s="145" t="s">
        <v>155</v>
      </c>
      <c r="AU398" s="145" t="s">
        <v>88</v>
      </c>
      <c r="AY398" s="17" t="s">
        <v>152</v>
      </c>
      <c r="BE398" s="146">
        <f>IF(N398="základní",J398,0)</f>
        <v>0</v>
      </c>
      <c r="BF398" s="146">
        <f>IF(N398="snížená",J398,0)</f>
        <v>0</v>
      </c>
      <c r="BG398" s="146">
        <f>IF(N398="zákl. přenesená",J398,0)</f>
        <v>0</v>
      </c>
      <c r="BH398" s="146">
        <f>IF(N398="sníž. přenesená",J398,0)</f>
        <v>0</v>
      </c>
      <c r="BI398" s="146">
        <f>IF(N398="nulová",J398,0)</f>
        <v>0</v>
      </c>
      <c r="BJ398" s="17" t="s">
        <v>86</v>
      </c>
      <c r="BK398" s="146">
        <f>ROUND(I398*H398,2)</f>
        <v>0</v>
      </c>
      <c r="BL398" s="17" t="s">
        <v>251</v>
      </c>
      <c r="BM398" s="145" t="s">
        <v>575</v>
      </c>
    </row>
    <row r="399" spans="2:65" s="13" customFormat="1">
      <c r="B399" s="157"/>
      <c r="D399" s="147" t="s">
        <v>163</v>
      </c>
      <c r="E399" s="158" t="s">
        <v>1</v>
      </c>
      <c r="F399" s="159" t="s">
        <v>576</v>
      </c>
      <c r="H399" s="160">
        <v>19.5</v>
      </c>
      <c r="I399" s="161"/>
      <c r="L399" s="157"/>
      <c r="M399" s="162"/>
      <c r="T399" s="163"/>
      <c r="AT399" s="158" t="s">
        <v>163</v>
      </c>
      <c r="AU399" s="158" t="s">
        <v>88</v>
      </c>
      <c r="AV399" s="13" t="s">
        <v>88</v>
      </c>
      <c r="AW399" s="13" t="s">
        <v>35</v>
      </c>
      <c r="AX399" s="13" t="s">
        <v>78</v>
      </c>
      <c r="AY399" s="158" t="s">
        <v>152</v>
      </c>
    </row>
    <row r="400" spans="2:65" s="14" customFormat="1">
      <c r="B400" s="164"/>
      <c r="D400" s="147" t="s">
        <v>163</v>
      </c>
      <c r="E400" s="165" t="s">
        <v>1</v>
      </c>
      <c r="F400" s="166" t="s">
        <v>166</v>
      </c>
      <c r="H400" s="167">
        <v>19.5</v>
      </c>
      <c r="I400" s="168"/>
      <c r="L400" s="164"/>
      <c r="M400" s="169"/>
      <c r="T400" s="170"/>
      <c r="AT400" s="165" t="s">
        <v>163</v>
      </c>
      <c r="AU400" s="165" t="s">
        <v>88</v>
      </c>
      <c r="AV400" s="14" t="s">
        <v>159</v>
      </c>
      <c r="AW400" s="14" t="s">
        <v>35</v>
      </c>
      <c r="AX400" s="14" t="s">
        <v>86</v>
      </c>
      <c r="AY400" s="165" t="s">
        <v>152</v>
      </c>
    </row>
    <row r="401" spans="2:65" s="1" customFormat="1" ht="24.25" customHeight="1">
      <c r="B401" s="32"/>
      <c r="C401" s="133" t="s">
        <v>577</v>
      </c>
      <c r="D401" s="133" t="s">
        <v>155</v>
      </c>
      <c r="E401" s="134" t="s">
        <v>578</v>
      </c>
      <c r="F401" s="135" t="s">
        <v>579</v>
      </c>
      <c r="G401" s="136" t="s">
        <v>254</v>
      </c>
      <c r="H401" s="137">
        <v>19.5</v>
      </c>
      <c r="I401" s="138"/>
      <c r="J401" s="139">
        <f>ROUND(I401*H401,2)</f>
        <v>0</v>
      </c>
      <c r="K401" s="140"/>
      <c r="L401" s="32"/>
      <c r="M401" s="141" t="s">
        <v>1</v>
      </c>
      <c r="N401" s="142" t="s">
        <v>43</v>
      </c>
      <c r="P401" s="143">
        <f>O401*H401</f>
        <v>0</v>
      </c>
      <c r="Q401" s="143">
        <v>5.4400000000000004E-3</v>
      </c>
      <c r="R401" s="143">
        <f>Q401*H401</f>
        <v>0.10608000000000001</v>
      </c>
      <c r="S401" s="143">
        <v>0</v>
      </c>
      <c r="T401" s="144">
        <f>S401*H401</f>
        <v>0</v>
      </c>
      <c r="AR401" s="145" t="s">
        <v>251</v>
      </c>
      <c r="AT401" s="145" t="s">
        <v>155</v>
      </c>
      <c r="AU401" s="145" t="s">
        <v>88</v>
      </c>
      <c r="AY401" s="17" t="s">
        <v>152</v>
      </c>
      <c r="BE401" s="146">
        <f>IF(N401="základní",J401,0)</f>
        <v>0</v>
      </c>
      <c r="BF401" s="146">
        <f>IF(N401="snížená",J401,0)</f>
        <v>0</v>
      </c>
      <c r="BG401" s="146">
        <f>IF(N401="zákl. přenesená",J401,0)</f>
        <v>0</v>
      </c>
      <c r="BH401" s="146">
        <f>IF(N401="sníž. přenesená",J401,0)</f>
        <v>0</v>
      </c>
      <c r="BI401" s="146">
        <f>IF(N401="nulová",J401,0)</f>
        <v>0</v>
      </c>
      <c r="BJ401" s="17" t="s">
        <v>86</v>
      </c>
      <c r="BK401" s="146">
        <f>ROUND(I401*H401,2)</f>
        <v>0</v>
      </c>
      <c r="BL401" s="17" t="s">
        <v>251</v>
      </c>
      <c r="BM401" s="145" t="s">
        <v>580</v>
      </c>
    </row>
    <row r="402" spans="2:65" s="13" customFormat="1">
      <c r="B402" s="157"/>
      <c r="D402" s="147" t="s">
        <v>163</v>
      </c>
      <c r="E402" s="158" t="s">
        <v>1</v>
      </c>
      <c r="F402" s="159" t="s">
        <v>576</v>
      </c>
      <c r="H402" s="160">
        <v>19.5</v>
      </c>
      <c r="I402" s="161"/>
      <c r="L402" s="157"/>
      <c r="M402" s="162"/>
      <c r="T402" s="163"/>
      <c r="AT402" s="158" t="s">
        <v>163</v>
      </c>
      <c r="AU402" s="158" t="s">
        <v>88</v>
      </c>
      <c r="AV402" s="13" t="s">
        <v>88</v>
      </c>
      <c r="AW402" s="13" t="s">
        <v>35</v>
      </c>
      <c r="AX402" s="13" t="s">
        <v>78</v>
      </c>
      <c r="AY402" s="158" t="s">
        <v>152</v>
      </c>
    </row>
    <row r="403" spans="2:65" s="14" customFormat="1">
      <c r="B403" s="164"/>
      <c r="D403" s="147" t="s">
        <v>163</v>
      </c>
      <c r="E403" s="165" t="s">
        <v>1</v>
      </c>
      <c r="F403" s="166" t="s">
        <v>166</v>
      </c>
      <c r="H403" s="167">
        <v>19.5</v>
      </c>
      <c r="I403" s="168"/>
      <c r="L403" s="164"/>
      <c r="M403" s="169"/>
      <c r="T403" s="170"/>
      <c r="AT403" s="165" t="s">
        <v>163</v>
      </c>
      <c r="AU403" s="165" t="s">
        <v>88</v>
      </c>
      <c r="AV403" s="14" t="s">
        <v>159</v>
      </c>
      <c r="AW403" s="14" t="s">
        <v>35</v>
      </c>
      <c r="AX403" s="14" t="s">
        <v>86</v>
      </c>
      <c r="AY403" s="165" t="s">
        <v>152</v>
      </c>
    </row>
    <row r="404" spans="2:65" s="1" customFormat="1" ht="33" customHeight="1">
      <c r="B404" s="32"/>
      <c r="C404" s="133" t="s">
        <v>581</v>
      </c>
      <c r="D404" s="133" t="s">
        <v>155</v>
      </c>
      <c r="E404" s="134" t="s">
        <v>582</v>
      </c>
      <c r="F404" s="135" t="s">
        <v>583</v>
      </c>
      <c r="G404" s="136" t="s">
        <v>177</v>
      </c>
      <c r="H404" s="137">
        <v>163.85599999999999</v>
      </c>
      <c r="I404" s="138"/>
      <c r="J404" s="139">
        <f>ROUND(I404*H404,2)</f>
        <v>0</v>
      </c>
      <c r="K404" s="140"/>
      <c r="L404" s="32"/>
      <c r="M404" s="141" t="s">
        <v>1</v>
      </c>
      <c r="N404" s="142" t="s">
        <v>43</v>
      </c>
      <c r="P404" s="143">
        <f>O404*H404</f>
        <v>0</v>
      </c>
      <c r="Q404" s="143">
        <v>0</v>
      </c>
      <c r="R404" s="143">
        <f>Q404*H404</f>
        <v>0</v>
      </c>
      <c r="S404" s="143">
        <v>0.03</v>
      </c>
      <c r="T404" s="144">
        <f>S404*H404</f>
        <v>4.91568</v>
      </c>
      <c r="AR404" s="145" t="s">
        <v>251</v>
      </c>
      <c r="AT404" s="145" t="s">
        <v>155</v>
      </c>
      <c r="AU404" s="145" t="s">
        <v>88</v>
      </c>
      <c r="AY404" s="17" t="s">
        <v>152</v>
      </c>
      <c r="BE404" s="146">
        <f>IF(N404="základní",J404,0)</f>
        <v>0</v>
      </c>
      <c r="BF404" s="146">
        <f>IF(N404="snížená",J404,0)</f>
        <v>0</v>
      </c>
      <c r="BG404" s="146">
        <f>IF(N404="zákl. přenesená",J404,0)</f>
        <v>0</v>
      </c>
      <c r="BH404" s="146">
        <f>IF(N404="sníž. přenesená",J404,0)</f>
        <v>0</v>
      </c>
      <c r="BI404" s="146">
        <f>IF(N404="nulová",J404,0)</f>
        <v>0</v>
      </c>
      <c r="BJ404" s="17" t="s">
        <v>86</v>
      </c>
      <c r="BK404" s="146">
        <f>ROUND(I404*H404,2)</f>
        <v>0</v>
      </c>
      <c r="BL404" s="17" t="s">
        <v>251</v>
      </c>
      <c r="BM404" s="145" t="s">
        <v>584</v>
      </c>
    </row>
    <row r="405" spans="2:65" s="12" customFormat="1">
      <c r="B405" s="151"/>
      <c r="D405" s="147" t="s">
        <v>163</v>
      </c>
      <c r="E405" s="152" t="s">
        <v>1</v>
      </c>
      <c r="F405" s="153" t="s">
        <v>585</v>
      </c>
      <c r="H405" s="152" t="s">
        <v>1</v>
      </c>
      <c r="I405" s="154"/>
      <c r="L405" s="151"/>
      <c r="M405" s="155"/>
      <c r="T405" s="156"/>
      <c r="AT405" s="152" t="s">
        <v>163</v>
      </c>
      <c r="AU405" s="152" t="s">
        <v>88</v>
      </c>
      <c r="AV405" s="12" t="s">
        <v>86</v>
      </c>
      <c r="AW405" s="12" t="s">
        <v>35</v>
      </c>
      <c r="AX405" s="12" t="s">
        <v>78</v>
      </c>
      <c r="AY405" s="152" t="s">
        <v>152</v>
      </c>
    </row>
    <row r="406" spans="2:65" s="13" customFormat="1">
      <c r="B406" s="157"/>
      <c r="D406" s="147" t="s">
        <v>163</v>
      </c>
      <c r="E406" s="158" t="s">
        <v>1</v>
      </c>
      <c r="F406" s="159" t="s">
        <v>586</v>
      </c>
      <c r="H406" s="160">
        <v>67.637</v>
      </c>
      <c r="I406" s="161"/>
      <c r="L406" s="157"/>
      <c r="M406" s="162"/>
      <c r="T406" s="163"/>
      <c r="AT406" s="158" t="s">
        <v>163</v>
      </c>
      <c r="AU406" s="158" t="s">
        <v>88</v>
      </c>
      <c r="AV406" s="13" t="s">
        <v>88</v>
      </c>
      <c r="AW406" s="13" t="s">
        <v>35</v>
      </c>
      <c r="AX406" s="13" t="s">
        <v>78</v>
      </c>
      <c r="AY406" s="158" t="s">
        <v>152</v>
      </c>
    </row>
    <row r="407" spans="2:65" s="13" customFormat="1" ht="20">
      <c r="B407" s="157"/>
      <c r="D407" s="147" t="s">
        <v>163</v>
      </c>
      <c r="E407" s="158" t="s">
        <v>1</v>
      </c>
      <c r="F407" s="159" t="s">
        <v>587</v>
      </c>
      <c r="H407" s="160">
        <v>96.218999999999994</v>
      </c>
      <c r="I407" s="161"/>
      <c r="L407" s="157"/>
      <c r="M407" s="162"/>
      <c r="T407" s="163"/>
      <c r="AT407" s="158" t="s">
        <v>163</v>
      </c>
      <c r="AU407" s="158" t="s">
        <v>88</v>
      </c>
      <c r="AV407" s="13" t="s">
        <v>88</v>
      </c>
      <c r="AW407" s="13" t="s">
        <v>35</v>
      </c>
      <c r="AX407" s="13" t="s">
        <v>78</v>
      </c>
      <c r="AY407" s="158" t="s">
        <v>152</v>
      </c>
    </row>
    <row r="408" spans="2:65" s="14" customFormat="1">
      <c r="B408" s="164"/>
      <c r="D408" s="147" t="s">
        <v>163</v>
      </c>
      <c r="E408" s="165" t="s">
        <v>1</v>
      </c>
      <c r="F408" s="166" t="s">
        <v>166</v>
      </c>
      <c r="H408" s="167">
        <v>163.85599999999999</v>
      </c>
      <c r="I408" s="168"/>
      <c r="L408" s="164"/>
      <c r="M408" s="169"/>
      <c r="T408" s="170"/>
      <c r="AT408" s="165" t="s">
        <v>163</v>
      </c>
      <c r="AU408" s="165" t="s">
        <v>88</v>
      </c>
      <c r="AV408" s="14" t="s">
        <v>159</v>
      </c>
      <c r="AW408" s="14" t="s">
        <v>35</v>
      </c>
      <c r="AX408" s="14" t="s">
        <v>86</v>
      </c>
      <c r="AY408" s="165" t="s">
        <v>152</v>
      </c>
    </row>
    <row r="409" spans="2:65" s="1" customFormat="1" ht="33" customHeight="1">
      <c r="B409" s="32"/>
      <c r="C409" s="133" t="s">
        <v>588</v>
      </c>
      <c r="D409" s="133" t="s">
        <v>155</v>
      </c>
      <c r="E409" s="134" t="s">
        <v>582</v>
      </c>
      <c r="F409" s="135" t="s">
        <v>583</v>
      </c>
      <c r="G409" s="136" t="s">
        <v>177</v>
      </c>
      <c r="H409" s="137">
        <v>2.1949999999999998</v>
      </c>
      <c r="I409" s="138"/>
      <c r="J409" s="139">
        <f>ROUND(I409*H409,2)</f>
        <v>0</v>
      </c>
      <c r="K409" s="140"/>
      <c r="L409" s="32"/>
      <c r="M409" s="141" t="s">
        <v>1</v>
      </c>
      <c r="N409" s="142" t="s">
        <v>43</v>
      </c>
      <c r="P409" s="143">
        <f>O409*H409</f>
        <v>0</v>
      </c>
      <c r="Q409" s="143">
        <v>0</v>
      </c>
      <c r="R409" s="143">
        <f>Q409*H409</f>
        <v>0</v>
      </c>
      <c r="S409" s="143">
        <v>0.03</v>
      </c>
      <c r="T409" s="144">
        <f>S409*H409</f>
        <v>6.5849999999999992E-2</v>
      </c>
      <c r="AR409" s="145" t="s">
        <v>251</v>
      </c>
      <c r="AT409" s="145" t="s">
        <v>155</v>
      </c>
      <c r="AU409" s="145" t="s">
        <v>88</v>
      </c>
      <c r="AY409" s="17" t="s">
        <v>152</v>
      </c>
      <c r="BE409" s="146">
        <f>IF(N409="základní",J409,0)</f>
        <v>0</v>
      </c>
      <c r="BF409" s="146">
        <f>IF(N409="snížená",J409,0)</f>
        <v>0</v>
      </c>
      <c r="BG409" s="146">
        <f>IF(N409="zákl. přenesená",J409,0)</f>
        <v>0</v>
      </c>
      <c r="BH409" s="146">
        <f>IF(N409="sníž. přenesená",J409,0)</f>
        <v>0</v>
      </c>
      <c r="BI409" s="146">
        <f>IF(N409="nulová",J409,0)</f>
        <v>0</v>
      </c>
      <c r="BJ409" s="17" t="s">
        <v>86</v>
      </c>
      <c r="BK409" s="146">
        <f>ROUND(I409*H409,2)</f>
        <v>0</v>
      </c>
      <c r="BL409" s="17" t="s">
        <v>251</v>
      </c>
      <c r="BM409" s="145" t="s">
        <v>589</v>
      </c>
    </row>
    <row r="410" spans="2:65" s="12" customFormat="1">
      <c r="B410" s="151"/>
      <c r="D410" s="147" t="s">
        <v>163</v>
      </c>
      <c r="E410" s="152" t="s">
        <v>1</v>
      </c>
      <c r="F410" s="153" t="s">
        <v>547</v>
      </c>
      <c r="H410" s="152" t="s">
        <v>1</v>
      </c>
      <c r="I410" s="154"/>
      <c r="L410" s="151"/>
      <c r="M410" s="155"/>
      <c r="T410" s="156"/>
      <c r="AT410" s="152" t="s">
        <v>163</v>
      </c>
      <c r="AU410" s="152" t="s">
        <v>88</v>
      </c>
      <c r="AV410" s="12" t="s">
        <v>86</v>
      </c>
      <c r="AW410" s="12" t="s">
        <v>35</v>
      </c>
      <c r="AX410" s="12" t="s">
        <v>78</v>
      </c>
      <c r="AY410" s="152" t="s">
        <v>152</v>
      </c>
    </row>
    <row r="411" spans="2:65" s="13" customFormat="1">
      <c r="B411" s="157"/>
      <c r="D411" s="147" t="s">
        <v>163</v>
      </c>
      <c r="E411" s="158" t="s">
        <v>1</v>
      </c>
      <c r="F411" s="159" t="s">
        <v>590</v>
      </c>
      <c r="H411" s="160">
        <v>2.1949999999999998</v>
      </c>
      <c r="I411" s="161"/>
      <c r="L411" s="157"/>
      <c r="M411" s="162"/>
      <c r="T411" s="163"/>
      <c r="AT411" s="158" t="s">
        <v>163</v>
      </c>
      <c r="AU411" s="158" t="s">
        <v>88</v>
      </c>
      <c r="AV411" s="13" t="s">
        <v>88</v>
      </c>
      <c r="AW411" s="13" t="s">
        <v>35</v>
      </c>
      <c r="AX411" s="13" t="s">
        <v>78</v>
      </c>
      <c r="AY411" s="158" t="s">
        <v>152</v>
      </c>
    </row>
    <row r="412" spans="2:65" s="14" customFormat="1">
      <c r="B412" s="164"/>
      <c r="D412" s="147" t="s">
        <v>163</v>
      </c>
      <c r="E412" s="165" t="s">
        <v>1</v>
      </c>
      <c r="F412" s="166" t="s">
        <v>166</v>
      </c>
      <c r="H412" s="167">
        <v>2.1949999999999998</v>
      </c>
      <c r="I412" s="168"/>
      <c r="L412" s="164"/>
      <c r="M412" s="169"/>
      <c r="T412" s="170"/>
      <c r="AT412" s="165" t="s">
        <v>163</v>
      </c>
      <c r="AU412" s="165" t="s">
        <v>88</v>
      </c>
      <c r="AV412" s="14" t="s">
        <v>159</v>
      </c>
      <c r="AW412" s="14" t="s">
        <v>35</v>
      </c>
      <c r="AX412" s="14" t="s">
        <v>86</v>
      </c>
      <c r="AY412" s="165" t="s">
        <v>152</v>
      </c>
    </row>
    <row r="413" spans="2:65" s="1" customFormat="1" ht="24.25" customHeight="1">
      <c r="B413" s="32"/>
      <c r="C413" s="133" t="s">
        <v>591</v>
      </c>
      <c r="D413" s="133" t="s">
        <v>155</v>
      </c>
      <c r="E413" s="134" t="s">
        <v>592</v>
      </c>
      <c r="F413" s="135" t="s">
        <v>593</v>
      </c>
      <c r="G413" s="136" t="s">
        <v>177</v>
      </c>
      <c r="H413" s="137">
        <v>149.75899999999999</v>
      </c>
      <c r="I413" s="138"/>
      <c r="J413" s="139">
        <f>ROUND(I413*H413,2)</f>
        <v>0</v>
      </c>
      <c r="K413" s="140"/>
      <c r="L413" s="32"/>
      <c r="M413" s="141" t="s">
        <v>1</v>
      </c>
      <c r="N413" s="142" t="s">
        <v>43</v>
      </c>
      <c r="P413" s="143">
        <f>O413*H413</f>
        <v>0</v>
      </c>
      <c r="Q413" s="143">
        <v>1.8000000000000001E-4</v>
      </c>
      <c r="R413" s="143">
        <f>Q413*H413</f>
        <v>2.6956620000000001E-2</v>
      </c>
      <c r="S413" s="143">
        <v>0</v>
      </c>
      <c r="T413" s="144">
        <f>S413*H413</f>
        <v>0</v>
      </c>
      <c r="AR413" s="145" t="s">
        <v>251</v>
      </c>
      <c r="AT413" s="145" t="s">
        <v>155</v>
      </c>
      <c r="AU413" s="145" t="s">
        <v>88</v>
      </c>
      <c r="AY413" s="17" t="s">
        <v>152</v>
      </c>
      <c r="BE413" s="146">
        <f>IF(N413="základní",J413,0)</f>
        <v>0</v>
      </c>
      <c r="BF413" s="146">
        <f>IF(N413="snížená",J413,0)</f>
        <v>0</v>
      </c>
      <c r="BG413" s="146">
        <f>IF(N413="zákl. přenesená",J413,0)</f>
        <v>0</v>
      </c>
      <c r="BH413" s="146">
        <f>IF(N413="sníž. přenesená",J413,0)</f>
        <v>0</v>
      </c>
      <c r="BI413" s="146">
        <f>IF(N413="nulová",J413,0)</f>
        <v>0</v>
      </c>
      <c r="BJ413" s="17" t="s">
        <v>86</v>
      </c>
      <c r="BK413" s="146">
        <f>ROUND(I413*H413,2)</f>
        <v>0</v>
      </c>
      <c r="BL413" s="17" t="s">
        <v>251</v>
      </c>
      <c r="BM413" s="145" t="s">
        <v>594</v>
      </c>
    </row>
    <row r="414" spans="2:65" s="13" customFormat="1">
      <c r="B414" s="157"/>
      <c r="D414" s="147" t="s">
        <v>163</v>
      </c>
      <c r="E414" s="158" t="s">
        <v>1</v>
      </c>
      <c r="F414" s="159" t="s">
        <v>595</v>
      </c>
      <c r="H414" s="160">
        <v>24.64</v>
      </c>
      <c r="I414" s="161"/>
      <c r="L414" s="157"/>
      <c r="M414" s="162"/>
      <c r="T414" s="163"/>
      <c r="AT414" s="158" t="s">
        <v>163</v>
      </c>
      <c r="AU414" s="158" t="s">
        <v>88</v>
      </c>
      <c r="AV414" s="13" t="s">
        <v>88</v>
      </c>
      <c r="AW414" s="13" t="s">
        <v>35</v>
      </c>
      <c r="AX414" s="13" t="s">
        <v>78</v>
      </c>
      <c r="AY414" s="158" t="s">
        <v>152</v>
      </c>
    </row>
    <row r="415" spans="2:65" s="13" customFormat="1">
      <c r="B415" s="157"/>
      <c r="D415" s="147" t="s">
        <v>163</v>
      </c>
      <c r="E415" s="158" t="s">
        <v>1</v>
      </c>
      <c r="F415" s="159" t="s">
        <v>596</v>
      </c>
      <c r="H415" s="160">
        <v>28.869</v>
      </c>
      <c r="I415" s="161"/>
      <c r="L415" s="157"/>
      <c r="M415" s="162"/>
      <c r="T415" s="163"/>
      <c r="AT415" s="158" t="s">
        <v>163</v>
      </c>
      <c r="AU415" s="158" t="s">
        <v>88</v>
      </c>
      <c r="AV415" s="13" t="s">
        <v>88</v>
      </c>
      <c r="AW415" s="13" t="s">
        <v>35</v>
      </c>
      <c r="AX415" s="13" t="s">
        <v>78</v>
      </c>
      <c r="AY415" s="158" t="s">
        <v>152</v>
      </c>
    </row>
    <row r="416" spans="2:65" s="13" customFormat="1">
      <c r="B416" s="157"/>
      <c r="D416" s="147" t="s">
        <v>163</v>
      </c>
      <c r="E416" s="158" t="s">
        <v>1</v>
      </c>
      <c r="F416" s="159" t="s">
        <v>597</v>
      </c>
      <c r="H416" s="160">
        <v>96.25</v>
      </c>
      <c r="I416" s="161"/>
      <c r="L416" s="157"/>
      <c r="M416" s="162"/>
      <c r="T416" s="163"/>
      <c r="AT416" s="158" t="s">
        <v>163</v>
      </c>
      <c r="AU416" s="158" t="s">
        <v>88</v>
      </c>
      <c r="AV416" s="13" t="s">
        <v>88</v>
      </c>
      <c r="AW416" s="13" t="s">
        <v>35</v>
      </c>
      <c r="AX416" s="13" t="s">
        <v>78</v>
      </c>
      <c r="AY416" s="158" t="s">
        <v>152</v>
      </c>
    </row>
    <row r="417" spans="2:65" s="14" customFormat="1">
      <c r="B417" s="164"/>
      <c r="D417" s="147" t="s">
        <v>163</v>
      </c>
      <c r="E417" s="165" t="s">
        <v>1</v>
      </c>
      <c r="F417" s="166" t="s">
        <v>166</v>
      </c>
      <c r="H417" s="167">
        <v>149.75900000000001</v>
      </c>
      <c r="I417" s="168"/>
      <c r="L417" s="164"/>
      <c r="M417" s="169"/>
      <c r="T417" s="170"/>
      <c r="AT417" s="165" t="s">
        <v>163</v>
      </c>
      <c r="AU417" s="165" t="s">
        <v>88</v>
      </c>
      <c r="AV417" s="14" t="s">
        <v>159</v>
      </c>
      <c r="AW417" s="14" t="s">
        <v>35</v>
      </c>
      <c r="AX417" s="14" t="s">
        <v>86</v>
      </c>
      <c r="AY417" s="165" t="s">
        <v>152</v>
      </c>
    </row>
    <row r="418" spans="2:65" s="1" customFormat="1" ht="49.15" customHeight="1">
      <c r="B418" s="32"/>
      <c r="C418" s="133" t="s">
        <v>598</v>
      </c>
      <c r="D418" s="133" t="s">
        <v>155</v>
      </c>
      <c r="E418" s="134" t="s">
        <v>599</v>
      </c>
      <c r="F418" s="135" t="s">
        <v>600</v>
      </c>
      <c r="G418" s="136" t="s">
        <v>254</v>
      </c>
      <c r="H418" s="137">
        <v>20</v>
      </c>
      <c r="I418" s="138"/>
      <c r="J418" s="139">
        <f>ROUND(I418*H418,2)</f>
        <v>0</v>
      </c>
      <c r="K418" s="140"/>
      <c r="L418" s="32"/>
      <c r="M418" s="141" t="s">
        <v>1</v>
      </c>
      <c r="N418" s="142" t="s">
        <v>43</v>
      </c>
      <c r="P418" s="143">
        <f>O418*H418</f>
        <v>0</v>
      </c>
      <c r="Q418" s="143">
        <v>0</v>
      </c>
      <c r="R418" s="143">
        <f>Q418*H418</f>
        <v>0</v>
      </c>
      <c r="S418" s="143">
        <v>6.6E-3</v>
      </c>
      <c r="T418" s="144">
        <f>S418*H418</f>
        <v>0.13200000000000001</v>
      </c>
      <c r="AR418" s="145" t="s">
        <v>251</v>
      </c>
      <c r="AT418" s="145" t="s">
        <v>155</v>
      </c>
      <c r="AU418" s="145" t="s">
        <v>88</v>
      </c>
      <c r="AY418" s="17" t="s">
        <v>152</v>
      </c>
      <c r="BE418" s="146">
        <f>IF(N418="základní",J418,0)</f>
        <v>0</v>
      </c>
      <c r="BF418" s="146">
        <f>IF(N418="snížená",J418,0)</f>
        <v>0</v>
      </c>
      <c r="BG418" s="146">
        <f>IF(N418="zákl. přenesená",J418,0)</f>
        <v>0</v>
      </c>
      <c r="BH418" s="146">
        <f>IF(N418="sníž. přenesená",J418,0)</f>
        <v>0</v>
      </c>
      <c r="BI418" s="146">
        <f>IF(N418="nulová",J418,0)</f>
        <v>0</v>
      </c>
      <c r="BJ418" s="17" t="s">
        <v>86</v>
      </c>
      <c r="BK418" s="146">
        <f>ROUND(I418*H418,2)</f>
        <v>0</v>
      </c>
      <c r="BL418" s="17" t="s">
        <v>251</v>
      </c>
      <c r="BM418" s="145" t="s">
        <v>601</v>
      </c>
    </row>
    <row r="419" spans="2:65" s="13" customFormat="1">
      <c r="B419" s="157"/>
      <c r="D419" s="147" t="s">
        <v>163</v>
      </c>
      <c r="E419" s="158" t="s">
        <v>1</v>
      </c>
      <c r="F419" s="159" t="s">
        <v>602</v>
      </c>
      <c r="H419" s="160">
        <v>20</v>
      </c>
      <c r="I419" s="161"/>
      <c r="L419" s="157"/>
      <c r="M419" s="162"/>
      <c r="T419" s="163"/>
      <c r="AT419" s="158" t="s">
        <v>163</v>
      </c>
      <c r="AU419" s="158" t="s">
        <v>88</v>
      </c>
      <c r="AV419" s="13" t="s">
        <v>88</v>
      </c>
      <c r="AW419" s="13" t="s">
        <v>35</v>
      </c>
      <c r="AX419" s="13" t="s">
        <v>78</v>
      </c>
      <c r="AY419" s="158" t="s">
        <v>152</v>
      </c>
    </row>
    <row r="420" spans="2:65" s="14" customFormat="1">
      <c r="B420" s="164"/>
      <c r="D420" s="147" t="s">
        <v>163</v>
      </c>
      <c r="E420" s="165" t="s">
        <v>1</v>
      </c>
      <c r="F420" s="166" t="s">
        <v>166</v>
      </c>
      <c r="H420" s="167">
        <v>20</v>
      </c>
      <c r="I420" s="168"/>
      <c r="L420" s="164"/>
      <c r="M420" s="169"/>
      <c r="T420" s="170"/>
      <c r="AT420" s="165" t="s">
        <v>163</v>
      </c>
      <c r="AU420" s="165" t="s">
        <v>88</v>
      </c>
      <c r="AV420" s="14" t="s">
        <v>159</v>
      </c>
      <c r="AW420" s="14" t="s">
        <v>35</v>
      </c>
      <c r="AX420" s="14" t="s">
        <v>86</v>
      </c>
      <c r="AY420" s="165" t="s">
        <v>152</v>
      </c>
    </row>
    <row r="421" spans="2:65" s="1" customFormat="1" ht="37.9" customHeight="1">
      <c r="B421" s="32"/>
      <c r="C421" s="133" t="s">
        <v>603</v>
      </c>
      <c r="D421" s="133" t="s">
        <v>155</v>
      </c>
      <c r="E421" s="134" t="s">
        <v>604</v>
      </c>
      <c r="F421" s="135" t="s">
        <v>605</v>
      </c>
      <c r="G421" s="136" t="s">
        <v>254</v>
      </c>
      <c r="H421" s="137">
        <v>20</v>
      </c>
      <c r="I421" s="138"/>
      <c r="J421" s="139">
        <f>ROUND(I421*H421,2)</f>
        <v>0</v>
      </c>
      <c r="K421" s="140"/>
      <c r="L421" s="32"/>
      <c r="M421" s="141" t="s">
        <v>1</v>
      </c>
      <c r="N421" s="142" t="s">
        <v>43</v>
      </c>
      <c r="P421" s="143">
        <f>O421*H421</f>
        <v>0</v>
      </c>
      <c r="Q421" s="143">
        <v>7.3200000000000001E-3</v>
      </c>
      <c r="R421" s="143">
        <f>Q421*H421</f>
        <v>0.1464</v>
      </c>
      <c r="S421" s="143">
        <v>0</v>
      </c>
      <c r="T421" s="144">
        <f>S421*H421</f>
        <v>0</v>
      </c>
      <c r="AR421" s="145" t="s">
        <v>251</v>
      </c>
      <c r="AT421" s="145" t="s">
        <v>155</v>
      </c>
      <c r="AU421" s="145" t="s">
        <v>88</v>
      </c>
      <c r="AY421" s="17" t="s">
        <v>152</v>
      </c>
      <c r="BE421" s="146">
        <f>IF(N421="základní",J421,0)</f>
        <v>0</v>
      </c>
      <c r="BF421" s="146">
        <f>IF(N421="snížená",J421,0)</f>
        <v>0</v>
      </c>
      <c r="BG421" s="146">
        <f>IF(N421="zákl. přenesená",J421,0)</f>
        <v>0</v>
      </c>
      <c r="BH421" s="146">
        <f>IF(N421="sníž. přenesená",J421,0)</f>
        <v>0</v>
      </c>
      <c r="BI421" s="146">
        <f>IF(N421="nulová",J421,0)</f>
        <v>0</v>
      </c>
      <c r="BJ421" s="17" t="s">
        <v>86</v>
      </c>
      <c r="BK421" s="146">
        <f>ROUND(I421*H421,2)</f>
        <v>0</v>
      </c>
      <c r="BL421" s="17" t="s">
        <v>251</v>
      </c>
      <c r="BM421" s="145" t="s">
        <v>606</v>
      </c>
    </row>
    <row r="422" spans="2:65" s="13" customFormat="1">
      <c r="B422" s="157"/>
      <c r="D422" s="147" t="s">
        <v>163</v>
      </c>
      <c r="E422" s="158" t="s">
        <v>1</v>
      </c>
      <c r="F422" s="159" t="s">
        <v>602</v>
      </c>
      <c r="H422" s="160">
        <v>20</v>
      </c>
      <c r="I422" s="161"/>
      <c r="L422" s="157"/>
      <c r="M422" s="162"/>
      <c r="T422" s="163"/>
      <c r="AT422" s="158" t="s">
        <v>163</v>
      </c>
      <c r="AU422" s="158" t="s">
        <v>88</v>
      </c>
      <c r="AV422" s="13" t="s">
        <v>88</v>
      </c>
      <c r="AW422" s="13" t="s">
        <v>35</v>
      </c>
      <c r="AX422" s="13" t="s">
        <v>78</v>
      </c>
      <c r="AY422" s="158" t="s">
        <v>152</v>
      </c>
    </row>
    <row r="423" spans="2:65" s="14" customFormat="1">
      <c r="B423" s="164"/>
      <c r="D423" s="147" t="s">
        <v>163</v>
      </c>
      <c r="E423" s="165" t="s">
        <v>1</v>
      </c>
      <c r="F423" s="166" t="s">
        <v>166</v>
      </c>
      <c r="H423" s="167">
        <v>20</v>
      </c>
      <c r="I423" s="168"/>
      <c r="L423" s="164"/>
      <c r="M423" s="169"/>
      <c r="T423" s="170"/>
      <c r="AT423" s="165" t="s">
        <v>163</v>
      </c>
      <c r="AU423" s="165" t="s">
        <v>88</v>
      </c>
      <c r="AV423" s="14" t="s">
        <v>159</v>
      </c>
      <c r="AW423" s="14" t="s">
        <v>35</v>
      </c>
      <c r="AX423" s="14" t="s">
        <v>86</v>
      </c>
      <c r="AY423" s="165" t="s">
        <v>152</v>
      </c>
    </row>
    <row r="424" spans="2:65" s="1" customFormat="1" ht="37.9" customHeight="1">
      <c r="B424" s="32"/>
      <c r="C424" s="133" t="s">
        <v>607</v>
      </c>
      <c r="D424" s="133" t="s">
        <v>155</v>
      </c>
      <c r="E424" s="134" t="s">
        <v>608</v>
      </c>
      <c r="F424" s="135" t="s">
        <v>609</v>
      </c>
      <c r="G424" s="136" t="s">
        <v>177</v>
      </c>
      <c r="H424" s="137">
        <v>96.25</v>
      </c>
      <c r="I424" s="138"/>
      <c r="J424" s="139">
        <f>ROUND(I424*H424,2)</f>
        <v>0</v>
      </c>
      <c r="K424" s="140"/>
      <c r="L424" s="32"/>
      <c r="M424" s="141" t="s">
        <v>1</v>
      </c>
      <c r="N424" s="142" t="s">
        <v>43</v>
      </c>
      <c r="P424" s="143">
        <f>O424*H424</f>
        <v>0</v>
      </c>
      <c r="Q424" s="143">
        <v>1.9130000000000001E-2</v>
      </c>
      <c r="R424" s="143">
        <f>Q424*H424</f>
        <v>1.8412625</v>
      </c>
      <c r="S424" s="143">
        <v>0</v>
      </c>
      <c r="T424" s="144">
        <f>S424*H424</f>
        <v>0</v>
      </c>
      <c r="AR424" s="145" t="s">
        <v>251</v>
      </c>
      <c r="AT424" s="145" t="s">
        <v>155</v>
      </c>
      <c r="AU424" s="145" t="s">
        <v>88</v>
      </c>
      <c r="AY424" s="17" t="s">
        <v>152</v>
      </c>
      <c r="BE424" s="146">
        <f>IF(N424="základní",J424,0)</f>
        <v>0</v>
      </c>
      <c r="BF424" s="146">
        <f>IF(N424="snížená",J424,0)</f>
        <v>0</v>
      </c>
      <c r="BG424" s="146">
        <f>IF(N424="zákl. přenesená",J424,0)</f>
        <v>0</v>
      </c>
      <c r="BH424" s="146">
        <f>IF(N424="sníž. přenesená",J424,0)</f>
        <v>0</v>
      </c>
      <c r="BI424" s="146">
        <f>IF(N424="nulová",J424,0)</f>
        <v>0</v>
      </c>
      <c r="BJ424" s="17" t="s">
        <v>86</v>
      </c>
      <c r="BK424" s="146">
        <f>ROUND(I424*H424,2)</f>
        <v>0</v>
      </c>
      <c r="BL424" s="17" t="s">
        <v>251</v>
      </c>
      <c r="BM424" s="145" t="s">
        <v>610</v>
      </c>
    </row>
    <row r="425" spans="2:65" s="12" customFormat="1" ht="20">
      <c r="B425" s="151"/>
      <c r="D425" s="147" t="s">
        <v>163</v>
      </c>
      <c r="E425" s="152" t="s">
        <v>1</v>
      </c>
      <c r="F425" s="153" t="s">
        <v>611</v>
      </c>
      <c r="H425" s="152" t="s">
        <v>1</v>
      </c>
      <c r="I425" s="154"/>
      <c r="L425" s="151"/>
      <c r="M425" s="155"/>
      <c r="T425" s="156"/>
      <c r="AT425" s="152" t="s">
        <v>163</v>
      </c>
      <c r="AU425" s="152" t="s">
        <v>88</v>
      </c>
      <c r="AV425" s="12" t="s">
        <v>86</v>
      </c>
      <c r="AW425" s="12" t="s">
        <v>35</v>
      </c>
      <c r="AX425" s="12" t="s">
        <v>78</v>
      </c>
      <c r="AY425" s="152" t="s">
        <v>152</v>
      </c>
    </row>
    <row r="426" spans="2:65" s="13" customFormat="1">
      <c r="B426" s="157"/>
      <c r="D426" s="147" t="s">
        <v>163</v>
      </c>
      <c r="E426" s="158" t="s">
        <v>1</v>
      </c>
      <c r="F426" s="159" t="s">
        <v>612</v>
      </c>
      <c r="H426" s="160">
        <v>6.25</v>
      </c>
      <c r="I426" s="161"/>
      <c r="L426" s="157"/>
      <c r="M426" s="162"/>
      <c r="T426" s="163"/>
      <c r="AT426" s="158" t="s">
        <v>163</v>
      </c>
      <c r="AU426" s="158" t="s">
        <v>88</v>
      </c>
      <c r="AV426" s="13" t="s">
        <v>88</v>
      </c>
      <c r="AW426" s="13" t="s">
        <v>35</v>
      </c>
      <c r="AX426" s="13" t="s">
        <v>78</v>
      </c>
      <c r="AY426" s="158" t="s">
        <v>152</v>
      </c>
    </row>
    <row r="427" spans="2:65" s="13" customFormat="1">
      <c r="B427" s="157"/>
      <c r="D427" s="147" t="s">
        <v>163</v>
      </c>
      <c r="E427" s="158" t="s">
        <v>1</v>
      </c>
      <c r="F427" s="159" t="s">
        <v>553</v>
      </c>
      <c r="H427" s="160">
        <v>90</v>
      </c>
      <c r="I427" s="161"/>
      <c r="L427" s="157"/>
      <c r="M427" s="162"/>
      <c r="T427" s="163"/>
      <c r="AT427" s="158" t="s">
        <v>163</v>
      </c>
      <c r="AU427" s="158" t="s">
        <v>88</v>
      </c>
      <c r="AV427" s="13" t="s">
        <v>88</v>
      </c>
      <c r="AW427" s="13" t="s">
        <v>35</v>
      </c>
      <c r="AX427" s="13" t="s">
        <v>78</v>
      </c>
      <c r="AY427" s="158" t="s">
        <v>152</v>
      </c>
    </row>
    <row r="428" spans="2:65" s="14" customFormat="1">
      <c r="B428" s="164"/>
      <c r="D428" s="147" t="s">
        <v>163</v>
      </c>
      <c r="E428" s="165" t="s">
        <v>1</v>
      </c>
      <c r="F428" s="166" t="s">
        <v>166</v>
      </c>
      <c r="H428" s="167">
        <v>96.25</v>
      </c>
      <c r="I428" s="168"/>
      <c r="L428" s="164"/>
      <c r="M428" s="169"/>
      <c r="T428" s="170"/>
      <c r="AT428" s="165" t="s">
        <v>163</v>
      </c>
      <c r="AU428" s="165" t="s">
        <v>88</v>
      </c>
      <c r="AV428" s="14" t="s">
        <v>159</v>
      </c>
      <c r="AW428" s="14" t="s">
        <v>35</v>
      </c>
      <c r="AX428" s="14" t="s">
        <v>86</v>
      </c>
      <c r="AY428" s="165" t="s">
        <v>152</v>
      </c>
    </row>
    <row r="429" spans="2:65" s="1" customFormat="1" ht="33" customHeight="1">
      <c r="B429" s="32"/>
      <c r="C429" s="133" t="s">
        <v>613</v>
      </c>
      <c r="D429" s="133" t="s">
        <v>155</v>
      </c>
      <c r="E429" s="134" t="s">
        <v>614</v>
      </c>
      <c r="F429" s="135" t="s">
        <v>615</v>
      </c>
      <c r="G429" s="136" t="s">
        <v>254</v>
      </c>
      <c r="H429" s="137">
        <v>19.5</v>
      </c>
      <c r="I429" s="138"/>
      <c r="J429" s="139">
        <f>ROUND(I429*H429,2)</f>
        <v>0</v>
      </c>
      <c r="K429" s="140"/>
      <c r="L429" s="32"/>
      <c r="M429" s="141" t="s">
        <v>1</v>
      </c>
      <c r="N429" s="142" t="s">
        <v>43</v>
      </c>
      <c r="P429" s="143">
        <f>O429*H429</f>
        <v>0</v>
      </c>
      <c r="Q429" s="143">
        <v>0</v>
      </c>
      <c r="R429" s="143">
        <f>Q429*H429</f>
        <v>0</v>
      </c>
      <c r="S429" s="143">
        <v>3.3000000000000002E-2</v>
      </c>
      <c r="T429" s="144">
        <f>S429*H429</f>
        <v>0.64350000000000007</v>
      </c>
      <c r="AR429" s="145" t="s">
        <v>251</v>
      </c>
      <c r="AT429" s="145" t="s">
        <v>155</v>
      </c>
      <c r="AU429" s="145" t="s">
        <v>88</v>
      </c>
      <c r="AY429" s="17" t="s">
        <v>152</v>
      </c>
      <c r="BE429" s="146">
        <f>IF(N429="základní",J429,0)</f>
        <v>0</v>
      </c>
      <c r="BF429" s="146">
        <f>IF(N429="snížená",J429,0)</f>
        <v>0</v>
      </c>
      <c r="BG429" s="146">
        <f>IF(N429="zákl. přenesená",J429,0)</f>
        <v>0</v>
      </c>
      <c r="BH429" s="146">
        <f>IF(N429="sníž. přenesená",J429,0)</f>
        <v>0</v>
      </c>
      <c r="BI429" s="146">
        <f>IF(N429="nulová",J429,0)</f>
        <v>0</v>
      </c>
      <c r="BJ429" s="17" t="s">
        <v>86</v>
      </c>
      <c r="BK429" s="146">
        <f>ROUND(I429*H429,2)</f>
        <v>0</v>
      </c>
      <c r="BL429" s="17" t="s">
        <v>251</v>
      </c>
      <c r="BM429" s="145" t="s">
        <v>616</v>
      </c>
    </row>
    <row r="430" spans="2:65" s="13" customFormat="1">
      <c r="B430" s="157"/>
      <c r="D430" s="147" t="s">
        <v>163</v>
      </c>
      <c r="E430" s="158" t="s">
        <v>1</v>
      </c>
      <c r="F430" s="159" t="s">
        <v>617</v>
      </c>
      <c r="H430" s="160">
        <v>19.5</v>
      </c>
      <c r="I430" s="161"/>
      <c r="L430" s="157"/>
      <c r="M430" s="162"/>
      <c r="T430" s="163"/>
      <c r="AT430" s="158" t="s">
        <v>163</v>
      </c>
      <c r="AU430" s="158" t="s">
        <v>88</v>
      </c>
      <c r="AV430" s="13" t="s">
        <v>88</v>
      </c>
      <c r="AW430" s="13" t="s">
        <v>35</v>
      </c>
      <c r="AX430" s="13" t="s">
        <v>78</v>
      </c>
      <c r="AY430" s="158" t="s">
        <v>152</v>
      </c>
    </row>
    <row r="431" spans="2:65" s="14" customFormat="1">
      <c r="B431" s="164"/>
      <c r="D431" s="147" t="s">
        <v>163</v>
      </c>
      <c r="E431" s="165" t="s">
        <v>1</v>
      </c>
      <c r="F431" s="166" t="s">
        <v>166</v>
      </c>
      <c r="H431" s="167">
        <v>19.5</v>
      </c>
      <c r="I431" s="168"/>
      <c r="L431" s="164"/>
      <c r="M431" s="169"/>
      <c r="T431" s="170"/>
      <c r="AT431" s="165" t="s">
        <v>163</v>
      </c>
      <c r="AU431" s="165" t="s">
        <v>88</v>
      </c>
      <c r="AV431" s="14" t="s">
        <v>159</v>
      </c>
      <c r="AW431" s="14" t="s">
        <v>35</v>
      </c>
      <c r="AX431" s="14" t="s">
        <v>86</v>
      </c>
      <c r="AY431" s="165" t="s">
        <v>152</v>
      </c>
    </row>
    <row r="432" spans="2:65" s="1" customFormat="1" ht="37.9" customHeight="1">
      <c r="B432" s="32"/>
      <c r="C432" s="133" t="s">
        <v>618</v>
      </c>
      <c r="D432" s="133" t="s">
        <v>155</v>
      </c>
      <c r="E432" s="134" t="s">
        <v>619</v>
      </c>
      <c r="F432" s="135" t="s">
        <v>620</v>
      </c>
      <c r="G432" s="136" t="s">
        <v>254</v>
      </c>
      <c r="H432" s="137">
        <v>19.5</v>
      </c>
      <c r="I432" s="138"/>
      <c r="J432" s="139">
        <f>ROUND(I432*H432,2)</f>
        <v>0</v>
      </c>
      <c r="K432" s="140"/>
      <c r="L432" s="32"/>
      <c r="M432" s="141" t="s">
        <v>1</v>
      </c>
      <c r="N432" s="142" t="s">
        <v>43</v>
      </c>
      <c r="P432" s="143">
        <f>O432*H432</f>
        <v>0</v>
      </c>
      <c r="Q432" s="143">
        <v>3.6400000000000002E-2</v>
      </c>
      <c r="R432" s="143">
        <f>Q432*H432</f>
        <v>0.70979999999999999</v>
      </c>
      <c r="S432" s="143">
        <v>0</v>
      </c>
      <c r="T432" s="144">
        <f>S432*H432</f>
        <v>0</v>
      </c>
      <c r="AR432" s="145" t="s">
        <v>251</v>
      </c>
      <c r="AT432" s="145" t="s">
        <v>155</v>
      </c>
      <c r="AU432" s="145" t="s">
        <v>88</v>
      </c>
      <c r="AY432" s="17" t="s">
        <v>152</v>
      </c>
      <c r="BE432" s="146">
        <f>IF(N432="základní",J432,0)</f>
        <v>0</v>
      </c>
      <c r="BF432" s="146">
        <f>IF(N432="snížená",J432,0)</f>
        <v>0</v>
      </c>
      <c r="BG432" s="146">
        <f>IF(N432="zákl. přenesená",J432,0)</f>
        <v>0</v>
      </c>
      <c r="BH432" s="146">
        <f>IF(N432="sníž. přenesená",J432,0)</f>
        <v>0</v>
      </c>
      <c r="BI432" s="146">
        <f>IF(N432="nulová",J432,0)</f>
        <v>0</v>
      </c>
      <c r="BJ432" s="17" t="s">
        <v>86</v>
      </c>
      <c r="BK432" s="146">
        <f>ROUND(I432*H432,2)</f>
        <v>0</v>
      </c>
      <c r="BL432" s="17" t="s">
        <v>251</v>
      </c>
      <c r="BM432" s="145" t="s">
        <v>621</v>
      </c>
    </row>
    <row r="433" spans="2:65" s="13" customFormat="1">
      <c r="B433" s="157"/>
      <c r="D433" s="147" t="s">
        <v>163</v>
      </c>
      <c r="E433" s="158" t="s">
        <v>1</v>
      </c>
      <c r="F433" s="159" t="s">
        <v>617</v>
      </c>
      <c r="H433" s="160">
        <v>19.5</v>
      </c>
      <c r="I433" s="161"/>
      <c r="L433" s="157"/>
      <c r="M433" s="162"/>
      <c r="T433" s="163"/>
      <c r="AT433" s="158" t="s">
        <v>163</v>
      </c>
      <c r="AU433" s="158" t="s">
        <v>88</v>
      </c>
      <c r="AV433" s="13" t="s">
        <v>88</v>
      </c>
      <c r="AW433" s="13" t="s">
        <v>35</v>
      </c>
      <c r="AX433" s="13" t="s">
        <v>78</v>
      </c>
      <c r="AY433" s="158" t="s">
        <v>152</v>
      </c>
    </row>
    <row r="434" spans="2:65" s="14" customFormat="1">
      <c r="B434" s="164"/>
      <c r="D434" s="147" t="s">
        <v>163</v>
      </c>
      <c r="E434" s="165" t="s">
        <v>1</v>
      </c>
      <c r="F434" s="166" t="s">
        <v>166</v>
      </c>
      <c r="H434" s="167">
        <v>19.5</v>
      </c>
      <c r="I434" s="168"/>
      <c r="L434" s="164"/>
      <c r="M434" s="169"/>
      <c r="T434" s="170"/>
      <c r="AT434" s="165" t="s">
        <v>163</v>
      </c>
      <c r="AU434" s="165" t="s">
        <v>88</v>
      </c>
      <c r="AV434" s="14" t="s">
        <v>159</v>
      </c>
      <c r="AW434" s="14" t="s">
        <v>35</v>
      </c>
      <c r="AX434" s="14" t="s">
        <v>86</v>
      </c>
      <c r="AY434" s="165" t="s">
        <v>152</v>
      </c>
    </row>
    <row r="435" spans="2:65" s="1" customFormat="1" ht="55.5" customHeight="1">
      <c r="B435" s="32"/>
      <c r="C435" s="133" t="s">
        <v>622</v>
      </c>
      <c r="D435" s="133" t="s">
        <v>155</v>
      </c>
      <c r="E435" s="134" t="s">
        <v>623</v>
      </c>
      <c r="F435" s="135" t="s">
        <v>624</v>
      </c>
      <c r="G435" s="136" t="s">
        <v>319</v>
      </c>
      <c r="H435" s="182"/>
      <c r="I435" s="138"/>
      <c r="J435" s="139">
        <f>ROUND(I435*H435,2)</f>
        <v>0</v>
      </c>
      <c r="K435" s="140"/>
      <c r="L435" s="32"/>
      <c r="M435" s="141" t="s">
        <v>1</v>
      </c>
      <c r="N435" s="142" t="s">
        <v>43</v>
      </c>
      <c r="P435" s="143">
        <f>O435*H435</f>
        <v>0</v>
      </c>
      <c r="Q435" s="143">
        <v>0</v>
      </c>
      <c r="R435" s="143">
        <f>Q435*H435</f>
        <v>0</v>
      </c>
      <c r="S435" s="143">
        <v>0</v>
      </c>
      <c r="T435" s="144">
        <f>S435*H435</f>
        <v>0</v>
      </c>
      <c r="AR435" s="145" t="s">
        <v>251</v>
      </c>
      <c r="AT435" s="145" t="s">
        <v>155</v>
      </c>
      <c r="AU435" s="145" t="s">
        <v>88</v>
      </c>
      <c r="AY435" s="17" t="s">
        <v>152</v>
      </c>
      <c r="BE435" s="146">
        <f>IF(N435="základní",J435,0)</f>
        <v>0</v>
      </c>
      <c r="BF435" s="146">
        <f>IF(N435="snížená",J435,0)</f>
        <v>0</v>
      </c>
      <c r="BG435" s="146">
        <f>IF(N435="zákl. přenesená",J435,0)</f>
        <v>0</v>
      </c>
      <c r="BH435" s="146">
        <f>IF(N435="sníž. přenesená",J435,0)</f>
        <v>0</v>
      </c>
      <c r="BI435" s="146">
        <f>IF(N435="nulová",J435,0)</f>
        <v>0</v>
      </c>
      <c r="BJ435" s="17" t="s">
        <v>86</v>
      </c>
      <c r="BK435" s="146">
        <f>ROUND(I435*H435,2)</f>
        <v>0</v>
      </c>
      <c r="BL435" s="17" t="s">
        <v>251</v>
      </c>
      <c r="BM435" s="145" t="s">
        <v>625</v>
      </c>
    </row>
    <row r="436" spans="2:65" s="1" customFormat="1" ht="66.75" customHeight="1">
      <c r="B436" s="32"/>
      <c r="C436" s="133" t="s">
        <v>626</v>
      </c>
      <c r="D436" s="133" t="s">
        <v>155</v>
      </c>
      <c r="E436" s="134" t="s">
        <v>627</v>
      </c>
      <c r="F436" s="135" t="s">
        <v>628</v>
      </c>
      <c r="G436" s="136" t="s">
        <v>319</v>
      </c>
      <c r="H436" s="182"/>
      <c r="I436" s="138"/>
      <c r="J436" s="139">
        <f>ROUND(I436*H436,2)</f>
        <v>0</v>
      </c>
      <c r="K436" s="140"/>
      <c r="L436" s="32"/>
      <c r="M436" s="141" t="s">
        <v>1</v>
      </c>
      <c r="N436" s="142" t="s">
        <v>43</v>
      </c>
      <c r="P436" s="143">
        <f>O436*H436</f>
        <v>0</v>
      </c>
      <c r="Q436" s="143">
        <v>0</v>
      </c>
      <c r="R436" s="143">
        <f>Q436*H436</f>
        <v>0</v>
      </c>
      <c r="S436" s="143">
        <v>0</v>
      </c>
      <c r="T436" s="144">
        <f>S436*H436</f>
        <v>0</v>
      </c>
      <c r="AR436" s="145" t="s">
        <v>251</v>
      </c>
      <c r="AT436" s="145" t="s">
        <v>155</v>
      </c>
      <c r="AU436" s="145" t="s">
        <v>88</v>
      </c>
      <c r="AY436" s="17" t="s">
        <v>152</v>
      </c>
      <c r="BE436" s="146">
        <f>IF(N436="základní",J436,0)</f>
        <v>0</v>
      </c>
      <c r="BF436" s="146">
        <f>IF(N436="snížená",J436,0)</f>
        <v>0</v>
      </c>
      <c r="BG436" s="146">
        <f>IF(N436="zákl. přenesená",J436,0)</f>
        <v>0</v>
      </c>
      <c r="BH436" s="146">
        <f>IF(N436="sníž. přenesená",J436,0)</f>
        <v>0</v>
      </c>
      <c r="BI436" s="146">
        <f>IF(N436="nulová",J436,0)</f>
        <v>0</v>
      </c>
      <c r="BJ436" s="17" t="s">
        <v>86</v>
      </c>
      <c r="BK436" s="146">
        <f>ROUND(I436*H436,2)</f>
        <v>0</v>
      </c>
      <c r="BL436" s="17" t="s">
        <v>251</v>
      </c>
      <c r="BM436" s="145" t="s">
        <v>629</v>
      </c>
    </row>
    <row r="437" spans="2:65" s="13" customFormat="1">
      <c r="B437" s="157"/>
      <c r="D437" s="147" t="s">
        <v>163</v>
      </c>
      <c r="F437" s="159" t="s">
        <v>630</v>
      </c>
      <c r="H437" s="160">
        <v>3331.018</v>
      </c>
      <c r="I437" s="161"/>
      <c r="L437" s="157"/>
      <c r="M437" s="162"/>
      <c r="T437" s="163"/>
      <c r="AT437" s="158" t="s">
        <v>163</v>
      </c>
      <c r="AU437" s="158" t="s">
        <v>88</v>
      </c>
      <c r="AV437" s="13" t="s">
        <v>88</v>
      </c>
      <c r="AW437" s="13" t="s">
        <v>4</v>
      </c>
      <c r="AX437" s="13" t="s">
        <v>86</v>
      </c>
      <c r="AY437" s="158" t="s">
        <v>152</v>
      </c>
    </row>
    <row r="438" spans="2:65" s="11" customFormat="1" ht="22.9" customHeight="1">
      <c r="B438" s="121"/>
      <c r="D438" s="122" t="s">
        <v>77</v>
      </c>
      <c r="E438" s="131" t="s">
        <v>631</v>
      </c>
      <c r="F438" s="131" t="s">
        <v>632</v>
      </c>
      <c r="I438" s="124"/>
      <c r="J438" s="132">
        <f>BK438</f>
        <v>0</v>
      </c>
      <c r="L438" s="121"/>
      <c r="M438" s="126"/>
      <c r="P438" s="127">
        <f>SUM(P439:P481)</f>
        <v>0</v>
      </c>
      <c r="R438" s="127">
        <f>SUM(R439:R481)</f>
        <v>4.9803379200000002</v>
      </c>
      <c r="T438" s="128">
        <f>SUM(T439:T481)</f>
        <v>0</v>
      </c>
      <c r="AR438" s="122" t="s">
        <v>88</v>
      </c>
      <c r="AT438" s="129" t="s">
        <v>77</v>
      </c>
      <c r="AU438" s="129" t="s">
        <v>86</v>
      </c>
      <c r="AY438" s="122" t="s">
        <v>152</v>
      </c>
      <c r="BK438" s="130">
        <f>SUM(BK439:BK481)</f>
        <v>0</v>
      </c>
    </row>
    <row r="439" spans="2:65" s="1" customFormat="1" ht="55.5" customHeight="1">
      <c r="B439" s="32"/>
      <c r="C439" s="133" t="s">
        <v>633</v>
      </c>
      <c r="D439" s="133" t="s">
        <v>155</v>
      </c>
      <c r="E439" s="134" t="s">
        <v>634</v>
      </c>
      <c r="F439" s="135" t="s">
        <v>635</v>
      </c>
      <c r="G439" s="136" t="s">
        <v>177</v>
      </c>
      <c r="H439" s="137">
        <v>38.048000000000002</v>
      </c>
      <c r="I439" s="138"/>
      <c r="J439" s="139">
        <f>ROUND(I439*H439,2)</f>
        <v>0</v>
      </c>
      <c r="K439" s="140"/>
      <c r="L439" s="32"/>
      <c r="M439" s="141" t="s">
        <v>1</v>
      </c>
      <c r="N439" s="142" t="s">
        <v>43</v>
      </c>
      <c r="P439" s="143">
        <f>O439*H439</f>
        <v>0</v>
      </c>
      <c r="Q439" s="143">
        <v>2.2450000000000001E-2</v>
      </c>
      <c r="R439" s="143">
        <f>Q439*H439</f>
        <v>0.85417760000000009</v>
      </c>
      <c r="S439" s="143">
        <v>0</v>
      </c>
      <c r="T439" s="144">
        <f>S439*H439</f>
        <v>0</v>
      </c>
      <c r="AR439" s="145" t="s">
        <v>251</v>
      </c>
      <c r="AT439" s="145" t="s">
        <v>155</v>
      </c>
      <c r="AU439" s="145" t="s">
        <v>88</v>
      </c>
      <c r="AY439" s="17" t="s">
        <v>152</v>
      </c>
      <c r="BE439" s="146">
        <f>IF(N439="základní",J439,0)</f>
        <v>0</v>
      </c>
      <c r="BF439" s="146">
        <f>IF(N439="snížená",J439,0)</f>
        <v>0</v>
      </c>
      <c r="BG439" s="146">
        <f>IF(N439="zákl. přenesená",J439,0)</f>
        <v>0</v>
      </c>
      <c r="BH439" s="146">
        <f>IF(N439="sníž. přenesená",J439,0)</f>
        <v>0</v>
      </c>
      <c r="BI439" s="146">
        <f>IF(N439="nulová",J439,0)</f>
        <v>0</v>
      </c>
      <c r="BJ439" s="17" t="s">
        <v>86</v>
      </c>
      <c r="BK439" s="146">
        <f>ROUND(I439*H439,2)</f>
        <v>0</v>
      </c>
      <c r="BL439" s="17" t="s">
        <v>251</v>
      </c>
      <c r="BM439" s="145" t="s">
        <v>636</v>
      </c>
    </row>
    <row r="440" spans="2:65" s="12" customFormat="1">
      <c r="B440" s="151"/>
      <c r="D440" s="147" t="s">
        <v>163</v>
      </c>
      <c r="E440" s="152" t="s">
        <v>1</v>
      </c>
      <c r="F440" s="153" t="s">
        <v>637</v>
      </c>
      <c r="H440" s="152" t="s">
        <v>1</v>
      </c>
      <c r="I440" s="154"/>
      <c r="L440" s="151"/>
      <c r="M440" s="155"/>
      <c r="T440" s="156"/>
      <c r="AT440" s="152" t="s">
        <v>163</v>
      </c>
      <c r="AU440" s="152" t="s">
        <v>88</v>
      </c>
      <c r="AV440" s="12" t="s">
        <v>86</v>
      </c>
      <c r="AW440" s="12" t="s">
        <v>35</v>
      </c>
      <c r="AX440" s="12" t="s">
        <v>78</v>
      </c>
      <c r="AY440" s="152" t="s">
        <v>152</v>
      </c>
    </row>
    <row r="441" spans="2:65" s="13" customFormat="1">
      <c r="B441" s="157"/>
      <c r="D441" s="147" t="s">
        <v>163</v>
      </c>
      <c r="E441" s="158" t="s">
        <v>1</v>
      </c>
      <c r="F441" s="159" t="s">
        <v>638</v>
      </c>
      <c r="H441" s="160">
        <v>38.048000000000002</v>
      </c>
      <c r="I441" s="161"/>
      <c r="L441" s="157"/>
      <c r="M441" s="162"/>
      <c r="T441" s="163"/>
      <c r="AT441" s="158" t="s">
        <v>163</v>
      </c>
      <c r="AU441" s="158" t="s">
        <v>88</v>
      </c>
      <c r="AV441" s="13" t="s">
        <v>88</v>
      </c>
      <c r="AW441" s="13" t="s">
        <v>35</v>
      </c>
      <c r="AX441" s="13" t="s">
        <v>78</v>
      </c>
      <c r="AY441" s="158" t="s">
        <v>152</v>
      </c>
    </row>
    <row r="442" spans="2:65" s="14" customFormat="1">
      <c r="B442" s="164"/>
      <c r="D442" s="147" t="s">
        <v>163</v>
      </c>
      <c r="E442" s="165" t="s">
        <v>1</v>
      </c>
      <c r="F442" s="166" t="s">
        <v>166</v>
      </c>
      <c r="H442" s="167">
        <v>38.048000000000002</v>
      </c>
      <c r="I442" s="168"/>
      <c r="L442" s="164"/>
      <c r="M442" s="169"/>
      <c r="T442" s="170"/>
      <c r="AT442" s="165" t="s">
        <v>163</v>
      </c>
      <c r="AU442" s="165" t="s">
        <v>88</v>
      </c>
      <c r="AV442" s="14" t="s">
        <v>159</v>
      </c>
      <c r="AW442" s="14" t="s">
        <v>35</v>
      </c>
      <c r="AX442" s="14" t="s">
        <v>86</v>
      </c>
      <c r="AY442" s="165" t="s">
        <v>152</v>
      </c>
    </row>
    <row r="443" spans="2:65" s="1" customFormat="1" ht="55.5" customHeight="1">
      <c r="B443" s="32"/>
      <c r="C443" s="133" t="s">
        <v>639</v>
      </c>
      <c r="D443" s="133" t="s">
        <v>155</v>
      </c>
      <c r="E443" s="134" t="s">
        <v>640</v>
      </c>
      <c r="F443" s="135" t="s">
        <v>641</v>
      </c>
      <c r="G443" s="136" t="s">
        <v>177</v>
      </c>
      <c r="H443" s="137">
        <v>14.77</v>
      </c>
      <c r="I443" s="138"/>
      <c r="J443" s="139">
        <f>ROUND(I443*H443,2)</f>
        <v>0</v>
      </c>
      <c r="K443" s="140"/>
      <c r="L443" s="32"/>
      <c r="M443" s="141" t="s">
        <v>1</v>
      </c>
      <c r="N443" s="142" t="s">
        <v>43</v>
      </c>
      <c r="P443" s="143">
        <f>O443*H443</f>
        <v>0</v>
      </c>
      <c r="Q443" s="143">
        <v>2.5069999999999999E-2</v>
      </c>
      <c r="R443" s="143">
        <f>Q443*H443</f>
        <v>0.37028389999999994</v>
      </c>
      <c r="S443" s="143">
        <v>0</v>
      </c>
      <c r="T443" s="144">
        <f>S443*H443</f>
        <v>0</v>
      </c>
      <c r="AR443" s="145" t="s">
        <v>251</v>
      </c>
      <c r="AT443" s="145" t="s">
        <v>155</v>
      </c>
      <c r="AU443" s="145" t="s">
        <v>88</v>
      </c>
      <c r="AY443" s="17" t="s">
        <v>152</v>
      </c>
      <c r="BE443" s="146">
        <f>IF(N443="základní",J443,0)</f>
        <v>0</v>
      </c>
      <c r="BF443" s="146">
        <f>IF(N443="snížená",J443,0)</f>
        <v>0</v>
      </c>
      <c r="BG443" s="146">
        <f>IF(N443="zákl. přenesená",J443,0)</f>
        <v>0</v>
      </c>
      <c r="BH443" s="146">
        <f>IF(N443="sníž. přenesená",J443,0)</f>
        <v>0</v>
      </c>
      <c r="BI443" s="146">
        <f>IF(N443="nulová",J443,0)</f>
        <v>0</v>
      </c>
      <c r="BJ443" s="17" t="s">
        <v>86</v>
      </c>
      <c r="BK443" s="146">
        <f>ROUND(I443*H443,2)</f>
        <v>0</v>
      </c>
      <c r="BL443" s="17" t="s">
        <v>251</v>
      </c>
      <c r="BM443" s="145" t="s">
        <v>642</v>
      </c>
    </row>
    <row r="444" spans="2:65" s="12" customFormat="1">
      <c r="B444" s="151"/>
      <c r="D444" s="147" t="s">
        <v>163</v>
      </c>
      <c r="E444" s="152" t="s">
        <v>1</v>
      </c>
      <c r="F444" s="153" t="s">
        <v>637</v>
      </c>
      <c r="H444" s="152" t="s">
        <v>1</v>
      </c>
      <c r="I444" s="154"/>
      <c r="L444" s="151"/>
      <c r="M444" s="155"/>
      <c r="T444" s="156"/>
      <c r="AT444" s="152" t="s">
        <v>163</v>
      </c>
      <c r="AU444" s="152" t="s">
        <v>88</v>
      </c>
      <c r="AV444" s="12" t="s">
        <v>86</v>
      </c>
      <c r="AW444" s="12" t="s">
        <v>35</v>
      </c>
      <c r="AX444" s="12" t="s">
        <v>78</v>
      </c>
      <c r="AY444" s="152" t="s">
        <v>152</v>
      </c>
    </row>
    <row r="445" spans="2:65" s="13" customFormat="1">
      <c r="B445" s="157"/>
      <c r="D445" s="147" t="s">
        <v>163</v>
      </c>
      <c r="E445" s="158" t="s">
        <v>1</v>
      </c>
      <c r="F445" s="159" t="s">
        <v>643</v>
      </c>
      <c r="H445" s="160">
        <v>14.77</v>
      </c>
      <c r="I445" s="161"/>
      <c r="L445" s="157"/>
      <c r="M445" s="162"/>
      <c r="T445" s="163"/>
      <c r="AT445" s="158" t="s">
        <v>163</v>
      </c>
      <c r="AU445" s="158" t="s">
        <v>88</v>
      </c>
      <c r="AV445" s="13" t="s">
        <v>88</v>
      </c>
      <c r="AW445" s="13" t="s">
        <v>35</v>
      </c>
      <c r="AX445" s="13" t="s">
        <v>78</v>
      </c>
      <c r="AY445" s="158" t="s">
        <v>152</v>
      </c>
    </row>
    <row r="446" spans="2:65" s="14" customFormat="1">
      <c r="B446" s="164"/>
      <c r="D446" s="147" t="s">
        <v>163</v>
      </c>
      <c r="E446" s="165" t="s">
        <v>1</v>
      </c>
      <c r="F446" s="166" t="s">
        <v>166</v>
      </c>
      <c r="H446" s="167">
        <v>14.77</v>
      </c>
      <c r="I446" s="168"/>
      <c r="L446" s="164"/>
      <c r="M446" s="169"/>
      <c r="T446" s="170"/>
      <c r="AT446" s="165" t="s">
        <v>163</v>
      </c>
      <c r="AU446" s="165" t="s">
        <v>88</v>
      </c>
      <c r="AV446" s="14" t="s">
        <v>159</v>
      </c>
      <c r="AW446" s="14" t="s">
        <v>35</v>
      </c>
      <c r="AX446" s="14" t="s">
        <v>86</v>
      </c>
      <c r="AY446" s="165" t="s">
        <v>152</v>
      </c>
    </row>
    <row r="447" spans="2:65" s="1" customFormat="1" ht="55.5" customHeight="1">
      <c r="B447" s="32"/>
      <c r="C447" s="133" t="s">
        <v>644</v>
      </c>
      <c r="D447" s="133" t="s">
        <v>155</v>
      </c>
      <c r="E447" s="134" t="s">
        <v>645</v>
      </c>
      <c r="F447" s="135" t="s">
        <v>646</v>
      </c>
      <c r="G447" s="136" t="s">
        <v>177</v>
      </c>
      <c r="H447" s="137">
        <v>12.664999999999999</v>
      </c>
      <c r="I447" s="138"/>
      <c r="J447" s="139">
        <f>ROUND(I447*H447,2)</f>
        <v>0</v>
      </c>
      <c r="K447" s="140"/>
      <c r="L447" s="32"/>
      <c r="M447" s="141" t="s">
        <v>1</v>
      </c>
      <c r="N447" s="142" t="s">
        <v>43</v>
      </c>
      <c r="P447" s="143">
        <f>O447*H447</f>
        <v>0</v>
      </c>
      <c r="Q447" s="143">
        <v>3.2300000000000002E-2</v>
      </c>
      <c r="R447" s="143">
        <f>Q447*H447</f>
        <v>0.40907949999999998</v>
      </c>
      <c r="S447" s="143">
        <v>0</v>
      </c>
      <c r="T447" s="144">
        <f>S447*H447</f>
        <v>0</v>
      </c>
      <c r="AR447" s="145" t="s">
        <v>251</v>
      </c>
      <c r="AT447" s="145" t="s">
        <v>155</v>
      </c>
      <c r="AU447" s="145" t="s">
        <v>88</v>
      </c>
      <c r="AY447" s="17" t="s">
        <v>152</v>
      </c>
      <c r="BE447" s="146">
        <f>IF(N447="základní",J447,0)</f>
        <v>0</v>
      </c>
      <c r="BF447" s="146">
        <f>IF(N447="snížená",J447,0)</f>
        <v>0</v>
      </c>
      <c r="BG447" s="146">
        <f>IF(N447="zákl. přenesená",J447,0)</f>
        <v>0</v>
      </c>
      <c r="BH447" s="146">
        <f>IF(N447="sníž. přenesená",J447,0)</f>
        <v>0</v>
      </c>
      <c r="BI447" s="146">
        <f>IF(N447="nulová",J447,0)</f>
        <v>0</v>
      </c>
      <c r="BJ447" s="17" t="s">
        <v>86</v>
      </c>
      <c r="BK447" s="146">
        <f>ROUND(I447*H447,2)</f>
        <v>0</v>
      </c>
      <c r="BL447" s="17" t="s">
        <v>251</v>
      </c>
      <c r="BM447" s="145" t="s">
        <v>647</v>
      </c>
    </row>
    <row r="448" spans="2:65" s="12" customFormat="1">
      <c r="B448" s="151"/>
      <c r="D448" s="147" t="s">
        <v>163</v>
      </c>
      <c r="E448" s="152" t="s">
        <v>1</v>
      </c>
      <c r="F448" s="153" t="s">
        <v>648</v>
      </c>
      <c r="H448" s="152" t="s">
        <v>1</v>
      </c>
      <c r="I448" s="154"/>
      <c r="L448" s="151"/>
      <c r="M448" s="155"/>
      <c r="T448" s="156"/>
      <c r="AT448" s="152" t="s">
        <v>163</v>
      </c>
      <c r="AU448" s="152" t="s">
        <v>88</v>
      </c>
      <c r="AV448" s="12" t="s">
        <v>86</v>
      </c>
      <c r="AW448" s="12" t="s">
        <v>35</v>
      </c>
      <c r="AX448" s="12" t="s">
        <v>78</v>
      </c>
      <c r="AY448" s="152" t="s">
        <v>152</v>
      </c>
    </row>
    <row r="449" spans="2:65" s="13" customFormat="1">
      <c r="B449" s="157"/>
      <c r="D449" s="147" t="s">
        <v>163</v>
      </c>
      <c r="E449" s="158" t="s">
        <v>1</v>
      </c>
      <c r="F449" s="159" t="s">
        <v>649</v>
      </c>
      <c r="H449" s="160">
        <v>12.664999999999999</v>
      </c>
      <c r="I449" s="161"/>
      <c r="L449" s="157"/>
      <c r="M449" s="162"/>
      <c r="T449" s="163"/>
      <c r="AT449" s="158" t="s">
        <v>163</v>
      </c>
      <c r="AU449" s="158" t="s">
        <v>88</v>
      </c>
      <c r="AV449" s="13" t="s">
        <v>88</v>
      </c>
      <c r="AW449" s="13" t="s">
        <v>35</v>
      </c>
      <c r="AX449" s="13" t="s">
        <v>78</v>
      </c>
      <c r="AY449" s="158" t="s">
        <v>152</v>
      </c>
    </row>
    <row r="450" spans="2:65" s="14" customFormat="1">
      <c r="B450" s="164"/>
      <c r="D450" s="147" t="s">
        <v>163</v>
      </c>
      <c r="E450" s="165" t="s">
        <v>1</v>
      </c>
      <c r="F450" s="166" t="s">
        <v>166</v>
      </c>
      <c r="H450" s="167">
        <v>12.664999999999999</v>
      </c>
      <c r="I450" s="168"/>
      <c r="L450" s="164"/>
      <c r="M450" s="169"/>
      <c r="T450" s="170"/>
      <c r="AT450" s="165" t="s">
        <v>163</v>
      </c>
      <c r="AU450" s="165" t="s">
        <v>88</v>
      </c>
      <c r="AV450" s="14" t="s">
        <v>159</v>
      </c>
      <c r="AW450" s="14" t="s">
        <v>35</v>
      </c>
      <c r="AX450" s="14" t="s">
        <v>86</v>
      </c>
      <c r="AY450" s="165" t="s">
        <v>152</v>
      </c>
    </row>
    <row r="451" spans="2:65" s="1" customFormat="1" ht="49.15" customHeight="1">
      <c r="B451" s="32"/>
      <c r="C451" s="133" t="s">
        <v>650</v>
      </c>
      <c r="D451" s="133" t="s">
        <v>155</v>
      </c>
      <c r="E451" s="134" t="s">
        <v>651</v>
      </c>
      <c r="F451" s="135" t="s">
        <v>652</v>
      </c>
      <c r="G451" s="136" t="s">
        <v>177</v>
      </c>
      <c r="H451" s="137">
        <v>24.914000000000001</v>
      </c>
      <c r="I451" s="138"/>
      <c r="J451" s="139">
        <f>ROUND(I451*H451,2)</f>
        <v>0</v>
      </c>
      <c r="K451" s="140"/>
      <c r="L451" s="32"/>
      <c r="M451" s="141" t="s">
        <v>1</v>
      </c>
      <c r="N451" s="142" t="s">
        <v>43</v>
      </c>
      <c r="P451" s="143">
        <f>O451*H451</f>
        <v>0</v>
      </c>
      <c r="Q451" s="143">
        <v>1.2200000000000001E-2</v>
      </c>
      <c r="R451" s="143">
        <f>Q451*H451</f>
        <v>0.30395080000000002</v>
      </c>
      <c r="S451" s="143">
        <v>0</v>
      </c>
      <c r="T451" s="144">
        <f>S451*H451</f>
        <v>0</v>
      </c>
      <c r="AR451" s="145" t="s">
        <v>251</v>
      </c>
      <c r="AT451" s="145" t="s">
        <v>155</v>
      </c>
      <c r="AU451" s="145" t="s">
        <v>88</v>
      </c>
      <c r="AY451" s="17" t="s">
        <v>152</v>
      </c>
      <c r="BE451" s="146">
        <f>IF(N451="základní",J451,0)</f>
        <v>0</v>
      </c>
      <c r="BF451" s="146">
        <f>IF(N451="snížená",J451,0)</f>
        <v>0</v>
      </c>
      <c r="BG451" s="146">
        <f>IF(N451="zákl. přenesená",J451,0)</f>
        <v>0</v>
      </c>
      <c r="BH451" s="146">
        <f>IF(N451="sníž. přenesená",J451,0)</f>
        <v>0</v>
      </c>
      <c r="BI451" s="146">
        <f>IF(N451="nulová",J451,0)</f>
        <v>0</v>
      </c>
      <c r="BJ451" s="17" t="s">
        <v>86</v>
      </c>
      <c r="BK451" s="146">
        <f>ROUND(I451*H451,2)</f>
        <v>0</v>
      </c>
      <c r="BL451" s="17" t="s">
        <v>251</v>
      </c>
      <c r="BM451" s="145" t="s">
        <v>653</v>
      </c>
    </row>
    <row r="452" spans="2:65" s="12" customFormat="1">
      <c r="B452" s="151"/>
      <c r="D452" s="147" t="s">
        <v>163</v>
      </c>
      <c r="E452" s="152" t="s">
        <v>1</v>
      </c>
      <c r="F452" s="153" t="s">
        <v>385</v>
      </c>
      <c r="H452" s="152" t="s">
        <v>1</v>
      </c>
      <c r="I452" s="154"/>
      <c r="L452" s="151"/>
      <c r="M452" s="155"/>
      <c r="T452" s="156"/>
      <c r="AT452" s="152" t="s">
        <v>163</v>
      </c>
      <c r="AU452" s="152" t="s">
        <v>88</v>
      </c>
      <c r="AV452" s="12" t="s">
        <v>86</v>
      </c>
      <c r="AW452" s="12" t="s">
        <v>35</v>
      </c>
      <c r="AX452" s="12" t="s">
        <v>78</v>
      </c>
      <c r="AY452" s="152" t="s">
        <v>152</v>
      </c>
    </row>
    <row r="453" spans="2:65" s="13" customFormat="1">
      <c r="B453" s="157"/>
      <c r="D453" s="147" t="s">
        <v>163</v>
      </c>
      <c r="E453" s="158" t="s">
        <v>1</v>
      </c>
      <c r="F453" s="159" t="s">
        <v>654</v>
      </c>
      <c r="H453" s="160">
        <v>76.754000000000005</v>
      </c>
      <c r="I453" s="161"/>
      <c r="L453" s="157"/>
      <c r="M453" s="162"/>
      <c r="T453" s="163"/>
      <c r="AT453" s="158" t="s">
        <v>163</v>
      </c>
      <c r="AU453" s="158" t="s">
        <v>88</v>
      </c>
      <c r="AV453" s="13" t="s">
        <v>88</v>
      </c>
      <c r="AW453" s="13" t="s">
        <v>35</v>
      </c>
      <c r="AX453" s="13" t="s">
        <v>78</v>
      </c>
      <c r="AY453" s="158" t="s">
        <v>152</v>
      </c>
    </row>
    <row r="454" spans="2:65" s="13" customFormat="1">
      <c r="B454" s="157"/>
      <c r="D454" s="147" t="s">
        <v>163</v>
      </c>
      <c r="E454" s="158" t="s">
        <v>1</v>
      </c>
      <c r="F454" s="159" t="s">
        <v>655</v>
      </c>
      <c r="H454" s="160">
        <v>-51.84</v>
      </c>
      <c r="I454" s="161"/>
      <c r="L454" s="157"/>
      <c r="M454" s="162"/>
      <c r="T454" s="163"/>
      <c r="AT454" s="158" t="s">
        <v>163</v>
      </c>
      <c r="AU454" s="158" t="s">
        <v>88</v>
      </c>
      <c r="AV454" s="13" t="s">
        <v>88</v>
      </c>
      <c r="AW454" s="13" t="s">
        <v>35</v>
      </c>
      <c r="AX454" s="13" t="s">
        <v>78</v>
      </c>
      <c r="AY454" s="158" t="s">
        <v>152</v>
      </c>
    </row>
    <row r="455" spans="2:65" s="14" customFormat="1">
      <c r="B455" s="164"/>
      <c r="D455" s="147" t="s">
        <v>163</v>
      </c>
      <c r="E455" s="165" t="s">
        <v>1</v>
      </c>
      <c r="F455" s="166" t="s">
        <v>166</v>
      </c>
      <c r="H455" s="167">
        <v>24.914000000000001</v>
      </c>
      <c r="I455" s="168"/>
      <c r="L455" s="164"/>
      <c r="M455" s="169"/>
      <c r="T455" s="170"/>
      <c r="AT455" s="165" t="s">
        <v>163</v>
      </c>
      <c r="AU455" s="165" t="s">
        <v>88</v>
      </c>
      <c r="AV455" s="14" t="s">
        <v>159</v>
      </c>
      <c r="AW455" s="14" t="s">
        <v>35</v>
      </c>
      <c r="AX455" s="14" t="s">
        <v>86</v>
      </c>
      <c r="AY455" s="165" t="s">
        <v>152</v>
      </c>
    </row>
    <row r="456" spans="2:65" s="1" customFormat="1" ht="44.25" customHeight="1">
      <c r="B456" s="32"/>
      <c r="C456" s="133" t="s">
        <v>656</v>
      </c>
      <c r="D456" s="133" t="s">
        <v>155</v>
      </c>
      <c r="E456" s="134" t="s">
        <v>657</v>
      </c>
      <c r="F456" s="135" t="s">
        <v>658</v>
      </c>
      <c r="G456" s="136" t="s">
        <v>177</v>
      </c>
      <c r="H456" s="137">
        <v>17.600000000000001</v>
      </c>
      <c r="I456" s="138"/>
      <c r="J456" s="139">
        <f>ROUND(I456*H456,2)</f>
        <v>0</v>
      </c>
      <c r="K456" s="140"/>
      <c r="L456" s="32"/>
      <c r="M456" s="141" t="s">
        <v>1</v>
      </c>
      <c r="N456" s="142" t="s">
        <v>43</v>
      </c>
      <c r="P456" s="143">
        <f>O456*H456</f>
        <v>0</v>
      </c>
      <c r="Q456" s="143">
        <v>0</v>
      </c>
      <c r="R456" s="143">
        <f>Q456*H456</f>
        <v>0</v>
      </c>
      <c r="S456" s="143">
        <v>0</v>
      </c>
      <c r="T456" s="144">
        <f>S456*H456</f>
        <v>0</v>
      </c>
      <c r="AR456" s="145" t="s">
        <v>251</v>
      </c>
      <c r="AT456" s="145" t="s">
        <v>155</v>
      </c>
      <c r="AU456" s="145" t="s">
        <v>88</v>
      </c>
      <c r="AY456" s="17" t="s">
        <v>152</v>
      </c>
      <c r="BE456" s="146">
        <f>IF(N456="základní",J456,0)</f>
        <v>0</v>
      </c>
      <c r="BF456" s="146">
        <f>IF(N456="snížená",J456,0)</f>
        <v>0</v>
      </c>
      <c r="BG456" s="146">
        <f>IF(N456="zákl. přenesená",J456,0)</f>
        <v>0</v>
      </c>
      <c r="BH456" s="146">
        <f>IF(N456="sníž. přenesená",J456,0)</f>
        <v>0</v>
      </c>
      <c r="BI456" s="146">
        <f>IF(N456="nulová",J456,0)</f>
        <v>0</v>
      </c>
      <c r="BJ456" s="17" t="s">
        <v>86</v>
      </c>
      <c r="BK456" s="146">
        <f>ROUND(I456*H456,2)</f>
        <v>0</v>
      </c>
      <c r="BL456" s="17" t="s">
        <v>251</v>
      </c>
      <c r="BM456" s="145" t="s">
        <v>659</v>
      </c>
    </row>
    <row r="457" spans="2:65" s="12" customFormat="1">
      <c r="B457" s="151"/>
      <c r="D457" s="147" t="s">
        <v>163</v>
      </c>
      <c r="E457" s="152" t="s">
        <v>1</v>
      </c>
      <c r="F457" s="153" t="s">
        <v>340</v>
      </c>
      <c r="H457" s="152" t="s">
        <v>1</v>
      </c>
      <c r="I457" s="154"/>
      <c r="L457" s="151"/>
      <c r="M457" s="155"/>
      <c r="T457" s="156"/>
      <c r="AT457" s="152" t="s">
        <v>163</v>
      </c>
      <c r="AU457" s="152" t="s">
        <v>88</v>
      </c>
      <c r="AV457" s="12" t="s">
        <v>86</v>
      </c>
      <c r="AW457" s="12" t="s">
        <v>35</v>
      </c>
      <c r="AX457" s="12" t="s">
        <v>78</v>
      </c>
      <c r="AY457" s="152" t="s">
        <v>152</v>
      </c>
    </row>
    <row r="458" spans="2:65" s="13" customFormat="1">
      <c r="B458" s="157"/>
      <c r="D458" s="147" t="s">
        <v>163</v>
      </c>
      <c r="E458" s="158" t="s">
        <v>1</v>
      </c>
      <c r="F458" s="159" t="s">
        <v>341</v>
      </c>
      <c r="H458" s="160">
        <v>17.600000000000001</v>
      </c>
      <c r="I458" s="161"/>
      <c r="L458" s="157"/>
      <c r="M458" s="162"/>
      <c r="T458" s="163"/>
      <c r="AT458" s="158" t="s">
        <v>163</v>
      </c>
      <c r="AU458" s="158" t="s">
        <v>88</v>
      </c>
      <c r="AV458" s="13" t="s">
        <v>88</v>
      </c>
      <c r="AW458" s="13" t="s">
        <v>35</v>
      </c>
      <c r="AX458" s="13" t="s">
        <v>78</v>
      </c>
      <c r="AY458" s="158" t="s">
        <v>152</v>
      </c>
    </row>
    <row r="459" spans="2:65" s="14" customFormat="1">
      <c r="B459" s="164"/>
      <c r="D459" s="147" t="s">
        <v>163</v>
      </c>
      <c r="E459" s="165" t="s">
        <v>1</v>
      </c>
      <c r="F459" s="166" t="s">
        <v>166</v>
      </c>
      <c r="H459" s="167">
        <v>17.600000000000001</v>
      </c>
      <c r="I459" s="168"/>
      <c r="L459" s="164"/>
      <c r="M459" s="169"/>
      <c r="T459" s="170"/>
      <c r="AT459" s="165" t="s">
        <v>163</v>
      </c>
      <c r="AU459" s="165" t="s">
        <v>88</v>
      </c>
      <c r="AV459" s="14" t="s">
        <v>159</v>
      </c>
      <c r="AW459" s="14" t="s">
        <v>35</v>
      </c>
      <c r="AX459" s="14" t="s">
        <v>86</v>
      </c>
      <c r="AY459" s="165" t="s">
        <v>152</v>
      </c>
    </row>
    <row r="460" spans="2:65" s="1" customFormat="1" ht="24.25" customHeight="1">
      <c r="B460" s="32"/>
      <c r="C460" s="171" t="s">
        <v>660</v>
      </c>
      <c r="D460" s="171" t="s">
        <v>223</v>
      </c>
      <c r="E460" s="172" t="s">
        <v>661</v>
      </c>
      <c r="F460" s="173" t="s">
        <v>662</v>
      </c>
      <c r="G460" s="174" t="s">
        <v>177</v>
      </c>
      <c r="H460" s="175">
        <v>19.774000000000001</v>
      </c>
      <c r="I460" s="176"/>
      <c r="J460" s="177">
        <f>ROUND(I460*H460,2)</f>
        <v>0</v>
      </c>
      <c r="K460" s="178"/>
      <c r="L460" s="179"/>
      <c r="M460" s="180" t="s">
        <v>1</v>
      </c>
      <c r="N460" s="181" t="s">
        <v>43</v>
      </c>
      <c r="P460" s="143">
        <f>O460*H460</f>
        <v>0</v>
      </c>
      <c r="Q460" s="143">
        <v>1.1E-4</v>
      </c>
      <c r="R460" s="143">
        <f>Q460*H460</f>
        <v>2.1751400000000003E-3</v>
      </c>
      <c r="S460" s="143">
        <v>0</v>
      </c>
      <c r="T460" s="144">
        <f>S460*H460</f>
        <v>0</v>
      </c>
      <c r="AR460" s="145" t="s">
        <v>332</v>
      </c>
      <c r="AT460" s="145" t="s">
        <v>223</v>
      </c>
      <c r="AU460" s="145" t="s">
        <v>88</v>
      </c>
      <c r="AY460" s="17" t="s">
        <v>152</v>
      </c>
      <c r="BE460" s="146">
        <f>IF(N460="základní",J460,0)</f>
        <v>0</v>
      </c>
      <c r="BF460" s="146">
        <f>IF(N460="snížená",J460,0)</f>
        <v>0</v>
      </c>
      <c r="BG460" s="146">
        <f>IF(N460="zákl. přenesená",J460,0)</f>
        <v>0</v>
      </c>
      <c r="BH460" s="146">
        <f>IF(N460="sníž. přenesená",J460,0)</f>
        <v>0</v>
      </c>
      <c r="BI460" s="146">
        <f>IF(N460="nulová",J460,0)</f>
        <v>0</v>
      </c>
      <c r="BJ460" s="17" t="s">
        <v>86</v>
      </c>
      <c r="BK460" s="146">
        <f>ROUND(I460*H460,2)</f>
        <v>0</v>
      </c>
      <c r="BL460" s="17" t="s">
        <v>251</v>
      </c>
      <c r="BM460" s="145" t="s">
        <v>663</v>
      </c>
    </row>
    <row r="461" spans="2:65" s="13" customFormat="1">
      <c r="B461" s="157"/>
      <c r="D461" s="147" t="s">
        <v>163</v>
      </c>
      <c r="F461" s="159" t="s">
        <v>664</v>
      </c>
      <c r="H461" s="160">
        <v>19.774000000000001</v>
      </c>
      <c r="I461" s="161"/>
      <c r="L461" s="157"/>
      <c r="M461" s="162"/>
      <c r="T461" s="163"/>
      <c r="AT461" s="158" t="s">
        <v>163</v>
      </c>
      <c r="AU461" s="158" t="s">
        <v>88</v>
      </c>
      <c r="AV461" s="13" t="s">
        <v>88</v>
      </c>
      <c r="AW461" s="13" t="s">
        <v>4</v>
      </c>
      <c r="AX461" s="13" t="s">
        <v>86</v>
      </c>
      <c r="AY461" s="158" t="s">
        <v>152</v>
      </c>
    </row>
    <row r="462" spans="2:65" s="1" customFormat="1" ht="49.15" customHeight="1">
      <c r="B462" s="32"/>
      <c r="C462" s="133" t="s">
        <v>665</v>
      </c>
      <c r="D462" s="133" t="s">
        <v>155</v>
      </c>
      <c r="E462" s="134" t="s">
        <v>666</v>
      </c>
      <c r="F462" s="135" t="s">
        <v>667</v>
      </c>
      <c r="G462" s="136" t="s">
        <v>177</v>
      </c>
      <c r="H462" s="137">
        <v>17.600000000000001</v>
      </c>
      <c r="I462" s="138"/>
      <c r="J462" s="139">
        <f>ROUND(I462*H462,2)</f>
        <v>0</v>
      </c>
      <c r="K462" s="140"/>
      <c r="L462" s="32"/>
      <c r="M462" s="141" t="s">
        <v>1</v>
      </c>
      <c r="N462" s="142" t="s">
        <v>43</v>
      </c>
      <c r="P462" s="143">
        <f>O462*H462</f>
        <v>0</v>
      </c>
      <c r="Q462" s="143">
        <v>1.6729999999999998E-2</v>
      </c>
      <c r="R462" s="143">
        <f>Q462*H462</f>
        <v>0.29444799999999999</v>
      </c>
      <c r="S462" s="143">
        <v>0</v>
      </c>
      <c r="T462" s="144">
        <f>S462*H462</f>
        <v>0</v>
      </c>
      <c r="AR462" s="145" t="s">
        <v>251</v>
      </c>
      <c r="AT462" s="145" t="s">
        <v>155</v>
      </c>
      <c r="AU462" s="145" t="s">
        <v>88</v>
      </c>
      <c r="AY462" s="17" t="s">
        <v>152</v>
      </c>
      <c r="BE462" s="146">
        <f>IF(N462="základní",J462,0)</f>
        <v>0</v>
      </c>
      <c r="BF462" s="146">
        <f>IF(N462="snížená",J462,0)</f>
        <v>0</v>
      </c>
      <c r="BG462" s="146">
        <f>IF(N462="zákl. přenesená",J462,0)</f>
        <v>0</v>
      </c>
      <c r="BH462" s="146">
        <f>IF(N462="sníž. přenesená",J462,0)</f>
        <v>0</v>
      </c>
      <c r="BI462" s="146">
        <f>IF(N462="nulová",J462,0)</f>
        <v>0</v>
      </c>
      <c r="BJ462" s="17" t="s">
        <v>86</v>
      </c>
      <c r="BK462" s="146">
        <f>ROUND(I462*H462,2)</f>
        <v>0</v>
      </c>
      <c r="BL462" s="17" t="s">
        <v>251</v>
      </c>
      <c r="BM462" s="145" t="s">
        <v>668</v>
      </c>
    </row>
    <row r="463" spans="2:65" s="12" customFormat="1">
      <c r="B463" s="151"/>
      <c r="D463" s="147" t="s">
        <v>163</v>
      </c>
      <c r="E463" s="152" t="s">
        <v>1</v>
      </c>
      <c r="F463" s="153" t="s">
        <v>340</v>
      </c>
      <c r="H463" s="152" t="s">
        <v>1</v>
      </c>
      <c r="I463" s="154"/>
      <c r="L463" s="151"/>
      <c r="M463" s="155"/>
      <c r="T463" s="156"/>
      <c r="AT463" s="152" t="s">
        <v>163</v>
      </c>
      <c r="AU463" s="152" t="s">
        <v>88</v>
      </c>
      <c r="AV463" s="12" t="s">
        <v>86</v>
      </c>
      <c r="AW463" s="12" t="s">
        <v>35</v>
      </c>
      <c r="AX463" s="12" t="s">
        <v>78</v>
      </c>
      <c r="AY463" s="152" t="s">
        <v>152</v>
      </c>
    </row>
    <row r="464" spans="2:65" s="13" customFormat="1">
      <c r="B464" s="157"/>
      <c r="D464" s="147" t="s">
        <v>163</v>
      </c>
      <c r="E464" s="158" t="s">
        <v>1</v>
      </c>
      <c r="F464" s="159" t="s">
        <v>341</v>
      </c>
      <c r="H464" s="160">
        <v>17.600000000000001</v>
      </c>
      <c r="I464" s="161"/>
      <c r="L464" s="157"/>
      <c r="M464" s="162"/>
      <c r="T464" s="163"/>
      <c r="AT464" s="158" t="s">
        <v>163</v>
      </c>
      <c r="AU464" s="158" t="s">
        <v>88</v>
      </c>
      <c r="AV464" s="13" t="s">
        <v>88</v>
      </c>
      <c r="AW464" s="13" t="s">
        <v>35</v>
      </c>
      <c r="AX464" s="13" t="s">
        <v>78</v>
      </c>
      <c r="AY464" s="158" t="s">
        <v>152</v>
      </c>
    </row>
    <row r="465" spans="2:65" s="14" customFormat="1">
      <c r="B465" s="164"/>
      <c r="D465" s="147" t="s">
        <v>163</v>
      </c>
      <c r="E465" s="165" t="s">
        <v>1</v>
      </c>
      <c r="F465" s="166" t="s">
        <v>166</v>
      </c>
      <c r="H465" s="167">
        <v>17.600000000000001</v>
      </c>
      <c r="I465" s="168"/>
      <c r="L465" s="164"/>
      <c r="M465" s="169"/>
      <c r="T465" s="170"/>
      <c r="AT465" s="165" t="s">
        <v>163</v>
      </c>
      <c r="AU465" s="165" t="s">
        <v>88</v>
      </c>
      <c r="AV465" s="14" t="s">
        <v>159</v>
      </c>
      <c r="AW465" s="14" t="s">
        <v>35</v>
      </c>
      <c r="AX465" s="14" t="s">
        <v>86</v>
      </c>
      <c r="AY465" s="165" t="s">
        <v>152</v>
      </c>
    </row>
    <row r="466" spans="2:65" s="1" customFormat="1" ht="49.15" customHeight="1">
      <c r="B466" s="32"/>
      <c r="C466" s="133" t="s">
        <v>669</v>
      </c>
      <c r="D466" s="133" t="s">
        <v>155</v>
      </c>
      <c r="E466" s="134" t="s">
        <v>670</v>
      </c>
      <c r="F466" s="135" t="s">
        <v>671</v>
      </c>
      <c r="G466" s="136" t="s">
        <v>254</v>
      </c>
      <c r="H466" s="137">
        <v>10</v>
      </c>
      <c r="I466" s="138"/>
      <c r="J466" s="139">
        <f>ROUND(I466*H466,2)</f>
        <v>0</v>
      </c>
      <c r="K466" s="140"/>
      <c r="L466" s="32"/>
      <c r="M466" s="141" t="s">
        <v>1</v>
      </c>
      <c r="N466" s="142" t="s">
        <v>43</v>
      </c>
      <c r="P466" s="143">
        <f>O466*H466</f>
        <v>0</v>
      </c>
      <c r="Q466" s="143">
        <v>3.6850000000000001E-2</v>
      </c>
      <c r="R466" s="143">
        <f>Q466*H466</f>
        <v>0.36849999999999999</v>
      </c>
      <c r="S466" s="143">
        <v>0</v>
      </c>
      <c r="T466" s="144">
        <f>S466*H466</f>
        <v>0</v>
      </c>
      <c r="AR466" s="145" t="s">
        <v>251</v>
      </c>
      <c r="AT466" s="145" t="s">
        <v>155</v>
      </c>
      <c r="AU466" s="145" t="s">
        <v>88</v>
      </c>
      <c r="AY466" s="17" t="s">
        <v>152</v>
      </c>
      <c r="BE466" s="146">
        <f>IF(N466="základní",J466,0)</f>
        <v>0</v>
      </c>
      <c r="BF466" s="146">
        <f>IF(N466="snížená",J466,0)</f>
        <v>0</v>
      </c>
      <c r="BG466" s="146">
        <f>IF(N466="zákl. přenesená",J466,0)</f>
        <v>0</v>
      </c>
      <c r="BH466" s="146">
        <f>IF(N466="sníž. přenesená",J466,0)</f>
        <v>0</v>
      </c>
      <c r="BI466" s="146">
        <f>IF(N466="nulová",J466,0)</f>
        <v>0</v>
      </c>
      <c r="BJ466" s="17" t="s">
        <v>86</v>
      </c>
      <c r="BK466" s="146">
        <f>ROUND(I466*H466,2)</f>
        <v>0</v>
      </c>
      <c r="BL466" s="17" t="s">
        <v>251</v>
      </c>
      <c r="BM466" s="145" t="s">
        <v>672</v>
      </c>
    </row>
    <row r="467" spans="2:65" s="12" customFormat="1">
      <c r="B467" s="151"/>
      <c r="D467" s="147" t="s">
        <v>163</v>
      </c>
      <c r="E467" s="152" t="s">
        <v>1</v>
      </c>
      <c r="F467" s="153" t="s">
        <v>673</v>
      </c>
      <c r="H467" s="152" t="s">
        <v>1</v>
      </c>
      <c r="I467" s="154"/>
      <c r="L467" s="151"/>
      <c r="M467" s="155"/>
      <c r="T467" s="156"/>
      <c r="AT467" s="152" t="s">
        <v>163</v>
      </c>
      <c r="AU467" s="152" t="s">
        <v>88</v>
      </c>
      <c r="AV467" s="12" t="s">
        <v>86</v>
      </c>
      <c r="AW467" s="12" t="s">
        <v>35</v>
      </c>
      <c r="AX467" s="12" t="s">
        <v>78</v>
      </c>
      <c r="AY467" s="152" t="s">
        <v>152</v>
      </c>
    </row>
    <row r="468" spans="2:65" s="13" customFormat="1">
      <c r="B468" s="157"/>
      <c r="D468" s="147" t="s">
        <v>163</v>
      </c>
      <c r="E468" s="158" t="s">
        <v>1</v>
      </c>
      <c r="F468" s="159" t="s">
        <v>674</v>
      </c>
      <c r="H468" s="160">
        <v>10</v>
      </c>
      <c r="I468" s="161"/>
      <c r="L468" s="157"/>
      <c r="M468" s="162"/>
      <c r="T468" s="163"/>
      <c r="AT468" s="158" t="s">
        <v>163</v>
      </c>
      <c r="AU468" s="158" t="s">
        <v>88</v>
      </c>
      <c r="AV468" s="13" t="s">
        <v>88</v>
      </c>
      <c r="AW468" s="13" t="s">
        <v>35</v>
      </c>
      <c r="AX468" s="13" t="s">
        <v>78</v>
      </c>
      <c r="AY468" s="158" t="s">
        <v>152</v>
      </c>
    </row>
    <row r="469" spans="2:65" s="14" customFormat="1">
      <c r="B469" s="164"/>
      <c r="D469" s="147" t="s">
        <v>163</v>
      </c>
      <c r="E469" s="165" t="s">
        <v>1</v>
      </c>
      <c r="F469" s="166" t="s">
        <v>166</v>
      </c>
      <c r="H469" s="167">
        <v>10</v>
      </c>
      <c r="I469" s="168"/>
      <c r="L469" s="164"/>
      <c r="M469" s="169"/>
      <c r="T469" s="170"/>
      <c r="AT469" s="165" t="s">
        <v>163</v>
      </c>
      <c r="AU469" s="165" t="s">
        <v>88</v>
      </c>
      <c r="AV469" s="14" t="s">
        <v>159</v>
      </c>
      <c r="AW469" s="14" t="s">
        <v>35</v>
      </c>
      <c r="AX469" s="14" t="s">
        <v>86</v>
      </c>
      <c r="AY469" s="165" t="s">
        <v>152</v>
      </c>
    </row>
    <row r="470" spans="2:65" s="1" customFormat="1" ht="33" customHeight="1">
      <c r="B470" s="32"/>
      <c r="C470" s="133" t="s">
        <v>675</v>
      </c>
      <c r="D470" s="133" t="s">
        <v>155</v>
      </c>
      <c r="E470" s="134" t="s">
        <v>676</v>
      </c>
      <c r="F470" s="135" t="s">
        <v>677</v>
      </c>
      <c r="G470" s="136" t="s">
        <v>170</v>
      </c>
      <c r="H470" s="137">
        <v>1</v>
      </c>
      <c r="I470" s="138"/>
      <c r="J470" s="139">
        <f>ROUND(I470*H470,2)</f>
        <v>0</v>
      </c>
      <c r="K470" s="140"/>
      <c r="L470" s="32"/>
      <c r="M470" s="141" t="s">
        <v>1</v>
      </c>
      <c r="N470" s="142" t="s">
        <v>43</v>
      </c>
      <c r="P470" s="143">
        <f>O470*H470</f>
        <v>0</v>
      </c>
      <c r="Q470" s="143">
        <v>2.2000000000000001E-4</v>
      </c>
      <c r="R470" s="143">
        <f>Q470*H470</f>
        <v>2.2000000000000001E-4</v>
      </c>
      <c r="S470" s="143">
        <v>0</v>
      </c>
      <c r="T470" s="144">
        <f>S470*H470</f>
        <v>0</v>
      </c>
      <c r="AR470" s="145" t="s">
        <v>251</v>
      </c>
      <c r="AT470" s="145" t="s">
        <v>155</v>
      </c>
      <c r="AU470" s="145" t="s">
        <v>88</v>
      </c>
      <c r="AY470" s="17" t="s">
        <v>152</v>
      </c>
      <c r="BE470" s="146">
        <f>IF(N470="základní",J470,0)</f>
        <v>0</v>
      </c>
      <c r="BF470" s="146">
        <f>IF(N470="snížená",J470,0)</f>
        <v>0</v>
      </c>
      <c r="BG470" s="146">
        <f>IF(N470="zákl. přenesená",J470,0)</f>
        <v>0</v>
      </c>
      <c r="BH470" s="146">
        <f>IF(N470="sníž. přenesená",J470,0)</f>
        <v>0</v>
      </c>
      <c r="BI470" s="146">
        <f>IF(N470="nulová",J470,0)</f>
        <v>0</v>
      </c>
      <c r="BJ470" s="17" t="s">
        <v>86</v>
      </c>
      <c r="BK470" s="146">
        <f>ROUND(I470*H470,2)</f>
        <v>0</v>
      </c>
      <c r="BL470" s="17" t="s">
        <v>251</v>
      </c>
      <c r="BM470" s="145" t="s">
        <v>678</v>
      </c>
    </row>
    <row r="471" spans="2:65" s="13" customFormat="1">
      <c r="B471" s="157"/>
      <c r="D471" s="147" t="s">
        <v>163</v>
      </c>
      <c r="E471" s="158" t="s">
        <v>1</v>
      </c>
      <c r="F471" s="159" t="s">
        <v>679</v>
      </c>
      <c r="H471" s="160">
        <v>1</v>
      </c>
      <c r="I471" s="161"/>
      <c r="L471" s="157"/>
      <c r="M471" s="162"/>
      <c r="T471" s="163"/>
      <c r="AT471" s="158" t="s">
        <v>163</v>
      </c>
      <c r="AU471" s="158" t="s">
        <v>88</v>
      </c>
      <c r="AV471" s="13" t="s">
        <v>88</v>
      </c>
      <c r="AW471" s="13" t="s">
        <v>35</v>
      </c>
      <c r="AX471" s="13" t="s">
        <v>78</v>
      </c>
      <c r="AY471" s="158" t="s">
        <v>152</v>
      </c>
    </row>
    <row r="472" spans="2:65" s="14" customFormat="1">
      <c r="B472" s="164"/>
      <c r="D472" s="147" t="s">
        <v>163</v>
      </c>
      <c r="E472" s="165" t="s">
        <v>1</v>
      </c>
      <c r="F472" s="166" t="s">
        <v>166</v>
      </c>
      <c r="H472" s="167">
        <v>1</v>
      </c>
      <c r="I472" s="168"/>
      <c r="L472" s="164"/>
      <c r="M472" s="169"/>
      <c r="T472" s="170"/>
      <c r="AT472" s="165" t="s">
        <v>163</v>
      </c>
      <c r="AU472" s="165" t="s">
        <v>88</v>
      </c>
      <c r="AV472" s="14" t="s">
        <v>159</v>
      </c>
      <c r="AW472" s="14" t="s">
        <v>35</v>
      </c>
      <c r="AX472" s="14" t="s">
        <v>86</v>
      </c>
      <c r="AY472" s="165" t="s">
        <v>152</v>
      </c>
    </row>
    <row r="473" spans="2:65" s="1" customFormat="1" ht="33" customHeight="1">
      <c r="B473" s="32"/>
      <c r="C473" s="171" t="s">
        <v>680</v>
      </c>
      <c r="D473" s="171" t="s">
        <v>223</v>
      </c>
      <c r="E473" s="172" t="s">
        <v>681</v>
      </c>
      <c r="F473" s="173" t="s">
        <v>682</v>
      </c>
      <c r="G473" s="174" t="s">
        <v>170</v>
      </c>
      <c r="H473" s="175">
        <v>1</v>
      </c>
      <c r="I473" s="176"/>
      <c r="J473" s="177">
        <f>ROUND(I473*H473,2)</f>
        <v>0</v>
      </c>
      <c r="K473" s="178"/>
      <c r="L473" s="179"/>
      <c r="M473" s="180" t="s">
        <v>1</v>
      </c>
      <c r="N473" s="181" t="s">
        <v>43</v>
      </c>
      <c r="P473" s="143">
        <f>O473*H473</f>
        <v>0</v>
      </c>
      <c r="Q473" s="143">
        <v>1.4579999999999999E-2</v>
      </c>
      <c r="R473" s="143">
        <f>Q473*H473</f>
        <v>1.4579999999999999E-2</v>
      </c>
      <c r="S473" s="143">
        <v>0</v>
      </c>
      <c r="T473" s="144">
        <f>S473*H473</f>
        <v>0</v>
      </c>
      <c r="AR473" s="145" t="s">
        <v>332</v>
      </c>
      <c r="AT473" s="145" t="s">
        <v>223</v>
      </c>
      <c r="AU473" s="145" t="s">
        <v>88</v>
      </c>
      <c r="AY473" s="17" t="s">
        <v>152</v>
      </c>
      <c r="BE473" s="146">
        <f>IF(N473="základní",J473,0)</f>
        <v>0</v>
      </c>
      <c r="BF473" s="146">
        <f>IF(N473="snížená",J473,0)</f>
        <v>0</v>
      </c>
      <c r="BG473" s="146">
        <f>IF(N473="zákl. přenesená",J473,0)</f>
        <v>0</v>
      </c>
      <c r="BH473" s="146">
        <f>IF(N473="sníž. přenesená",J473,0)</f>
        <v>0</v>
      </c>
      <c r="BI473" s="146">
        <f>IF(N473="nulová",J473,0)</f>
        <v>0</v>
      </c>
      <c r="BJ473" s="17" t="s">
        <v>86</v>
      </c>
      <c r="BK473" s="146">
        <f>ROUND(I473*H473,2)</f>
        <v>0</v>
      </c>
      <c r="BL473" s="17" t="s">
        <v>251</v>
      </c>
      <c r="BM473" s="145" t="s">
        <v>683</v>
      </c>
    </row>
    <row r="474" spans="2:65" s="1" customFormat="1" ht="37.9" customHeight="1">
      <c r="B474" s="32"/>
      <c r="C474" s="133" t="s">
        <v>684</v>
      </c>
      <c r="D474" s="133" t="s">
        <v>155</v>
      </c>
      <c r="E474" s="134" t="s">
        <v>685</v>
      </c>
      <c r="F474" s="135" t="s">
        <v>686</v>
      </c>
      <c r="G474" s="136" t="s">
        <v>177</v>
      </c>
      <c r="H474" s="137">
        <v>81.989000000000004</v>
      </c>
      <c r="I474" s="138"/>
      <c r="J474" s="139">
        <f>ROUND(I474*H474,2)</f>
        <v>0</v>
      </c>
      <c r="K474" s="140"/>
      <c r="L474" s="32"/>
      <c r="M474" s="141" t="s">
        <v>1</v>
      </c>
      <c r="N474" s="142" t="s">
        <v>43</v>
      </c>
      <c r="P474" s="143">
        <f>O474*H474</f>
        <v>0</v>
      </c>
      <c r="Q474" s="143">
        <v>2.8819999999999998E-2</v>
      </c>
      <c r="R474" s="143">
        <f>Q474*H474</f>
        <v>2.36292298</v>
      </c>
      <c r="S474" s="143">
        <v>0</v>
      </c>
      <c r="T474" s="144">
        <f>S474*H474</f>
        <v>0</v>
      </c>
      <c r="AR474" s="145" t="s">
        <v>251</v>
      </c>
      <c r="AT474" s="145" t="s">
        <v>155</v>
      </c>
      <c r="AU474" s="145" t="s">
        <v>88</v>
      </c>
      <c r="AY474" s="17" t="s">
        <v>152</v>
      </c>
      <c r="BE474" s="146">
        <f>IF(N474="základní",J474,0)</f>
        <v>0</v>
      </c>
      <c r="BF474" s="146">
        <f>IF(N474="snížená",J474,0)</f>
        <v>0</v>
      </c>
      <c r="BG474" s="146">
        <f>IF(N474="zákl. přenesená",J474,0)</f>
        <v>0</v>
      </c>
      <c r="BH474" s="146">
        <f>IF(N474="sníž. přenesená",J474,0)</f>
        <v>0</v>
      </c>
      <c r="BI474" s="146">
        <f>IF(N474="nulová",J474,0)</f>
        <v>0</v>
      </c>
      <c r="BJ474" s="17" t="s">
        <v>86</v>
      </c>
      <c r="BK474" s="146">
        <f>ROUND(I474*H474,2)</f>
        <v>0</v>
      </c>
      <c r="BL474" s="17" t="s">
        <v>251</v>
      </c>
      <c r="BM474" s="145" t="s">
        <v>687</v>
      </c>
    </row>
    <row r="475" spans="2:65" s="12" customFormat="1">
      <c r="B475" s="151"/>
      <c r="D475" s="147" t="s">
        <v>163</v>
      </c>
      <c r="E475" s="152" t="s">
        <v>1</v>
      </c>
      <c r="F475" s="153" t="s">
        <v>526</v>
      </c>
      <c r="H475" s="152" t="s">
        <v>1</v>
      </c>
      <c r="I475" s="154"/>
      <c r="L475" s="151"/>
      <c r="M475" s="155"/>
      <c r="T475" s="156"/>
      <c r="AT475" s="152" t="s">
        <v>163</v>
      </c>
      <c r="AU475" s="152" t="s">
        <v>88</v>
      </c>
      <c r="AV475" s="12" t="s">
        <v>86</v>
      </c>
      <c r="AW475" s="12" t="s">
        <v>35</v>
      </c>
      <c r="AX475" s="12" t="s">
        <v>78</v>
      </c>
      <c r="AY475" s="152" t="s">
        <v>152</v>
      </c>
    </row>
    <row r="476" spans="2:65" s="13" customFormat="1">
      <c r="B476" s="157"/>
      <c r="D476" s="147" t="s">
        <v>163</v>
      </c>
      <c r="E476" s="158" t="s">
        <v>1</v>
      </c>
      <c r="F476" s="159" t="s">
        <v>688</v>
      </c>
      <c r="H476" s="160">
        <v>33.817999999999998</v>
      </c>
      <c r="I476" s="161"/>
      <c r="L476" s="157"/>
      <c r="M476" s="162"/>
      <c r="T476" s="163"/>
      <c r="AT476" s="158" t="s">
        <v>163</v>
      </c>
      <c r="AU476" s="158" t="s">
        <v>88</v>
      </c>
      <c r="AV476" s="13" t="s">
        <v>88</v>
      </c>
      <c r="AW476" s="13" t="s">
        <v>35</v>
      </c>
      <c r="AX476" s="13" t="s">
        <v>78</v>
      </c>
      <c r="AY476" s="158" t="s">
        <v>152</v>
      </c>
    </row>
    <row r="477" spans="2:65" s="13" customFormat="1">
      <c r="B477" s="157"/>
      <c r="D477" s="147" t="s">
        <v>163</v>
      </c>
      <c r="E477" s="158" t="s">
        <v>1</v>
      </c>
      <c r="F477" s="159" t="s">
        <v>689</v>
      </c>
      <c r="H477" s="160">
        <v>48.170999999999999</v>
      </c>
      <c r="I477" s="161"/>
      <c r="L477" s="157"/>
      <c r="M477" s="162"/>
      <c r="T477" s="163"/>
      <c r="AT477" s="158" t="s">
        <v>163</v>
      </c>
      <c r="AU477" s="158" t="s">
        <v>88</v>
      </c>
      <c r="AV477" s="13" t="s">
        <v>88</v>
      </c>
      <c r="AW477" s="13" t="s">
        <v>35</v>
      </c>
      <c r="AX477" s="13" t="s">
        <v>78</v>
      </c>
      <c r="AY477" s="158" t="s">
        <v>152</v>
      </c>
    </row>
    <row r="478" spans="2:65" s="14" customFormat="1">
      <c r="B478" s="164"/>
      <c r="D478" s="147" t="s">
        <v>163</v>
      </c>
      <c r="E478" s="165" t="s">
        <v>1</v>
      </c>
      <c r="F478" s="166" t="s">
        <v>166</v>
      </c>
      <c r="H478" s="167">
        <v>81.989000000000004</v>
      </c>
      <c r="I478" s="168"/>
      <c r="L478" s="164"/>
      <c r="M478" s="169"/>
      <c r="T478" s="170"/>
      <c r="AT478" s="165" t="s">
        <v>163</v>
      </c>
      <c r="AU478" s="165" t="s">
        <v>88</v>
      </c>
      <c r="AV478" s="14" t="s">
        <v>159</v>
      </c>
      <c r="AW478" s="14" t="s">
        <v>35</v>
      </c>
      <c r="AX478" s="14" t="s">
        <v>86</v>
      </c>
      <c r="AY478" s="165" t="s">
        <v>152</v>
      </c>
    </row>
    <row r="479" spans="2:65" s="1" customFormat="1" ht="55.5" customHeight="1">
      <c r="B479" s="32"/>
      <c r="C479" s="133" t="s">
        <v>690</v>
      </c>
      <c r="D479" s="133" t="s">
        <v>155</v>
      </c>
      <c r="E479" s="134" t="s">
        <v>691</v>
      </c>
      <c r="F479" s="135" t="s">
        <v>692</v>
      </c>
      <c r="G479" s="136" t="s">
        <v>319</v>
      </c>
      <c r="H479" s="182"/>
      <c r="I479" s="138"/>
      <c r="J479" s="139">
        <f>ROUND(I479*H479,2)</f>
        <v>0</v>
      </c>
      <c r="K479" s="140"/>
      <c r="L479" s="32"/>
      <c r="M479" s="141" t="s">
        <v>1</v>
      </c>
      <c r="N479" s="142" t="s">
        <v>43</v>
      </c>
      <c r="P479" s="143">
        <f>O479*H479</f>
        <v>0</v>
      </c>
      <c r="Q479" s="143">
        <v>0</v>
      </c>
      <c r="R479" s="143">
        <f>Q479*H479</f>
        <v>0</v>
      </c>
      <c r="S479" s="143">
        <v>0</v>
      </c>
      <c r="T479" s="144">
        <f>S479*H479</f>
        <v>0</v>
      </c>
      <c r="AR479" s="145" t="s">
        <v>251</v>
      </c>
      <c r="AT479" s="145" t="s">
        <v>155</v>
      </c>
      <c r="AU479" s="145" t="s">
        <v>88</v>
      </c>
      <c r="AY479" s="17" t="s">
        <v>152</v>
      </c>
      <c r="BE479" s="146">
        <f>IF(N479="základní",J479,0)</f>
        <v>0</v>
      </c>
      <c r="BF479" s="146">
        <f>IF(N479="snížená",J479,0)</f>
        <v>0</v>
      </c>
      <c r="BG479" s="146">
        <f>IF(N479="zákl. přenesená",J479,0)</f>
        <v>0</v>
      </c>
      <c r="BH479" s="146">
        <f>IF(N479="sníž. přenesená",J479,0)</f>
        <v>0</v>
      </c>
      <c r="BI479" s="146">
        <f>IF(N479="nulová",J479,0)</f>
        <v>0</v>
      </c>
      <c r="BJ479" s="17" t="s">
        <v>86</v>
      </c>
      <c r="BK479" s="146">
        <f>ROUND(I479*H479,2)</f>
        <v>0</v>
      </c>
      <c r="BL479" s="17" t="s">
        <v>251</v>
      </c>
      <c r="BM479" s="145" t="s">
        <v>693</v>
      </c>
    </row>
    <row r="480" spans="2:65" s="1" customFormat="1" ht="66.75" customHeight="1">
      <c r="B480" s="32"/>
      <c r="C480" s="133" t="s">
        <v>694</v>
      </c>
      <c r="D480" s="133" t="s">
        <v>155</v>
      </c>
      <c r="E480" s="134" t="s">
        <v>695</v>
      </c>
      <c r="F480" s="135" t="s">
        <v>696</v>
      </c>
      <c r="G480" s="136" t="s">
        <v>319</v>
      </c>
      <c r="H480" s="182"/>
      <c r="I480" s="138"/>
      <c r="J480" s="139">
        <f>ROUND(I480*H480,2)</f>
        <v>0</v>
      </c>
      <c r="K480" s="140"/>
      <c r="L480" s="32"/>
      <c r="M480" s="141" t="s">
        <v>1</v>
      </c>
      <c r="N480" s="142" t="s">
        <v>43</v>
      </c>
      <c r="P480" s="143">
        <f>O480*H480</f>
        <v>0</v>
      </c>
      <c r="Q480" s="143">
        <v>0</v>
      </c>
      <c r="R480" s="143">
        <f>Q480*H480</f>
        <v>0</v>
      </c>
      <c r="S480" s="143">
        <v>0</v>
      </c>
      <c r="T480" s="144">
        <f>S480*H480</f>
        <v>0</v>
      </c>
      <c r="AR480" s="145" t="s">
        <v>251</v>
      </c>
      <c r="AT480" s="145" t="s">
        <v>155</v>
      </c>
      <c r="AU480" s="145" t="s">
        <v>88</v>
      </c>
      <c r="AY480" s="17" t="s">
        <v>152</v>
      </c>
      <c r="BE480" s="146">
        <f>IF(N480="základní",J480,0)</f>
        <v>0</v>
      </c>
      <c r="BF480" s="146">
        <f>IF(N480="snížená",J480,0)</f>
        <v>0</v>
      </c>
      <c r="BG480" s="146">
        <f>IF(N480="zákl. přenesená",J480,0)</f>
        <v>0</v>
      </c>
      <c r="BH480" s="146">
        <f>IF(N480="sníž. přenesená",J480,0)</f>
        <v>0</v>
      </c>
      <c r="BI480" s="146">
        <f>IF(N480="nulová",J480,0)</f>
        <v>0</v>
      </c>
      <c r="BJ480" s="17" t="s">
        <v>86</v>
      </c>
      <c r="BK480" s="146">
        <f>ROUND(I480*H480,2)</f>
        <v>0</v>
      </c>
      <c r="BL480" s="17" t="s">
        <v>251</v>
      </c>
      <c r="BM480" s="145" t="s">
        <v>697</v>
      </c>
    </row>
    <row r="481" spans="2:65" s="13" customFormat="1">
      <c r="B481" s="157"/>
      <c r="D481" s="147" t="s">
        <v>163</v>
      </c>
      <c r="F481" s="159" t="s">
        <v>698</v>
      </c>
      <c r="H481" s="160">
        <v>4528.2740000000003</v>
      </c>
      <c r="I481" s="161"/>
      <c r="L481" s="157"/>
      <c r="M481" s="162"/>
      <c r="T481" s="163"/>
      <c r="AT481" s="158" t="s">
        <v>163</v>
      </c>
      <c r="AU481" s="158" t="s">
        <v>88</v>
      </c>
      <c r="AV481" s="13" t="s">
        <v>88</v>
      </c>
      <c r="AW481" s="13" t="s">
        <v>4</v>
      </c>
      <c r="AX481" s="13" t="s">
        <v>86</v>
      </c>
      <c r="AY481" s="158" t="s">
        <v>152</v>
      </c>
    </row>
    <row r="482" spans="2:65" s="11" customFormat="1" ht="22.9" customHeight="1">
      <c r="B482" s="121"/>
      <c r="D482" s="122" t="s">
        <v>77</v>
      </c>
      <c r="E482" s="131" t="s">
        <v>699</v>
      </c>
      <c r="F482" s="131" t="s">
        <v>700</v>
      </c>
      <c r="I482" s="124"/>
      <c r="J482" s="132">
        <f>BK482</f>
        <v>0</v>
      </c>
      <c r="L482" s="121"/>
      <c r="M482" s="126"/>
      <c r="P482" s="127">
        <f>SUM(P483:P497)</f>
        <v>0</v>
      </c>
      <c r="R482" s="127">
        <f>SUM(R483:R497)</f>
        <v>2.2671360000000002E-2</v>
      </c>
      <c r="T482" s="128">
        <f>SUM(T483:T497)</f>
        <v>5.94E-3</v>
      </c>
      <c r="AR482" s="122" t="s">
        <v>88</v>
      </c>
      <c r="AT482" s="129" t="s">
        <v>77</v>
      </c>
      <c r="AU482" s="129" t="s">
        <v>86</v>
      </c>
      <c r="AY482" s="122" t="s">
        <v>152</v>
      </c>
      <c r="BK482" s="130">
        <f>SUM(BK483:BK497)</f>
        <v>0</v>
      </c>
    </row>
    <row r="483" spans="2:65" s="1" customFormat="1" ht="21.75" customHeight="1">
      <c r="B483" s="32"/>
      <c r="C483" s="133" t="s">
        <v>701</v>
      </c>
      <c r="D483" s="133" t="s">
        <v>155</v>
      </c>
      <c r="E483" s="134" t="s">
        <v>702</v>
      </c>
      <c r="F483" s="135" t="s">
        <v>703</v>
      </c>
      <c r="G483" s="136" t="s">
        <v>170</v>
      </c>
      <c r="H483" s="137">
        <v>2</v>
      </c>
      <c r="I483" s="138"/>
      <c r="J483" s="139">
        <f>ROUND(I483*H483,2)</f>
        <v>0</v>
      </c>
      <c r="K483" s="140"/>
      <c r="L483" s="32"/>
      <c r="M483" s="141" t="s">
        <v>1</v>
      </c>
      <c r="N483" s="142" t="s">
        <v>43</v>
      </c>
      <c r="P483" s="143">
        <f>O483*H483</f>
        <v>0</v>
      </c>
      <c r="Q483" s="143">
        <v>0</v>
      </c>
      <c r="R483" s="143">
        <f>Q483*H483</f>
        <v>0</v>
      </c>
      <c r="S483" s="143">
        <v>2.97E-3</v>
      </c>
      <c r="T483" s="144">
        <f>S483*H483</f>
        <v>5.94E-3</v>
      </c>
      <c r="AR483" s="145" t="s">
        <v>251</v>
      </c>
      <c r="AT483" s="145" t="s">
        <v>155</v>
      </c>
      <c r="AU483" s="145" t="s">
        <v>88</v>
      </c>
      <c r="AY483" s="17" t="s">
        <v>152</v>
      </c>
      <c r="BE483" s="146">
        <f>IF(N483="základní",J483,0)</f>
        <v>0</v>
      </c>
      <c r="BF483" s="146">
        <f>IF(N483="snížená",J483,0)</f>
        <v>0</v>
      </c>
      <c r="BG483" s="146">
        <f>IF(N483="zákl. přenesená",J483,0)</f>
        <v>0</v>
      </c>
      <c r="BH483" s="146">
        <f>IF(N483="sníž. přenesená",J483,0)</f>
        <v>0</v>
      </c>
      <c r="BI483" s="146">
        <f>IF(N483="nulová",J483,0)</f>
        <v>0</v>
      </c>
      <c r="BJ483" s="17" t="s">
        <v>86</v>
      </c>
      <c r="BK483" s="146">
        <f>ROUND(I483*H483,2)</f>
        <v>0</v>
      </c>
      <c r="BL483" s="17" t="s">
        <v>251</v>
      </c>
      <c r="BM483" s="145" t="s">
        <v>704</v>
      </c>
    </row>
    <row r="484" spans="2:65" s="12" customFormat="1">
      <c r="B484" s="151"/>
      <c r="D484" s="147" t="s">
        <v>163</v>
      </c>
      <c r="E484" s="152" t="s">
        <v>1</v>
      </c>
      <c r="F484" s="153" t="s">
        <v>705</v>
      </c>
      <c r="H484" s="152" t="s">
        <v>1</v>
      </c>
      <c r="I484" s="154"/>
      <c r="L484" s="151"/>
      <c r="M484" s="155"/>
      <c r="T484" s="156"/>
      <c r="AT484" s="152" t="s">
        <v>163</v>
      </c>
      <c r="AU484" s="152" t="s">
        <v>88</v>
      </c>
      <c r="AV484" s="12" t="s">
        <v>86</v>
      </c>
      <c r="AW484" s="12" t="s">
        <v>35</v>
      </c>
      <c r="AX484" s="12" t="s">
        <v>78</v>
      </c>
      <c r="AY484" s="152" t="s">
        <v>152</v>
      </c>
    </row>
    <row r="485" spans="2:65" s="13" customFormat="1">
      <c r="B485" s="157"/>
      <c r="D485" s="147" t="s">
        <v>163</v>
      </c>
      <c r="E485" s="158" t="s">
        <v>1</v>
      </c>
      <c r="F485" s="159" t="s">
        <v>88</v>
      </c>
      <c r="H485" s="160">
        <v>2</v>
      </c>
      <c r="I485" s="161"/>
      <c r="L485" s="157"/>
      <c r="M485" s="162"/>
      <c r="T485" s="163"/>
      <c r="AT485" s="158" t="s">
        <v>163</v>
      </c>
      <c r="AU485" s="158" t="s">
        <v>88</v>
      </c>
      <c r="AV485" s="13" t="s">
        <v>88</v>
      </c>
      <c r="AW485" s="13" t="s">
        <v>35</v>
      </c>
      <c r="AX485" s="13" t="s">
        <v>78</v>
      </c>
      <c r="AY485" s="158" t="s">
        <v>152</v>
      </c>
    </row>
    <row r="486" spans="2:65" s="14" customFormat="1">
      <c r="B486" s="164"/>
      <c r="D486" s="147" t="s">
        <v>163</v>
      </c>
      <c r="E486" s="165" t="s">
        <v>1</v>
      </c>
      <c r="F486" s="166" t="s">
        <v>166</v>
      </c>
      <c r="H486" s="167">
        <v>2</v>
      </c>
      <c r="I486" s="168"/>
      <c r="L486" s="164"/>
      <c r="M486" s="169"/>
      <c r="T486" s="170"/>
      <c r="AT486" s="165" t="s">
        <v>163</v>
      </c>
      <c r="AU486" s="165" t="s">
        <v>88</v>
      </c>
      <c r="AV486" s="14" t="s">
        <v>159</v>
      </c>
      <c r="AW486" s="14" t="s">
        <v>35</v>
      </c>
      <c r="AX486" s="14" t="s">
        <v>86</v>
      </c>
      <c r="AY486" s="165" t="s">
        <v>152</v>
      </c>
    </row>
    <row r="487" spans="2:65" s="1" customFormat="1" ht="37.9" customHeight="1">
      <c r="B487" s="32"/>
      <c r="C487" s="133" t="s">
        <v>706</v>
      </c>
      <c r="D487" s="133" t="s">
        <v>155</v>
      </c>
      <c r="E487" s="134" t="s">
        <v>707</v>
      </c>
      <c r="F487" s="135" t="s">
        <v>708</v>
      </c>
      <c r="G487" s="136" t="s">
        <v>177</v>
      </c>
      <c r="H487" s="137">
        <v>1.5840000000000001</v>
      </c>
      <c r="I487" s="138"/>
      <c r="J487" s="139">
        <f>ROUND(I487*H487,2)</f>
        <v>0</v>
      </c>
      <c r="K487" s="140"/>
      <c r="L487" s="32"/>
      <c r="M487" s="141" t="s">
        <v>1</v>
      </c>
      <c r="N487" s="142" t="s">
        <v>43</v>
      </c>
      <c r="P487" s="143">
        <f>O487*H487</f>
        <v>0</v>
      </c>
      <c r="Q487" s="143">
        <v>1.0789999999999999E-2</v>
      </c>
      <c r="R487" s="143">
        <f>Q487*H487</f>
        <v>1.709136E-2</v>
      </c>
      <c r="S487" s="143">
        <v>0</v>
      </c>
      <c r="T487" s="144">
        <f>S487*H487</f>
        <v>0</v>
      </c>
      <c r="AR487" s="145" t="s">
        <v>251</v>
      </c>
      <c r="AT487" s="145" t="s">
        <v>155</v>
      </c>
      <c r="AU487" s="145" t="s">
        <v>88</v>
      </c>
      <c r="AY487" s="17" t="s">
        <v>152</v>
      </c>
      <c r="BE487" s="146">
        <f>IF(N487="základní",J487,0)</f>
        <v>0</v>
      </c>
      <c r="BF487" s="146">
        <f>IF(N487="snížená",J487,0)</f>
        <v>0</v>
      </c>
      <c r="BG487" s="146">
        <f>IF(N487="zákl. přenesená",J487,0)</f>
        <v>0</v>
      </c>
      <c r="BH487" s="146">
        <f>IF(N487="sníž. přenesená",J487,0)</f>
        <v>0</v>
      </c>
      <c r="BI487" s="146">
        <f>IF(N487="nulová",J487,0)</f>
        <v>0</v>
      </c>
      <c r="BJ487" s="17" t="s">
        <v>86</v>
      </c>
      <c r="BK487" s="146">
        <f>ROUND(I487*H487,2)</f>
        <v>0</v>
      </c>
      <c r="BL487" s="17" t="s">
        <v>251</v>
      </c>
      <c r="BM487" s="145" t="s">
        <v>709</v>
      </c>
    </row>
    <row r="488" spans="2:65" s="12" customFormat="1">
      <c r="B488" s="151"/>
      <c r="D488" s="147" t="s">
        <v>163</v>
      </c>
      <c r="E488" s="152" t="s">
        <v>1</v>
      </c>
      <c r="F488" s="153" t="s">
        <v>710</v>
      </c>
      <c r="H488" s="152" t="s">
        <v>1</v>
      </c>
      <c r="I488" s="154"/>
      <c r="L488" s="151"/>
      <c r="M488" s="155"/>
      <c r="T488" s="156"/>
      <c r="AT488" s="152" t="s">
        <v>163</v>
      </c>
      <c r="AU488" s="152" t="s">
        <v>88</v>
      </c>
      <c r="AV488" s="12" t="s">
        <v>86</v>
      </c>
      <c r="AW488" s="12" t="s">
        <v>35</v>
      </c>
      <c r="AX488" s="12" t="s">
        <v>78</v>
      </c>
      <c r="AY488" s="152" t="s">
        <v>152</v>
      </c>
    </row>
    <row r="489" spans="2:65" s="13" customFormat="1">
      <c r="B489" s="157"/>
      <c r="D489" s="147" t="s">
        <v>163</v>
      </c>
      <c r="E489" s="158" t="s">
        <v>1</v>
      </c>
      <c r="F489" s="159" t="s">
        <v>711</v>
      </c>
      <c r="H489" s="160">
        <v>0.82499999999999996</v>
      </c>
      <c r="I489" s="161"/>
      <c r="L489" s="157"/>
      <c r="M489" s="162"/>
      <c r="T489" s="163"/>
      <c r="AT489" s="158" t="s">
        <v>163</v>
      </c>
      <c r="AU489" s="158" t="s">
        <v>88</v>
      </c>
      <c r="AV489" s="13" t="s">
        <v>88</v>
      </c>
      <c r="AW489" s="13" t="s">
        <v>35</v>
      </c>
      <c r="AX489" s="13" t="s">
        <v>78</v>
      </c>
      <c r="AY489" s="158" t="s">
        <v>152</v>
      </c>
    </row>
    <row r="490" spans="2:65" s="13" customFormat="1">
      <c r="B490" s="157"/>
      <c r="D490" s="147" t="s">
        <v>163</v>
      </c>
      <c r="E490" s="158" t="s">
        <v>1</v>
      </c>
      <c r="F490" s="159" t="s">
        <v>712</v>
      </c>
      <c r="H490" s="160">
        <v>0.75900000000000001</v>
      </c>
      <c r="I490" s="161"/>
      <c r="L490" s="157"/>
      <c r="M490" s="162"/>
      <c r="T490" s="163"/>
      <c r="AT490" s="158" t="s">
        <v>163</v>
      </c>
      <c r="AU490" s="158" t="s">
        <v>88</v>
      </c>
      <c r="AV490" s="13" t="s">
        <v>88</v>
      </c>
      <c r="AW490" s="13" t="s">
        <v>35</v>
      </c>
      <c r="AX490" s="13" t="s">
        <v>78</v>
      </c>
      <c r="AY490" s="158" t="s">
        <v>152</v>
      </c>
    </row>
    <row r="491" spans="2:65" s="14" customFormat="1">
      <c r="B491" s="164"/>
      <c r="D491" s="147" t="s">
        <v>163</v>
      </c>
      <c r="E491" s="165" t="s">
        <v>1</v>
      </c>
      <c r="F491" s="166" t="s">
        <v>166</v>
      </c>
      <c r="H491" s="167">
        <v>1.5840000000000001</v>
      </c>
      <c r="I491" s="168"/>
      <c r="L491" s="164"/>
      <c r="M491" s="169"/>
      <c r="T491" s="170"/>
      <c r="AT491" s="165" t="s">
        <v>163</v>
      </c>
      <c r="AU491" s="165" t="s">
        <v>88</v>
      </c>
      <c r="AV491" s="14" t="s">
        <v>159</v>
      </c>
      <c r="AW491" s="14" t="s">
        <v>35</v>
      </c>
      <c r="AX491" s="14" t="s">
        <v>86</v>
      </c>
      <c r="AY491" s="165" t="s">
        <v>152</v>
      </c>
    </row>
    <row r="492" spans="2:65" s="1" customFormat="1" ht="49.15" customHeight="1">
      <c r="B492" s="32"/>
      <c r="C492" s="133" t="s">
        <v>713</v>
      </c>
      <c r="D492" s="133" t="s">
        <v>155</v>
      </c>
      <c r="E492" s="134" t="s">
        <v>714</v>
      </c>
      <c r="F492" s="135" t="s">
        <v>715</v>
      </c>
      <c r="G492" s="136" t="s">
        <v>170</v>
      </c>
      <c r="H492" s="137">
        <v>2</v>
      </c>
      <c r="I492" s="138"/>
      <c r="J492" s="139">
        <f>ROUND(I492*H492,2)</f>
        <v>0</v>
      </c>
      <c r="K492" s="140"/>
      <c r="L492" s="32"/>
      <c r="M492" s="141" t="s">
        <v>1</v>
      </c>
      <c r="N492" s="142" t="s">
        <v>43</v>
      </c>
      <c r="P492" s="143">
        <f>O492*H492</f>
        <v>0</v>
      </c>
      <c r="Q492" s="143">
        <v>2.7899999999999999E-3</v>
      </c>
      <c r="R492" s="143">
        <f>Q492*H492</f>
        <v>5.5799999999999999E-3</v>
      </c>
      <c r="S492" s="143">
        <v>0</v>
      </c>
      <c r="T492" s="144">
        <f>S492*H492</f>
        <v>0</v>
      </c>
      <c r="AR492" s="145" t="s">
        <v>251</v>
      </c>
      <c r="AT492" s="145" t="s">
        <v>155</v>
      </c>
      <c r="AU492" s="145" t="s">
        <v>88</v>
      </c>
      <c r="AY492" s="17" t="s">
        <v>152</v>
      </c>
      <c r="BE492" s="146">
        <f>IF(N492="základní",J492,0)</f>
        <v>0</v>
      </c>
      <c r="BF492" s="146">
        <f>IF(N492="snížená",J492,0)</f>
        <v>0</v>
      </c>
      <c r="BG492" s="146">
        <f>IF(N492="zákl. přenesená",J492,0)</f>
        <v>0</v>
      </c>
      <c r="BH492" s="146">
        <f>IF(N492="sníž. přenesená",J492,0)</f>
        <v>0</v>
      </c>
      <c r="BI492" s="146">
        <f>IF(N492="nulová",J492,0)</f>
        <v>0</v>
      </c>
      <c r="BJ492" s="17" t="s">
        <v>86</v>
      </c>
      <c r="BK492" s="146">
        <f>ROUND(I492*H492,2)</f>
        <v>0</v>
      </c>
      <c r="BL492" s="17" t="s">
        <v>251</v>
      </c>
      <c r="BM492" s="145" t="s">
        <v>716</v>
      </c>
    </row>
    <row r="493" spans="2:65" s="13" customFormat="1">
      <c r="B493" s="157"/>
      <c r="D493" s="147" t="s">
        <v>163</v>
      </c>
      <c r="E493" s="158" t="s">
        <v>1</v>
      </c>
      <c r="F493" s="159" t="s">
        <v>717</v>
      </c>
      <c r="H493" s="160">
        <v>2</v>
      </c>
      <c r="I493" s="161"/>
      <c r="L493" s="157"/>
      <c r="M493" s="162"/>
      <c r="T493" s="163"/>
      <c r="AT493" s="158" t="s">
        <v>163</v>
      </c>
      <c r="AU493" s="158" t="s">
        <v>88</v>
      </c>
      <c r="AV493" s="13" t="s">
        <v>88</v>
      </c>
      <c r="AW493" s="13" t="s">
        <v>35</v>
      </c>
      <c r="AX493" s="13" t="s">
        <v>78</v>
      </c>
      <c r="AY493" s="158" t="s">
        <v>152</v>
      </c>
    </row>
    <row r="494" spans="2:65" s="14" customFormat="1">
      <c r="B494" s="164"/>
      <c r="D494" s="147" t="s">
        <v>163</v>
      </c>
      <c r="E494" s="165" t="s">
        <v>1</v>
      </c>
      <c r="F494" s="166" t="s">
        <v>166</v>
      </c>
      <c r="H494" s="167">
        <v>2</v>
      </c>
      <c r="I494" s="168"/>
      <c r="L494" s="164"/>
      <c r="M494" s="169"/>
      <c r="T494" s="170"/>
      <c r="AT494" s="165" t="s">
        <v>163</v>
      </c>
      <c r="AU494" s="165" t="s">
        <v>88</v>
      </c>
      <c r="AV494" s="14" t="s">
        <v>159</v>
      </c>
      <c r="AW494" s="14" t="s">
        <v>35</v>
      </c>
      <c r="AX494" s="14" t="s">
        <v>86</v>
      </c>
      <c r="AY494" s="165" t="s">
        <v>152</v>
      </c>
    </row>
    <row r="495" spans="2:65" s="1" customFormat="1" ht="55.5" customHeight="1">
      <c r="B495" s="32"/>
      <c r="C495" s="133" t="s">
        <v>718</v>
      </c>
      <c r="D495" s="133" t="s">
        <v>155</v>
      </c>
      <c r="E495" s="134" t="s">
        <v>719</v>
      </c>
      <c r="F495" s="135" t="s">
        <v>720</v>
      </c>
      <c r="G495" s="136" t="s">
        <v>319</v>
      </c>
      <c r="H495" s="182"/>
      <c r="I495" s="138"/>
      <c r="J495" s="139">
        <f>ROUND(I495*H495,2)</f>
        <v>0</v>
      </c>
      <c r="K495" s="140"/>
      <c r="L495" s="32"/>
      <c r="M495" s="141" t="s">
        <v>1</v>
      </c>
      <c r="N495" s="142" t="s">
        <v>43</v>
      </c>
      <c r="P495" s="143">
        <f>O495*H495</f>
        <v>0</v>
      </c>
      <c r="Q495" s="143">
        <v>0</v>
      </c>
      <c r="R495" s="143">
        <f>Q495*H495</f>
        <v>0</v>
      </c>
      <c r="S495" s="143">
        <v>0</v>
      </c>
      <c r="T495" s="144">
        <f>S495*H495</f>
        <v>0</v>
      </c>
      <c r="AR495" s="145" t="s">
        <v>251</v>
      </c>
      <c r="AT495" s="145" t="s">
        <v>155</v>
      </c>
      <c r="AU495" s="145" t="s">
        <v>88</v>
      </c>
      <c r="AY495" s="17" t="s">
        <v>152</v>
      </c>
      <c r="BE495" s="146">
        <f>IF(N495="základní",J495,0)</f>
        <v>0</v>
      </c>
      <c r="BF495" s="146">
        <f>IF(N495="snížená",J495,0)</f>
        <v>0</v>
      </c>
      <c r="BG495" s="146">
        <f>IF(N495="zákl. přenesená",J495,0)</f>
        <v>0</v>
      </c>
      <c r="BH495" s="146">
        <f>IF(N495="sníž. přenesená",J495,0)</f>
        <v>0</v>
      </c>
      <c r="BI495" s="146">
        <f>IF(N495="nulová",J495,0)</f>
        <v>0</v>
      </c>
      <c r="BJ495" s="17" t="s">
        <v>86</v>
      </c>
      <c r="BK495" s="146">
        <f>ROUND(I495*H495,2)</f>
        <v>0</v>
      </c>
      <c r="BL495" s="17" t="s">
        <v>251</v>
      </c>
      <c r="BM495" s="145" t="s">
        <v>721</v>
      </c>
    </row>
    <row r="496" spans="2:65" s="1" customFormat="1" ht="66.75" customHeight="1">
      <c r="B496" s="32"/>
      <c r="C496" s="133" t="s">
        <v>722</v>
      </c>
      <c r="D496" s="133" t="s">
        <v>155</v>
      </c>
      <c r="E496" s="134" t="s">
        <v>723</v>
      </c>
      <c r="F496" s="135" t="s">
        <v>724</v>
      </c>
      <c r="G496" s="136" t="s">
        <v>319</v>
      </c>
      <c r="H496" s="182"/>
      <c r="I496" s="138"/>
      <c r="J496" s="139">
        <f>ROUND(I496*H496,2)</f>
        <v>0</v>
      </c>
      <c r="K496" s="140"/>
      <c r="L496" s="32"/>
      <c r="M496" s="141" t="s">
        <v>1</v>
      </c>
      <c r="N496" s="142" t="s">
        <v>43</v>
      </c>
      <c r="P496" s="143">
        <f>O496*H496</f>
        <v>0</v>
      </c>
      <c r="Q496" s="143">
        <v>0</v>
      </c>
      <c r="R496" s="143">
        <f>Q496*H496</f>
        <v>0</v>
      </c>
      <c r="S496" s="143">
        <v>0</v>
      </c>
      <c r="T496" s="144">
        <f>S496*H496</f>
        <v>0</v>
      </c>
      <c r="AR496" s="145" t="s">
        <v>251</v>
      </c>
      <c r="AT496" s="145" t="s">
        <v>155</v>
      </c>
      <c r="AU496" s="145" t="s">
        <v>88</v>
      </c>
      <c r="AY496" s="17" t="s">
        <v>152</v>
      </c>
      <c r="BE496" s="146">
        <f>IF(N496="základní",J496,0)</f>
        <v>0</v>
      </c>
      <c r="BF496" s="146">
        <f>IF(N496="snížená",J496,0)</f>
        <v>0</v>
      </c>
      <c r="BG496" s="146">
        <f>IF(N496="zákl. přenesená",J496,0)</f>
        <v>0</v>
      </c>
      <c r="BH496" s="146">
        <f>IF(N496="sníž. přenesená",J496,0)</f>
        <v>0</v>
      </c>
      <c r="BI496" s="146">
        <f>IF(N496="nulová",J496,0)</f>
        <v>0</v>
      </c>
      <c r="BJ496" s="17" t="s">
        <v>86</v>
      </c>
      <c r="BK496" s="146">
        <f>ROUND(I496*H496,2)</f>
        <v>0</v>
      </c>
      <c r="BL496" s="17" t="s">
        <v>251</v>
      </c>
      <c r="BM496" s="145" t="s">
        <v>725</v>
      </c>
    </row>
    <row r="497" spans="2:65" s="13" customFormat="1">
      <c r="B497" s="157"/>
      <c r="D497" s="147" t="s">
        <v>163</v>
      </c>
      <c r="F497" s="159" t="s">
        <v>726</v>
      </c>
      <c r="H497" s="160">
        <v>149.10400000000001</v>
      </c>
      <c r="I497" s="161"/>
      <c r="L497" s="157"/>
      <c r="M497" s="162"/>
      <c r="T497" s="163"/>
      <c r="AT497" s="158" t="s">
        <v>163</v>
      </c>
      <c r="AU497" s="158" t="s">
        <v>88</v>
      </c>
      <c r="AV497" s="13" t="s">
        <v>88</v>
      </c>
      <c r="AW497" s="13" t="s">
        <v>4</v>
      </c>
      <c r="AX497" s="13" t="s">
        <v>86</v>
      </c>
      <c r="AY497" s="158" t="s">
        <v>152</v>
      </c>
    </row>
    <row r="498" spans="2:65" s="11" customFormat="1" ht="22.9" customHeight="1">
      <c r="B498" s="121"/>
      <c r="D498" s="122" t="s">
        <v>77</v>
      </c>
      <c r="E498" s="131" t="s">
        <v>727</v>
      </c>
      <c r="F498" s="131" t="s">
        <v>728</v>
      </c>
      <c r="I498" s="124"/>
      <c r="J498" s="132">
        <f>BK498</f>
        <v>0</v>
      </c>
      <c r="L498" s="121"/>
      <c r="M498" s="126"/>
      <c r="P498" s="127">
        <f>SUM(P499:P521)</f>
        <v>0</v>
      </c>
      <c r="R498" s="127">
        <f>SUM(R499:R521)</f>
        <v>3.1300000000000001E-2</v>
      </c>
      <c r="T498" s="128">
        <f>SUM(T499:T521)</f>
        <v>0.12459999999999999</v>
      </c>
      <c r="AR498" s="122" t="s">
        <v>88</v>
      </c>
      <c r="AT498" s="129" t="s">
        <v>77</v>
      </c>
      <c r="AU498" s="129" t="s">
        <v>86</v>
      </c>
      <c r="AY498" s="122" t="s">
        <v>152</v>
      </c>
      <c r="BK498" s="130">
        <f>SUM(BK499:BK521)</f>
        <v>0</v>
      </c>
    </row>
    <row r="499" spans="2:65" s="1" customFormat="1" ht="24.25" customHeight="1">
      <c r="B499" s="32"/>
      <c r="C499" s="133" t="s">
        <v>729</v>
      </c>
      <c r="D499" s="133" t="s">
        <v>155</v>
      </c>
      <c r="E499" s="134" t="s">
        <v>730</v>
      </c>
      <c r="F499" s="135" t="s">
        <v>731</v>
      </c>
      <c r="G499" s="136" t="s">
        <v>177</v>
      </c>
      <c r="H499" s="137">
        <v>2.8</v>
      </c>
      <c r="I499" s="138"/>
      <c r="J499" s="139">
        <f>ROUND(I499*H499,2)</f>
        <v>0</v>
      </c>
      <c r="K499" s="140"/>
      <c r="L499" s="32"/>
      <c r="M499" s="141" t="s">
        <v>1</v>
      </c>
      <c r="N499" s="142" t="s">
        <v>43</v>
      </c>
      <c r="P499" s="143">
        <f>O499*H499</f>
        <v>0</v>
      </c>
      <c r="Q499" s="143">
        <v>0</v>
      </c>
      <c r="R499" s="143">
        <f>Q499*H499</f>
        <v>0</v>
      </c>
      <c r="S499" s="143">
        <v>0</v>
      </c>
      <c r="T499" s="144">
        <f>S499*H499</f>
        <v>0</v>
      </c>
      <c r="AR499" s="145" t="s">
        <v>251</v>
      </c>
      <c r="AT499" s="145" t="s">
        <v>155</v>
      </c>
      <c r="AU499" s="145" t="s">
        <v>88</v>
      </c>
      <c r="AY499" s="17" t="s">
        <v>152</v>
      </c>
      <c r="BE499" s="146">
        <f>IF(N499="základní",J499,0)</f>
        <v>0</v>
      </c>
      <c r="BF499" s="146">
        <f>IF(N499="snížená",J499,0)</f>
        <v>0</v>
      </c>
      <c r="BG499" s="146">
        <f>IF(N499="zákl. přenesená",J499,0)</f>
        <v>0</v>
      </c>
      <c r="BH499" s="146">
        <f>IF(N499="sníž. přenesená",J499,0)</f>
        <v>0</v>
      </c>
      <c r="BI499" s="146">
        <f>IF(N499="nulová",J499,0)</f>
        <v>0</v>
      </c>
      <c r="BJ499" s="17" t="s">
        <v>86</v>
      </c>
      <c r="BK499" s="146">
        <f>ROUND(I499*H499,2)</f>
        <v>0</v>
      </c>
      <c r="BL499" s="17" t="s">
        <v>251</v>
      </c>
      <c r="BM499" s="145" t="s">
        <v>732</v>
      </c>
    </row>
    <row r="500" spans="2:65" s="1" customFormat="1" ht="18">
      <c r="B500" s="32"/>
      <c r="D500" s="147" t="s">
        <v>161</v>
      </c>
      <c r="F500" s="148" t="s">
        <v>733</v>
      </c>
      <c r="I500" s="149"/>
      <c r="L500" s="32"/>
      <c r="M500" s="150"/>
      <c r="T500" s="56"/>
      <c r="AT500" s="17" t="s">
        <v>161</v>
      </c>
      <c r="AU500" s="17" t="s">
        <v>88</v>
      </c>
    </row>
    <row r="501" spans="2:65" s="12" customFormat="1">
      <c r="B501" s="151"/>
      <c r="D501" s="147" t="s">
        <v>163</v>
      </c>
      <c r="E501" s="152" t="s">
        <v>1</v>
      </c>
      <c r="F501" s="153" t="s">
        <v>500</v>
      </c>
      <c r="H501" s="152" t="s">
        <v>1</v>
      </c>
      <c r="I501" s="154"/>
      <c r="L501" s="151"/>
      <c r="M501" s="155"/>
      <c r="T501" s="156"/>
      <c r="AT501" s="152" t="s">
        <v>163</v>
      </c>
      <c r="AU501" s="152" t="s">
        <v>88</v>
      </c>
      <c r="AV501" s="12" t="s">
        <v>86</v>
      </c>
      <c r="AW501" s="12" t="s">
        <v>35</v>
      </c>
      <c r="AX501" s="12" t="s">
        <v>78</v>
      </c>
      <c r="AY501" s="152" t="s">
        <v>152</v>
      </c>
    </row>
    <row r="502" spans="2:65" s="13" customFormat="1">
      <c r="B502" s="157"/>
      <c r="D502" s="147" t="s">
        <v>163</v>
      </c>
      <c r="E502" s="158" t="s">
        <v>1</v>
      </c>
      <c r="F502" s="159" t="s">
        <v>501</v>
      </c>
      <c r="H502" s="160">
        <v>2.8</v>
      </c>
      <c r="I502" s="161"/>
      <c r="L502" s="157"/>
      <c r="M502" s="162"/>
      <c r="T502" s="163"/>
      <c r="AT502" s="158" t="s">
        <v>163</v>
      </c>
      <c r="AU502" s="158" t="s">
        <v>88</v>
      </c>
      <c r="AV502" s="13" t="s">
        <v>88</v>
      </c>
      <c r="AW502" s="13" t="s">
        <v>35</v>
      </c>
      <c r="AX502" s="13" t="s">
        <v>78</v>
      </c>
      <c r="AY502" s="158" t="s">
        <v>152</v>
      </c>
    </row>
    <row r="503" spans="2:65" s="14" customFormat="1">
      <c r="B503" s="164"/>
      <c r="D503" s="147" t="s">
        <v>163</v>
      </c>
      <c r="E503" s="165" t="s">
        <v>1</v>
      </c>
      <c r="F503" s="166" t="s">
        <v>166</v>
      </c>
      <c r="H503" s="167">
        <v>2.8</v>
      </c>
      <c r="I503" s="168"/>
      <c r="L503" s="164"/>
      <c r="M503" s="169"/>
      <c r="T503" s="170"/>
      <c r="AT503" s="165" t="s">
        <v>163</v>
      </c>
      <c r="AU503" s="165" t="s">
        <v>88</v>
      </c>
      <c r="AV503" s="14" t="s">
        <v>159</v>
      </c>
      <c r="AW503" s="14" t="s">
        <v>35</v>
      </c>
      <c r="AX503" s="14" t="s">
        <v>86</v>
      </c>
      <c r="AY503" s="165" t="s">
        <v>152</v>
      </c>
    </row>
    <row r="504" spans="2:65" s="1" customFormat="1" ht="24.25" customHeight="1">
      <c r="B504" s="32"/>
      <c r="C504" s="133" t="s">
        <v>734</v>
      </c>
      <c r="D504" s="133" t="s">
        <v>155</v>
      </c>
      <c r="E504" s="134" t="s">
        <v>735</v>
      </c>
      <c r="F504" s="135" t="s">
        <v>736</v>
      </c>
      <c r="G504" s="136" t="s">
        <v>177</v>
      </c>
      <c r="H504" s="137">
        <v>2.8</v>
      </c>
      <c r="I504" s="138"/>
      <c r="J504" s="139">
        <f>ROUND(I504*H504,2)</f>
        <v>0</v>
      </c>
      <c r="K504" s="140"/>
      <c r="L504" s="32"/>
      <c r="M504" s="141" t="s">
        <v>1</v>
      </c>
      <c r="N504" s="142" t="s">
        <v>43</v>
      </c>
      <c r="P504" s="143">
        <f>O504*H504</f>
        <v>0</v>
      </c>
      <c r="Q504" s="143">
        <v>0</v>
      </c>
      <c r="R504" s="143">
        <f>Q504*H504</f>
        <v>0</v>
      </c>
      <c r="S504" s="143">
        <v>4.4499999999999998E-2</v>
      </c>
      <c r="T504" s="144">
        <f>S504*H504</f>
        <v>0.12459999999999999</v>
      </c>
      <c r="AR504" s="145" t="s">
        <v>251</v>
      </c>
      <c r="AT504" s="145" t="s">
        <v>155</v>
      </c>
      <c r="AU504" s="145" t="s">
        <v>88</v>
      </c>
      <c r="AY504" s="17" t="s">
        <v>152</v>
      </c>
      <c r="BE504" s="146">
        <f>IF(N504="základní",J504,0)</f>
        <v>0</v>
      </c>
      <c r="BF504" s="146">
        <f>IF(N504="snížená",J504,0)</f>
        <v>0</v>
      </c>
      <c r="BG504" s="146">
        <f>IF(N504="zákl. přenesená",J504,0)</f>
        <v>0</v>
      </c>
      <c r="BH504" s="146">
        <f>IF(N504="sníž. přenesená",J504,0)</f>
        <v>0</v>
      </c>
      <c r="BI504" s="146">
        <f>IF(N504="nulová",J504,0)</f>
        <v>0</v>
      </c>
      <c r="BJ504" s="17" t="s">
        <v>86</v>
      </c>
      <c r="BK504" s="146">
        <f>ROUND(I504*H504,2)</f>
        <v>0</v>
      </c>
      <c r="BL504" s="17" t="s">
        <v>251</v>
      </c>
      <c r="BM504" s="145" t="s">
        <v>737</v>
      </c>
    </row>
    <row r="505" spans="2:65" s="1" customFormat="1" ht="18">
      <c r="B505" s="32"/>
      <c r="D505" s="147" t="s">
        <v>161</v>
      </c>
      <c r="F505" s="148" t="s">
        <v>738</v>
      </c>
      <c r="I505" s="149"/>
      <c r="L505" s="32"/>
      <c r="M505" s="150"/>
      <c r="T505" s="56"/>
      <c r="AT505" s="17" t="s">
        <v>161</v>
      </c>
      <c r="AU505" s="17" t="s">
        <v>88</v>
      </c>
    </row>
    <row r="506" spans="2:65" s="12" customFormat="1">
      <c r="B506" s="151"/>
      <c r="D506" s="147" t="s">
        <v>163</v>
      </c>
      <c r="E506" s="152" t="s">
        <v>1</v>
      </c>
      <c r="F506" s="153" t="s">
        <v>500</v>
      </c>
      <c r="H506" s="152" t="s">
        <v>1</v>
      </c>
      <c r="I506" s="154"/>
      <c r="L506" s="151"/>
      <c r="M506" s="155"/>
      <c r="T506" s="156"/>
      <c r="AT506" s="152" t="s">
        <v>163</v>
      </c>
      <c r="AU506" s="152" t="s">
        <v>88</v>
      </c>
      <c r="AV506" s="12" t="s">
        <v>86</v>
      </c>
      <c r="AW506" s="12" t="s">
        <v>35</v>
      </c>
      <c r="AX506" s="12" t="s">
        <v>78</v>
      </c>
      <c r="AY506" s="152" t="s">
        <v>152</v>
      </c>
    </row>
    <row r="507" spans="2:65" s="13" customFormat="1">
      <c r="B507" s="157"/>
      <c r="D507" s="147" t="s">
        <v>163</v>
      </c>
      <c r="E507" s="158" t="s">
        <v>1</v>
      </c>
      <c r="F507" s="159" t="s">
        <v>501</v>
      </c>
      <c r="H507" s="160">
        <v>2.8</v>
      </c>
      <c r="I507" s="161"/>
      <c r="L507" s="157"/>
      <c r="M507" s="162"/>
      <c r="T507" s="163"/>
      <c r="AT507" s="158" t="s">
        <v>163</v>
      </c>
      <c r="AU507" s="158" t="s">
        <v>88</v>
      </c>
      <c r="AV507" s="13" t="s">
        <v>88</v>
      </c>
      <c r="AW507" s="13" t="s">
        <v>35</v>
      </c>
      <c r="AX507" s="13" t="s">
        <v>78</v>
      </c>
      <c r="AY507" s="158" t="s">
        <v>152</v>
      </c>
    </row>
    <row r="508" spans="2:65" s="14" customFormat="1">
      <c r="B508" s="164"/>
      <c r="D508" s="147" t="s">
        <v>163</v>
      </c>
      <c r="E508" s="165" t="s">
        <v>1</v>
      </c>
      <c r="F508" s="166" t="s">
        <v>166</v>
      </c>
      <c r="H508" s="167">
        <v>2.8</v>
      </c>
      <c r="I508" s="168"/>
      <c r="L508" s="164"/>
      <c r="M508" s="169"/>
      <c r="T508" s="170"/>
      <c r="AT508" s="165" t="s">
        <v>163</v>
      </c>
      <c r="AU508" s="165" t="s">
        <v>88</v>
      </c>
      <c r="AV508" s="14" t="s">
        <v>159</v>
      </c>
      <c r="AW508" s="14" t="s">
        <v>35</v>
      </c>
      <c r="AX508" s="14" t="s">
        <v>86</v>
      </c>
      <c r="AY508" s="165" t="s">
        <v>152</v>
      </c>
    </row>
    <row r="509" spans="2:65" s="1" customFormat="1" ht="24.25" customHeight="1">
      <c r="B509" s="32"/>
      <c r="C509" s="133" t="s">
        <v>739</v>
      </c>
      <c r="D509" s="133" t="s">
        <v>155</v>
      </c>
      <c r="E509" s="134" t="s">
        <v>740</v>
      </c>
      <c r="F509" s="135" t="s">
        <v>741</v>
      </c>
      <c r="G509" s="136" t="s">
        <v>170</v>
      </c>
      <c r="H509" s="137">
        <v>3</v>
      </c>
      <c r="I509" s="138"/>
      <c r="J509" s="139">
        <f>ROUND(I509*H509,2)</f>
        <v>0</v>
      </c>
      <c r="K509" s="140"/>
      <c r="L509" s="32"/>
      <c r="M509" s="141" t="s">
        <v>1</v>
      </c>
      <c r="N509" s="142" t="s">
        <v>43</v>
      </c>
      <c r="P509" s="143">
        <f>O509*H509</f>
        <v>0</v>
      </c>
      <c r="Q509" s="143">
        <v>0</v>
      </c>
      <c r="R509" s="143">
        <f>Q509*H509</f>
        <v>0</v>
      </c>
      <c r="S509" s="143">
        <v>0</v>
      </c>
      <c r="T509" s="144">
        <f>S509*H509</f>
        <v>0</v>
      </c>
      <c r="AR509" s="145" t="s">
        <v>251</v>
      </c>
      <c r="AT509" s="145" t="s">
        <v>155</v>
      </c>
      <c r="AU509" s="145" t="s">
        <v>88</v>
      </c>
      <c r="AY509" s="17" t="s">
        <v>152</v>
      </c>
      <c r="BE509" s="146">
        <f>IF(N509="základní",J509,0)</f>
        <v>0</v>
      </c>
      <c r="BF509" s="146">
        <f>IF(N509="snížená",J509,0)</f>
        <v>0</v>
      </c>
      <c r="BG509" s="146">
        <f>IF(N509="zákl. přenesená",J509,0)</f>
        <v>0</v>
      </c>
      <c r="BH509" s="146">
        <f>IF(N509="sníž. přenesená",J509,0)</f>
        <v>0</v>
      </c>
      <c r="BI509" s="146">
        <f>IF(N509="nulová",J509,0)</f>
        <v>0</v>
      </c>
      <c r="BJ509" s="17" t="s">
        <v>86</v>
      </c>
      <c r="BK509" s="146">
        <f>ROUND(I509*H509,2)</f>
        <v>0</v>
      </c>
      <c r="BL509" s="17" t="s">
        <v>251</v>
      </c>
      <c r="BM509" s="145" t="s">
        <v>742</v>
      </c>
    </row>
    <row r="510" spans="2:65" s="13" customFormat="1">
      <c r="B510" s="157"/>
      <c r="D510" s="147" t="s">
        <v>163</v>
      </c>
      <c r="E510" s="158" t="s">
        <v>1</v>
      </c>
      <c r="F510" s="159" t="s">
        <v>743</v>
      </c>
      <c r="H510" s="160">
        <v>3</v>
      </c>
      <c r="I510" s="161"/>
      <c r="L510" s="157"/>
      <c r="M510" s="162"/>
      <c r="T510" s="163"/>
      <c r="AT510" s="158" t="s">
        <v>163</v>
      </c>
      <c r="AU510" s="158" t="s">
        <v>88</v>
      </c>
      <c r="AV510" s="13" t="s">
        <v>88</v>
      </c>
      <c r="AW510" s="13" t="s">
        <v>35</v>
      </c>
      <c r="AX510" s="13" t="s">
        <v>78</v>
      </c>
      <c r="AY510" s="158" t="s">
        <v>152</v>
      </c>
    </row>
    <row r="511" spans="2:65" s="14" customFormat="1">
      <c r="B511" s="164"/>
      <c r="D511" s="147" t="s">
        <v>163</v>
      </c>
      <c r="E511" s="165" t="s">
        <v>1</v>
      </c>
      <c r="F511" s="166" t="s">
        <v>166</v>
      </c>
      <c r="H511" s="167">
        <v>3</v>
      </c>
      <c r="I511" s="168"/>
      <c r="L511" s="164"/>
      <c r="M511" s="169"/>
      <c r="T511" s="170"/>
      <c r="AT511" s="165" t="s">
        <v>163</v>
      </c>
      <c r="AU511" s="165" t="s">
        <v>88</v>
      </c>
      <c r="AV511" s="14" t="s">
        <v>159</v>
      </c>
      <c r="AW511" s="14" t="s">
        <v>35</v>
      </c>
      <c r="AX511" s="14" t="s">
        <v>86</v>
      </c>
      <c r="AY511" s="165" t="s">
        <v>152</v>
      </c>
    </row>
    <row r="512" spans="2:65" s="1" customFormat="1" ht="16.5" customHeight="1">
      <c r="B512" s="32"/>
      <c r="C512" s="171" t="s">
        <v>744</v>
      </c>
      <c r="D512" s="171" t="s">
        <v>223</v>
      </c>
      <c r="E512" s="172" t="s">
        <v>745</v>
      </c>
      <c r="F512" s="173" t="s">
        <v>746</v>
      </c>
      <c r="G512" s="174" t="s">
        <v>747</v>
      </c>
      <c r="H512" s="175">
        <v>3</v>
      </c>
      <c r="I512" s="176"/>
      <c r="J512" s="177">
        <f>ROUND(I512*H512,2)</f>
        <v>0</v>
      </c>
      <c r="K512" s="178"/>
      <c r="L512" s="179"/>
      <c r="M512" s="180" t="s">
        <v>1</v>
      </c>
      <c r="N512" s="181" t="s">
        <v>43</v>
      </c>
      <c r="P512" s="143">
        <f>O512*H512</f>
        <v>0</v>
      </c>
      <c r="Q512" s="143">
        <v>6.4999999999999997E-3</v>
      </c>
      <c r="R512" s="143">
        <f>Q512*H512</f>
        <v>1.95E-2</v>
      </c>
      <c r="S512" s="143">
        <v>0</v>
      </c>
      <c r="T512" s="144">
        <f>S512*H512</f>
        <v>0</v>
      </c>
      <c r="AR512" s="145" t="s">
        <v>332</v>
      </c>
      <c r="AT512" s="145" t="s">
        <v>223</v>
      </c>
      <c r="AU512" s="145" t="s">
        <v>88</v>
      </c>
      <c r="AY512" s="17" t="s">
        <v>152</v>
      </c>
      <c r="BE512" s="146">
        <f>IF(N512="základní",J512,0)</f>
        <v>0</v>
      </c>
      <c r="BF512" s="146">
        <f>IF(N512="snížená",J512,0)</f>
        <v>0</v>
      </c>
      <c r="BG512" s="146">
        <f>IF(N512="zákl. přenesená",J512,0)</f>
        <v>0</v>
      </c>
      <c r="BH512" s="146">
        <f>IF(N512="sníž. přenesená",J512,0)</f>
        <v>0</v>
      </c>
      <c r="BI512" s="146">
        <f>IF(N512="nulová",J512,0)</f>
        <v>0</v>
      </c>
      <c r="BJ512" s="17" t="s">
        <v>86</v>
      </c>
      <c r="BK512" s="146">
        <f>ROUND(I512*H512,2)</f>
        <v>0</v>
      </c>
      <c r="BL512" s="17" t="s">
        <v>251</v>
      </c>
      <c r="BM512" s="145" t="s">
        <v>748</v>
      </c>
    </row>
    <row r="513" spans="2:65" s="1" customFormat="1" ht="16.5" customHeight="1">
      <c r="B513" s="32"/>
      <c r="C513" s="171" t="s">
        <v>749</v>
      </c>
      <c r="D513" s="171" t="s">
        <v>223</v>
      </c>
      <c r="E513" s="172" t="s">
        <v>750</v>
      </c>
      <c r="F513" s="173" t="s">
        <v>751</v>
      </c>
      <c r="G513" s="174" t="s">
        <v>170</v>
      </c>
      <c r="H513" s="175">
        <v>6</v>
      </c>
      <c r="I513" s="176"/>
      <c r="J513" s="177">
        <f>ROUND(I513*H513,2)</f>
        <v>0</v>
      </c>
      <c r="K513" s="178"/>
      <c r="L513" s="179"/>
      <c r="M513" s="180" t="s">
        <v>1</v>
      </c>
      <c r="N513" s="181" t="s">
        <v>43</v>
      </c>
      <c r="P513" s="143">
        <f>O513*H513</f>
        <v>0</v>
      </c>
      <c r="Q513" s="143">
        <v>2.9999999999999997E-4</v>
      </c>
      <c r="R513" s="143">
        <f>Q513*H513</f>
        <v>1.8E-3</v>
      </c>
      <c r="S513" s="143">
        <v>0</v>
      </c>
      <c r="T513" s="144">
        <f>S513*H513</f>
        <v>0</v>
      </c>
      <c r="AR513" s="145" t="s">
        <v>332</v>
      </c>
      <c r="AT513" s="145" t="s">
        <v>223</v>
      </c>
      <c r="AU513" s="145" t="s">
        <v>88</v>
      </c>
      <c r="AY513" s="17" t="s">
        <v>152</v>
      </c>
      <c r="BE513" s="146">
        <f>IF(N513="základní",J513,0)</f>
        <v>0</v>
      </c>
      <c r="BF513" s="146">
        <f>IF(N513="snížená",J513,0)</f>
        <v>0</v>
      </c>
      <c r="BG513" s="146">
        <f>IF(N513="zákl. přenesená",J513,0)</f>
        <v>0</v>
      </c>
      <c r="BH513" s="146">
        <f>IF(N513="sníž. přenesená",J513,0)</f>
        <v>0</v>
      </c>
      <c r="BI513" s="146">
        <f>IF(N513="nulová",J513,0)</f>
        <v>0</v>
      </c>
      <c r="BJ513" s="17" t="s">
        <v>86</v>
      </c>
      <c r="BK513" s="146">
        <f>ROUND(I513*H513,2)</f>
        <v>0</v>
      </c>
      <c r="BL513" s="17" t="s">
        <v>251</v>
      </c>
      <c r="BM513" s="145" t="s">
        <v>752</v>
      </c>
    </row>
    <row r="514" spans="2:65" s="13" customFormat="1">
      <c r="B514" s="157"/>
      <c r="D514" s="147" t="s">
        <v>163</v>
      </c>
      <c r="F514" s="159" t="s">
        <v>753</v>
      </c>
      <c r="H514" s="160">
        <v>6</v>
      </c>
      <c r="I514" s="161"/>
      <c r="L514" s="157"/>
      <c r="M514" s="162"/>
      <c r="T514" s="163"/>
      <c r="AT514" s="158" t="s">
        <v>163</v>
      </c>
      <c r="AU514" s="158" t="s">
        <v>88</v>
      </c>
      <c r="AV514" s="13" t="s">
        <v>88</v>
      </c>
      <c r="AW514" s="13" t="s">
        <v>4</v>
      </c>
      <c r="AX514" s="13" t="s">
        <v>86</v>
      </c>
      <c r="AY514" s="158" t="s">
        <v>152</v>
      </c>
    </row>
    <row r="515" spans="2:65" s="1" customFormat="1" ht="24.25" customHeight="1">
      <c r="B515" s="32"/>
      <c r="C515" s="133" t="s">
        <v>754</v>
      </c>
      <c r="D515" s="133" t="s">
        <v>155</v>
      </c>
      <c r="E515" s="134" t="s">
        <v>755</v>
      </c>
      <c r="F515" s="135" t="s">
        <v>756</v>
      </c>
      <c r="G515" s="136" t="s">
        <v>254</v>
      </c>
      <c r="H515" s="137">
        <v>3</v>
      </c>
      <c r="I515" s="138"/>
      <c r="J515" s="139">
        <f>ROUND(I515*H515,2)</f>
        <v>0</v>
      </c>
      <c r="K515" s="140"/>
      <c r="L515" s="32"/>
      <c r="M515" s="141" t="s">
        <v>1</v>
      </c>
      <c r="N515" s="142" t="s">
        <v>43</v>
      </c>
      <c r="P515" s="143">
        <f>O515*H515</f>
        <v>0</v>
      </c>
      <c r="Q515" s="143">
        <v>0</v>
      </c>
      <c r="R515" s="143">
        <f>Q515*H515</f>
        <v>0</v>
      </c>
      <c r="S515" s="143">
        <v>0</v>
      </c>
      <c r="T515" s="144">
        <f>S515*H515</f>
        <v>0</v>
      </c>
      <c r="AR515" s="145" t="s">
        <v>251</v>
      </c>
      <c r="AT515" s="145" t="s">
        <v>155</v>
      </c>
      <c r="AU515" s="145" t="s">
        <v>88</v>
      </c>
      <c r="AY515" s="17" t="s">
        <v>152</v>
      </c>
      <c r="BE515" s="146">
        <f>IF(N515="základní",J515,0)</f>
        <v>0</v>
      </c>
      <c r="BF515" s="146">
        <f>IF(N515="snížená",J515,0)</f>
        <v>0</v>
      </c>
      <c r="BG515" s="146">
        <f>IF(N515="zákl. přenesená",J515,0)</f>
        <v>0</v>
      </c>
      <c r="BH515" s="146">
        <f>IF(N515="sníž. přenesená",J515,0)</f>
        <v>0</v>
      </c>
      <c r="BI515" s="146">
        <f>IF(N515="nulová",J515,0)</f>
        <v>0</v>
      </c>
      <c r="BJ515" s="17" t="s">
        <v>86</v>
      </c>
      <c r="BK515" s="146">
        <f>ROUND(I515*H515,2)</f>
        <v>0</v>
      </c>
      <c r="BL515" s="17" t="s">
        <v>251</v>
      </c>
      <c r="BM515" s="145" t="s">
        <v>757</v>
      </c>
    </row>
    <row r="516" spans="2:65" s="13" customFormat="1">
      <c r="B516" s="157"/>
      <c r="D516" s="147" t="s">
        <v>163</v>
      </c>
      <c r="E516" s="158" t="s">
        <v>1</v>
      </c>
      <c r="F516" s="159" t="s">
        <v>758</v>
      </c>
      <c r="H516" s="160">
        <v>3</v>
      </c>
      <c r="I516" s="161"/>
      <c r="L516" s="157"/>
      <c r="M516" s="162"/>
      <c r="T516" s="163"/>
      <c r="AT516" s="158" t="s">
        <v>163</v>
      </c>
      <c r="AU516" s="158" t="s">
        <v>88</v>
      </c>
      <c r="AV516" s="13" t="s">
        <v>88</v>
      </c>
      <c r="AW516" s="13" t="s">
        <v>35</v>
      </c>
      <c r="AX516" s="13" t="s">
        <v>78</v>
      </c>
      <c r="AY516" s="158" t="s">
        <v>152</v>
      </c>
    </row>
    <row r="517" spans="2:65" s="14" customFormat="1">
      <c r="B517" s="164"/>
      <c r="D517" s="147" t="s">
        <v>163</v>
      </c>
      <c r="E517" s="165" t="s">
        <v>1</v>
      </c>
      <c r="F517" s="166" t="s">
        <v>166</v>
      </c>
      <c r="H517" s="167">
        <v>3</v>
      </c>
      <c r="I517" s="168"/>
      <c r="L517" s="164"/>
      <c r="M517" s="169"/>
      <c r="T517" s="170"/>
      <c r="AT517" s="165" t="s">
        <v>163</v>
      </c>
      <c r="AU517" s="165" t="s">
        <v>88</v>
      </c>
      <c r="AV517" s="14" t="s">
        <v>159</v>
      </c>
      <c r="AW517" s="14" t="s">
        <v>35</v>
      </c>
      <c r="AX517" s="14" t="s">
        <v>86</v>
      </c>
      <c r="AY517" s="165" t="s">
        <v>152</v>
      </c>
    </row>
    <row r="518" spans="2:65" s="1" customFormat="1" ht="24.25" customHeight="1">
      <c r="B518" s="32"/>
      <c r="C518" s="171" t="s">
        <v>759</v>
      </c>
      <c r="D518" s="171" t="s">
        <v>223</v>
      </c>
      <c r="E518" s="172" t="s">
        <v>760</v>
      </c>
      <c r="F518" s="173" t="s">
        <v>761</v>
      </c>
      <c r="G518" s="174" t="s">
        <v>747</v>
      </c>
      <c r="H518" s="175">
        <v>1</v>
      </c>
      <c r="I518" s="176"/>
      <c r="J518" s="177">
        <f>ROUND(I518*H518,2)</f>
        <v>0</v>
      </c>
      <c r="K518" s="178"/>
      <c r="L518" s="179"/>
      <c r="M518" s="180" t="s">
        <v>1</v>
      </c>
      <c r="N518" s="181" t="s">
        <v>43</v>
      </c>
      <c r="P518" s="143">
        <f>O518*H518</f>
        <v>0</v>
      </c>
      <c r="Q518" s="143">
        <v>0.01</v>
      </c>
      <c r="R518" s="143">
        <f>Q518*H518</f>
        <v>0.01</v>
      </c>
      <c r="S518" s="143">
        <v>0</v>
      </c>
      <c r="T518" s="144">
        <f>S518*H518</f>
        <v>0</v>
      </c>
      <c r="AR518" s="145" t="s">
        <v>332</v>
      </c>
      <c r="AT518" s="145" t="s">
        <v>223</v>
      </c>
      <c r="AU518" s="145" t="s">
        <v>88</v>
      </c>
      <c r="AY518" s="17" t="s">
        <v>152</v>
      </c>
      <c r="BE518" s="146">
        <f>IF(N518="základní",J518,0)</f>
        <v>0</v>
      </c>
      <c r="BF518" s="146">
        <f>IF(N518="snížená",J518,0)</f>
        <v>0</v>
      </c>
      <c r="BG518" s="146">
        <f>IF(N518="zákl. přenesená",J518,0)</f>
        <v>0</v>
      </c>
      <c r="BH518" s="146">
        <f>IF(N518="sníž. přenesená",J518,0)</f>
        <v>0</v>
      </c>
      <c r="BI518" s="146">
        <f>IF(N518="nulová",J518,0)</f>
        <v>0</v>
      </c>
      <c r="BJ518" s="17" t="s">
        <v>86</v>
      </c>
      <c r="BK518" s="146">
        <f>ROUND(I518*H518,2)</f>
        <v>0</v>
      </c>
      <c r="BL518" s="17" t="s">
        <v>251</v>
      </c>
      <c r="BM518" s="145" t="s">
        <v>762</v>
      </c>
    </row>
    <row r="519" spans="2:65" s="1" customFormat="1" ht="55.5" customHeight="1">
      <c r="B519" s="32"/>
      <c r="C519" s="133" t="s">
        <v>763</v>
      </c>
      <c r="D519" s="133" t="s">
        <v>155</v>
      </c>
      <c r="E519" s="134" t="s">
        <v>764</v>
      </c>
      <c r="F519" s="135" t="s">
        <v>765</v>
      </c>
      <c r="G519" s="136" t="s">
        <v>319</v>
      </c>
      <c r="H519" s="182"/>
      <c r="I519" s="138"/>
      <c r="J519" s="139">
        <f>ROUND(I519*H519,2)</f>
        <v>0</v>
      </c>
      <c r="K519" s="140"/>
      <c r="L519" s="32"/>
      <c r="M519" s="141" t="s">
        <v>1</v>
      </c>
      <c r="N519" s="142" t="s">
        <v>43</v>
      </c>
      <c r="P519" s="143">
        <f>O519*H519</f>
        <v>0</v>
      </c>
      <c r="Q519" s="143">
        <v>0</v>
      </c>
      <c r="R519" s="143">
        <f>Q519*H519</f>
        <v>0</v>
      </c>
      <c r="S519" s="143">
        <v>0</v>
      </c>
      <c r="T519" s="144">
        <f>S519*H519</f>
        <v>0</v>
      </c>
      <c r="AR519" s="145" t="s">
        <v>251</v>
      </c>
      <c r="AT519" s="145" t="s">
        <v>155</v>
      </c>
      <c r="AU519" s="145" t="s">
        <v>88</v>
      </c>
      <c r="AY519" s="17" t="s">
        <v>152</v>
      </c>
      <c r="BE519" s="146">
        <f>IF(N519="základní",J519,0)</f>
        <v>0</v>
      </c>
      <c r="BF519" s="146">
        <f>IF(N519="snížená",J519,0)</f>
        <v>0</v>
      </c>
      <c r="BG519" s="146">
        <f>IF(N519="zákl. přenesená",J519,0)</f>
        <v>0</v>
      </c>
      <c r="BH519" s="146">
        <f>IF(N519="sníž. přenesená",J519,0)</f>
        <v>0</v>
      </c>
      <c r="BI519" s="146">
        <f>IF(N519="nulová",J519,0)</f>
        <v>0</v>
      </c>
      <c r="BJ519" s="17" t="s">
        <v>86</v>
      </c>
      <c r="BK519" s="146">
        <f>ROUND(I519*H519,2)</f>
        <v>0</v>
      </c>
      <c r="BL519" s="17" t="s">
        <v>251</v>
      </c>
      <c r="BM519" s="145" t="s">
        <v>766</v>
      </c>
    </row>
    <row r="520" spans="2:65" s="1" customFormat="1" ht="66.75" customHeight="1">
      <c r="B520" s="32"/>
      <c r="C520" s="133" t="s">
        <v>767</v>
      </c>
      <c r="D520" s="133" t="s">
        <v>155</v>
      </c>
      <c r="E520" s="134" t="s">
        <v>768</v>
      </c>
      <c r="F520" s="135" t="s">
        <v>769</v>
      </c>
      <c r="G520" s="136" t="s">
        <v>319</v>
      </c>
      <c r="H520" s="182"/>
      <c r="I520" s="138"/>
      <c r="J520" s="139">
        <f>ROUND(I520*H520,2)</f>
        <v>0</v>
      </c>
      <c r="K520" s="140"/>
      <c r="L520" s="32"/>
      <c r="M520" s="141" t="s">
        <v>1</v>
      </c>
      <c r="N520" s="142" t="s">
        <v>43</v>
      </c>
      <c r="P520" s="143">
        <f>O520*H520</f>
        <v>0</v>
      </c>
      <c r="Q520" s="143">
        <v>0</v>
      </c>
      <c r="R520" s="143">
        <f>Q520*H520</f>
        <v>0</v>
      </c>
      <c r="S520" s="143">
        <v>0</v>
      </c>
      <c r="T520" s="144">
        <f>S520*H520</f>
        <v>0</v>
      </c>
      <c r="AR520" s="145" t="s">
        <v>251</v>
      </c>
      <c r="AT520" s="145" t="s">
        <v>155</v>
      </c>
      <c r="AU520" s="145" t="s">
        <v>88</v>
      </c>
      <c r="AY520" s="17" t="s">
        <v>152</v>
      </c>
      <c r="BE520" s="146">
        <f>IF(N520="základní",J520,0)</f>
        <v>0</v>
      </c>
      <c r="BF520" s="146">
        <f>IF(N520="snížená",J520,0)</f>
        <v>0</v>
      </c>
      <c r="BG520" s="146">
        <f>IF(N520="zákl. přenesená",J520,0)</f>
        <v>0</v>
      </c>
      <c r="BH520" s="146">
        <f>IF(N520="sníž. přenesená",J520,0)</f>
        <v>0</v>
      </c>
      <c r="BI520" s="146">
        <f>IF(N520="nulová",J520,0)</f>
        <v>0</v>
      </c>
      <c r="BJ520" s="17" t="s">
        <v>86</v>
      </c>
      <c r="BK520" s="146">
        <f>ROUND(I520*H520,2)</f>
        <v>0</v>
      </c>
      <c r="BL520" s="17" t="s">
        <v>251</v>
      </c>
      <c r="BM520" s="145" t="s">
        <v>770</v>
      </c>
    </row>
    <row r="521" spans="2:65" s="13" customFormat="1">
      <c r="B521" s="157"/>
      <c r="D521" s="147" t="s">
        <v>163</v>
      </c>
      <c r="F521" s="159" t="s">
        <v>771</v>
      </c>
      <c r="H521" s="160">
        <v>260.488</v>
      </c>
      <c r="I521" s="161"/>
      <c r="L521" s="157"/>
      <c r="M521" s="162"/>
      <c r="T521" s="163"/>
      <c r="AT521" s="158" t="s">
        <v>163</v>
      </c>
      <c r="AU521" s="158" t="s">
        <v>88</v>
      </c>
      <c r="AV521" s="13" t="s">
        <v>88</v>
      </c>
      <c r="AW521" s="13" t="s">
        <v>4</v>
      </c>
      <c r="AX521" s="13" t="s">
        <v>86</v>
      </c>
      <c r="AY521" s="158" t="s">
        <v>152</v>
      </c>
    </row>
    <row r="522" spans="2:65" s="11" customFormat="1" ht="22.9" customHeight="1">
      <c r="B522" s="121"/>
      <c r="D522" s="122" t="s">
        <v>77</v>
      </c>
      <c r="E522" s="131" t="s">
        <v>772</v>
      </c>
      <c r="F522" s="131" t="s">
        <v>773</v>
      </c>
      <c r="I522" s="124"/>
      <c r="J522" s="132">
        <f>BK522</f>
        <v>0</v>
      </c>
      <c r="L522" s="121"/>
      <c r="M522" s="126"/>
      <c r="P522" s="127">
        <f>SUM(P523:P567)</f>
        <v>0</v>
      </c>
      <c r="R522" s="127">
        <f>SUM(R523:R567)</f>
        <v>6.2399999999999997E-2</v>
      </c>
      <c r="T522" s="128">
        <f>SUM(T523:T567)</f>
        <v>2.0103334999999998</v>
      </c>
      <c r="AR522" s="122" t="s">
        <v>88</v>
      </c>
      <c r="AT522" s="129" t="s">
        <v>77</v>
      </c>
      <c r="AU522" s="129" t="s">
        <v>86</v>
      </c>
      <c r="AY522" s="122" t="s">
        <v>152</v>
      </c>
      <c r="BK522" s="130">
        <f>SUM(BK523:BK567)</f>
        <v>0</v>
      </c>
    </row>
    <row r="523" spans="2:65" s="1" customFormat="1" ht="16.5" customHeight="1">
      <c r="B523" s="32"/>
      <c r="C523" s="133" t="s">
        <v>774</v>
      </c>
      <c r="D523" s="133" t="s">
        <v>155</v>
      </c>
      <c r="E523" s="134" t="s">
        <v>775</v>
      </c>
      <c r="F523" s="135" t="s">
        <v>776</v>
      </c>
      <c r="G523" s="136" t="s">
        <v>777</v>
      </c>
      <c r="H523" s="137">
        <v>64</v>
      </c>
      <c r="I523" s="138"/>
      <c r="J523" s="139">
        <f>ROUND(I523*H523,2)</f>
        <v>0</v>
      </c>
      <c r="K523" s="140"/>
      <c r="L523" s="32"/>
      <c r="M523" s="141" t="s">
        <v>1</v>
      </c>
      <c r="N523" s="142" t="s">
        <v>43</v>
      </c>
      <c r="P523" s="143">
        <f>O523*H523</f>
        <v>0</v>
      </c>
      <c r="Q523" s="143">
        <v>0</v>
      </c>
      <c r="R523" s="143">
        <f>Q523*H523</f>
        <v>0</v>
      </c>
      <c r="S523" s="143">
        <v>0</v>
      </c>
      <c r="T523" s="144">
        <f>S523*H523</f>
        <v>0</v>
      </c>
      <c r="AR523" s="145" t="s">
        <v>251</v>
      </c>
      <c r="AT523" s="145" t="s">
        <v>155</v>
      </c>
      <c r="AU523" s="145" t="s">
        <v>88</v>
      </c>
      <c r="AY523" s="17" t="s">
        <v>152</v>
      </c>
      <c r="BE523" s="146">
        <f>IF(N523="základní",J523,0)</f>
        <v>0</v>
      </c>
      <c r="BF523" s="146">
        <f>IF(N523="snížená",J523,0)</f>
        <v>0</v>
      </c>
      <c r="BG523" s="146">
        <f>IF(N523="zákl. přenesená",J523,0)</f>
        <v>0</v>
      </c>
      <c r="BH523" s="146">
        <f>IF(N523="sníž. přenesená",J523,0)</f>
        <v>0</v>
      </c>
      <c r="BI523" s="146">
        <f>IF(N523="nulová",J523,0)</f>
        <v>0</v>
      </c>
      <c r="BJ523" s="17" t="s">
        <v>86</v>
      </c>
      <c r="BK523" s="146">
        <f>ROUND(I523*H523,2)</f>
        <v>0</v>
      </c>
      <c r="BL523" s="17" t="s">
        <v>251</v>
      </c>
      <c r="BM523" s="145" t="s">
        <v>778</v>
      </c>
    </row>
    <row r="524" spans="2:65" s="1" customFormat="1" ht="18">
      <c r="B524" s="32"/>
      <c r="D524" s="147" t="s">
        <v>161</v>
      </c>
      <c r="F524" s="148" t="s">
        <v>779</v>
      </c>
      <c r="I524" s="149"/>
      <c r="L524" s="32"/>
      <c r="M524" s="150"/>
      <c r="T524" s="56"/>
      <c r="AT524" s="17" t="s">
        <v>161</v>
      </c>
      <c r="AU524" s="17" t="s">
        <v>88</v>
      </c>
    </row>
    <row r="525" spans="2:65" s="13" customFormat="1">
      <c r="B525" s="157"/>
      <c r="D525" s="147" t="s">
        <v>163</v>
      </c>
      <c r="E525" s="158" t="s">
        <v>1</v>
      </c>
      <c r="F525" s="159" t="s">
        <v>780</v>
      </c>
      <c r="H525" s="160">
        <v>64</v>
      </c>
      <c r="I525" s="161"/>
      <c r="L525" s="157"/>
      <c r="M525" s="162"/>
      <c r="T525" s="163"/>
      <c r="AT525" s="158" t="s">
        <v>163</v>
      </c>
      <c r="AU525" s="158" t="s">
        <v>88</v>
      </c>
      <c r="AV525" s="13" t="s">
        <v>88</v>
      </c>
      <c r="AW525" s="13" t="s">
        <v>35</v>
      </c>
      <c r="AX525" s="13" t="s">
        <v>78</v>
      </c>
      <c r="AY525" s="158" t="s">
        <v>152</v>
      </c>
    </row>
    <row r="526" spans="2:65" s="14" customFormat="1">
      <c r="B526" s="164"/>
      <c r="D526" s="147" t="s">
        <v>163</v>
      </c>
      <c r="E526" s="165" t="s">
        <v>1</v>
      </c>
      <c r="F526" s="166" t="s">
        <v>166</v>
      </c>
      <c r="H526" s="167">
        <v>64</v>
      </c>
      <c r="I526" s="168"/>
      <c r="L526" s="164"/>
      <c r="M526" s="169"/>
      <c r="T526" s="170"/>
      <c r="AT526" s="165" t="s">
        <v>163</v>
      </c>
      <c r="AU526" s="165" t="s">
        <v>88</v>
      </c>
      <c r="AV526" s="14" t="s">
        <v>159</v>
      </c>
      <c r="AW526" s="14" t="s">
        <v>35</v>
      </c>
      <c r="AX526" s="14" t="s">
        <v>86</v>
      </c>
      <c r="AY526" s="165" t="s">
        <v>152</v>
      </c>
    </row>
    <row r="527" spans="2:65" s="1" customFormat="1" ht="33" customHeight="1">
      <c r="B527" s="32"/>
      <c r="C527" s="133" t="s">
        <v>781</v>
      </c>
      <c r="D527" s="133" t="s">
        <v>155</v>
      </c>
      <c r="E527" s="134" t="s">
        <v>782</v>
      </c>
      <c r="F527" s="135" t="s">
        <v>783</v>
      </c>
      <c r="G527" s="136" t="s">
        <v>177</v>
      </c>
      <c r="H527" s="137">
        <v>24.648</v>
      </c>
      <c r="I527" s="138"/>
      <c r="J527" s="139">
        <f>ROUND(I527*H527,2)</f>
        <v>0</v>
      </c>
      <c r="K527" s="140"/>
      <c r="L527" s="32"/>
      <c r="M527" s="141" t="s">
        <v>1</v>
      </c>
      <c r="N527" s="142" t="s">
        <v>43</v>
      </c>
      <c r="P527" s="143">
        <f>O527*H527</f>
        <v>0</v>
      </c>
      <c r="Q527" s="143">
        <v>0</v>
      </c>
      <c r="R527" s="143">
        <f>Q527*H527</f>
        <v>0</v>
      </c>
      <c r="S527" s="143">
        <v>0</v>
      </c>
      <c r="T527" s="144">
        <f>S527*H527</f>
        <v>0</v>
      </c>
      <c r="AR527" s="145" t="s">
        <v>251</v>
      </c>
      <c r="AT527" s="145" t="s">
        <v>155</v>
      </c>
      <c r="AU527" s="145" t="s">
        <v>88</v>
      </c>
      <c r="AY527" s="17" t="s">
        <v>152</v>
      </c>
      <c r="BE527" s="146">
        <f>IF(N527="základní",J527,0)</f>
        <v>0</v>
      </c>
      <c r="BF527" s="146">
        <f>IF(N527="snížená",J527,0)</f>
        <v>0</v>
      </c>
      <c r="BG527" s="146">
        <f>IF(N527="zákl. přenesená",J527,0)</f>
        <v>0</v>
      </c>
      <c r="BH527" s="146">
        <f>IF(N527="sníž. přenesená",J527,0)</f>
        <v>0</v>
      </c>
      <c r="BI527" s="146">
        <f>IF(N527="nulová",J527,0)</f>
        <v>0</v>
      </c>
      <c r="BJ527" s="17" t="s">
        <v>86</v>
      </c>
      <c r="BK527" s="146">
        <f>ROUND(I527*H527,2)</f>
        <v>0</v>
      </c>
      <c r="BL527" s="17" t="s">
        <v>251</v>
      </c>
      <c r="BM527" s="145" t="s">
        <v>784</v>
      </c>
    </row>
    <row r="528" spans="2:65" s="1" customFormat="1" ht="18">
      <c r="B528" s="32"/>
      <c r="D528" s="147" t="s">
        <v>161</v>
      </c>
      <c r="F528" s="148" t="s">
        <v>779</v>
      </c>
      <c r="I528" s="149"/>
      <c r="L528" s="32"/>
      <c r="M528" s="150"/>
      <c r="T528" s="56"/>
      <c r="AT528" s="17" t="s">
        <v>161</v>
      </c>
      <c r="AU528" s="17" t="s">
        <v>88</v>
      </c>
    </row>
    <row r="529" spans="2:65" s="13" customFormat="1">
      <c r="B529" s="157"/>
      <c r="D529" s="147" t="s">
        <v>163</v>
      </c>
      <c r="E529" s="158" t="s">
        <v>1</v>
      </c>
      <c r="F529" s="159" t="s">
        <v>785</v>
      </c>
      <c r="H529" s="160">
        <v>24.648</v>
      </c>
      <c r="I529" s="161"/>
      <c r="L529" s="157"/>
      <c r="M529" s="162"/>
      <c r="T529" s="163"/>
      <c r="AT529" s="158" t="s">
        <v>163</v>
      </c>
      <c r="AU529" s="158" t="s">
        <v>88</v>
      </c>
      <c r="AV529" s="13" t="s">
        <v>88</v>
      </c>
      <c r="AW529" s="13" t="s">
        <v>35</v>
      </c>
      <c r="AX529" s="13" t="s">
        <v>78</v>
      </c>
      <c r="AY529" s="158" t="s">
        <v>152</v>
      </c>
    </row>
    <row r="530" spans="2:65" s="14" customFormat="1">
      <c r="B530" s="164"/>
      <c r="D530" s="147" t="s">
        <v>163</v>
      </c>
      <c r="E530" s="165" t="s">
        <v>1</v>
      </c>
      <c r="F530" s="166" t="s">
        <v>166</v>
      </c>
      <c r="H530" s="167">
        <v>24.648</v>
      </c>
      <c r="I530" s="168"/>
      <c r="L530" s="164"/>
      <c r="M530" s="169"/>
      <c r="T530" s="170"/>
      <c r="AT530" s="165" t="s">
        <v>163</v>
      </c>
      <c r="AU530" s="165" t="s">
        <v>88</v>
      </c>
      <c r="AV530" s="14" t="s">
        <v>159</v>
      </c>
      <c r="AW530" s="14" t="s">
        <v>35</v>
      </c>
      <c r="AX530" s="14" t="s">
        <v>86</v>
      </c>
      <c r="AY530" s="165" t="s">
        <v>152</v>
      </c>
    </row>
    <row r="531" spans="2:65" s="1" customFormat="1" ht="21.75" customHeight="1">
      <c r="B531" s="32"/>
      <c r="C531" s="133" t="s">
        <v>786</v>
      </c>
      <c r="D531" s="133" t="s">
        <v>155</v>
      </c>
      <c r="E531" s="134" t="s">
        <v>787</v>
      </c>
      <c r="F531" s="135" t="s">
        <v>788</v>
      </c>
      <c r="G531" s="136" t="s">
        <v>177</v>
      </c>
      <c r="H531" s="137">
        <v>61.19</v>
      </c>
      <c r="I531" s="138"/>
      <c r="J531" s="139">
        <f>ROUND(I531*H531,2)</f>
        <v>0</v>
      </c>
      <c r="K531" s="140"/>
      <c r="L531" s="32"/>
      <c r="M531" s="141" t="s">
        <v>1</v>
      </c>
      <c r="N531" s="142" t="s">
        <v>43</v>
      </c>
      <c r="P531" s="143">
        <f>O531*H531</f>
        <v>0</v>
      </c>
      <c r="Q531" s="143">
        <v>0</v>
      </c>
      <c r="R531" s="143">
        <f>Q531*H531</f>
        <v>0</v>
      </c>
      <c r="S531" s="143">
        <v>2.4649999999999998E-2</v>
      </c>
      <c r="T531" s="144">
        <f>S531*H531</f>
        <v>1.5083334999999998</v>
      </c>
      <c r="AR531" s="145" t="s">
        <v>251</v>
      </c>
      <c r="AT531" s="145" t="s">
        <v>155</v>
      </c>
      <c r="AU531" s="145" t="s">
        <v>88</v>
      </c>
      <c r="AY531" s="17" t="s">
        <v>152</v>
      </c>
      <c r="BE531" s="146">
        <f>IF(N531="základní",J531,0)</f>
        <v>0</v>
      </c>
      <c r="BF531" s="146">
        <f>IF(N531="snížená",J531,0)</f>
        <v>0</v>
      </c>
      <c r="BG531" s="146">
        <f>IF(N531="zákl. přenesená",J531,0)</f>
        <v>0</v>
      </c>
      <c r="BH531" s="146">
        <f>IF(N531="sníž. přenesená",J531,0)</f>
        <v>0</v>
      </c>
      <c r="BI531" s="146">
        <f>IF(N531="nulová",J531,0)</f>
        <v>0</v>
      </c>
      <c r="BJ531" s="17" t="s">
        <v>86</v>
      </c>
      <c r="BK531" s="146">
        <f>ROUND(I531*H531,2)</f>
        <v>0</v>
      </c>
      <c r="BL531" s="17" t="s">
        <v>251</v>
      </c>
      <c r="BM531" s="145" t="s">
        <v>789</v>
      </c>
    </row>
    <row r="532" spans="2:65" s="12" customFormat="1" ht="20">
      <c r="B532" s="151"/>
      <c r="D532" s="147" t="s">
        <v>163</v>
      </c>
      <c r="E532" s="152" t="s">
        <v>1</v>
      </c>
      <c r="F532" s="153" t="s">
        <v>790</v>
      </c>
      <c r="H532" s="152" t="s">
        <v>1</v>
      </c>
      <c r="I532" s="154"/>
      <c r="L532" s="151"/>
      <c r="M532" s="155"/>
      <c r="T532" s="156"/>
      <c r="AT532" s="152" t="s">
        <v>163</v>
      </c>
      <c r="AU532" s="152" t="s">
        <v>88</v>
      </c>
      <c r="AV532" s="12" t="s">
        <v>86</v>
      </c>
      <c r="AW532" s="12" t="s">
        <v>35</v>
      </c>
      <c r="AX532" s="12" t="s">
        <v>78</v>
      </c>
      <c r="AY532" s="152" t="s">
        <v>152</v>
      </c>
    </row>
    <row r="533" spans="2:65" s="13" customFormat="1" ht="20">
      <c r="B533" s="157"/>
      <c r="D533" s="147" t="s">
        <v>163</v>
      </c>
      <c r="E533" s="158" t="s">
        <v>1</v>
      </c>
      <c r="F533" s="159" t="s">
        <v>791</v>
      </c>
      <c r="H533" s="160">
        <v>28.747</v>
      </c>
      <c r="I533" s="161"/>
      <c r="L533" s="157"/>
      <c r="M533" s="162"/>
      <c r="T533" s="163"/>
      <c r="AT533" s="158" t="s">
        <v>163</v>
      </c>
      <c r="AU533" s="158" t="s">
        <v>88</v>
      </c>
      <c r="AV533" s="13" t="s">
        <v>88</v>
      </c>
      <c r="AW533" s="13" t="s">
        <v>35</v>
      </c>
      <c r="AX533" s="13" t="s">
        <v>78</v>
      </c>
      <c r="AY533" s="158" t="s">
        <v>152</v>
      </c>
    </row>
    <row r="534" spans="2:65" s="13" customFormat="1">
      <c r="B534" s="157"/>
      <c r="D534" s="147" t="s">
        <v>163</v>
      </c>
      <c r="E534" s="158" t="s">
        <v>1</v>
      </c>
      <c r="F534" s="159" t="s">
        <v>792</v>
      </c>
      <c r="H534" s="160">
        <v>32.442999999999998</v>
      </c>
      <c r="I534" s="161"/>
      <c r="L534" s="157"/>
      <c r="M534" s="162"/>
      <c r="T534" s="163"/>
      <c r="AT534" s="158" t="s">
        <v>163</v>
      </c>
      <c r="AU534" s="158" t="s">
        <v>88</v>
      </c>
      <c r="AV534" s="13" t="s">
        <v>88</v>
      </c>
      <c r="AW534" s="13" t="s">
        <v>35</v>
      </c>
      <c r="AX534" s="13" t="s">
        <v>78</v>
      </c>
      <c r="AY534" s="158" t="s">
        <v>152</v>
      </c>
    </row>
    <row r="535" spans="2:65" s="14" customFormat="1">
      <c r="B535" s="164"/>
      <c r="D535" s="147" t="s">
        <v>163</v>
      </c>
      <c r="E535" s="165" t="s">
        <v>1</v>
      </c>
      <c r="F535" s="166" t="s">
        <v>166</v>
      </c>
      <c r="H535" s="167">
        <v>61.19</v>
      </c>
      <c r="I535" s="168"/>
      <c r="L535" s="164"/>
      <c r="M535" s="169"/>
      <c r="T535" s="170"/>
      <c r="AT535" s="165" t="s">
        <v>163</v>
      </c>
      <c r="AU535" s="165" t="s">
        <v>88</v>
      </c>
      <c r="AV535" s="14" t="s">
        <v>159</v>
      </c>
      <c r="AW535" s="14" t="s">
        <v>35</v>
      </c>
      <c r="AX535" s="14" t="s">
        <v>86</v>
      </c>
      <c r="AY535" s="165" t="s">
        <v>152</v>
      </c>
    </row>
    <row r="536" spans="2:65" s="1" customFormat="1" ht="16.5" customHeight="1">
      <c r="B536" s="32"/>
      <c r="C536" s="133" t="s">
        <v>793</v>
      </c>
      <c r="D536" s="133" t="s">
        <v>155</v>
      </c>
      <c r="E536" s="134" t="s">
        <v>794</v>
      </c>
      <c r="F536" s="135" t="s">
        <v>795</v>
      </c>
      <c r="G536" s="136" t="s">
        <v>177</v>
      </c>
      <c r="H536" s="137">
        <v>61.19</v>
      </c>
      <c r="I536" s="138"/>
      <c r="J536" s="139">
        <f>ROUND(I536*H536,2)</f>
        <v>0</v>
      </c>
      <c r="K536" s="140"/>
      <c r="L536" s="32"/>
      <c r="M536" s="141" t="s">
        <v>1</v>
      </c>
      <c r="N536" s="142" t="s">
        <v>43</v>
      </c>
      <c r="P536" s="143">
        <f>O536*H536</f>
        <v>0</v>
      </c>
      <c r="Q536" s="143">
        <v>0</v>
      </c>
      <c r="R536" s="143">
        <f>Q536*H536</f>
        <v>0</v>
      </c>
      <c r="S536" s="143">
        <v>8.0000000000000002E-3</v>
      </c>
      <c r="T536" s="144">
        <f>S536*H536</f>
        <v>0.48952000000000001</v>
      </c>
      <c r="AR536" s="145" t="s">
        <v>251</v>
      </c>
      <c r="AT536" s="145" t="s">
        <v>155</v>
      </c>
      <c r="AU536" s="145" t="s">
        <v>88</v>
      </c>
      <c r="AY536" s="17" t="s">
        <v>152</v>
      </c>
      <c r="BE536" s="146">
        <f>IF(N536="základní",J536,0)</f>
        <v>0</v>
      </c>
      <c r="BF536" s="146">
        <f>IF(N536="snížená",J536,0)</f>
        <v>0</v>
      </c>
      <c r="BG536" s="146">
        <f>IF(N536="zákl. přenesená",J536,0)</f>
        <v>0</v>
      </c>
      <c r="BH536" s="146">
        <f>IF(N536="sníž. přenesená",J536,0)</f>
        <v>0</v>
      </c>
      <c r="BI536" s="146">
        <f>IF(N536="nulová",J536,0)</f>
        <v>0</v>
      </c>
      <c r="BJ536" s="17" t="s">
        <v>86</v>
      </c>
      <c r="BK536" s="146">
        <f>ROUND(I536*H536,2)</f>
        <v>0</v>
      </c>
      <c r="BL536" s="17" t="s">
        <v>251</v>
      </c>
      <c r="BM536" s="145" t="s">
        <v>796</v>
      </c>
    </row>
    <row r="537" spans="2:65" s="1" customFormat="1" ht="37.9" customHeight="1">
      <c r="B537" s="32"/>
      <c r="C537" s="133" t="s">
        <v>797</v>
      </c>
      <c r="D537" s="133" t="s">
        <v>155</v>
      </c>
      <c r="E537" s="134" t="s">
        <v>798</v>
      </c>
      <c r="F537" s="135" t="s">
        <v>799</v>
      </c>
      <c r="G537" s="136" t="s">
        <v>170</v>
      </c>
      <c r="H537" s="137">
        <v>1</v>
      </c>
      <c r="I537" s="138"/>
      <c r="J537" s="139">
        <f>ROUND(I537*H537,2)</f>
        <v>0</v>
      </c>
      <c r="K537" s="140"/>
      <c r="L537" s="32"/>
      <c r="M537" s="141" t="s">
        <v>1</v>
      </c>
      <c r="N537" s="142" t="s">
        <v>43</v>
      </c>
      <c r="P537" s="143">
        <f>O537*H537</f>
        <v>0</v>
      </c>
      <c r="Q537" s="143">
        <v>0</v>
      </c>
      <c r="R537" s="143">
        <f>Q537*H537</f>
        <v>0</v>
      </c>
      <c r="S537" s="143">
        <v>0</v>
      </c>
      <c r="T537" s="144">
        <f>S537*H537</f>
        <v>0</v>
      </c>
      <c r="AR537" s="145" t="s">
        <v>251</v>
      </c>
      <c r="AT537" s="145" t="s">
        <v>155</v>
      </c>
      <c r="AU537" s="145" t="s">
        <v>88</v>
      </c>
      <c r="AY537" s="17" t="s">
        <v>152</v>
      </c>
      <c r="BE537" s="146">
        <f>IF(N537="základní",J537,0)</f>
        <v>0</v>
      </c>
      <c r="BF537" s="146">
        <f>IF(N537="snížená",J537,0)</f>
        <v>0</v>
      </c>
      <c r="BG537" s="146">
        <f>IF(N537="zákl. přenesená",J537,0)</f>
        <v>0</v>
      </c>
      <c r="BH537" s="146">
        <f>IF(N537="sníž. přenesená",J537,0)</f>
        <v>0</v>
      </c>
      <c r="BI537" s="146">
        <f>IF(N537="nulová",J537,0)</f>
        <v>0</v>
      </c>
      <c r="BJ537" s="17" t="s">
        <v>86</v>
      </c>
      <c r="BK537" s="146">
        <f>ROUND(I537*H537,2)</f>
        <v>0</v>
      </c>
      <c r="BL537" s="17" t="s">
        <v>251</v>
      </c>
      <c r="BM537" s="145" t="s">
        <v>800</v>
      </c>
    </row>
    <row r="538" spans="2:65" s="13" customFormat="1">
      <c r="B538" s="157"/>
      <c r="D538" s="147" t="s">
        <v>163</v>
      </c>
      <c r="E538" s="158" t="s">
        <v>1</v>
      </c>
      <c r="F538" s="159" t="s">
        <v>679</v>
      </c>
      <c r="H538" s="160">
        <v>1</v>
      </c>
      <c r="I538" s="161"/>
      <c r="L538" s="157"/>
      <c r="M538" s="162"/>
      <c r="T538" s="163"/>
      <c r="AT538" s="158" t="s">
        <v>163</v>
      </c>
      <c r="AU538" s="158" t="s">
        <v>88</v>
      </c>
      <c r="AV538" s="13" t="s">
        <v>88</v>
      </c>
      <c r="AW538" s="13" t="s">
        <v>35</v>
      </c>
      <c r="AX538" s="13" t="s">
        <v>78</v>
      </c>
      <c r="AY538" s="158" t="s">
        <v>152</v>
      </c>
    </row>
    <row r="539" spans="2:65" s="14" customFormat="1">
      <c r="B539" s="164"/>
      <c r="D539" s="147" t="s">
        <v>163</v>
      </c>
      <c r="E539" s="165" t="s">
        <v>1</v>
      </c>
      <c r="F539" s="166" t="s">
        <v>166</v>
      </c>
      <c r="H539" s="167">
        <v>1</v>
      </c>
      <c r="I539" s="168"/>
      <c r="L539" s="164"/>
      <c r="M539" s="169"/>
      <c r="T539" s="170"/>
      <c r="AT539" s="165" t="s">
        <v>163</v>
      </c>
      <c r="AU539" s="165" t="s">
        <v>88</v>
      </c>
      <c r="AV539" s="14" t="s">
        <v>159</v>
      </c>
      <c r="AW539" s="14" t="s">
        <v>35</v>
      </c>
      <c r="AX539" s="14" t="s">
        <v>86</v>
      </c>
      <c r="AY539" s="165" t="s">
        <v>152</v>
      </c>
    </row>
    <row r="540" spans="2:65" s="1" customFormat="1" ht="33" customHeight="1">
      <c r="B540" s="32"/>
      <c r="C540" s="171" t="s">
        <v>801</v>
      </c>
      <c r="D540" s="171" t="s">
        <v>223</v>
      </c>
      <c r="E540" s="172" t="s">
        <v>802</v>
      </c>
      <c r="F540" s="173" t="s">
        <v>803</v>
      </c>
      <c r="G540" s="174" t="s">
        <v>170</v>
      </c>
      <c r="H540" s="175">
        <v>1</v>
      </c>
      <c r="I540" s="176"/>
      <c r="J540" s="177">
        <f>ROUND(I540*H540,2)</f>
        <v>0</v>
      </c>
      <c r="K540" s="178"/>
      <c r="L540" s="179"/>
      <c r="M540" s="180" t="s">
        <v>1</v>
      </c>
      <c r="N540" s="181" t="s">
        <v>43</v>
      </c>
      <c r="P540" s="143">
        <f>O540*H540</f>
        <v>0</v>
      </c>
      <c r="Q540" s="143">
        <v>0.06</v>
      </c>
      <c r="R540" s="143">
        <f>Q540*H540</f>
        <v>0.06</v>
      </c>
      <c r="S540" s="143">
        <v>0</v>
      </c>
      <c r="T540" s="144">
        <f>S540*H540</f>
        <v>0</v>
      </c>
      <c r="AR540" s="145" t="s">
        <v>332</v>
      </c>
      <c r="AT540" s="145" t="s">
        <v>223</v>
      </c>
      <c r="AU540" s="145" t="s">
        <v>88</v>
      </c>
      <c r="AY540" s="17" t="s">
        <v>152</v>
      </c>
      <c r="BE540" s="146">
        <f>IF(N540="základní",J540,0)</f>
        <v>0</v>
      </c>
      <c r="BF540" s="146">
        <f>IF(N540="snížená",J540,0)</f>
        <v>0</v>
      </c>
      <c r="BG540" s="146">
        <f>IF(N540="zákl. přenesená",J540,0)</f>
        <v>0</v>
      </c>
      <c r="BH540" s="146">
        <f>IF(N540="sníž. přenesená",J540,0)</f>
        <v>0</v>
      </c>
      <c r="BI540" s="146">
        <f>IF(N540="nulová",J540,0)</f>
        <v>0</v>
      </c>
      <c r="BJ540" s="17" t="s">
        <v>86</v>
      </c>
      <c r="BK540" s="146">
        <f>ROUND(I540*H540,2)</f>
        <v>0</v>
      </c>
      <c r="BL540" s="17" t="s">
        <v>251</v>
      </c>
      <c r="BM540" s="145" t="s">
        <v>804</v>
      </c>
    </row>
    <row r="541" spans="2:65" s="1" customFormat="1" ht="37.9" customHeight="1">
      <c r="B541" s="32"/>
      <c r="C541" s="133" t="s">
        <v>805</v>
      </c>
      <c r="D541" s="133" t="s">
        <v>155</v>
      </c>
      <c r="E541" s="134" t="s">
        <v>806</v>
      </c>
      <c r="F541" s="135" t="s">
        <v>807</v>
      </c>
      <c r="G541" s="136" t="s">
        <v>177</v>
      </c>
      <c r="H541" s="137">
        <v>8.2739999999999991</v>
      </c>
      <c r="I541" s="138"/>
      <c r="J541" s="139">
        <f>ROUND(I541*H541,2)</f>
        <v>0</v>
      </c>
      <c r="K541" s="140"/>
      <c r="L541" s="32"/>
      <c r="M541" s="141" t="s">
        <v>1</v>
      </c>
      <c r="N541" s="142" t="s">
        <v>43</v>
      </c>
      <c r="P541" s="143">
        <f>O541*H541</f>
        <v>0</v>
      </c>
      <c r="Q541" s="143">
        <v>0</v>
      </c>
      <c r="R541" s="143">
        <f>Q541*H541</f>
        <v>0</v>
      </c>
      <c r="S541" s="143">
        <v>0</v>
      </c>
      <c r="T541" s="144">
        <f>S541*H541</f>
        <v>0</v>
      </c>
      <c r="AR541" s="145" t="s">
        <v>251</v>
      </c>
      <c r="AT541" s="145" t="s">
        <v>155</v>
      </c>
      <c r="AU541" s="145" t="s">
        <v>88</v>
      </c>
      <c r="AY541" s="17" t="s">
        <v>152</v>
      </c>
      <c r="BE541" s="146">
        <f>IF(N541="základní",J541,0)</f>
        <v>0</v>
      </c>
      <c r="BF541" s="146">
        <f>IF(N541="snížená",J541,0)</f>
        <v>0</v>
      </c>
      <c r="BG541" s="146">
        <f>IF(N541="zákl. přenesená",J541,0)</f>
        <v>0</v>
      </c>
      <c r="BH541" s="146">
        <f>IF(N541="sníž. přenesená",J541,0)</f>
        <v>0</v>
      </c>
      <c r="BI541" s="146">
        <f>IF(N541="nulová",J541,0)</f>
        <v>0</v>
      </c>
      <c r="BJ541" s="17" t="s">
        <v>86</v>
      </c>
      <c r="BK541" s="146">
        <f>ROUND(I541*H541,2)</f>
        <v>0</v>
      </c>
      <c r="BL541" s="17" t="s">
        <v>251</v>
      </c>
      <c r="BM541" s="145" t="s">
        <v>808</v>
      </c>
    </row>
    <row r="542" spans="2:65" s="1" customFormat="1" ht="18">
      <c r="B542" s="32"/>
      <c r="D542" s="147" t="s">
        <v>161</v>
      </c>
      <c r="F542" s="148" t="s">
        <v>809</v>
      </c>
      <c r="I542" s="149"/>
      <c r="L542" s="32"/>
      <c r="M542" s="150"/>
      <c r="T542" s="56"/>
      <c r="AT542" s="17" t="s">
        <v>161</v>
      </c>
      <c r="AU542" s="17" t="s">
        <v>88</v>
      </c>
    </row>
    <row r="543" spans="2:65" s="13" customFormat="1">
      <c r="B543" s="157"/>
      <c r="D543" s="147" t="s">
        <v>163</v>
      </c>
      <c r="E543" s="158" t="s">
        <v>1</v>
      </c>
      <c r="F543" s="159" t="s">
        <v>810</v>
      </c>
      <c r="H543" s="160">
        <v>8.2739999999999991</v>
      </c>
      <c r="I543" s="161"/>
      <c r="L543" s="157"/>
      <c r="M543" s="162"/>
      <c r="T543" s="163"/>
      <c r="AT543" s="158" t="s">
        <v>163</v>
      </c>
      <c r="AU543" s="158" t="s">
        <v>88</v>
      </c>
      <c r="AV543" s="13" t="s">
        <v>88</v>
      </c>
      <c r="AW543" s="13" t="s">
        <v>35</v>
      </c>
      <c r="AX543" s="13" t="s">
        <v>78</v>
      </c>
      <c r="AY543" s="158" t="s">
        <v>152</v>
      </c>
    </row>
    <row r="544" spans="2:65" s="14" customFormat="1">
      <c r="B544" s="164"/>
      <c r="D544" s="147" t="s">
        <v>163</v>
      </c>
      <c r="E544" s="165" t="s">
        <v>1</v>
      </c>
      <c r="F544" s="166" t="s">
        <v>166</v>
      </c>
      <c r="H544" s="167">
        <v>8.2739999999999991</v>
      </c>
      <c r="I544" s="168"/>
      <c r="L544" s="164"/>
      <c r="M544" s="169"/>
      <c r="T544" s="170"/>
      <c r="AT544" s="165" t="s">
        <v>163</v>
      </c>
      <c r="AU544" s="165" t="s">
        <v>88</v>
      </c>
      <c r="AV544" s="14" t="s">
        <v>159</v>
      </c>
      <c r="AW544" s="14" t="s">
        <v>35</v>
      </c>
      <c r="AX544" s="14" t="s">
        <v>86</v>
      </c>
      <c r="AY544" s="165" t="s">
        <v>152</v>
      </c>
    </row>
    <row r="545" spans="2:65" s="1" customFormat="1" ht="24.25" customHeight="1">
      <c r="B545" s="32"/>
      <c r="C545" s="133" t="s">
        <v>811</v>
      </c>
      <c r="D545" s="133" t="s">
        <v>155</v>
      </c>
      <c r="E545" s="134" t="s">
        <v>812</v>
      </c>
      <c r="F545" s="135" t="s">
        <v>813</v>
      </c>
      <c r="G545" s="136" t="s">
        <v>170</v>
      </c>
      <c r="H545" s="137">
        <v>1</v>
      </c>
      <c r="I545" s="138"/>
      <c r="J545" s="139">
        <f>ROUND(I545*H545,2)</f>
        <v>0</v>
      </c>
      <c r="K545" s="140"/>
      <c r="L545" s="32"/>
      <c r="M545" s="141" t="s">
        <v>1</v>
      </c>
      <c r="N545" s="142" t="s">
        <v>43</v>
      </c>
      <c r="P545" s="143">
        <f>O545*H545</f>
        <v>0</v>
      </c>
      <c r="Q545" s="143">
        <v>0</v>
      </c>
      <c r="R545" s="143">
        <f>Q545*H545</f>
        <v>0</v>
      </c>
      <c r="S545" s="143">
        <v>0</v>
      </c>
      <c r="T545" s="144">
        <f>S545*H545</f>
        <v>0</v>
      </c>
      <c r="AR545" s="145" t="s">
        <v>251</v>
      </c>
      <c r="AT545" s="145" t="s">
        <v>155</v>
      </c>
      <c r="AU545" s="145" t="s">
        <v>88</v>
      </c>
      <c r="AY545" s="17" t="s">
        <v>152</v>
      </c>
      <c r="BE545" s="146">
        <f>IF(N545="základní",J545,0)</f>
        <v>0</v>
      </c>
      <c r="BF545" s="146">
        <f>IF(N545="snížená",J545,0)</f>
        <v>0</v>
      </c>
      <c r="BG545" s="146">
        <f>IF(N545="zákl. přenesená",J545,0)</f>
        <v>0</v>
      </c>
      <c r="BH545" s="146">
        <f>IF(N545="sníž. přenesená",J545,0)</f>
        <v>0</v>
      </c>
      <c r="BI545" s="146">
        <f>IF(N545="nulová",J545,0)</f>
        <v>0</v>
      </c>
      <c r="BJ545" s="17" t="s">
        <v>86</v>
      </c>
      <c r="BK545" s="146">
        <f>ROUND(I545*H545,2)</f>
        <v>0</v>
      </c>
      <c r="BL545" s="17" t="s">
        <v>251</v>
      </c>
      <c r="BM545" s="145" t="s">
        <v>814</v>
      </c>
    </row>
    <row r="546" spans="2:65" s="13" customFormat="1">
      <c r="B546" s="157"/>
      <c r="D546" s="147" t="s">
        <v>163</v>
      </c>
      <c r="E546" s="158" t="s">
        <v>1</v>
      </c>
      <c r="F546" s="159" t="s">
        <v>679</v>
      </c>
      <c r="H546" s="160">
        <v>1</v>
      </c>
      <c r="I546" s="161"/>
      <c r="L546" s="157"/>
      <c r="M546" s="162"/>
      <c r="T546" s="163"/>
      <c r="AT546" s="158" t="s">
        <v>163</v>
      </c>
      <c r="AU546" s="158" t="s">
        <v>88</v>
      </c>
      <c r="AV546" s="13" t="s">
        <v>88</v>
      </c>
      <c r="AW546" s="13" t="s">
        <v>35</v>
      </c>
      <c r="AX546" s="13" t="s">
        <v>78</v>
      </c>
      <c r="AY546" s="158" t="s">
        <v>152</v>
      </c>
    </row>
    <row r="547" spans="2:65" s="14" customFormat="1">
      <c r="B547" s="164"/>
      <c r="D547" s="147" t="s">
        <v>163</v>
      </c>
      <c r="E547" s="165" t="s">
        <v>1</v>
      </c>
      <c r="F547" s="166" t="s">
        <v>166</v>
      </c>
      <c r="H547" s="167">
        <v>1</v>
      </c>
      <c r="I547" s="168"/>
      <c r="L547" s="164"/>
      <c r="M547" s="169"/>
      <c r="T547" s="170"/>
      <c r="AT547" s="165" t="s">
        <v>163</v>
      </c>
      <c r="AU547" s="165" t="s">
        <v>88</v>
      </c>
      <c r="AV547" s="14" t="s">
        <v>159</v>
      </c>
      <c r="AW547" s="14" t="s">
        <v>35</v>
      </c>
      <c r="AX547" s="14" t="s">
        <v>86</v>
      </c>
      <c r="AY547" s="165" t="s">
        <v>152</v>
      </c>
    </row>
    <row r="548" spans="2:65" s="1" customFormat="1" ht="16.5" customHeight="1">
      <c r="B548" s="32"/>
      <c r="C548" s="171" t="s">
        <v>815</v>
      </c>
      <c r="D548" s="171" t="s">
        <v>223</v>
      </c>
      <c r="E548" s="172" t="s">
        <v>816</v>
      </c>
      <c r="F548" s="173" t="s">
        <v>817</v>
      </c>
      <c r="G548" s="174" t="s">
        <v>170</v>
      </c>
      <c r="H548" s="175">
        <v>1</v>
      </c>
      <c r="I548" s="176"/>
      <c r="J548" s="177">
        <f>ROUND(I548*H548,2)</f>
        <v>0</v>
      </c>
      <c r="K548" s="178"/>
      <c r="L548" s="179"/>
      <c r="M548" s="180" t="s">
        <v>1</v>
      </c>
      <c r="N548" s="181" t="s">
        <v>43</v>
      </c>
      <c r="P548" s="143">
        <f>O548*H548</f>
        <v>0</v>
      </c>
      <c r="Q548" s="143">
        <v>2.3999999999999998E-3</v>
      </c>
      <c r="R548" s="143">
        <f>Q548*H548</f>
        <v>2.3999999999999998E-3</v>
      </c>
      <c r="S548" s="143">
        <v>0</v>
      </c>
      <c r="T548" s="144">
        <f>S548*H548</f>
        <v>0</v>
      </c>
      <c r="AR548" s="145" t="s">
        <v>332</v>
      </c>
      <c r="AT548" s="145" t="s">
        <v>223</v>
      </c>
      <c r="AU548" s="145" t="s">
        <v>88</v>
      </c>
      <c r="AY548" s="17" t="s">
        <v>152</v>
      </c>
      <c r="BE548" s="146">
        <f>IF(N548="základní",J548,0)</f>
        <v>0</v>
      </c>
      <c r="BF548" s="146">
        <f>IF(N548="snížená",J548,0)</f>
        <v>0</v>
      </c>
      <c r="BG548" s="146">
        <f>IF(N548="zákl. přenesená",J548,0)</f>
        <v>0</v>
      </c>
      <c r="BH548" s="146">
        <f>IF(N548="sníž. přenesená",J548,0)</f>
        <v>0</v>
      </c>
      <c r="BI548" s="146">
        <f>IF(N548="nulová",J548,0)</f>
        <v>0</v>
      </c>
      <c r="BJ548" s="17" t="s">
        <v>86</v>
      </c>
      <c r="BK548" s="146">
        <f>ROUND(I548*H548,2)</f>
        <v>0</v>
      </c>
      <c r="BL548" s="17" t="s">
        <v>251</v>
      </c>
      <c r="BM548" s="145" t="s">
        <v>818</v>
      </c>
    </row>
    <row r="549" spans="2:65" s="1" customFormat="1" ht="24.25" customHeight="1">
      <c r="B549" s="32"/>
      <c r="C549" s="133" t="s">
        <v>819</v>
      </c>
      <c r="D549" s="133" t="s">
        <v>155</v>
      </c>
      <c r="E549" s="134" t="s">
        <v>820</v>
      </c>
      <c r="F549" s="135" t="s">
        <v>821</v>
      </c>
      <c r="G549" s="136" t="s">
        <v>170</v>
      </c>
      <c r="H549" s="137">
        <v>1</v>
      </c>
      <c r="I549" s="138"/>
      <c r="J549" s="139">
        <f>ROUND(I549*H549,2)</f>
        <v>0</v>
      </c>
      <c r="K549" s="140"/>
      <c r="L549" s="32"/>
      <c r="M549" s="141" t="s">
        <v>1</v>
      </c>
      <c r="N549" s="142" t="s">
        <v>43</v>
      </c>
      <c r="P549" s="143">
        <f>O549*H549</f>
        <v>0</v>
      </c>
      <c r="Q549" s="143">
        <v>0</v>
      </c>
      <c r="R549" s="143">
        <f>Q549*H549</f>
        <v>0</v>
      </c>
      <c r="S549" s="143">
        <v>0</v>
      </c>
      <c r="T549" s="144">
        <f>S549*H549</f>
        <v>0</v>
      </c>
      <c r="AR549" s="145" t="s">
        <v>251</v>
      </c>
      <c r="AT549" s="145" t="s">
        <v>155</v>
      </c>
      <c r="AU549" s="145" t="s">
        <v>88</v>
      </c>
      <c r="AY549" s="17" t="s">
        <v>152</v>
      </c>
      <c r="BE549" s="146">
        <f>IF(N549="základní",J549,0)</f>
        <v>0</v>
      </c>
      <c r="BF549" s="146">
        <f>IF(N549="snížená",J549,0)</f>
        <v>0</v>
      </c>
      <c r="BG549" s="146">
        <f>IF(N549="zákl. přenesená",J549,0)</f>
        <v>0</v>
      </c>
      <c r="BH549" s="146">
        <f>IF(N549="sníž. přenesená",J549,0)</f>
        <v>0</v>
      </c>
      <c r="BI549" s="146">
        <f>IF(N549="nulová",J549,0)</f>
        <v>0</v>
      </c>
      <c r="BJ549" s="17" t="s">
        <v>86</v>
      </c>
      <c r="BK549" s="146">
        <f>ROUND(I549*H549,2)</f>
        <v>0</v>
      </c>
      <c r="BL549" s="17" t="s">
        <v>251</v>
      </c>
      <c r="BM549" s="145" t="s">
        <v>822</v>
      </c>
    </row>
    <row r="550" spans="2:65" s="13" customFormat="1">
      <c r="B550" s="157"/>
      <c r="D550" s="147" t="s">
        <v>163</v>
      </c>
      <c r="E550" s="158" t="s">
        <v>1</v>
      </c>
      <c r="F550" s="159" t="s">
        <v>679</v>
      </c>
      <c r="H550" s="160">
        <v>1</v>
      </c>
      <c r="I550" s="161"/>
      <c r="L550" s="157"/>
      <c r="M550" s="162"/>
      <c r="T550" s="163"/>
      <c r="AT550" s="158" t="s">
        <v>163</v>
      </c>
      <c r="AU550" s="158" t="s">
        <v>88</v>
      </c>
      <c r="AV550" s="13" t="s">
        <v>88</v>
      </c>
      <c r="AW550" s="13" t="s">
        <v>35</v>
      </c>
      <c r="AX550" s="13" t="s">
        <v>78</v>
      </c>
      <c r="AY550" s="158" t="s">
        <v>152</v>
      </c>
    </row>
    <row r="551" spans="2:65" s="14" customFormat="1">
      <c r="B551" s="164"/>
      <c r="D551" s="147" t="s">
        <v>163</v>
      </c>
      <c r="E551" s="165" t="s">
        <v>1</v>
      </c>
      <c r="F551" s="166" t="s">
        <v>166</v>
      </c>
      <c r="H551" s="167">
        <v>1</v>
      </c>
      <c r="I551" s="168"/>
      <c r="L551" s="164"/>
      <c r="M551" s="169"/>
      <c r="T551" s="170"/>
      <c r="AT551" s="165" t="s">
        <v>163</v>
      </c>
      <c r="AU551" s="165" t="s">
        <v>88</v>
      </c>
      <c r="AV551" s="14" t="s">
        <v>159</v>
      </c>
      <c r="AW551" s="14" t="s">
        <v>35</v>
      </c>
      <c r="AX551" s="14" t="s">
        <v>86</v>
      </c>
      <c r="AY551" s="165" t="s">
        <v>152</v>
      </c>
    </row>
    <row r="552" spans="2:65" s="1" customFormat="1" ht="16.5" customHeight="1">
      <c r="B552" s="32"/>
      <c r="C552" s="171" t="s">
        <v>823</v>
      </c>
      <c r="D552" s="171" t="s">
        <v>223</v>
      </c>
      <c r="E552" s="172" t="s">
        <v>824</v>
      </c>
      <c r="F552" s="173" t="s">
        <v>825</v>
      </c>
      <c r="G552" s="174" t="s">
        <v>170</v>
      </c>
      <c r="H552" s="175">
        <v>1</v>
      </c>
      <c r="I552" s="176"/>
      <c r="J552" s="177">
        <f>ROUND(I552*H552,2)</f>
        <v>0</v>
      </c>
      <c r="K552" s="178"/>
      <c r="L552" s="179"/>
      <c r="M552" s="180" t="s">
        <v>1</v>
      </c>
      <c r="N552" s="181" t="s">
        <v>43</v>
      </c>
      <c r="P552" s="143">
        <f>O552*H552</f>
        <v>0</v>
      </c>
      <c r="Q552" s="143">
        <v>0</v>
      </c>
      <c r="R552" s="143">
        <f>Q552*H552</f>
        <v>0</v>
      </c>
      <c r="S552" s="143">
        <v>0</v>
      </c>
      <c r="T552" s="144">
        <f>S552*H552</f>
        <v>0</v>
      </c>
      <c r="AR552" s="145" t="s">
        <v>332</v>
      </c>
      <c r="AT552" s="145" t="s">
        <v>223</v>
      </c>
      <c r="AU552" s="145" t="s">
        <v>88</v>
      </c>
      <c r="AY552" s="17" t="s">
        <v>152</v>
      </c>
      <c r="BE552" s="146">
        <f>IF(N552="základní",J552,0)</f>
        <v>0</v>
      </c>
      <c r="BF552" s="146">
        <f>IF(N552="snížená",J552,0)</f>
        <v>0</v>
      </c>
      <c r="BG552" s="146">
        <f>IF(N552="zákl. přenesená",J552,0)</f>
        <v>0</v>
      </c>
      <c r="BH552" s="146">
        <f>IF(N552="sníž. přenesená",J552,0)</f>
        <v>0</v>
      </c>
      <c r="BI552" s="146">
        <f>IF(N552="nulová",J552,0)</f>
        <v>0</v>
      </c>
      <c r="BJ552" s="17" t="s">
        <v>86</v>
      </c>
      <c r="BK552" s="146">
        <f>ROUND(I552*H552,2)</f>
        <v>0</v>
      </c>
      <c r="BL552" s="17" t="s">
        <v>251</v>
      </c>
      <c r="BM552" s="145" t="s">
        <v>826</v>
      </c>
    </row>
    <row r="553" spans="2:65" s="1" customFormat="1" ht="16.5" customHeight="1">
      <c r="B553" s="32"/>
      <c r="C553" s="133" t="s">
        <v>827</v>
      </c>
      <c r="D553" s="133" t="s">
        <v>155</v>
      </c>
      <c r="E553" s="134" t="s">
        <v>828</v>
      </c>
      <c r="F553" s="135" t="s">
        <v>829</v>
      </c>
      <c r="G553" s="136" t="s">
        <v>254</v>
      </c>
      <c r="H553" s="137">
        <v>6.24</v>
      </c>
      <c r="I553" s="138"/>
      <c r="J553" s="139">
        <f>ROUND(I553*H553,2)</f>
        <v>0</v>
      </c>
      <c r="K553" s="140"/>
      <c r="L553" s="32"/>
      <c r="M553" s="141" t="s">
        <v>1</v>
      </c>
      <c r="N553" s="142" t="s">
        <v>43</v>
      </c>
      <c r="P553" s="143">
        <f>O553*H553</f>
        <v>0</v>
      </c>
      <c r="Q553" s="143">
        <v>0</v>
      </c>
      <c r="R553" s="143">
        <f>Q553*H553</f>
        <v>0</v>
      </c>
      <c r="S553" s="143">
        <v>2E-3</v>
      </c>
      <c r="T553" s="144">
        <f>S553*H553</f>
        <v>1.2480000000000002E-2</v>
      </c>
      <c r="AR553" s="145" t="s">
        <v>251</v>
      </c>
      <c r="AT553" s="145" t="s">
        <v>155</v>
      </c>
      <c r="AU553" s="145" t="s">
        <v>88</v>
      </c>
      <c r="AY553" s="17" t="s">
        <v>152</v>
      </c>
      <c r="BE553" s="146">
        <f>IF(N553="základní",J553,0)</f>
        <v>0</v>
      </c>
      <c r="BF553" s="146">
        <f>IF(N553="snížená",J553,0)</f>
        <v>0</v>
      </c>
      <c r="BG553" s="146">
        <f>IF(N553="zákl. přenesená",J553,0)</f>
        <v>0</v>
      </c>
      <c r="BH553" s="146">
        <f>IF(N553="sníž. přenesená",J553,0)</f>
        <v>0</v>
      </c>
      <c r="BI553" s="146">
        <f>IF(N553="nulová",J553,0)</f>
        <v>0</v>
      </c>
      <c r="BJ553" s="17" t="s">
        <v>86</v>
      </c>
      <c r="BK553" s="146">
        <f>ROUND(I553*H553,2)</f>
        <v>0</v>
      </c>
      <c r="BL553" s="17" t="s">
        <v>251</v>
      </c>
      <c r="BM553" s="145" t="s">
        <v>830</v>
      </c>
    </row>
    <row r="554" spans="2:65" s="12" customFormat="1" ht="20">
      <c r="B554" s="151"/>
      <c r="D554" s="147" t="s">
        <v>163</v>
      </c>
      <c r="E554" s="152" t="s">
        <v>1</v>
      </c>
      <c r="F554" s="153" t="s">
        <v>831</v>
      </c>
      <c r="H554" s="152" t="s">
        <v>1</v>
      </c>
      <c r="I554" s="154"/>
      <c r="L554" s="151"/>
      <c r="M554" s="155"/>
      <c r="T554" s="156"/>
      <c r="AT554" s="152" t="s">
        <v>163</v>
      </c>
      <c r="AU554" s="152" t="s">
        <v>88</v>
      </c>
      <c r="AV554" s="12" t="s">
        <v>86</v>
      </c>
      <c r="AW554" s="12" t="s">
        <v>35</v>
      </c>
      <c r="AX554" s="12" t="s">
        <v>78</v>
      </c>
      <c r="AY554" s="152" t="s">
        <v>152</v>
      </c>
    </row>
    <row r="555" spans="2:65" s="13" customFormat="1">
      <c r="B555" s="157"/>
      <c r="D555" s="147" t="s">
        <v>163</v>
      </c>
      <c r="E555" s="158" t="s">
        <v>1</v>
      </c>
      <c r="F555" s="159" t="s">
        <v>832</v>
      </c>
      <c r="H555" s="160">
        <v>6.24</v>
      </c>
      <c r="I555" s="161"/>
      <c r="L555" s="157"/>
      <c r="M555" s="162"/>
      <c r="T555" s="163"/>
      <c r="AT555" s="158" t="s">
        <v>163</v>
      </c>
      <c r="AU555" s="158" t="s">
        <v>88</v>
      </c>
      <c r="AV555" s="13" t="s">
        <v>88</v>
      </c>
      <c r="AW555" s="13" t="s">
        <v>35</v>
      </c>
      <c r="AX555" s="13" t="s">
        <v>78</v>
      </c>
      <c r="AY555" s="158" t="s">
        <v>152</v>
      </c>
    </row>
    <row r="556" spans="2:65" s="14" customFormat="1">
      <c r="B556" s="164"/>
      <c r="D556" s="147" t="s">
        <v>163</v>
      </c>
      <c r="E556" s="165" t="s">
        <v>1</v>
      </c>
      <c r="F556" s="166" t="s">
        <v>166</v>
      </c>
      <c r="H556" s="167">
        <v>6.24</v>
      </c>
      <c r="I556" s="168"/>
      <c r="L556" s="164"/>
      <c r="M556" s="169"/>
      <c r="T556" s="170"/>
      <c r="AT556" s="165" t="s">
        <v>163</v>
      </c>
      <c r="AU556" s="165" t="s">
        <v>88</v>
      </c>
      <c r="AV556" s="14" t="s">
        <v>159</v>
      </c>
      <c r="AW556" s="14" t="s">
        <v>35</v>
      </c>
      <c r="AX556" s="14" t="s">
        <v>86</v>
      </c>
      <c r="AY556" s="165" t="s">
        <v>152</v>
      </c>
    </row>
    <row r="557" spans="2:65" s="1" customFormat="1" ht="33" customHeight="1">
      <c r="B557" s="32"/>
      <c r="C557" s="133" t="s">
        <v>833</v>
      </c>
      <c r="D557" s="133" t="s">
        <v>155</v>
      </c>
      <c r="E557" s="134" t="s">
        <v>834</v>
      </c>
      <c r="F557" s="135" t="s">
        <v>835</v>
      </c>
      <c r="G557" s="136" t="s">
        <v>254</v>
      </c>
      <c r="H557" s="137">
        <v>6.16</v>
      </c>
      <c r="I557" s="138"/>
      <c r="J557" s="139">
        <f>ROUND(I557*H557,2)</f>
        <v>0</v>
      </c>
      <c r="K557" s="140"/>
      <c r="L557" s="32"/>
      <c r="M557" s="141" t="s">
        <v>1</v>
      </c>
      <c r="N557" s="142" t="s">
        <v>43</v>
      </c>
      <c r="P557" s="143">
        <f>O557*H557</f>
        <v>0</v>
      </c>
      <c r="Q557" s="143">
        <v>0</v>
      </c>
      <c r="R557" s="143">
        <f>Q557*H557</f>
        <v>0</v>
      </c>
      <c r="S557" s="143">
        <v>0</v>
      </c>
      <c r="T557" s="144">
        <f>S557*H557</f>
        <v>0</v>
      </c>
      <c r="AR557" s="145" t="s">
        <v>251</v>
      </c>
      <c r="AT557" s="145" t="s">
        <v>155</v>
      </c>
      <c r="AU557" s="145" t="s">
        <v>88</v>
      </c>
      <c r="AY557" s="17" t="s">
        <v>152</v>
      </c>
      <c r="BE557" s="146">
        <f>IF(N557="základní",J557,0)</f>
        <v>0</v>
      </c>
      <c r="BF557" s="146">
        <f>IF(N557="snížená",J557,0)</f>
        <v>0</v>
      </c>
      <c r="BG557" s="146">
        <f>IF(N557="zákl. přenesená",J557,0)</f>
        <v>0</v>
      </c>
      <c r="BH557" s="146">
        <f>IF(N557="sníž. přenesená",J557,0)</f>
        <v>0</v>
      </c>
      <c r="BI557" s="146">
        <f>IF(N557="nulová",J557,0)</f>
        <v>0</v>
      </c>
      <c r="BJ557" s="17" t="s">
        <v>86</v>
      </c>
      <c r="BK557" s="146">
        <f>ROUND(I557*H557,2)</f>
        <v>0</v>
      </c>
      <c r="BL557" s="17" t="s">
        <v>251</v>
      </c>
      <c r="BM557" s="145" t="s">
        <v>836</v>
      </c>
    </row>
    <row r="558" spans="2:65" s="13" customFormat="1">
      <c r="B558" s="157"/>
      <c r="D558" s="147" t="s">
        <v>163</v>
      </c>
      <c r="E558" s="158" t="s">
        <v>1</v>
      </c>
      <c r="F558" s="159" t="s">
        <v>837</v>
      </c>
      <c r="H558" s="160">
        <v>6.16</v>
      </c>
      <c r="I558" s="161"/>
      <c r="L558" s="157"/>
      <c r="M558" s="162"/>
      <c r="T558" s="163"/>
      <c r="AT558" s="158" t="s">
        <v>163</v>
      </c>
      <c r="AU558" s="158" t="s">
        <v>88</v>
      </c>
      <c r="AV558" s="13" t="s">
        <v>88</v>
      </c>
      <c r="AW558" s="13" t="s">
        <v>35</v>
      </c>
      <c r="AX558" s="13" t="s">
        <v>78</v>
      </c>
      <c r="AY558" s="158" t="s">
        <v>152</v>
      </c>
    </row>
    <row r="559" spans="2:65" s="14" customFormat="1">
      <c r="B559" s="164"/>
      <c r="D559" s="147" t="s">
        <v>163</v>
      </c>
      <c r="E559" s="165" t="s">
        <v>1</v>
      </c>
      <c r="F559" s="166" t="s">
        <v>166</v>
      </c>
      <c r="H559" s="167">
        <v>6.16</v>
      </c>
      <c r="I559" s="168"/>
      <c r="L559" s="164"/>
      <c r="M559" s="169"/>
      <c r="T559" s="170"/>
      <c r="AT559" s="165" t="s">
        <v>163</v>
      </c>
      <c r="AU559" s="165" t="s">
        <v>88</v>
      </c>
      <c r="AV559" s="14" t="s">
        <v>159</v>
      </c>
      <c r="AW559" s="14" t="s">
        <v>35</v>
      </c>
      <c r="AX559" s="14" t="s">
        <v>86</v>
      </c>
      <c r="AY559" s="165" t="s">
        <v>152</v>
      </c>
    </row>
    <row r="560" spans="2:65" s="1" customFormat="1" ht="33" customHeight="1">
      <c r="B560" s="32"/>
      <c r="C560" s="171" t="s">
        <v>838</v>
      </c>
      <c r="D560" s="171" t="s">
        <v>223</v>
      </c>
      <c r="E560" s="172" t="s">
        <v>839</v>
      </c>
      <c r="F560" s="173" t="s">
        <v>840</v>
      </c>
      <c r="G560" s="174" t="s">
        <v>254</v>
      </c>
      <c r="H560" s="175">
        <v>6.16</v>
      </c>
      <c r="I560" s="176"/>
      <c r="J560" s="177">
        <f>ROUND(I560*H560,2)</f>
        <v>0</v>
      </c>
      <c r="K560" s="178"/>
      <c r="L560" s="179"/>
      <c r="M560" s="180" t="s">
        <v>1</v>
      </c>
      <c r="N560" s="181" t="s">
        <v>43</v>
      </c>
      <c r="P560" s="143">
        <f>O560*H560</f>
        <v>0</v>
      </c>
      <c r="Q560" s="143">
        <v>0</v>
      </c>
      <c r="R560" s="143">
        <f>Q560*H560</f>
        <v>0</v>
      </c>
      <c r="S560" s="143">
        <v>0</v>
      </c>
      <c r="T560" s="144">
        <f>S560*H560</f>
        <v>0</v>
      </c>
      <c r="AR560" s="145" t="s">
        <v>332</v>
      </c>
      <c r="AT560" s="145" t="s">
        <v>223</v>
      </c>
      <c r="AU560" s="145" t="s">
        <v>88</v>
      </c>
      <c r="AY560" s="17" t="s">
        <v>152</v>
      </c>
      <c r="BE560" s="146">
        <f>IF(N560="základní",J560,0)</f>
        <v>0</v>
      </c>
      <c r="BF560" s="146">
        <f>IF(N560="snížená",J560,0)</f>
        <v>0</v>
      </c>
      <c r="BG560" s="146">
        <f>IF(N560="zákl. přenesená",J560,0)</f>
        <v>0</v>
      </c>
      <c r="BH560" s="146">
        <f>IF(N560="sníž. přenesená",J560,0)</f>
        <v>0</v>
      </c>
      <c r="BI560" s="146">
        <f>IF(N560="nulová",J560,0)</f>
        <v>0</v>
      </c>
      <c r="BJ560" s="17" t="s">
        <v>86</v>
      </c>
      <c r="BK560" s="146">
        <f>ROUND(I560*H560,2)</f>
        <v>0</v>
      </c>
      <c r="BL560" s="17" t="s">
        <v>251</v>
      </c>
      <c r="BM560" s="145" t="s">
        <v>841</v>
      </c>
    </row>
    <row r="561" spans="2:65" s="1" customFormat="1" ht="16.5" customHeight="1">
      <c r="B561" s="32"/>
      <c r="C561" s="133" t="s">
        <v>842</v>
      </c>
      <c r="D561" s="133" t="s">
        <v>155</v>
      </c>
      <c r="E561" s="134" t="s">
        <v>843</v>
      </c>
      <c r="F561" s="135" t="s">
        <v>844</v>
      </c>
      <c r="G561" s="136" t="s">
        <v>845</v>
      </c>
      <c r="H561" s="137">
        <v>17</v>
      </c>
      <c r="I561" s="138"/>
      <c r="J561" s="139">
        <f>ROUND(I561*H561,2)</f>
        <v>0</v>
      </c>
      <c r="K561" s="140"/>
      <c r="L561" s="32"/>
      <c r="M561" s="141" t="s">
        <v>1</v>
      </c>
      <c r="N561" s="142" t="s">
        <v>43</v>
      </c>
      <c r="P561" s="143">
        <f>O561*H561</f>
        <v>0</v>
      </c>
      <c r="Q561" s="143">
        <v>0</v>
      </c>
      <c r="R561" s="143">
        <f>Q561*H561</f>
        <v>0</v>
      </c>
      <c r="S561" s="143">
        <v>0</v>
      </c>
      <c r="T561" s="144">
        <f>S561*H561</f>
        <v>0</v>
      </c>
      <c r="AR561" s="145" t="s">
        <v>251</v>
      </c>
      <c r="AT561" s="145" t="s">
        <v>155</v>
      </c>
      <c r="AU561" s="145" t="s">
        <v>88</v>
      </c>
      <c r="AY561" s="17" t="s">
        <v>152</v>
      </c>
      <c r="BE561" s="146">
        <f>IF(N561="základní",J561,0)</f>
        <v>0</v>
      </c>
      <c r="BF561" s="146">
        <f>IF(N561="snížená",J561,0)</f>
        <v>0</v>
      </c>
      <c r="BG561" s="146">
        <f>IF(N561="zákl. přenesená",J561,0)</f>
        <v>0</v>
      </c>
      <c r="BH561" s="146">
        <f>IF(N561="sníž. přenesená",J561,0)</f>
        <v>0</v>
      </c>
      <c r="BI561" s="146">
        <f>IF(N561="nulová",J561,0)</f>
        <v>0</v>
      </c>
      <c r="BJ561" s="17" t="s">
        <v>86</v>
      </c>
      <c r="BK561" s="146">
        <f>ROUND(I561*H561,2)</f>
        <v>0</v>
      </c>
      <c r="BL561" s="17" t="s">
        <v>251</v>
      </c>
      <c r="BM561" s="145" t="s">
        <v>846</v>
      </c>
    </row>
    <row r="562" spans="2:65" s="1" customFormat="1" ht="18">
      <c r="B562" s="32"/>
      <c r="D562" s="147" t="s">
        <v>161</v>
      </c>
      <c r="F562" s="148" t="s">
        <v>847</v>
      </c>
      <c r="I562" s="149"/>
      <c r="L562" s="32"/>
      <c r="M562" s="150"/>
      <c r="T562" s="56"/>
      <c r="AT562" s="17" t="s">
        <v>161</v>
      </c>
      <c r="AU562" s="17" t="s">
        <v>88</v>
      </c>
    </row>
    <row r="563" spans="2:65" s="13" customFormat="1">
      <c r="B563" s="157"/>
      <c r="D563" s="147" t="s">
        <v>163</v>
      </c>
      <c r="E563" s="158" t="s">
        <v>1</v>
      </c>
      <c r="F563" s="159" t="s">
        <v>848</v>
      </c>
      <c r="H563" s="160">
        <v>17</v>
      </c>
      <c r="I563" s="161"/>
      <c r="L563" s="157"/>
      <c r="M563" s="162"/>
      <c r="T563" s="163"/>
      <c r="AT563" s="158" t="s">
        <v>163</v>
      </c>
      <c r="AU563" s="158" t="s">
        <v>88</v>
      </c>
      <c r="AV563" s="13" t="s">
        <v>88</v>
      </c>
      <c r="AW563" s="13" t="s">
        <v>35</v>
      </c>
      <c r="AX563" s="13" t="s">
        <v>78</v>
      </c>
      <c r="AY563" s="158" t="s">
        <v>152</v>
      </c>
    </row>
    <row r="564" spans="2:65" s="14" customFormat="1">
      <c r="B564" s="164"/>
      <c r="D564" s="147" t="s">
        <v>163</v>
      </c>
      <c r="E564" s="165" t="s">
        <v>1</v>
      </c>
      <c r="F564" s="166" t="s">
        <v>166</v>
      </c>
      <c r="H564" s="167">
        <v>17</v>
      </c>
      <c r="I564" s="168"/>
      <c r="L564" s="164"/>
      <c r="M564" s="169"/>
      <c r="T564" s="170"/>
      <c r="AT564" s="165" t="s">
        <v>163</v>
      </c>
      <c r="AU564" s="165" t="s">
        <v>88</v>
      </c>
      <c r="AV564" s="14" t="s">
        <v>159</v>
      </c>
      <c r="AW564" s="14" t="s">
        <v>35</v>
      </c>
      <c r="AX564" s="14" t="s">
        <v>86</v>
      </c>
      <c r="AY564" s="165" t="s">
        <v>152</v>
      </c>
    </row>
    <row r="565" spans="2:65" s="1" customFormat="1" ht="55.5" customHeight="1">
      <c r="B565" s="32"/>
      <c r="C565" s="133" t="s">
        <v>849</v>
      </c>
      <c r="D565" s="133" t="s">
        <v>155</v>
      </c>
      <c r="E565" s="134" t="s">
        <v>850</v>
      </c>
      <c r="F565" s="135" t="s">
        <v>851</v>
      </c>
      <c r="G565" s="136" t="s">
        <v>319</v>
      </c>
      <c r="H565" s="182"/>
      <c r="I565" s="138"/>
      <c r="J565" s="139">
        <f>ROUND(I565*H565,2)</f>
        <v>0</v>
      </c>
      <c r="K565" s="140"/>
      <c r="L565" s="32"/>
      <c r="M565" s="141" t="s">
        <v>1</v>
      </c>
      <c r="N565" s="142" t="s">
        <v>43</v>
      </c>
      <c r="P565" s="143">
        <f>O565*H565</f>
        <v>0</v>
      </c>
      <c r="Q565" s="143">
        <v>0</v>
      </c>
      <c r="R565" s="143">
        <f>Q565*H565</f>
        <v>0</v>
      </c>
      <c r="S565" s="143">
        <v>0</v>
      </c>
      <c r="T565" s="144">
        <f>S565*H565</f>
        <v>0</v>
      </c>
      <c r="AR565" s="145" t="s">
        <v>251</v>
      </c>
      <c r="AT565" s="145" t="s">
        <v>155</v>
      </c>
      <c r="AU565" s="145" t="s">
        <v>88</v>
      </c>
      <c r="AY565" s="17" t="s">
        <v>152</v>
      </c>
      <c r="BE565" s="146">
        <f>IF(N565="základní",J565,0)</f>
        <v>0</v>
      </c>
      <c r="BF565" s="146">
        <f>IF(N565="snížená",J565,0)</f>
        <v>0</v>
      </c>
      <c r="BG565" s="146">
        <f>IF(N565="zákl. přenesená",J565,0)</f>
        <v>0</v>
      </c>
      <c r="BH565" s="146">
        <f>IF(N565="sníž. přenesená",J565,0)</f>
        <v>0</v>
      </c>
      <c r="BI565" s="146">
        <f>IF(N565="nulová",J565,0)</f>
        <v>0</v>
      </c>
      <c r="BJ565" s="17" t="s">
        <v>86</v>
      </c>
      <c r="BK565" s="146">
        <f>ROUND(I565*H565,2)</f>
        <v>0</v>
      </c>
      <c r="BL565" s="17" t="s">
        <v>251</v>
      </c>
      <c r="BM565" s="145" t="s">
        <v>852</v>
      </c>
    </row>
    <row r="566" spans="2:65" s="1" customFormat="1" ht="66.75" customHeight="1">
      <c r="B566" s="32"/>
      <c r="C566" s="133" t="s">
        <v>853</v>
      </c>
      <c r="D566" s="133" t="s">
        <v>155</v>
      </c>
      <c r="E566" s="134" t="s">
        <v>854</v>
      </c>
      <c r="F566" s="135" t="s">
        <v>855</v>
      </c>
      <c r="G566" s="136" t="s">
        <v>319</v>
      </c>
      <c r="H566" s="182"/>
      <c r="I566" s="138"/>
      <c r="J566" s="139">
        <f>ROUND(I566*H566,2)</f>
        <v>0</v>
      </c>
      <c r="K566" s="140"/>
      <c r="L566" s="32"/>
      <c r="M566" s="141" t="s">
        <v>1</v>
      </c>
      <c r="N566" s="142" t="s">
        <v>43</v>
      </c>
      <c r="P566" s="143">
        <f>O566*H566</f>
        <v>0</v>
      </c>
      <c r="Q566" s="143">
        <v>0</v>
      </c>
      <c r="R566" s="143">
        <f>Q566*H566</f>
        <v>0</v>
      </c>
      <c r="S566" s="143">
        <v>0</v>
      </c>
      <c r="T566" s="144">
        <f>S566*H566</f>
        <v>0</v>
      </c>
      <c r="AR566" s="145" t="s">
        <v>251</v>
      </c>
      <c r="AT566" s="145" t="s">
        <v>155</v>
      </c>
      <c r="AU566" s="145" t="s">
        <v>88</v>
      </c>
      <c r="AY566" s="17" t="s">
        <v>152</v>
      </c>
      <c r="BE566" s="146">
        <f>IF(N566="základní",J566,0)</f>
        <v>0</v>
      </c>
      <c r="BF566" s="146">
        <f>IF(N566="snížená",J566,0)</f>
        <v>0</v>
      </c>
      <c r="BG566" s="146">
        <f>IF(N566="zákl. přenesená",J566,0)</f>
        <v>0</v>
      </c>
      <c r="BH566" s="146">
        <f>IF(N566="sníž. přenesená",J566,0)</f>
        <v>0</v>
      </c>
      <c r="BI566" s="146">
        <f>IF(N566="nulová",J566,0)</f>
        <v>0</v>
      </c>
      <c r="BJ566" s="17" t="s">
        <v>86</v>
      </c>
      <c r="BK566" s="146">
        <f>ROUND(I566*H566,2)</f>
        <v>0</v>
      </c>
      <c r="BL566" s="17" t="s">
        <v>251</v>
      </c>
      <c r="BM566" s="145" t="s">
        <v>856</v>
      </c>
    </row>
    <row r="567" spans="2:65" s="13" customFormat="1">
      <c r="B567" s="157"/>
      <c r="D567" s="147" t="s">
        <v>163</v>
      </c>
      <c r="F567" s="159" t="s">
        <v>857</v>
      </c>
      <c r="H567" s="160">
        <v>11499.276</v>
      </c>
      <c r="I567" s="161"/>
      <c r="L567" s="157"/>
      <c r="M567" s="162"/>
      <c r="T567" s="163"/>
      <c r="AT567" s="158" t="s">
        <v>163</v>
      </c>
      <c r="AU567" s="158" t="s">
        <v>88</v>
      </c>
      <c r="AV567" s="13" t="s">
        <v>88</v>
      </c>
      <c r="AW567" s="13" t="s">
        <v>4</v>
      </c>
      <c r="AX567" s="13" t="s">
        <v>86</v>
      </c>
      <c r="AY567" s="158" t="s">
        <v>152</v>
      </c>
    </row>
    <row r="568" spans="2:65" s="11" customFormat="1" ht="22.9" customHeight="1">
      <c r="B568" s="121"/>
      <c r="D568" s="122" t="s">
        <v>77</v>
      </c>
      <c r="E568" s="131" t="s">
        <v>858</v>
      </c>
      <c r="F568" s="131" t="s">
        <v>859</v>
      </c>
      <c r="I568" s="124"/>
      <c r="J568" s="132">
        <f>BK568</f>
        <v>0</v>
      </c>
      <c r="L568" s="121"/>
      <c r="M568" s="126"/>
      <c r="P568" s="127">
        <f>SUM(P569:P596)</f>
        <v>0</v>
      </c>
      <c r="R568" s="127">
        <f>SUM(R569:R596)</f>
        <v>0.83902953000000002</v>
      </c>
      <c r="T568" s="128">
        <f>SUM(T569:T596)</f>
        <v>0</v>
      </c>
      <c r="AR568" s="122" t="s">
        <v>88</v>
      </c>
      <c r="AT568" s="129" t="s">
        <v>77</v>
      </c>
      <c r="AU568" s="129" t="s">
        <v>86</v>
      </c>
      <c r="AY568" s="122" t="s">
        <v>152</v>
      </c>
      <c r="BK568" s="130">
        <f>SUM(BK569:BK596)</f>
        <v>0</v>
      </c>
    </row>
    <row r="569" spans="2:65" s="1" customFormat="1" ht="21.75" customHeight="1">
      <c r="B569" s="32"/>
      <c r="C569" s="133" t="s">
        <v>860</v>
      </c>
      <c r="D569" s="133" t="s">
        <v>155</v>
      </c>
      <c r="E569" s="134" t="s">
        <v>861</v>
      </c>
      <c r="F569" s="135" t="s">
        <v>862</v>
      </c>
      <c r="G569" s="136" t="s">
        <v>845</v>
      </c>
      <c r="H569" s="137">
        <v>2</v>
      </c>
      <c r="I569" s="138"/>
      <c r="J569" s="139">
        <f>ROUND(I569*H569,2)</f>
        <v>0</v>
      </c>
      <c r="K569" s="140"/>
      <c r="L569" s="32"/>
      <c r="M569" s="141" t="s">
        <v>1</v>
      </c>
      <c r="N569" s="142" t="s">
        <v>43</v>
      </c>
      <c r="P569" s="143">
        <f>O569*H569</f>
        <v>0</v>
      </c>
      <c r="Q569" s="143">
        <v>0</v>
      </c>
      <c r="R569" s="143">
        <f>Q569*H569</f>
        <v>0</v>
      </c>
      <c r="S569" s="143">
        <v>0</v>
      </c>
      <c r="T569" s="144">
        <f>S569*H569</f>
        <v>0</v>
      </c>
      <c r="AR569" s="145" t="s">
        <v>251</v>
      </c>
      <c r="AT569" s="145" t="s">
        <v>155</v>
      </c>
      <c r="AU569" s="145" t="s">
        <v>88</v>
      </c>
      <c r="AY569" s="17" t="s">
        <v>152</v>
      </c>
      <c r="BE569" s="146">
        <f>IF(N569="základní",J569,0)</f>
        <v>0</v>
      </c>
      <c r="BF569" s="146">
        <f>IF(N569="snížená",J569,0)</f>
        <v>0</v>
      </c>
      <c r="BG569" s="146">
        <f>IF(N569="zákl. přenesená",J569,0)</f>
        <v>0</v>
      </c>
      <c r="BH569" s="146">
        <f>IF(N569="sníž. přenesená",J569,0)</f>
        <v>0</v>
      </c>
      <c r="BI569" s="146">
        <f>IF(N569="nulová",J569,0)</f>
        <v>0</v>
      </c>
      <c r="BJ569" s="17" t="s">
        <v>86</v>
      </c>
      <c r="BK569" s="146">
        <f>ROUND(I569*H569,2)</f>
        <v>0</v>
      </c>
      <c r="BL569" s="17" t="s">
        <v>251</v>
      </c>
      <c r="BM569" s="145" t="s">
        <v>863</v>
      </c>
    </row>
    <row r="570" spans="2:65" s="1" customFormat="1" ht="18">
      <c r="B570" s="32"/>
      <c r="D570" s="147" t="s">
        <v>161</v>
      </c>
      <c r="F570" s="148" t="s">
        <v>847</v>
      </c>
      <c r="I570" s="149"/>
      <c r="L570" s="32"/>
      <c r="M570" s="150"/>
      <c r="T570" s="56"/>
      <c r="AT570" s="17" t="s">
        <v>161</v>
      </c>
      <c r="AU570" s="17" t="s">
        <v>88</v>
      </c>
    </row>
    <row r="571" spans="2:65" s="13" customFormat="1">
      <c r="B571" s="157"/>
      <c r="D571" s="147" t="s">
        <v>163</v>
      </c>
      <c r="E571" s="158" t="s">
        <v>1</v>
      </c>
      <c r="F571" s="159" t="s">
        <v>864</v>
      </c>
      <c r="H571" s="160">
        <v>2</v>
      </c>
      <c r="I571" s="161"/>
      <c r="L571" s="157"/>
      <c r="M571" s="162"/>
      <c r="T571" s="163"/>
      <c r="AT571" s="158" t="s">
        <v>163</v>
      </c>
      <c r="AU571" s="158" t="s">
        <v>88</v>
      </c>
      <c r="AV571" s="13" t="s">
        <v>88</v>
      </c>
      <c r="AW571" s="13" t="s">
        <v>35</v>
      </c>
      <c r="AX571" s="13" t="s">
        <v>78</v>
      </c>
      <c r="AY571" s="158" t="s">
        <v>152</v>
      </c>
    </row>
    <row r="572" spans="2:65" s="14" customFormat="1">
      <c r="B572" s="164"/>
      <c r="D572" s="147" t="s">
        <v>163</v>
      </c>
      <c r="E572" s="165" t="s">
        <v>1</v>
      </c>
      <c r="F572" s="166" t="s">
        <v>166</v>
      </c>
      <c r="H572" s="167">
        <v>2</v>
      </c>
      <c r="I572" s="168"/>
      <c r="L572" s="164"/>
      <c r="M572" s="169"/>
      <c r="T572" s="170"/>
      <c r="AT572" s="165" t="s">
        <v>163</v>
      </c>
      <c r="AU572" s="165" t="s">
        <v>88</v>
      </c>
      <c r="AV572" s="14" t="s">
        <v>159</v>
      </c>
      <c r="AW572" s="14" t="s">
        <v>35</v>
      </c>
      <c r="AX572" s="14" t="s">
        <v>86</v>
      </c>
      <c r="AY572" s="165" t="s">
        <v>152</v>
      </c>
    </row>
    <row r="573" spans="2:65" s="1" customFormat="1" ht="16.5" customHeight="1">
      <c r="B573" s="32"/>
      <c r="C573" s="133" t="s">
        <v>865</v>
      </c>
      <c r="D573" s="133" t="s">
        <v>155</v>
      </c>
      <c r="E573" s="134" t="s">
        <v>866</v>
      </c>
      <c r="F573" s="135" t="s">
        <v>867</v>
      </c>
      <c r="G573" s="136" t="s">
        <v>254</v>
      </c>
      <c r="H573" s="137">
        <v>1</v>
      </c>
      <c r="I573" s="138"/>
      <c r="J573" s="139">
        <f>ROUND(I573*H573,2)</f>
        <v>0</v>
      </c>
      <c r="K573" s="140"/>
      <c r="L573" s="32"/>
      <c r="M573" s="141" t="s">
        <v>1</v>
      </c>
      <c r="N573" s="142" t="s">
        <v>43</v>
      </c>
      <c r="P573" s="143">
        <f>O573*H573</f>
        <v>0</v>
      </c>
      <c r="Q573" s="143">
        <v>0</v>
      </c>
      <c r="R573" s="143">
        <f>Q573*H573</f>
        <v>0</v>
      </c>
      <c r="S573" s="143">
        <v>0</v>
      </c>
      <c r="T573" s="144">
        <f>S573*H573</f>
        <v>0</v>
      </c>
      <c r="AR573" s="145" t="s">
        <v>251</v>
      </c>
      <c r="AT573" s="145" t="s">
        <v>155</v>
      </c>
      <c r="AU573" s="145" t="s">
        <v>88</v>
      </c>
      <c r="AY573" s="17" t="s">
        <v>152</v>
      </c>
      <c r="BE573" s="146">
        <f>IF(N573="základní",J573,0)</f>
        <v>0</v>
      </c>
      <c r="BF573" s="146">
        <f>IF(N573="snížená",J573,0)</f>
        <v>0</v>
      </c>
      <c r="BG573" s="146">
        <f>IF(N573="zákl. přenesená",J573,0)</f>
        <v>0</v>
      </c>
      <c r="BH573" s="146">
        <f>IF(N573="sníž. přenesená",J573,0)</f>
        <v>0</v>
      </c>
      <c r="BI573" s="146">
        <f>IF(N573="nulová",J573,0)</f>
        <v>0</v>
      </c>
      <c r="BJ573" s="17" t="s">
        <v>86</v>
      </c>
      <c r="BK573" s="146">
        <f>ROUND(I573*H573,2)</f>
        <v>0</v>
      </c>
      <c r="BL573" s="17" t="s">
        <v>251</v>
      </c>
      <c r="BM573" s="145" t="s">
        <v>868</v>
      </c>
    </row>
    <row r="574" spans="2:65" s="13" customFormat="1">
      <c r="B574" s="157"/>
      <c r="D574" s="147" t="s">
        <v>163</v>
      </c>
      <c r="E574" s="158" t="s">
        <v>1</v>
      </c>
      <c r="F574" s="159" t="s">
        <v>869</v>
      </c>
      <c r="H574" s="160">
        <v>1</v>
      </c>
      <c r="I574" s="161"/>
      <c r="L574" s="157"/>
      <c r="M574" s="162"/>
      <c r="T574" s="163"/>
      <c r="AT574" s="158" t="s">
        <v>163</v>
      </c>
      <c r="AU574" s="158" t="s">
        <v>88</v>
      </c>
      <c r="AV574" s="13" t="s">
        <v>88</v>
      </c>
      <c r="AW574" s="13" t="s">
        <v>35</v>
      </c>
      <c r="AX574" s="13" t="s">
        <v>78</v>
      </c>
      <c r="AY574" s="158" t="s">
        <v>152</v>
      </c>
    </row>
    <row r="575" spans="2:65" s="14" customFormat="1">
      <c r="B575" s="164"/>
      <c r="D575" s="147" t="s">
        <v>163</v>
      </c>
      <c r="E575" s="165" t="s">
        <v>1</v>
      </c>
      <c r="F575" s="166" t="s">
        <v>166</v>
      </c>
      <c r="H575" s="167">
        <v>1</v>
      </c>
      <c r="I575" s="168"/>
      <c r="L575" s="164"/>
      <c r="M575" s="169"/>
      <c r="T575" s="170"/>
      <c r="AT575" s="165" t="s">
        <v>163</v>
      </c>
      <c r="AU575" s="165" t="s">
        <v>88</v>
      </c>
      <c r="AV575" s="14" t="s">
        <v>159</v>
      </c>
      <c r="AW575" s="14" t="s">
        <v>35</v>
      </c>
      <c r="AX575" s="14" t="s">
        <v>86</v>
      </c>
      <c r="AY575" s="165" t="s">
        <v>152</v>
      </c>
    </row>
    <row r="576" spans="2:65" s="1" customFormat="1" ht="16.5" customHeight="1">
      <c r="B576" s="32"/>
      <c r="C576" s="171" t="s">
        <v>870</v>
      </c>
      <c r="D576" s="171" t="s">
        <v>223</v>
      </c>
      <c r="E576" s="172" t="s">
        <v>871</v>
      </c>
      <c r="F576" s="173" t="s">
        <v>872</v>
      </c>
      <c r="G576" s="174" t="s">
        <v>170</v>
      </c>
      <c r="H576" s="175">
        <v>1</v>
      </c>
      <c r="I576" s="176"/>
      <c r="J576" s="177">
        <f>ROUND(I576*H576,2)</f>
        <v>0</v>
      </c>
      <c r="K576" s="178"/>
      <c r="L576" s="179"/>
      <c r="M576" s="180" t="s">
        <v>1</v>
      </c>
      <c r="N576" s="181" t="s">
        <v>43</v>
      </c>
      <c r="P576" s="143">
        <f>O576*H576</f>
        <v>0</v>
      </c>
      <c r="Q576" s="143">
        <v>5.8999999999999999E-3</v>
      </c>
      <c r="R576" s="143">
        <f>Q576*H576</f>
        <v>5.8999999999999999E-3</v>
      </c>
      <c r="S576" s="143">
        <v>0</v>
      </c>
      <c r="T576" s="144">
        <f>S576*H576</f>
        <v>0</v>
      </c>
      <c r="AR576" s="145" t="s">
        <v>332</v>
      </c>
      <c r="AT576" s="145" t="s">
        <v>223</v>
      </c>
      <c r="AU576" s="145" t="s">
        <v>88</v>
      </c>
      <c r="AY576" s="17" t="s">
        <v>152</v>
      </c>
      <c r="BE576" s="146">
        <f>IF(N576="základní",J576,0)</f>
        <v>0</v>
      </c>
      <c r="BF576" s="146">
        <f>IF(N576="snížená",J576,0)</f>
        <v>0</v>
      </c>
      <c r="BG576" s="146">
        <f>IF(N576="zákl. přenesená",J576,0)</f>
        <v>0</v>
      </c>
      <c r="BH576" s="146">
        <f>IF(N576="sníž. přenesená",J576,0)</f>
        <v>0</v>
      </c>
      <c r="BI576" s="146">
        <f>IF(N576="nulová",J576,0)</f>
        <v>0</v>
      </c>
      <c r="BJ576" s="17" t="s">
        <v>86</v>
      </c>
      <c r="BK576" s="146">
        <f>ROUND(I576*H576,2)</f>
        <v>0</v>
      </c>
      <c r="BL576" s="17" t="s">
        <v>251</v>
      </c>
      <c r="BM576" s="145" t="s">
        <v>873</v>
      </c>
    </row>
    <row r="577" spans="2:65" s="1" customFormat="1" ht="24.25" customHeight="1">
      <c r="B577" s="32"/>
      <c r="C577" s="133" t="s">
        <v>874</v>
      </c>
      <c r="D577" s="133" t="s">
        <v>155</v>
      </c>
      <c r="E577" s="134" t="s">
        <v>875</v>
      </c>
      <c r="F577" s="135" t="s">
        <v>876</v>
      </c>
      <c r="G577" s="136" t="s">
        <v>877</v>
      </c>
      <c r="H577" s="137">
        <v>136.93100000000001</v>
      </c>
      <c r="I577" s="138"/>
      <c r="J577" s="139">
        <f>ROUND(I577*H577,2)</f>
        <v>0</v>
      </c>
      <c r="K577" s="140"/>
      <c r="L577" s="32"/>
      <c r="M577" s="141" t="s">
        <v>1</v>
      </c>
      <c r="N577" s="142" t="s">
        <v>43</v>
      </c>
      <c r="P577" s="143">
        <f>O577*H577</f>
        <v>0</v>
      </c>
      <c r="Q577" s="143">
        <v>6.0000000000000002E-5</v>
      </c>
      <c r="R577" s="143">
        <f>Q577*H577</f>
        <v>8.2158600000000002E-3</v>
      </c>
      <c r="S577" s="143">
        <v>0</v>
      </c>
      <c r="T577" s="144">
        <f>S577*H577</f>
        <v>0</v>
      </c>
      <c r="AR577" s="145" t="s">
        <v>251</v>
      </c>
      <c r="AT577" s="145" t="s">
        <v>155</v>
      </c>
      <c r="AU577" s="145" t="s">
        <v>88</v>
      </c>
      <c r="AY577" s="17" t="s">
        <v>152</v>
      </c>
      <c r="BE577" s="146">
        <f>IF(N577="základní",J577,0)</f>
        <v>0</v>
      </c>
      <c r="BF577" s="146">
        <f>IF(N577="snížená",J577,0)</f>
        <v>0</v>
      </c>
      <c r="BG577" s="146">
        <f>IF(N577="zákl. přenesená",J577,0)</f>
        <v>0</v>
      </c>
      <c r="BH577" s="146">
        <f>IF(N577="sníž. přenesená",J577,0)</f>
        <v>0</v>
      </c>
      <c r="BI577" s="146">
        <f>IF(N577="nulová",J577,0)</f>
        <v>0</v>
      </c>
      <c r="BJ577" s="17" t="s">
        <v>86</v>
      </c>
      <c r="BK577" s="146">
        <f>ROUND(I577*H577,2)</f>
        <v>0</v>
      </c>
      <c r="BL577" s="17" t="s">
        <v>251</v>
      </c>
      <c r="BM577" s="145" t="s">
        <v>878</v>
      </c>
    </row>
    <row r="578" spans="2:65" s="12" customFormat="1">
      <c r="B578" s="151"/>
      <c r="D578" s="147" t="s">
        <v>163</v>
      </c>
      <c r="E578" s="152" t="s">
        <v>1</v>
      </c>
      <c r="F578" s="153" t="s">
        <v>164</v>
      </c>
      <c r="H578" s="152" t="s">
        <v>1</v>
      </c>
      <c r="I578" s="154"/>
      <c r="L578" s="151"/>
      <c r="M578" s="155"/>
      <c r="T578" s="156"/>
      <c r="AT578" s="152" t="s">
        <v>163</v>
      </c>
      <c r="AU578" s="152" t="s">
        <v>88</v>
      </c>
      <c r="AV578" s="12" t="s">
        <v>86</v>
      </c>
      <c r="AW578" s="12" t="s">
        <v>35</v>
      </c>
      <c r="AX578" s="12" t="s">
        <v>78</v>
      </c>
      <c r="AY578" s="152" t="s">
        <v>152</v>
      </c>
    </row>
    <row r="579" spans="2:65" s="13" customFormat="1">
      <c r="B579" s="157"/>
      <c r="D579" s="147" t="s">
        <v>163</v>
      </c>
      <c r="E579" s="158" t="s">
        <v>1</v>
      </c>
      <c r="F579" s="159" t="s">
        <v>879</v>
      </c>
      <c r="H579" s="160">
        <v>25.151</v>
      </c>
      <c r="I579" s="161"/>
      <c r="L579" s="157"/>
      <c r="M579" s="162"/>
      <c r="T579" s="163"/>
      <c r="AT579" s="158" t="s">
        <v>163</v>
      </c>
      <c r="AU579" s="158" t="s">
        <v>88</v>
      </c>
      <c r="AV579" s="13" t="s">
        <v>88</v>
      </c>
      <c r="AW579" s="13" t="s">
        <v>35</v>
      </c>
      <c r="AX579" s="13" t="s">
        <v>78</v>
      </c>
      <c r="AY579" s="158" t="s">
        <v>152</v>
      </c>
    </row>
    <row r="580" spans="2:65" s="13" customFormat="1">
      <c r="B580" s="157"/>
      <c r="D580" s="147" t="s">
        <v>163</v>
      </c>
      <c r="E580" s="158" t="s">
        <v>1</v>
      </c>
      <c r="F580" s="159" t="s">
        <v>880</v>
      </c>
      <c r="H580" s="160">
        <v>111.78</v>
      </c>
      <c r="I580" s="161"/>
      <c r="L580" s="157"/>
      <c r="M580" s="162"/>
      <c r="T580" s="163"/>
      <c r="AT580" s="158" t="s">
        <v>163</v>
      </c>
      <c r="AU580" s="158" t="s">
        <v>88</v>
      </c>
      <c r="AV580" s="13" t="s">
        <v>88</v>
      </c>
      <c r="AW580" s="13" t="s">
        <v>35</v>
      </c>
      <c r="AX580" s="13" t="s">
        <v>78</v>
      </c>
      <c r="AY580" s="158" t="s">
        <v>152</v>
      </c>
    </row>
    <row r="581" spans="2:65" s="14" customFormat="1">
      <c r="B581" s="164"/>
      <c r="D581" s="147" t="s">
        <v>163</v>
      </c>
      <c r="E581" s="165" t="s">
        <v>1</v>
      </c>
      <c r="F581" s="166" t="s">
        <v>166</v>
      </c>
      <c r="H581" s="167">
        <v>136.93100000000001</v>
      </c>
      <c r="I581" s="168"/>
      <c r="L581" s="164"/>
      <c r="M581" s="169"/>
      <c r="T581" s="170"/>
      <c r="AT581" s="165" t="s">
        <v>163</v>
      </c>
      <c r="AU581" s="165" t="s">
        <v>88</v>
      </c>
      <c r="AV581" s="14" t="s">
        <v>159</v>
      </c>
      <c r="AW581" s="14" t="s">
        <v>35</v>
      </c>
      <c r="AX581" s="14" t="s">
        <v>86</v>
      </c>
      <c r="AY581" s="165" t="s">
        <v>152</v>
      </c>
    </row>
    <row r="582" spans="2:65" s="1" customFormat="1" ht="24.25" customHeight="1">
      <c r="B582" s="32"/>
      <c r="C582" s="133" t="s">
        <v>881</v>
      </c>
      <c r="D582" s="133" t="s">
        <v>155</v>
      </c>
      <c r="E582" s="134" t="s">
        <v>882</v>
      </c>
      <c r="F582" s="135" t="s">
        <v>883</v>
      </c>
      <c r="G582" s="136" t="s">
        <v>877</v>
      </c>
      <c r="H582" s="137">
        <v>16.766999999999999</v>
      </c>
      <c r="I582" s="138"/>
      <c r="J582" s="139">
        <f>ROUND(I582*H582,2)</f>
        <v>0</v>
      </c>
      <c r="K582" s="140"/>
      <c r="L582" s="32"/>
      <c r="M582" s="141" t="s">
        <v>1</v>
      </c>
      <c r="N582" s="142" t="s">
        <v>43</v>
      </c>
      <c r="P582" s="143">
        <f>O582*H582</f>
        <v>0</v>
      </c>
      <c r="Q582" s="143">
        <v>6.0000000000000002E-5</v>
      </c>
      <c r="R582" s="143">
        <f>Q582*H582</f>
        <v>1.00602E-3</v>
      </c>
      <c r="S582" s="143">
        <v>0</v>
      </c>
      <c r="T582" s="144">
        <f>S582*H582</f>
        <v>0</v>
      </c>
      <c r="AR582" s="145" t="s">
        <v>251</v>
      </c>
      <c r="AT582" s="145" t="s">
        <v>155</v>
      </c>
      <c r="AU582" s="145" t="s">
        <v>88</v>
      </c>
      <c r="AY582" s="17" t="s">
        <v>152</v>
      </c>
      <c r="BE582" s="146">
        <f>IF(N582="základní",J582,0)</f>
        <v>0</v>
      </c>
      <c r="BF582" s="146">
        <f>IF(N582="snížená",J582,0)</f>
        <v>0</v>
      </c>
      <c r="BG582" s="146">
        <f>IF(N582="zákl. přenesená",J582,0)</f>
        <v>0</v>
      </c>
      <c r="BH582" s="146">
        <f>IF(N582="sníž. přenesená",J582,0)</f>
        <v>0</v>
      </c>
      <c r="BI582" s="146">
        <f>IF(N582="nulová",J582,0)</f>
        <v>0</v>
      </c>
      <c r="BJ582" s="17" t="s">
        <v>86</v>
      </c>
      <c r="BK582" s="146">
        <f>ROUND(I582*H582,2)</f>
        <v>0</v>
      </c>
      <c r="BL582" s="17" t="s">
        <v>251</v>
      </c>
      <c r="BM582" s="145" t="s">
        <v>884</v>
      </c>
    </row>
    <row r="583" spans="2:65" s="12" customFormat="1">
      <c r="B583" s="151"/>
      <c r="D583" s="147" t="s">
        <v>163</v>
      </c>
      <c r="E583" s="152" t="s">
        <v>1</v>
      </c>
      <c r="F583" s="153" t="s">
        <v>164</v>
      </c>
      <c r="H583" s="152" t="s">
        <v>1</v>
      </c>
      <c r="I583" s="154"/>
      <c r="L583" s="151"/>
      <c r="M583" s="155"/>
      <c r="T583" s="156"/>
      <c r="AT583" s="152" t="s">
        <v>163</v>
      </c>
      <c r="AU583" s="152" t="s">
        <v>88</v>
      </c>
      <c r="AV583" s="12" t="s">
        <v>86</v>
      </c>
      <c r="AW583" s="12" t="s">
        <v>35</v>
      </c>
      <c r="AX583" s="12" t="s">
        <v>78</v>
      </c>
      <c r="AY583" s="152" t="s">
        <v>152</v>
      </c>
    </row>
    <row r="584" spans="2:65" s="13" customFormat="1">
      <c r="B584" s="157"/>
      <c r="D584" s="147" t="s">
        <v>163</v>
      </c>
      <c r="E584" s="158" t="s">
        <v>1</v>
      </c>
      <c r="F584" s="159" t="s">
        <v>885</v>
      </c>
      <c r="H584" s="160">
        <v>16.766999999999999</v>
      </c>
      <c r="I584" s="161"/>
      <c r="L584" s="157"/>
      <c r="M584" s="162"/>
      <c r="T584" s="163"/>
      <c r="AT584" s="158" t="s">
        <v>163</v>
      </c>
      <c r="AU584" s="158" t="s">
        <v>88</v>
      </c>
      <c r="AV584" s="13" t="s">
        <v>88</v>
      </c>
      <c r="AW584" s="13" t="s">
        <v>35</v>
      </c>
      <c r="AX584" s="13" t="s">
        <v>78</v>
      </c>
      <c r="AY584" s="158" t="s">
        <v>152</v>
      </c>
    </row>
    <row r="585" spans="2:65" s="14" customFormat="1">
      <c r="B585" s="164"/>
      <c r="D585" s="147" t="s">
        <v>163</v>
      </c>
      <c r="E585" s="165" t="s">
        <v>1</v>
      </c>
      <c r="F585" s="166" t="s">
        <v>166</v>
      </c>
      <c r="H585" s="167">
        <v>16.766999999999999</v>
      </c>
      <c r="I585" s="168"/>
      <c r="L585" s="164"/>
      <c r="M585" s="169"/>
      <c r="T585" s="170"/>
      <c r="AT585" s="165" t="s">
        <v>163</v>
      </c>
      <c r="AU585" s="165" t="s">
        <v>88</v>
      </c>
      <c r="AV585" s="14" t="s">
        <v>159</v>
      </c>
      <c r="AW585" s="14" t="s">
        <v>35</v>
      </c>
      <c r="AX585" s="14" t="s">
        <v>86</v>
      </c>
      <c r="AY585" s="165" t="s">
        <v>152</v>
      </c>
    </row>
    <row r="586" spans="2:65" s="1" customFormat="1" ht="21.75" customHeight="1">
      <c r="B586" s="32"/>
      <c r="C586" s="171" t="s">
        <v>886</v>
      </c>
      <c r="D586" s="171" t="s">
        <v>223</v>
      </c>
      <c r="E586" s="172" t="s">
        <v>887</v>
      </c>
      <c r="F586" s="173" t="s">
        <v>888</v>
      </c>
      <c r="G586" s="174" t="s">
        <v>158</v>
      </c>
      <c r="H586" s="175">
        <v>0.154</v>
      </c>
      <c r="I586" s="176"/>
      <c r="J586" s="177">
        <f>ROUND(I586*H586,2)</f>
        <v>0</v>
      </c>
      <c r="K586" s="178"/>
      <c r="L586" s="179"/>
      <c r="M586" s="180" t="s">
        <v>1</v>
      </c>
      <c r="N586" s="181" t="s">
        <v>43</v>
      </c>
      <c r="P586" s="143">
        <f>O586*H586</f>
        <v>0</v>
      </c>
      <c r="Q586" s="143">
        <v>1</v>
      </c>
      <c r="R586" s="143">
        <f>Q586*H586</f>
        <v>0.154</v>
      </c>
      <c r="S586" s="143">
        <v>0</v>
      </c>
      <c r="T586" s="144">
        <f>S586*H586</f>
        <v>0</v>
      </c>
      <c r="AR586" s="145" t="s">
        <v>332</v>
      </c>
      <c r="AT586" s="145" t="s">
        <v>223</v>
      </c>
      <c r="AU586" s="145" t="s">
        <v>88</v>
      </c>
      <c r="AY586" s="17" t="s">
        <v>152</v>
      </c>
      <c r="BE586" s="146">
        <f>IF(N586="základní",J586,0)</f>
        <v>0</v>
      </c>
      <c r="BF586" s="146">
        <f>IF(N586="snížená",J586,0)</f>
        <v>0</v>
      </c>
      <c r="BG586" s="146">
        <f>IF(N586="zákl. přenesená",J586,0)</f>
        <v>0</v>
      </c>
      <c r="BH586" s="146">
        <f>IF(N586="sníž. přenesená",J586,0)</f>
        <v>0</v>
      </c>
      <c r="BI586" s="146">
        <f>IF(N586="nulová",J586,0)</f>
        <v>0</v>
      </c>
      <c r="BJ586" s="17" t="s">
        <v>86</v>
      </c>
      <c r="BK586" s="146">
        <f>ROUND(I586*H586,2)</f>
        <v>0</v>
      </c>
      <c r="BL586" s="17" t="s">
        <v>251</v>
      </c>
      <c r="BM586" s="145" t="s">
        <v>889</v>
      </c>
    </row>
    <row r="587" spans="2:65" s="13" customFormat="1">
      <c r="B587" s="157"/>
      <c r="D587" s="147" t="s">
        <v>163</v>
      </c>
      <c r="F587" s="159" t="s">
        <v>890</v>
      </c>
      <c r="H587" s="160">
        <v>0.154</v>
      </c>
      <c r="I587" s="161"/>
      <c r="L587" s="157"/>
      <c r="M587" s="162"/>
      <c r="T587" s="163"/>
      <c r="AT587" s="158" t="s">
        <v>163</v>
      </c>
      <c r="AU587" s="158" t="s">
        <v>88</v>
      </c>
      <c r="AV587" s="13" t="s">
        <v>88</v>
      </c>
      <c r="AW587" s="13" t="s">
        <v>4</v>
      </c>
      <c r="AX587" s="13" t="s">
        <v>86</v>
      </c>
      <c r="AY587" s="158" t="s">
        <v>152</v>
      </c>
    </row>
    <row r="588" spans="2:65" s="1" customFormat="1" ht="24.25" customHeight="1">
      <c r="B588" s="32"/>
      <c r="C588" s="133" t="s">
        <v>891</v>
      </c>
      <c r="D588" s="133" t="s">
        <v>155</v>
      </c>
      <c r="E588" s="134" t="s">
        <v>892</v>
      </c>
      <c r="F588" s="135" t="s">
        <v>893</v>
      </c>
      <c r="G588" s="136" t="s">
        <v>877</v>
      </c>
      <c r="H588" s="137">
        <v>638.15300000000002</v>
      </c>
      <c r="I588" s="138"/>
      <c r="J588" s="139">
        <f>ROUND(I588*H588,2)</f>
        <v>0</v>
      </c>
      <c r="K588" s="140"/>
      <c r="L588" s="32"/>
      <c r="M588" s="141" t="s">
        <v>1</v>
      </c>
      <c r="N588" s="142" t="s">
        <v>43</v>
      </c>
      <c r="P588" s="143">
        <f>O588*H588</f>
        <v>0</v>
      </c>
      <c r="Q588" s="143">
        <v>5.0000000000000002E-5</v>
      </c>
      <c r="R588" s="143">
        <f>Q588*H588</f>
        <v>3.1907650000000003E-2</v>
      </c>
      <c r="S588" s="143">
        <v>0</v>
      </c>
      <c r="T588" s="144">
        <f>S588*H588</f>
        <v>0</v>
      </c>
      <c r="AR588" s="145" t="s">
        <v>251</v>
      </c>
      <c r="AT588" s="145" t="s">
        <v>155</v>
      </c>
      <c r="AU588" s="145" t="s">
        <v>88</v>
      </c>
      <c r="AY588" s="17" t="s">
        <v>152</v>
      </c>
      <c r="BE588" s="146">
        <f>IF(N588="základní",J588,0)</f>
        <v>0</v>
      </c>
      <c r="BF588" s="146">
        <f>IF(N588="snížená",J588,0)</f>
        <v>0</v>
      </c>
      <c r="BG588" s="146">
        <f>IF(N588="zákl. přenesená",J588,0)</f>
        <v>0</v>
      </c>
      <c r="BH588" s="146">
        <f>IF(N588="sníž. přenesená",J588,0)</f>
        <v>0</v>
      </c>
      <c r="BI588" s="146">
        <f>IF(N588="nulová",J588,0)</f>
        <v>0</v>
      </c>
      <c r="BJ588" s="17" t="s">
        <v>86</v>
      </c>
      <c r="BK588" s="146">
        <f>ROUND(I588*H588,2)</f>
        <v>0</v>
      </c>
      <c r="BL588" s="17" t="s">
        <v>251</v>
      </c>
      <c r="BM588" s="145" t="s">
        <v>894</v>
      </c>
    </row>
    <row r="589" spans="2:65" s="12" customFormat="1">
      <c r="B589" s="151"/>
      <c r="D589" s="147" t="s">
        <v>163</v>
      </c>
      <c r="E589" s="152" t="s">
        <v>1</v>
      </c>
      <c r="F589" s="153" t="s">
        <v>164</v>
      </c>
      <c r="H589" s="152" t="s">
        <v>1</v>
      </c>
      <c r="I589" s="154"/>
      <c r="L589" s="151"/>
      <c r="M589" s="155"/>
      <c r="T589" s="156"/>
      <c r="AT589" s="152" t="s">
        <v>163</v>
      </c>
      <c r="AU589" s="152" t="s">
        <v>88</v>
      </c>
      <c r="AV589" s="12" t="s">
        <v>86</v>
      </c>
      <c r="AW589" s="12" t="s">
        <v>35</v>
      </c>
      <c r="AX589" s="12" t="s">
        <v>78</v>
      </c>
      <c r="AY589" s="152" t="s">
        <v>152</v>
      </c>
    </row>
    <row r="590" spans="2:65" s="13" customFormat="1">
      <c r="B590" s="157"/>
      <c r="D590" s="147" t="s">
        <v>163</v>
      </c>
      <c r="E590" s="158" t="s">
        <v>1</v>
      </c>
      <c r="F590" s="159" t="s">
        <v>895</v>
      </c>
      <c r="H590" s="160">
        <v>638.15300000000002</v>
      </c>
      <c r="I590" s="161"/>
      <c r="L590" s="157"/>
      <c r="M590" s="162"/>
      <c r="T590" s="163"/>
      <c r="AT590" s="158" t="s">
        <v>163</v>
      </c>
      <c r="AU590" s="158" t="s">
        <v>88</v>
      </c>
      <c r="AV590" s="13" t="s">
        <v>88</v>
      </c>
      <c r="AW590" s="13" t="s">
        <v>35</v>
      </c>
      <c r="AX590" s="13" t="s">
        <v>78</v>
      </c>
      <c r="AY590" s="158" t="s">
        <v>152</v>
      </c>
    </row>
    <row r="591" spans="2:65" s="14" customFormat="1">
      <c r="B591" s="164"/>
      <c r="D591" s="147" t="s">
        <v>163</v>
      </c>
      <c r="E591" s="165" t="s">
        <v>1</v>
      </c>
      <c r="F591" s="166" t="s">
        <v>166</v>
      </c>
      <c r="H591" s="167">
        <v>638.15300000000002</v>
      </c>
      <c r="I591" s="168"/>
      <c r="L591" s="164"/>
      <c r="M591" s="169"/>
      <c r="T591" s="170"/>
      <c r="AT591" s="165" t="s">
        <v>163</v>
      </c>
      <c r="AU591" s="165" t="s">
        <v>88</v>
      </c>
      <c r="AV591" s="14" t="s">
        <v>159</v>
      </c>
      <c r="AW591" s="14" t="s">
        <v>35</v>
      </c>
      <c r="AX591" s="14" t="s">
        <v>86</v>
      </c>
      <c r="AY591" s="165" t="s">
        <v>152</v>
      </c>
    </row>
    <row r="592" spans="2:65" s="1" customFormat="1" ht="21.75" customHeight="1">
      <c r="B592" s="32"/>
      <c r="C592" s="171" t="s">
        <v>896</v>
      </c>
      <c r="D592" s="171" t="s">
        <v>223</v>
      </c>
      <c r="E592" s="172" t="s">
        <v>897</v>
      </c>
      <c r="F592" s="173" t="s">
        <v>898</v>
      </c>
      <c r="G592" s="174" t="s">
        <v>158</v>
      </c>
      <c r="H592" s="175">
        <v>0.63800000000000001</v>
      </c>
      <c r="I592" s="176"/>
      <c r="J592" s="177">
        <f>ROUND(I592*H592,2)</f>
        <v>0</v>
      </c>
      <c r="K592" s="178"/>
      <c r="L592" s="179"/>
      <c r="M592" s="180" t="s">
        <v>1</v>
      </c>
      <c r="N592" s="181" t="s">
        <v>43</v>
      </c>
      <c r="P592" s="143">
        <f>O592*H592</f>
        <v>0</v>
      </c>
      <c r="Q592" s="143">
        <v>1</v>
      </c>
      <c r="R592" s="143">
        <f>Q592*H592</f>
        <v>0.63800000000000001</v>
      </c>
      <c r="S592" s="143">
        <v>0</v>
      </c>
      <c r="T592" s="144">
        <f>S592*H592</f>
        <v>0</v>
      </c>
      <c r="AR592" s="145" t="s">
        <v>332</v>
      </c>
      <c r="AT592" s="145" t="s">
        <v>223</v>
      </c>
      <c r="AU592" s="145" t="s">
        <v>88</v>
      </c>
      <c r="AY592" s="17" t="s">
        <v>152</v>
      </c>
      <c r="BE592" s="146">
        <f>IF(N592="základní",J592,0)</f>
        <v>0</v>
      </c>
      <c r="BF592" s="146">
        <f>IF(N592="snížená",J592,0)</f>
        <v>0</v>
      </c>
      <c r="BG592" s="146">
        <f>IF(N592="zákl. přenesená",J592,0)</f>
        <v>0</v>
      </c>
      <c r="BH592" s="146">
        <f>IF(N592="sníž. přenesená",J592,0)</f>
        <v>0</v>
      </c>
      <c r="BI592" s="146">
        <f>IF(N592="nulová",J592,0)</f>
        <v>0</v>
      </c>
      <c r="BJ592" s="17" t="s">
        <v>86</v>
      </c>
      <c r="BK592" s="146">
        <f>ROUND(I592*H592,2)</f>
        <v>0</v>
      </c>
      <c r="BL592" s="17" t="s">
        <v>251</v>
      </c>
      <c r="BM592" s="145" t="s">
        <v>899</v>
      </c>
    </row>
    <row r="593" spans="2:65" s="13" customFormat="1">
      <c r="B593" s="157"/>
      <c r="D593" s="147" t="s">
        <v>163</v>
      </c>
      <c r="F593" s="159" t="s">
        <v>900</v>
      </c>
      <c r="H593" s="160">
        <v>0.63800000000000001</v>
      </c>
      <c r="I593" s="161"/>
      <c r="L593" s="157"/>
      <c r="M593" s="162"/>
      <c r="T593" s="163"/>
      <c r="AT593" s="158" t="s">
        <v>163</v>
      </c>
      <c r="AU593" s="158" t="s">
        <v>88</v>
      </c>
      <c r="AV593" s="13" t="s">
        <v>88</v>
      </c>
      <c r="AW593" s="13" t="s">
        <v>4</v>
      </c>
      <c r="AX593" s="13" t="s">
        <v>86</v>
      </c>
      <c r="AY593" s="158" t="s">
        <v>152</v>
      </c>
    </row>
    <row r="594" spans="2:65" s="1" customFormat="1" ht="55.5" customHeight="1">
      <c r="B594" s="32"/>
      <c r="C594" s="133" t="s">
        <v>901</v>
      </c>
      <c r="D594" s="133" t="s">
        <v>155</v>
      </c>
      <c r="E594" s="134" t="s">
        <v>902</v>
      </c>
      <c r="F594" s="135" t="s">
        <v>903</v>
      </c>
      <c r="G594" s="136" t="s">
        <v>319</v>
      </c>
      <c r="H594" s="182"/>
      <c r="I594" s="138"/>
      <c r="J594" s="139">
        <f>ROUND(I594*H594,2)</f>
        <v>0</v>
      </c>
      <c r="K594" s="140"/>
      <c r="L594" s="32"/>
      <c r="M594" s="141" t="s">
        <v>1</v>
      </c>
      <c r="N594" s="142" t="s">
        <v>43</v>
      </c>
      <c r="P594" s="143">
        <f>O594*H594</f>
        <v>0</v>
      </c>
      <c r="Q594" s="143">
        <v>0</v>
      </c>
      <c r="R594" s="143">
        <f>Q594*H594</f>
        <v>0</v>
      </c>
      <c r="S594" s="143">
        <v>0</v>
      </c>
      <c r="T594" s="144">
        <f>S594*H594</f>
        <v>0</v>
      </c>
      <c r="AR594" s="145" t="s">
        <v>251</v>
      </c>
      <c r="AT594" s="145" t="s">
        <v>155</v>
      </c>
      <c r="AU594" s="145" t="s">
        <v>88</v>
      </c>
      <c r="AY594" s="17" t="s">
        <v>152</v>
      </c>
      <c r="BE594" s="146">
        <f>IF(N594="základní",J594,0)</f>
        <v>0</v>
      </c>
      <c r="BF594" s="146">
        <f>IF(N594="snížená",J594,0)</f>
        <v>0</v>
      </c>
      <c r="BG594" s="146">
        <f>IF(N594="zákl. přenesená",J594,0)</f>
        <v>0</v>
      </c>
      <c r="BH594" s="146">
        <f>IF(N594="sníž. přenesená",J594,0)</f>
        <v>0</v>
      </c>
      <c r="BI594" s="146">
        <f>IF(N594="nulová",J594,0)</f>
        <v>0</v>
      </c>
      <c r="BJ594" s="17" t="s">
        <v>86</v>
      </c>
      <c r="BK594" s="146">
        <f>ROUND(I594*H594,2)</f>
        <v>0</v>
      </c>
      <c r="BL594" s="17" t="s">
        <v>251</v>
      </c>
      <c r="BM594" s="145" t="s">
        <v>904</v>
      </c>
    </row>
    <row r="595" spans="2:65" s="1" customFormat="1" ht="66.75" customHeight="1">
      <c r="B595" s="32"/>
      <c r="C595" s="133" t="s">
        <v>905</v>
      </c>
      <c r="D595" s="133" t="s">
        <v>155</v>
      </c>
      <c r="E595" s="134" t="s">
        <v>906</v>
      </c>
      <c r="F595" s="135" t="s">
        <v>907</v>
      </c>
      <c r="G595" s="136" t="s">
        <v>319</v>
      </c>
      <c r="H595" s="182"/>
      <c r="I595" s="138"/>
      <c r="J595" s="139">
        <f>ROUND(I595*H595,2)</f>
        <v>0</v>
      </c>
      <c r="K595" s="140"/>
      <c r="L595" s="32"/>
      <c r="M595" s="141" t="s">
        <v>1</v>
      </c>
      <c r="N595" s="142" t="s">
        <v>43</v>
      </c>
      <c r="P595" s="143">
        <f>O595*H595</f>
        <v>0</v>
      </c>
      <c r="Q595" s="143">
        <v>0</v>
      </c>
      <c r="R595" s="143">
        <f>Q595*H595</f>
        <v>0</v>
      </c>
      <c r="S595" s="143">
        <v>0</v>
      </c>
      <c r="T595" s="144">
        <f>S595*H595</f>
        <v>0</v>
      </c>
      <c r="AR595" s="145" t="s">
        <v>251</v>
      </c>
      <c r="AT595" s="145" t="s">
        <v>155</v>
      </c>
      <c r="AU595" s="145" t="s">
        <v>88</v>
      </c>
      <c r="AY595" s="17" t="s">
        <v>152</v>
      </c>
      <c r="BE595" s="146">
        <f>IF(N595="základní",J595,0)</f>
        <v>0</v>
      </c>
      <c r="BF595" s="146">
        <f>IF(N595="snížená",J595,0)</f>
        <v>0</v>
      </c>
      <c r="BG595" s="146">
        <f>IF(N595="zákl. přenesená",J595,0)</f>
        <v>0</v>
      </c>
      <c r="BH595" s="146">
        <f>IF(N595="sníž. přenesená",J595,0)</f>
        <v>0</v>
      </c>
      <c r="BI595" s="146">
        <f>IF(N595="nulová",J595,0)</f>
        <v>0</v>
      </c>
      <c r="BJ595" s="17" t="s">
        <v>86</v>
      </c>
      <c r="BK595" s="146">
        <f>ROUND(I595*H595,2)</f>
        <v>0</v>
      </c>
      <c r="BL595" s="17" t="s">
        <v>251</v>
      </c>
      <c r="BM595" s="145" t="s">
        <v>908</v>
      </c>
    </row>
    <row r="596" spans="2:65" s="13" customFormat="1">
      <c r="B596" s="157"/>
      <c r="D596" s="147" t="s">
        <v>163</v>
      </c>
      <c r="F596" s="159" t="s">
        <v>909</v>
      </c>
      <c r="H596" s="160">
        <v>1823.8620000000001</v>
      </c>
      <c r="I596" s="161"/>
      <c r="L596" s="157"/>
      <c r="M596" s="162"/>
      <c r="T596" s="163"/>
      <c r="AT596" s="158" t="s">
        <v>163</v>
      </c>
      <c r="AU596" s="158" t="s">
        <v>88</v>
      </c>
      <c r="AV596" s="13" t="s">
        <v>88</v>
      </c>
      <c r="AW596" s="13" t="s">
        <v>4</v>
      </c>
      <c r="AX596" s="13" t="s">
        <v>86</v>
      </c>
      <c r="AY596" s="158" t="s">
        <v>152</v>
      </c>
    </row>
    <row r="597" spans="2:65" s="11" customFormat="1" ht="22.9" customHeight="1">
      <c r="B597" s="121"/>
      <c r="D597" s="122" t="s">
        <v>77</v>
      </c>
      <c r="E597" s="131" t="s">
        <v>910</v>
      </c>
      <c r="F597" s="131" t="s">
        <v>911</v>
      </c>
      <c r="I597" s="124"/>
      <c r="J597" s="132">
        <f>BK597</f>
        <v>0</v>
      </c>
      <c r="L597" s="121"/>
      <c r="M597" s="126"/>
      <c r="P597" s="127">
        <f>SUM(P598:P677)</f>
        <v>0</v>
      </c>
      <c r="R597" s="127">
        <f>SUM(R598:R677)</f>
        <v>0.73903722999999999</v>
      </c>
      <c r="T597" s="128">
        <f>SUM(T598:T677)</f>
        <v>0.27219749999999998</v>
      </c>
      <c r="AR597" s="122" t="s">
        <v>88</v>
      </c>
      <c r="AT597" s="129" t="s">
        <v>77</v>
      </c>
      <c r="AU597" s="129" t="s">
        <v>86</v>
      </c>
      <c r="AY597" s="122" t="s">
        <v>152</v>
      </c>
      <c r="BK597" s="130">
        <f>SUM(BK598:BK677)</f>
        <v>0</v>
      </c>
    </row>
    <row r="598" spans="2:65" s="1" customFormat="1" ht="24.25" customHeight="1">
      <c r="B598" s="32"/>
      <c r="C598" s="133" t="s">
        <v>912</v>
      </c>
      <c r="D598" s="133" t="s">
        <v>155</v>
      </c>
      <c r="E598" s="134" t="s">
        <v>913</v>
      </c>
      <c r="F598" s="135" t="s">
        <v>914</v>
      </c>
      <c r="G598" s="136" t="s">
        <v>177</v>
      </c>
      <c r="H598" s="137">
        <v>81.989000000000004</v>
      </c>
      <c r="I598" s="138"/>
      <c r="J598" s="139">
        <f>ROUND(I598*H598,2)</f>
        <v>0</v>
      </c>
      <c r="K598" s="140"/>
      <c r="L598" s="32"/>
      <c r="M598" s="141" t="s">
        <v>1</v>
      </c>
      <c r="N598" s="142" t="s">
        <v>43</v>
      </c>
      <c r="P598" s="143">
        <f>O598*H598</f>
        <v>0</v>
      </c>
      <c r="Q598" s="143">
        <v>0</v>
      </c>
      <c r="R598" s="143">
        <f>Q598*H598</f>
        <v>0</v>
      </c>
      <c r="S598" s="143">
        <v>0</v>
      </c>
      <c r="T598" s="144">
        <f>S598*H598</f>
        <v>0</v>
      </c>
      <c r="AR598" s="145" t="s">
        <v>251</v>
      </c>
      <c r="AT598" s="145" t="s">
        <v>155</v>
      </c>
      <c r="AU598" s="145" t="s">
        <v>88</v>
      </c>
      <c r="AY598" s="17" t="s">
        <v>152</v>
      </c>
      <c r="BE598" s="146">
        <f>IF(N598="základní",J598,0)</f>
        <v>0</v>
      </c>
      <c r="BF598" s="146">
        <f>IF(N598="snížená",J598,0)</f>
        <v>0</v>
      </c>
      <c r="BG598" s="146">
        <f>IF(N598="zákl. přenesená",J598,0)</f>
        <v>0</v>
      </c>
      <c r="BH598" s="146">
        <f>IF(N598="sníž. přenesená",J598,0)</f>
        <v>0</v>
      </c>
      <c r="BI598" s="146">
        <f>IF(N598="nulová",J598,0)</f>
        <v>0</v>
      </c>
      <c r="BJ598" s="17" t="s">
        <v>86</v>
      </c>
      <c r="BK598" s="146">
        <f>ROUND(I598*H598,2)</f>
        <v>0</v>
      </c>
      <c r="BL598" s="17" t="s">
        <v>251</v>
      </c>
      <c r="BM598" s="145" t="s">
        <v>915</v>
      </c>
    </row>
    <row r="599" spans="2:65" s="12" customFormat="1">
      <c r="B599" s="151"/>
      <c r="D599" s="147" t="s">
        <v>163</v>
      </c>
      <c r="E599" s="152" t="s">
        <v>1</v>
      </c>
      <c r="F599" s="153" t="s">
        <v>526</v>
      </c>
      <c r="H599" s="152" t="s">
        <v>1</v>
      </c>
      <c r="I599" s="154"/>
      <c r="L599" s="151"/>
      <c r="M599" s="155"/>
      <c r="T599" s="156"/>
      <c r="AT599" s="152" t="s">
        <v>163</v>
      </c>
      <c r="AU599" s="152" t="s">
        <v>88</v>
      </c>
      <c r="AV599" s="12" t="s">
        <v>86</v>
      </c>
      <c r="AW599" s="12" t="s">
        <v>35</v>
      </c>
      <c r="AX599" s="12" t="s">
        <v>78</v>
      </c>
      <c r="AY599" s="152" t="s">
        <v>152</v>
      </c>
    </row>
    <row r="600" spans="2:65" s="13" customFormat="1">
      <c r="B600" s="157"/>
      <c r="D600" s="147" t="s">
        <v>163</v>
      </c>
      <c r="E600" s="158" t="s">
        <v>1</v>
      </c>
      <c r="F600" s="159" t="s">
        <v>688</v>
      </c>
      <c r="H600" s="160">
        <v>33.817999999999998</v>
      </c>
      <c r="I600" s="161"/>
      <c r="L600" s="157"/>
      <c r="M600" s="162"/>
      <c r="T600" s="163"/>
      <c r="AT600" s="158" t="s">
        <v>163</v>
      </c>
      <c r="AU600" s="158" t="s">
        <v>88</v>
      </c>
      <c r="AV600" s="13" t="s">
        <v>88</v>
      </c>
      <c r="AW600" s="13" t="s">
        <v>35</v>
      </c>
      <c r="AX600" s="13" t="s">
        <v>78</v>
      </c>
      <c r="AY600" s="158" t="s">
        <v>152</v>
      </c>
    </row>
    <row r="601" spans="2:65" s="13" customFormat="1">
      <c r="B601" s="157"/>
      <c r="D601" s="147" t="s">
        <v>163</v>
      </c>
      <c r="E601" s="158" t="s">
        <v>1</v>
      </c>
      <c r="F601" s="159" t="s">
        <v>689</v>
      </c>
      <c r="H601" s="160">
        <v>48.170999999999999</v>
      </c>
      <c r="I601" s="161"/>
      <c r="L601" s="157"/>
      <c r="M601" s="162"/>
      <c r="T601" s="163"/>
      <c r="AT601" s="158" t="s">
        <v>163</v>
      </c>
      <c r="AU601" s="158" t="s">
        <v>88</v>
      </c>
      <c r="AV601" s="13" t="s">
        <v>88</v>
      </c>
      <c r="AW601" s="13" t="s">
        <v>35</v>
      </c>
      <c r="AX601" s="13" t="s">
        <v>78</v>
      </c>
      <c r="AY601" s="158" t="s">
        <v>152</v>
      </c>
    </row>
    <row r="602" spans="2:65" s="14" customFormat="1">
      <c r="B602" s="164"/>
      <c r="D602" s="147" t="s">
        <v>163</v>
      </c>
      <c r="E602" s="165" t="s">
        <v>1</v>
      </c>
      <c r="F602" s="166" t="s">
        <v>166</v>
      </c>
      <c r="H602" s="167">
        <v>81.989000000000004</v>
      </c>
      <c r="I602" s="168"/>
      <c r="L602" s="164"/>
      <c r="M602" s="169"/>
      <c r="T602" s="170"/>
      <c r="AT602" s="165" t="s">
        <v>163</v>
      </c>
      <c r="AU602" s="165" t="s">
        <v>88</v>
      </c>
      <c r="AV602" s="14" t="s">
        <v>159</v>
      </c>
      <c r="AW602" s="14" t="s">
        <v>35</v>
      </c>
      <c r="AX602" s="14" t="s">
        <v>86</v>
      </c>
      <c r="AY602" s="165" t="s">
        <v>152</v>
      </c>
    </row>
    <row r="603" spans="2:65" s="1" customFormat="1" ht="24.25" customHeight="1">
      <c r="B603" s="32"/>
      <c r="C603" s="133" t="s">
        <v>916</v>
      </c>
      <c r="D603" s="133" t="s">
        <v>155</v>
      </c>
      <c r="E603" s="134" t="s">
        <v>917</v>
      </c>
      <c r="F603" s="135" t="s">
        <v>918</v>
      </c>
      <c r="G603" s="136" t="s">
        <v>177</v>
      </c>
      <c r="H603" s="137">
        <v>81.989000000000004</v>
      </c>
      <c r="I603" s="138"/>
      <c r="J603" s="139">
        <f>ROUND(I603*H603,2)</f>
        <v>0</v>
      </c>
      <c r="K603" s="140"/>
      <c r="L603" s="32"/>
      <c r="M603" s="141" t="s">
        <v>1</v>
      </c>
      <c r="N603" s="142" t="s">
        <v>43</v>
      </c>
      <c r="P603" s="143">
        <f>O603*H603</f>
        <v>0</v>
      </c>
      <c r="Q603" s="143">
        <v>2.0000000000000001E-4</v>
      </c>
      <c r="R603" s="143">
        <f>Q603*H603</f>
        <v>1.6397800000000001E-2</v>
      </c>
      <c r="S603" s="143">
        <v>0</v>
      </c>
      <c r="T603" s="144">
        <f>S603*H603</f>
        <v>0</v>
      </c>
      <c r="AR603" s="145" t="s">
        <v>251</v>
      </c>
      <c r="AT603" s="145" t="s">
        <v>155</v>
      </c>
      <c r="AU603" s="145" t="s">
        <v>88</v>
      </c>
      <c r="AY603" s="17" t="s">
        <v>152</v>
      </c>
      <c r="BE603" s="146">
        <f>IF(N603="základní",J603,0)</f>
        <v>0</v>
      </c>
      <c r="BF603" s="146">
        <f>IF(N603="snížená",J603,0)</f>
        <v>0</v>
      </c>
      <c r="BG603" s="146">
        <f>IF(N603="zákl. přenesená",J603,0)</f>
        <v>0</v>
      </c>
      <c r="BH603" s="146">
        <f>IF(N603="sníž. přenesená",J603,0)</f>
        <v>0</v>
      </c>
      <c r="BI603" s="146">
        <f>IF(N603="nulová",J603,0)</f>
        <v>0</v>
      </c>
      <c r="BJ603" s="17" t="s">
        <v>86</v>
      </c>
      <c r="BK603" s="146">
        <f>ROUND(I603*H603,2)</f>
        <v>0</v>
      </c>
      <c r="BL603" s="17" t="s">
        <v>251</v>
      </c>
      <c r="BM603" s="145" t="s">
        <v>919</v>
      </c>
    </row>
    <row r="604" spans="2:65" s="12" customFormat="1">
      <c r="B604" s="151"/>
      <c r="D604" s="147" t="s">
        <v>163</v>
      </c>
      <c r="E604" s="152" t="s">
        <v>1</v>
      </c>
      <c r="F604" s="153" t="s">
        <v>526</v>
      </c>
      <c r="H604" s="152" t="s">
        <v>1</v>
      </c>
      <c r="I604" s="154"/>
      <c r="L604" s="151"/>
      <c r="M604" s="155"/>
      <c r="T604" s="156"/>
      <c r="AT604" s="152" t="s">
        <v>163</v>
      </c>
      <c r="AU604" s="152" t="s">
        <v>88</v>
      </c>
      <c r="AV604" s="12" t="s">
        <v>86</v>
      </c>
      <c r="AW604" s="12" t="s">
        <v>35</v>
      </c>
      <c r="AX604" s="12" t="s">
        <v>78</v>
      </c>
      <c r="AY604" s="152" t="s">
        <v>152</v>
      </c>
    </row>
    <row r="605" spans="2:65" s="13" customFormat="1">
      <c r="B605" s="157"/>
      <c r="D605" s="147" t="s">
        <v>163</v>
      </c>
      <c r="E605" s="158" t="s">
        <v>1</v>
      </c>
      <c r="F605" s="159" t="s">
        <v>688</v>
      </c>
      <c r="H605" s="160">
        <v>33.817999999999998</v>
      </c>
      <c r="I605" s="161"/>
      <c r="L605" s="157"/>
      <c r="M605" s="162"/>
      <c r="T605" s="163"/>
      <c r="AT605" s="158" t="s">
        <v>163</v>
      </c>
      <c r="AU605" s="158" t="s">
        <v>88</v>
      </c>
      <c r="AV605" s="13" t="s">
        <v>88</v>
      </c>
      <c r="AW605" s="13" t="s">
        <v>35</v>
      </c>
      <c r="AX605" s="13" t="s">
        <v>78</v>
      </c>
      <c r="AY605" s="158" t="s">
        <v>152</v>
      </c>
    </row>
    <row r="606" spans="2:65" s="13" customFormat="1">
      <c r="B606" s="157"/>
      <c r="D606" s="147" t="s">
        <v>163</v>
      </c>
      <c r="E606" s="158" t="s">
        <v>1</v>
      </c>
      <c r="F606" s="159" t="s">
        <v>689</v>
      </c>
      <c r="H606" s="160">
        <v>48.170999999999999</v>
      </c>
      <c r="I606" s="161"/>
      <c r="L606" s="157"/>
      <c r="M606" s="162"/>
      <c r="T606" s="163"/>
      <c r="AT606" s="158" t="s">
        <v>163</v>
      </c>
      <c r="AU606" s="158" t="s">
        <v>88</v>
      </c>
      <c r="AV606" s="13" t="s">
        <v>88</v>
      </c>
      <c r="AW606" s="13" t="s">
        <v>35</v>
      </c>
      <c r="AX606" s="13" t="s">
        <v>78</v>
      </c>
      <c r="AY606" s="158" t="s">
        <v>152</v>
      </c>
    </row>
    <row r="607" spans="2:65" s="14" customFormat="1">
      <c r="B607" s="164"/>
      <c r="D607" s="147" t="s">
        <v>163</v>
      </c>
      <c r="E607" s="165" t="s">
        <v>1</v>
      </c>
      <c r="F607" s="166" t="s">
        <v>166</v>
      </c>
      <c r="H607" s="167">
        <v>81.989000000000004</v>
      </c>
      <c r="I607" s="168"/>
      <c r="L607" s="164"/>
      <c r="M607" s="169"/>
      <c r="T607" s="170"/>
      <c r="AT607" s="165" t="s">
        <v>163</v>
      </c>
      <c r="AU607" s="165" t="s">
        <v>88</v>
      </c>
      <c r="AV607" s="14" t="s">
        <v>159</v>
      </c>
      <c r="AW607" s="14" t="s">
        <v>35</v>
      </c>
      <c r="AX607" s="14" t="s">
        <v>86</v>
      </c>
      <c r="AY607" s="165" t="s">
        <v>152</v>
      </c>
    </row>
    <row r="608" spans="2:65" s="1" customFormat="1" ht="37.9" customHeight="1">
      <c r="B608" s="32"/>
      <c r="C608" s="133" t="s">
        <v>920</v>
      </c>
      <c r="D608" s="133" t="s">
        <v>155</v>
      </c>
      <c r="E608" s="134" t="s">
        <v>921</v>
      </c>
      <c r="F608" s="135" t="s">
        <v>922</v>
      </c>
      <c r="G608" s="136" t="s">
        <v>177</v>
      </c>
      <c r="H608" s="137">
        <v>81.989000000000004</v>
      </c>
      <c r="I608" s="138"/>
      <c r="J608" s="139">
        <f>ROUND(I608*H608,2)</f>
        <v>0</v>
      </c>
      <c r="K608" s="140"/>
      <c r="L608" s="32"/>
      <c r="M608" s="141" t="s">
        <v>1</v>
      </c>
      <c r="N608" s="142" t="s">
        <v>43</v>
      </c>
      <c r="P608" s="143">
        <f>O608*H608</f>
        <v>0</v>
      </c>
      <c r="Q608" s="143">
        <v>4.5500000000000002E-3</v>
      </c>
      <c r="R608" s="143">
        <f>Q608*H608</f>
        <v>0.37304995000000002</v>
      </c>
      <c r="S608" s="143">
        <v>0</v>
      </c>
      <c r="T608" s="144">
        <f>S608*H608</f>
        <v>0</v>
      </c>
      <c r="AR608" s="145" t="s">
        <v>251</v>
      </c>
      <c r="AT608" s="145" t="s">
        <v>155</v>
      </c>
      <c r="AU608" s="145" t="s">
        <v>88</v>
      </c>
      <c r="AY608" s="17" t="s">
        <v>152</v>
      </c>
      <c r="BE608" s="146">
        <f>IF(N608="základní",J608,0)</f>
        <v>0</v>
      </c>
      <c r="BF608" s="146">
        <f>IF(N608="snížená",J608,0)</f>
        <v>0</v>
      </c>
      <c r="BG608" s="146">
        <f>IF(N608="zákl. přenesená",J608,0)</f>
        <v>0</v>
      </c>
      <c r="BH608" s="146">
        <f>IF(N608="sníž. přenesená",J608,0)</f>
        <v>0</v>
      </c>
      <c r="BI608" s="146">
        <f>IF(N608="nulová",J608,0)</f>
        <v>0</v>
      </c>
      <c r="BJ608" s="17" t="s">
        <v>86</v>
      </c>
      <c r="BK608" s="146">
        <f>ROUND(I608*H608,2)</f>
        <v>0</v>
      </c>
      <c r="BL608" s="17" t="s">
        <v>251</v>
      </c>
      <c r="BM608" s="145" t="s">
        <v>923</v>
      </c>
    </row>
    <row r="609" spans="2:65" s="12" customFormat="1">
      <c r="B609" s="151"/>
      <c r="D609" s="147" t="s">
        <v>163</v>
      </c>
      <c r="E609" s="152" t="s">
        <v>1</v>
      </c>
      <c r="F609" s="153" t="s">
        <v>526</v>
      </c>
      <c r="H609" s="152" t="s">
        <v>1</v>
      </c>
      <c r="I609" s="154"/>
      <c r="L609" s="151"/>
      <c r="M609" s="155"/>
      <c r="T609" s="156"/>
      <c r="AT609" s="152" t="s">
        <v>163</v>
      </c>
      <c r="AU609" s="152" t="s">
        <v>88</v>
      </c>
      <c r="AV609" s="12" t="s">
        <v>86</v>
      </c>
      <c r="AW609" s="12" t="s">
        <v>35</v>
      </c>
      <c r="AX609" s="12" t="s">
        <v>78</v>
      </c>
      <c r="AY609" s="152" t="s">
        <v>152</v>
      </c>
    </row>
    <row r="610" spans="2:65" s="13" customFormat="1">
      <c r="B610" s="157"/>
      <c r="D610" s="147" t="s">
        <v>163</v>
      </c>
      <c r="E610" s="158" t="s">
        <v>1</v>
      </c>
      <c r="F610" s="159" t="s">
        <v>688</v>
      </c>
      <c r="H610" s="160">
        <v>33.817999999999998</v>
      </c>
      <c r="I610" s="161"/>
      <c r="L610" s="157"/>
      <c r="M610" s="162"/>
      <c r="T610" s="163"/>
      <c r="AT610" s="158" t="s">
        <v>163</v>
      </c>
      <c r="AU610" s="158" t="s">
        <v>88</v>
      </c>
      <c r="AV610" s="13" t="s">
        <v>88</v>
      </c>
      <c r="AW610" s="13" t="s">
        <v>35</v>
      </c>
      <c r="AX610" s="13" t="s">
        <v>78</v>
      </c>
      <c r="AY610" s="158" t="s">
        <v>152</v>
      </c>
    </row>
    <row r="611" spans="2:65" s="13" customFormat="1">
      <c r="B611" s="157"/>
      <c r="D611" s="147" t="s">
        <v>163</v>
      </c>
      <c r="E611" s="158" t="s">
        <v>1</v>
      </c>
      <c r="F611" s="159" t="s">
        <v>689</v>
      </c>
      <c r="H611" s="160">
        <v>48.170999999999999</v>
      </c>
      <c r="I611" s="161"/>
      <c r="L611" s="157"/>
      <c r="M611" s="162"/>
      <c r="T611" s="163"/>
      <c r="AT611" s="158" t="s">
        <v>163</v>
      </c>
      <c r="AU611" s="158" t="s">
        <v>88</v>
      </c>
      <c r="AV611" s="13" t="s">
        <v>88</v>
      </c>
      <c r="AW611" s="13" t="s">
        <v>35</v>
      </c>
      <c r="AX611" s="13" t="s">
        <v>78</v>
      </c>
      <c r="AY611" s="158" t="s">
        <v>152</v>
      </c>
    </row>
    <row r="612" spans="2:65" s="14" customFormat="1">
      <c r="B612" s="164"/>
      <c r="D612" s="147" t="s">
        <v>163</v>
      </c>
      <c r="E612" s="165" t="s">
        <v>1</v>
      </c>
      <c r="F612" s="166" t="s">
        <v>166</v>
      </c>
      <c r="H612" s="167">
        <v>81.989000000000004</v>
      </c>
      <c r="I612" s="168"/>
      <c r="L612" s="164"/>
      <c r="M612" s="169"/>
      <c r="T612" s="170"/>
      <c r="AT612" s="165" t="s">
        <v>163</v>
      </c>
      <c r="AU612" s="165" t="s">
        <v>88</v>
      </c>
      <c r="AV612" s="14" t="s">
        <v>159</v>
      </c>
      <c r="AW612" s="14" t="s">
        <v>35</v>
      </c>
      <c r="AX612" s="14" t="s">
        <v>86</v>
      </c>
      <c r="AY612" s="165" t="s">
        <v>152</v>
      </c>
    </row>
    <row r="613" spans="2:65" s="1" customFormat="1" ht="24.25" customHeight="1">
      <c r="B613" s="32"/>
      <c r="C613" s="133" t="s">
        <v>924</v>
      </c>
      <c r="D613" s="133" t="s">
        <v>155</v>
      </c>
      <c r="E613" s="134" t="s">
        <v>925</v>
      </c>
      <c r="F613" s="135" t="s">
        <v>926</v>
      </c>
      <c r="G613" s="136" t="s">
        <v>177</v>
      </c>
      <c r="H613" s="137">
        <v>83.025000000000006</v>
      </c>
      <c r="I613" s="138"/>
      <c r="J613" s="139">
        <f>ROUND(I613*H613,2)</f>
        <v>0</v>
      </c>
      <c r="K613" s="140"/>
      <c r="L613" s="32"/>
      <c r="M613" s="141" t="s">
        <v>1</v>
      </c>
      <c r="N613" s="142" t="s">
        <v>43</v>
      </c>
      <c r="P613" s="143">
        <f>O613*H613</f>
        <v>0</v>
      </c>
      <c r="Q613" s="143">
        <v>0</v>
      </c>
      <c r="R613" s="143">
        <f>Q613*H613</f>
        <v>0</v>
      </c>
      <c r="S613" s="143">
        <v>3.0000000000000001E-3</v>
      </c>
      <c r="T613" s="144">
        <f>S613*H613</f>
        <v>0.24907500000000002</v>
      </c>
      <c r="AR613" s="145" t="s">
        <v>251</v>
      </c>
      <c r="AT613" s="145" t="s">
        <v>155</v>
      </c>
      <c r="AU613" s="145" t="s">
        <v>88</v>
      </c>
      <c r="AY613" s="17" t="s">
        <v>152</v>
      </c>
      <c r="BE613" s="146">
        <f>IF(N613="základní",J613,0)</f>
        <v>0</v>
      </c>
      <c r="BF613" s="146">
        <f>IF(N613="snížená",J613,0)</f>
        <v>0</v>
      </c>
      <c r="BG613" s="146">
        <f>IF(N613="zákl. přenesená",J613,0)</f>
        <v>0</v>
      </c>
      <c r="BH613" s="146">
        <f>IF(N613="sníž. přenesená",J613,0)</f>
        <v>0</v>
      </c>
      <c r="BI613" s="146">
        <f>IF(N613="nulová",J613,0)</f>
        <v>0</v>
      </c>
      <c r="BJ613" s="17" t="s">
        <v>86</v>
      </c>
      <c r="BK613" s="146">
        <f>ROUND(I613*H613,2)</f>
        <v>0</v>
      </c>
      <c r="BL613" s="17" t="s">
        <v>251</v>
      </c>
      <c r="BM613" s="145" t="s">
        <v>927</v>
      </c>
    </row>
    <row r="614" spans="2:65" s="12" customFormat="1">
      <c r="B614" s="151"/>
      <c r="D614" s="147" t="s">
        <v>163</v>
      </c>
      <c r="E614" s="152" t="s">
        <v>1</v>
      </c>
      <c r="F614" s="153" t="s">
        <v>585</v>
      </c>
      <c r="H614" s="152" t="s">
        <v>1</v>
      </c>
      <c r="I614" s="154"/>
      <c r="L614" s="151"/>
      <c r="M614" s="155"/>
      <c r="T614" s="156"/>
      <c r="AT614" s="152" t="s">
        <v>163</v>
      </c>
      <c r="AU614" s="152" t="s">
        <v>88</v>
      </c>
      <c r="AV614" s="12" t="s">
        <v>86</v>
      </c>
      <c r="AW614" s="12" t="s">
        <v>35</v>
      </c>
      <c r="AX614" s="12" t="s">
        <v>78</v>
      </c>
      <c r="AY614" s="152" t="s">
        <v>152</v>
      </c>
    </row>
    <row r="615" spans="2:65" s="13" customFormat="1">
      <c r="B615" s="157"/>
      <c r="D615" s="147" t="s">
        <v>163</v>
      </c>
      <c r="E615" s="158" t="s">
        <v>1</v>
      </c>
      <c r="F615" s="159" t="s">
        <v>688</v>
      </c>
      <c r="H615" s="160">
        <v>33.817999999999998</v>
      </c>
      <c r="I615" s="161"/>
      <c r="L615" s="157"/>
      <c r="M615" s="162"/>
      <c r="T615" s="163"/>
      <c r="AT615" s="158" t="s">
        <v>163</v>
      </c>
      <c r="AU615" s="158" t="s">
        <v>88</v>
      </c>
      <c r="AV615" s="13" t="s">
        <v>88</v>
      </c>
      <c r="AW615" s="13" t="s">
        <v>35</v>
      </c>
      <c r="AX615" s="13" t="s">
        <v>78</v>
      </c>
      <c r="AY615" s="158" t="s">
        <v>152</v>
      </c>
    </row>
    <row r="616" spans="2:65" s="13" customFormat="1" ht="20">
      <c r="B616" s="157"/>
      <c r="D616" s="147" t="s">
        <v>163</v>
      </c>
      <c r="E616" s="158" t="s">
        <v>1</v>
      </c>
      <c r="F616" s="159" t="s">
        <v>928</v>
      </c>
      <c r="H616" s="160">
        <v>48.11</v>
      </c>
      <c r="I616" s="161"/>
      <c r="L616" s="157"/>
      <c r="M616" s="162"/>
      <c r="T616" s="163"/>
      <c r="AT616" s="158" t="s">
        <v>163</v>
      </c>
      <c r="AU616" s="158" t="s">
        <v>88</v>
      </c>
      <c r="AV616" s="13" t="s">
        <v>88</v>
      </c>
      <c r="AW616" s="13" t="s">
        <v>35</v>
      </c>
      <c r="AX616" s="13" t="s">
        <v>78</v>
      </c>
      <c r="AY616" s="158" t="s">
        <v>152</v>
      </c>
    </row>
    <row r="617" spans="2:65" s="12" customFormat="1">
      <c r="B617" s="151"/>
      <c r="D617" s="147" t="s">
        <v>163</v>
      </c>
      <c r="E617" s="152" t="s">
        <v>1</v>
      </c>
      <c r="F617" s="153" t="s">
        <v>929</v>
      </c>
      <c r="H617" s="152" t="s">
        <v>1</v>
      </c>
      <c r="I617" s="154"/>
      <c r="L617" s="151"/>
      <c r="M617" s="155"/>
      <c r="T617" s="156"/>
      <c r="AT617" s="152" t="s">
        <v>163</v>
      </c>
      <c r="AU617" s="152" t="s">
        <v>88</v>
      </c>
      <c r="AV617" s="12" t="s">
        <v>86</v>
      </c>
      <c r="AW617" s="12" t="s">
        <v>35</v>
      </c>
      <c r="AX617" s="12" t="s">
        <v>78</v>
      </c>
      <c r="AY617" s="152" t="s">
        <v>152</v>
      </c>
    </row>
    <row r="618" spans="2:65" s="13" customFormat="1">
      <c r="B618" s="157"/>
      <c r="D618" s="147" t="s">
        <v>163</v>
      </c>
      <c r="E618" s="158" t="s">
        <v>1</v>
      </c>
      <c r="F618" s="159" t="s">
        <v>239</v>
      </c>
      <c r="H618" s="160">
        <v>1.097</v>
      </c>
      <c r="I618" s="161"/>
      <c r="L618" s="157"/>
      <c r="M618" s="162"/>
      <c r="T618" s="163"/>
      <c r="AT618" s="158" t="s">
        <v>163</v>
      </c>
      <c r="AU618" s="158" t="s">
        <v>88</v>
      </c>
      <c r="AV618" s="13" t="s">
        <v>88</v>
      </c>
      <c r="AW618" s="13" t="s">
        <v>35</v>
      </c>
      <c r="AX618" s="13" t="s">
        <v>78</v>
      </c>
      <c r="AY618" s="158" t="s">
        <v>152</v>
      </c>
    </row>
    <row r="619" spans="2:65" s="14" customFormat="1">
      <c r="B619" s="164"/>
      <c r="D619" s="147" t="s">
        <v>163</v>
      </c>
      <c r="E619" s="165" t="s">
        <v>1</v>
      </c>
      <c r="F619" s="166" t="s">
        <v>166</v>
      </c>
      <c r="H619" s="167">
        <v>83.024999999999991</v>
      </c>
      <c r="I619" s="168"/>
      <c r="L619" s="164"/>
      <c r="M619" s="169"/>
      <c r="T619" s="170"/>
      <c r="AT619" s="165" t="s">
        <v>163</v>
      </c>
      <c r="AU619" s="165" t="s">
        <v>88</v>
      </c>
      <c r="AV619" s="14" t="s">
        <v>159</v>
      </c>
      <c r="AW619" s="14" t="s">
        <v>35</v>
      </c>
      <c r="AX619" s="14" t="s">
        <v>86</v>
      </c>
      <c r="AY619" s="165" t="s">
        <v>152</v>
      </c>
    </row>
    <row r="620" spans="2:65" s="1" customFormat="1" ht="33" customHeight="1">
      <c r="B620" s="32"/>
      <c r="C620" s="133" t="s">
        <v>930</v>
      </c>
      <c r="D620" s="133" t="s">
        <v>155</v>
      </c>
      <c r="E620" s="134" t="s">
        <v>931</v>
      </c>
      <c r="F620" s="135" t="s">
        <v>932</v>
      </c>
      <c r="G620" s="136" t="s">
        <v>177</v>
      </c>
      <c r="H620" s="137">
        <v>76.814999999999998</v>
      </c>
      <c r="I620" s="138"/>
      <c r="J620" s="139">
        <f>ROUND(I620*H620,2)</f>
        <v>0</v>
      </c>
      <c r="K620" s="140"/>
      <c r="L620" s="32"/>
      <c r="M620" s="141" t="s">
        <v>1</v>
      </c>
      <c r="N620" s="142" t="s">
        <v>43</v>
      </c>
      <c r="P620" s="143">
        <f>O620*H620</f>
        <v>0</v>
      </c>
      <c r="Q620" s="143">
        <v>4.0000000000000002E-4</v>
      </c>
      <c r="R620" s="143">
        <f>Q620*H620</f>
        <v>3.0726E-2</v>
      </c>
      <c r="S620" s="143">
        <v>0</v>
      </c>
      <c r="T620" s="144">
        <f>S620*H620</f>
        <v>0</v>
      </c>
      <c r="AR620" s="145" t="s">
        <v>251</v>
      </c>
      <c r="AT620" s="145" t="s">
        <v>155</v>
      </c>
      <c r="AU620" s="145" t="s">
        <v>88</v>
      </c>
      <c r="AY620" s="17" t="s">
        <v>152</v>
      </c>
      <c r="BE620" s="146">
        <f>IF(N620="základní",J620,0)</f>
        <v>0</v>
      </c>
      <c r="BF620" s="146">
        <f>IF(N620="snížená",J620,0)</f>
        <v>0</v>
      </c>
      <c r="BG620" s="146">
        <f>IF(N620="zákl. přenesená",J620,0)</f>
        <v>0</v>
      </c>
      <c r="BH620" s="146">
        <f>IF(N620="sníž. přenesená",J620,0)</f>
        <v>0</v>
      </c>
      <c r="BI620" s="146">
        <f>IF(N620="nulová",J620,0)</f>
        <v>0</v>
      </c>
      <c r="BJ620" s="17" t="s">
        <v>86</v>
      </c>
      <c r="BK620" s="146">
        <f>ROUND(I620*H620,2)</f>
        <v>0</v>
      </c>
      <c r="BL620" s="17" t="s">
        <v>251</v>
      </c>
      <c r="BM620" s="145" t="s">
        <v>933</v>
      </c>
    </row>
    <row r="621" spans="2:65" s="12" customFormat="1">
      <c r="B621" s="151"/>
      <c r="D621" s="147" t="s">
        <v>163</v>
      </c>
      <c r="E621" s="152" t="s">
        <v>1</v>
      </c>
      <c r="F621" s="153" t="s">
        <v>526</v>
      </c>
      <c r="H621" s="152" t="s">
        <v>1</v>
      </c>
      <c r="I621" s="154"/>
      <c r="L621" s="151"/>
      <c r="M621" s="155"/>
      <c r="T621" s="156"/>
      <c r="AT621" s="152" t="s">
        <v>163</v>
      </c>
      <c r="AU621" s="152" t="s">
        <v>88</v>
      </c>
      <c r="AV621" s="12" t="s">
        <v>86</v>
      </c>
      <c r="AW621" s="12" t="s">
        <v>35</v>
      </c>
      <c r="AX621" s="12" t="s">
        <v>78</v>
      </c>
      <c r="AY621" s="152" t="s">
        <v>152</v>
      </c>
    </row>
    <row r="622" spans="2:65" s="13" customFormat="1">
      <c r="B622" s="157"/>
      <c r="D622" s="147" t="s">
        <v>163</v>
      </c>
      <c r="E622" s="158" t="s">
        <v>1</v>
      </c>
      <c r="F622" s="159" t="s">
        <v>688</v>
      </c>
      <c r="H622" s="160">
        <v>33.817999999999998</v>
      </c>
      <c r="I622" s="161"/>
      <c r="L622" s="157"/>
      <c r="M622" s="162"/>
      <c r="T622" s="163"/>
      <c r="AT622" s="158" t="s">
        <v>163</v>
      </c>
      <c r="AU622" s="158" t="s">
        <v>88</v>
      </c>
      <c r="AV622" s="13" t="s">
        <v>88</v>
      </c>
      <c r="AW622" s="13" t="s">
        <v>35</v>
      </c>
      <c r="AX622" s="13" t="s">
        <v>78</v>
      </c>
      <c r="AY622" s="158" t="s">
        <v>152</v>
      </c>
    </row>
    <row r="623" spans="2:65" s="13" customFormat="1">
      <c r="B623" s="157"/>
      <c r="D623" s="147" t="s">
        <v>163</v>
      </c>
      <c r="E623" s="158" t="s">
        <v>1</v>
      </c>
      <c r="F623" s="159" t="s">
        <v>934</v>
      </c>
      <c r="H623" s="160">
        <v>42.997</v>
      </c>
      <c r="I623" s="161"/>
      <c r="L623" s="157"/>
      <c r="M623" s="162"/>
      <c r="T623" s="163"/>
      <c r="AT623" s="158" t="s">
        <v>163</v>
      </c>
      <c r="AU623" s="158" t="s">
        <v>88</v>
      </c>
      <c r="AV623" s="13" t="s">
        <v>88</v>
      </c>
      <c r="AW623" s="13" t="s">
        <v>35</v>
      </c>
      <c r="AX623" s="13" t="s">
        <v>78</v>
      </c>
      <c r="AY623" s="158" t="s">
        <v>152</v>
      </c>
    </row>
    <row r="624" spans="2:65" s="14" customFormat="1">
      <c r="B624" s="164"/>
      <c r="D624" s="147" t="s">
        <v>163</v>
      </c>
      <c r="E624" s="165" t="s">
        <v>1</v>
      </c>
      <c r="F624" s="166" t="s">
        <v>166</v>
      </c>
      <c r="H624" s="167">
        <v>76.814999999999998</v>
      </c>
      <c r="I624" s="168"/>
      <c r="L624" s="164"/>
      <c r="M624" s="169"/>
      <c r="T624" s="170"/>
      <c r="AT624" s="165" t="s">
        <v>163</v>
      </c>
      <c r="AU624" s="165" t="s">
        <v>88</v>
      </c>
      <c r="AV624" s="14" t="s">
        <v>159</v>
      </c>
      <c r="AW624" s="14" t="s">
        <v>35</v>
      </c>
      <c r="AX624" s="14" t="s">
        <v>86</v>
      </c>
      <c r="AY624" s="165" t="s">
        <v>152</v>
      </c>
    </row>
    <row r="625" spans="2:65" s="1" customFormat="1" ht="24.25" customHeight="1">
      <c r="B625" s="32"/>
      <c r="C625" s="171" t="s">
        <v>935</v>
      </c>
      <c r="D625" s="171" t="s">
        <v>223</v>
      </c>
      <c r="E625" s="172" t="s">
        <v>936</v>
      </c>
      <c r="F625" s="173" t="s">
        <v>937</v>
      </c>
      <c r="G625" s="174" t="s">
        <v>177</v>
      </c>
      <c r="H625" s="175">
        <v>84.497</v>
      </c>
      <c r="I625" s="176"/>
      <c r="J625" s="177">
        <f>ROUND(I625*H625,2)</f>
        <v>0</v>
      </c>
      <c r="K625" s="178"/>
      <c r="L625" s="179"/>
      <c r="M625" s="180" t="s">
        <v>1</v>
      </c>
      <c r="N625" s="181" t="s">
        <v>43</v>
      </c>
      <c r="P625" s="143">
        <f>O625*H625</f>
        <v>0</v>
      </c>
      <c r="Q625" s="143">
        <v>3.2000000000000002E-3</v>
      </c>
      <c r="R625" s="143">
        <f>Q625*H625</f>
        <v>0.27039040000000003</v>
      </c>
      <c r="S625" s="143">
        <v>0</v>
      </c>
      <c r="T625" s="144">
        <f>S625*H625</f>
        <v>0</v>
      </c>
      <c r="AR625" s="145" t="s">
        <v>332</v>
      </c>
      <c r="AT625" s="145" t="s">
        <v>223</v>
      </c>
      <c r="AU625" s="145" t="s">
        <v>88</v>
      </c>
      <c r="AY625" s="17" t="s">
        <v>152</v>
      </c>
      <c r="BE625" s="146">
        <f>IF(N625="základní",J625,0)</f>
        <v>0</v>
      </c>
      <c r="BF625" s="146">
        <f>IF(N625="snížená",J625,0)</f>
        <v>0</v>
      </c>
      <c r="BG625" s="146">
        <f>IF(N625="zákl. přenesená",J625,0)</f>
        <v>0</v>
      </c>
      <c r="BH625" s="146">
        <f>IF(N625="sníž. přenesená",J625,0)</f>
        <v>0</v>
      </c>
      <c r="BI625" s="146">
        <f>IF(N625="nulová",J625,0)</f>
        <v>0</v>
      </c>
      <c r="BJ625" s="17" t="s">
        <v>86</v>
      </c>
      <c r="BK625" s="146">
        <f>ROUND(I625*H625,2)</f>
        <v>0</v>
      </c>
      <c r="BL625" s="17" t="s">
        <v>251</v>
      </c>
      <c r="BM625" s="145" t="s">
        <v>938</v>
      </c>
    </row>
    <row r="626" spans="2:65" s="13" customFormat="1">
      <c r="B626" s="157"/>
      <c r="D626" s="147" t="s">
        <v>163</v>
      </c>
      <c r="F626" s="159" t="s">
        <v>939</v>
      </c>
      <c r="H626" s="160">
        <v>84.497</v>
      </c>
      <c r="I626" s="161"/>
      <c r="L626" s="157"/>
      <c r="M626" s="162"/>
      <c r="T626" s="163"/>
      <c r="AT626" s="158" t="s">
        <v>163</v>
      </c>
      <c r="AU626" s="158" t="s">
        <v>88</v>
      </c>
      <c r="AV626" s="13" t="s">
        <v>88</v>
      </c>
      <c r="AW626" s="13" t="s">
        <v>4</v>
      </c>
      <c r="AX626" s="13" t="s">
        <v>86</v>
      </c>
      <c r="AY626" s="158" t="s">
        <v>152</v>
      </c>
    </row>
    <row r="627" spans="2:65" s="1" customFormat="1" ht="33" customHeight="1">
      <c r="B627" s="32"/>
      <c r="C627" s="133" t="s">
        <v>940</v>
      </c>
      <c r="D627" s="133" t="s">
        <v>155</v>
      </c>
      <c r="E627" s="134" t="s">
        <v>941</v>
      </c>
      <c r="F627" s="135" t="s">
        <v>942</v>
      </c>
      <c r="G627" s="136" t="s">
        <v>254</v>
      </c>
      <c r="H627" s="137">
        <v>36.96</v>
      </c>
      <c r="I627" s="138"/>
      <c r="J627" s="139">
        <f>ROUND(I627*H627,2)</f>
        <v>0</v>
      </c>
      <c r="K627" s="140"/>
      <c r="L627" s="32"/>
      <c r="M627" s="141" t="s">
        <v>1</v>
      </c>
      <c r="N627" s="142" t="s">
        <v>43</v>
      </c>
      <c r="P627" s="143">
        <f>O627*H627</f>
        <v>0</v>
      </c>
      <c r="Q627" s="143">
        <v>8.0000000000000007E-5</v>
      </c>
      <c r="R627" s="143">
        <f>Q627*H627</f>
        <v>2.9568000000000003E-3</v>
      </c>
      <c r="S627" s="143">
        <v>0</v>
      </c>
      <c r="T627" s="144">
        <f>S627*H627</f>
        <v>0</v>
      </c>
      <c r="AR627" s="145" t="s">
        <v>251</v>
      </c>
      <c r="AT627" s="145" t="s">
        <v>155</v>
      </c>
      <c r="AU627" s="145" t="s">
        <v>88</v>
      </c>
      <c r="AY627" s="17" t="s">
        <v>152</v>
      </c>
      <c r="BE627" s="146">
        <f>IF(N627="základní",J627,0)</f>
        <v>0</v>
      </c>
      <c r="BF627" s="146">
        <f>IF(N627="snížená",J627,0)</f>
        <v>0</v>
      </c>
      <c r="BG627" s="146">
        <f>IF(N627="zákl. přenesená",J627,0)</f>
        <v>0</v>
      </c>
      <c r="BH627" s="146">
        <f>IF(N627="sníž. přenesená",J627,0)</f>
        <v>0</v>
      </c>
      <c r="BI627" s="146">
        <f>IF(N627="nulová",J627,0)</f>
        <v>0</v>
      </c>
      <c r="BJ627" s="17" t="s">
        <v>86</v>
      </c>
      <c r="BK627" s="146">
        <f>ROUND(I627*H627,2)</f>
        <v>0</v>
      </c>
      <c r="BL627" s="17" t="s">
        <v>251</v>
      </c>
      <c r="BM627" s="145" t="s">
        <v>943</v>
      </c>
    </row>
    <row r="628" spans="2:65" s="12" customFormat="1">
      <c r="B628" s="151"/>
      <c r="D628" s="147" t="s">
        <v>163</v>
      </c>
      <c r="E628" s="152" t="s">
        <v>1</v>
      </c>
      <c r="F628" s="153" t="s">
        <v>526</v>
      </c>
      <c r="H628" s="152" t="s">
        <v>1</v>
      </c>
      <c r="I628" s="154"/>
      <c r="L628" s="151"/>
      <c r="M628" s="155"/>
      <c r="T628" s="156"/>
      <c r="AT628" s="152" t="s">
        <v>163</v>
      </c>
      <c r="AU628" s="152" t="s">
        <v>88</v>
      </c>
      <c r="AV628" s="12" t="s">
        <v>86</v>
      </c>
      <c r="AW628" s="12" t="s">
        <v>35</v>
      </c>
      <c r="AX628" s="12" t="s">
        <v>78</v>
      </c>
      <c r="AY628" s="152" t="s">
        <v>152</v>
      </c>
    </row>
    <row r="629" spans="2:65" s="13" customFormat="1">
      <c r="B629" s="157"/>
      <c r="D629" s="147" t="s">
        <v>163</v>
      </c>
      <c r="E629" s="158" t="s">
        <v>1</v>
      </c>
      <c r="F629" s="159" t="s">
        <v>944</v>
      </c>
      <c r="H629" s="160">
        <v>36.96</v>
      </c>
      <c r="I629" s="161"/>
      <c r="L629" s="157"/>
      <c r="M629" s="162"/>
      <c r="T629" s="163"/>
      <c r="AT629" s="158" t="s">
        <v>163</v>
      </c>
      <c r="AU629" s="158" t="s">
        <v>88</v>
      </c>
      <c r="AV629" s="13" t="s">
        <v>88</v>
      </c>
      <c r="AW629" s="13" t="s">
        <v>35</v>
      </c>
      <c r="AX629" s="13" t="s">
        <v>78</v>
      </c>
      <c r="AY629" s="158" t="s">
        <v>152</v>
      </c>
    </row>
    <row r="630" spans="2:65" s="14" customFormat="1">
      <c r="B630" s="164"/>
      <c r="D630" s="147" t="s">
        <v>163</v>
      </c>
      <c r="E630" s="165" t="s">
        <v>1</v>
      </c>
      <c r="F630" s="166" t="s">
        <v>166</v>
      </c>
      <c r="H630" s="167">
        <v>36.96</v>
      </c>
      <c r="I630" s="168"/>
      <c r="L630" s="164"/>
      <c r="M630" s="169"/>
      <c r="T630" s="170"/>
      <c r="AT630" s="165" t="s">
        <v>163</v>
      </c>
      <c r="AU630" s="165" t="s">
        <v>88</v>
      </c>
      <c r="AV630" s="14" t="s">
        <v>159</v>
      </c>
      <c r="AW630" s="14" t="s">
        <v>35</v>
      </c>
      <c r="AX630" s="14" t="s">
        <v>86</v>
      </c>
      <c r="AY630" s="165" t="s">
        <v>152</v>
      </c>
    </row>
    <row r="631" spans="2:65" s="1" customFormat="1" ht="24.25" customHeight="1">
      <c r="B631" s="32"/>
      <c r="C631" s="171" t="s">
        <v>945</v>
      </c>
      <c r="D631" s="171" t="s">
        <v>223</v>
      </c>
      <c r="E631" s="172" t="s">
        <v>936</v>
      </c>
      <c r="F631" s="173" t="s">
        <v>937</v>
      </c>
      <c r="G631" s="174" t="s">
        <v>177</v>
      </c>
      <c r="H631" s="175">
        <v>5.9139999999999997</v>
      </c>
      <c r="I631" s="176"/>
      <c r="J631" s="177">
        <f>ROUND(I631*H631,2)</f>
        <v>0</v>
      </c>
      <c r="K631" s="178"/>
      <c r="L631" s="179"/>
      <c r="M631" s="180" t="s">
        <v>1</v>
      </c>
      <c r="N631" s="181" t="s">
        <v>43</v>
      </c>
      <c r="P631" s="143">
        <f>O631*H631</f>
        <v>0</v>
      </c>
      <c r="Q631" s="143">
        <v>3.2000000000000002E-3</v>
      </c>
      <c r="R631" s="143">
        <f>Q631*H631</f>
        <v>1.8924799999999999E-2</v>
      </c>
      <c r="S631" s="143">
        <v>0</v>
      </c>
      <c r="T631" s="144">
        <f>S631*H631</f>
        <v>0</v>
      </c>
      <c r="AR631" s="145" t="s">
        <v>332</v>
      </c>
      <c r="AT631" s="145" t="s">
        <v>223</v>
      </c>
      <c r="AU631" s="145" t="s">
        <v>88</v>
      </c>
      <c r="AY631" s="17" t="s">
        <v>152</v>
      </c>
      <c r="BE631" s="146">
        <f>IF(N631="základní",J631,0)</f>
        <v>0</v>
      </c>
      <c r="BF631" s="146">
        <f>IF(N631="snížená",J631,0)</f>
        <v>0</v>
      </c>
      <c r="BG631" s="146">
        <f>IF(N631="zákl. přenesená",J631,0)</f>
        <v>0</v>
      </c>
      <c r="BH631" s="146">
        <f>IF(N631="sníž. přenesená",J631,0)</f>
        <v>0</v>
      </c>
      <c r="BI631" s="146">
        <f>IF(N631="nulová",J631,0)</f>
        <v>0</v>
      </c>
      <c r="BJ631" s="17" t="s">
        <v>86</v>
      </c>
      <c r="BK631" s="146">
        <f>ROUND(I631*H631,2)</f>
        <v>0</v>
      </c>
      <c r="BL631" s="17" t="s">
        <v>251</v>
      </c>
      <c r="BM631" s="145" t="s">
        <v>946</v>
      </c>
    </row>
    <row r="632" spans="2:65" s="13" customFormat="1">
      <c r="B632" s="157"/>
      <c r="D632" s="147" t="s">
        <v>163</v>
      </c>
      <c r="F632" s="159" t="s">
        <v>947</v>
      </c>
      <c r="H632" s="160">
        <v>5.9139999999999997</v>
      </c>
      <c r="I632" s="161"/>
      <c r="L632" s="157"/>
      <c r="M632" s="162"/>
      <c r="T632" s="163"/>
      <c r="AT632" s="158" t="s">
        <v>163</v>
      </c>
      <c r="AU632" s="158" t="s">
        <v>88</v>
      </c>
      <c r="AV632" s="13" t="s">
        <v>88</v>
      </c>
      <c r="AW632" s="13" t="s">
        <v>4</v>
      </c>
      <c r="AX632" s="13" t="s">
        <v>86</v>
      </c>
      <c r="AY632" s="158" t="s">
        <v>152</v>
      </c>
    </row>
    <row r="633" spans="2:65" s="1" customFormat="1" ht="21.75" customHeight="1">
      <c r="B633" s="32"/>
      <c r="C633" s="133" t="s">
        <v>948</v>
      </c>
      <c r="D633" s="133" t="s">
        <v>155</v>
      </c>
      <c r="E633" s="134" t="s">
        <v>949</v>
      </c>
      <c r="F633" s="135" t="s">
        <v>950</v>
      </c>
      <c r="G633" s="136" t="s">
        <v>254</v>
      </c>
      <c r="H633" s="137">
        <v>40.115000000000002</v>
      </c>
      <c r="I633" s="138"/>
      <c r="J633" s="139">
        <f>ROUND(I633*H633,2)</f>
        <v>0</v>
      </c>
      <c r="K633" s="140"/>
      <c r="L633" s="32"/>
      <c r="M633" s="141" t="s">
        <v>1</v>
      </c>
      <c r="N633" s="142" t="s">
        <v>43</v>
      </c>
      <c r="P633" s="143">
        <f>O633*H633</f>
        <v>0</v>
      </c>
      <c r="Q633" s="143">
        <v>0</v>
      </c>
      <c r="R633" s="143">
        <f>Q633*H633</f>
        <v>0</v>
      </c>
      <c r="S633" s="143">
        <v>2.9999999999999997E-4</v>
      </c>
      <c r="T633" s="144">
        <f>S633*H633</f>
        <v>1.20345E-2</v>
      </c>
      <c r="AR633" s="145" t="s">
        <v>251</v>
      </c>
      <c r="AT633" s="145" t="s">
        <v>155</v>
      </c>
      <c r="AU633" s="145" t="s">
        <v>88</v>
      </c>
      <c r="AY633" s="17" t="s">
        <v>152</v>
      </c>
      <c r="BE633" s="146">
        <f>IF(N633="základní",J633,0)</f>
        <v>0</v>
      </c>
      <c r="BF633" s="146">
        <f>IF(N633="snížená",J633,0)</f>
        <v>0</v>
      </c>
      <c r="BG633" s="146">
        <f>IF(N633="zákl. přenesená",J633,0)</f>
        <v>0</v>
      </c>
      <c r="BH633" s="146">
        <f>IF(N633="sníž. přenesená",J633,0)</f>
        <v>0</v>
      </c>
      <c r="BI633" s="146">
        <f>IF(N633="nulová",J633,0)</f>
        <v>0</v>
      </c>
      <c r="BJ633" s="17" t="s">
        <v>86</v>
      </c>
      <c r="BK633" s="146">
        <f>ROUND(I633*H633,2)</f>
        <v>0</v>
      </c>
      <c r="BL633" s="17" t="s">
        <v>251</v>
      </c>
      <c r="BM633" s="145" t="s">
        <v>951</v>
      </c>
    </row>
    <row r="634" spans="2:65" s="12" customFormat="1">
      <c r="B634" s="151"/>
      <c r="D634" s="147" t="s">
        <v>163</v>
      </c>
      <c r="E634" s="152" t="s">
        <v>1</v>
      </c>
      <c r="F634" s="153" t="s">
        <v>952</v>
      </c>
      <c r="H634" s="152" t="s">
        <v>1</v>
      </c>
      <c r="I634" s="154"/>
      <c r="L634" s="151"/>
      <c r="M634" s="155"/>
      <c r="T634" s="156"/>
      <c r="AT634" s="152" t="s">
        <v>163</v>
      </c>
      <c r="AU634" s="152" t="s">
        <v>88</v>
      </c>
      <c r="AV634" s="12" t="s">
        <v>86</v>
      </c>
      <c r="AW634" s="12" t="s">
        <v>35</v>
      </c>
      <c r="AX634" s="12" t="s">
        <v>78</v>
      </c>
      <c r="AY634" s="152" t="s">
        <v>152</v>
      </c>
    </row>
    <row r="635" spans="2:65" s="13" customFormat="1">
      <c r="B635" s="157"/>
      <c r="D635" s="147" t="s">
        <v>163</v>
      </c>
      <c r="E635" s="158" t="s">
        <v>1</v>
      </c>
      <c r="F635" s="159" t="s">
        <v>953</v>
      </c>
      <c r="H635" s="160">
        <v>37.619999999999997</v>
      </c>
      <c r="I635" s="161"/>
      <c r="L635" s="157"/>
      <c r="M635" s="162"/>
      <c r="T635" s="163"/>
      <c r="AT635" s="158" t="s">
        <v>163</v>
      </c>
      <c r="AU635" s="158" t="s">
        <v>88</v>
      </c>
      <c r="AV635" s="13" t="s">
        <v>88</v>
      </c>
      <c r="AW635" s="13" t="s">
        <v>35</v>
      </c>
      <c r="AX635" s="13" t="s">
        <v>78</v>
      </c>
      <c r="AY635" s="158" t="s">
        <v>152</v>
      </c>
    </row>
    <row r="636" spans="2:65" s="12" customFormat="1">
      <c r="B636" s="151"/>
      <c r="D636" s="147" t="s">
        <v>163</v>
      </c>
      <c r="E636" s="152" t="s">
        <v>1</v>
      </c>
      <c r="F636" s="153" t="s">
        <v>954</v>
      </c>
      <c r="H636" s="152" t="s">
        <v>1</v>
      </c>
      <c r="I636" s="154"/>
      <c r="L636" s="151"/>
      <c r="M636" s="155"/>
      <c r="T636" s="156"/>
      <c r="AT636" s="152" t="s">
        <v>163</v>
      </c>
      <c r="AU636" s="152" t="s">
        <v>88</v>
      </c>
      <c r="AV636" s="12" t="s">
        <v>86</v>
      </c>
      <c r="AW636" s="12" t="s">
        <v>35</v>
      </c>
      <c r="AX636" s="12" t="s">
        <v>78</v>
      </c>
      <c r="AY636" s="152" t="s">
        <v>152</v>
      </c>
    </row>
    <row r="637" spans="2:65" s="13" customFormat="1">
      <c r="B637" s="157"/>
      <c r="D637" s="147" t="s">
        <v>163</v>
      </c>
      <c r="E637" s="158" t="s">
        <v>1</v>
      </c>
      <c r="F637" s="159" t="s">
        <v>955</v>
      </c>
      <c r="H637" s="160">
        <v>2.4950000000000001</v>
      </c>
      <c r="I637" s="161"/>
      <c r="L637" s="157"/>
      <c r="M637" s="162"/>
      <c r="T637" s="163"/>
      <c r="AT637" s="158" t="s">
        <v>163</v>
      </c>
      <c r="AU637" s="158" t="s">
        <v>88</v>
      </c>
      <c r="AV637" s="13" t="s">
        <v>88</v>
      </c>
      <c r="AW637" s="13" t="s">
        <v>35</v>
      </c>
      <c r="AX637" s="13" t="s">
        <v>78</v>
      </c>
      <c r="AY637" s="158" t="s">
        <v>152</v>
      </c>
    </row>
    <row r="638" spans="2:65" s="14" customFormat="1">
      <c r="B638" s="164"/>
      <c r="D638" s="147" t="s">
        <v>163</v>
      </c>
      <c r="E638" s="165" t="s">
        <v>1</v>
      </c>
      <c r="F638" s="166" t="s">
        <v>166</v>
      </c>
      <c r="H638" s="167">
        <v>40.114999999999995</v>
      </c>
      <c r="I638" s="168"/>
      <c r="L638" s="164"/>
      <c r="M638" s="169"/>
      <c r="T638" s="170"/>
      <c r="AT638" s="165" t="s">
        <v>163</v>
      </c>
      <c r="AU638" s="165" t="s">
        <v>88</v>
      </c>
      <c r="AV638" s="14" t="s">
        <v>159</v>
      </c>
      <c r="AW638" s="14" t="s">
        <v>35</v>
      </c>
      <c r="AX638" s="14" t="s">
        <v>86</v>
      </c>
      <c r="AY638" s="165" t="s">
        <v>152</v>
      </c>
    </row>
    <row r="639" spans="2:65" s="1" customFormat="1" ht="21.75" customHeight="1">
      <c r="B639" s="32"/>
      <c r="C639" s="133" t="s">
        <v>956</v>
      </c>
      <c r="D639" s="133" t="s">
        <v>155</v>
      </c>
      <c r="E639" s="134" t="s">
        <v>957</v>
      </c>
      <c r="F639" s="135" t="s">
        <v>958</v>
      </c>
      <c r="G639" s="136" t="s">
        <v>254</v>
      </c>
      <c r="H639" s="137">
        <v>2.1949999999999998</v>
      </c>
      <c r="I639" s="138"/>
      <c r="J639" s="139">
        <f>ROUND(I639*H639,2)</f>
        <v>0</v>
      </c>
      <c r="K639" s="140"/>
      <c r="L639" s="32"/>
      <c r="M639" s="141" t="s">
        <v>1</v>
      </c>
      <c r="N639" s="142" t="s">
        <v>43</v>
      </c>
      <c r="P639" s="143">
        <f>O639*H639</f>
        <v>0</v>
      </c>
      <c r="Q639" s="143">
        <v>1.0000000000000001E-5</v>
      </c>
      <c r="R639" s="143">
        <f>Q639*H639</f>
        <v>2.1950000000000002E-5</v>
      </c>
      <c r="S639" s="143">
        <v>0</v>
      </c>
      <c r="T639" s="144">
        <f>S639*H639</f>
        <v>0</v>
      </c>
      <c r="AR639" s="145" t="s">
        <v>251</v>
      </c>
      <c r="AT639" s="145" t="s">
        <v>155</v>
      </c>
      <c r="AU639" s="145" t="s">
        <v>88</v>
      </c>
      <c r="AY639" s="17" t="s">
        <v>152</v>
      </c>
      <c r="BE639" s="146">
        <f>IF(N639="základní",J639,0)</f>
        <v>0</v>
      </c>
      <c r="BF639" s="146">
        <f>IF(N639="snížená",J639,0)</f>
        <v>0</v>
      </c>
      <c r="BG639" s="146">
        <f>IF(N639="zákl. přenesená",J639,0)</f>
        <v>0</v>
      </c>
      <c r="BH639" s="146">
        <f>IF(N639="sníž. přenesená",J639,0)</f>
        <v>0</v>
      </c>
      <c r="BI639" s="146">
        <f>IF(N639="nulová",J639,0)</f>
        <v>0</v>
      </c>
      <c r="BJ639" s="17" t="s">
        <v>86</v>
      </c>
      <c r="BK639" s="146">
        <f>ROUND(I639*H639,2)</f>
        <v>0</v>
      </c>
      <c r="BL639" s="17" t="s">
        <v>251</v>
      </c>
      <c r="BM639" s="145" t="s">
        <v>959</v>
      </c>
    </row>
    <row r="640" spans="2:65" s="12" customFormat="1">
      <c r="B640" s="151"/>
      <c r="D640" s="147" t="s">
        <v>163</v>
      </c>
      <c r="E640" s="152" t="s">
        <v>1</v>
      </c>
      <c r="F640" s="153" t="s">
        <v>960</v>
      </c>
      <c r="H640" s="152" t="s">
        <v>1</v>
      </c>
      <c r="I640" s="154"/>
      <c r="L640" s="151"/>
      <c r="M640" s="155"/>
      <c r="T640" s="156"/>
      <c r="AT640" s="152" t="s">
        <v>163</v>
      </c>
      <c r="AU640" s="152" t="s">
        <v>88</v>
      </c>
      <c r="AV640" s="12" t="s">
        <v>86</v>
      </c>
      <c r="AW640" s="12" t="s">
        <v>35</v>
      </c>
      <c r="AX640" s="12" t="s">
        <v>78</v>
      </c>
      <c r="AY640" s="152" t="s">
        <v>152</v>
      </c>
    </row>
    <row r="641" spans="2:65" s="13" customFormat="1">
      <c r="B641" s="157"/>
      <c r="D641" s="147" t="s">
        <v>163</v>
      </c>
      <c r="E641" s="158" t="s">
        <v>1</v>
      </c>
      <c r="F641" s="159" t="s">
        <v>961</v>
      </c>
      <c r="H641" s="160">
        <v>2.1949999999999998</v>
      </c>
      <c r="I641" s="161"/>
      <c r="L641" s="157"/>
      <c r="M641" s="162"/>
      <c r="T641" s="163"/>
      <c r="AT641" s="158" t="s">
        <v>163</v>
      </c>
      <c r="AU641" s="158" t="s">
        <v>88</v>
      </c>
      <c r="AV641" s="13" t="s">
        <v>88</v>
      </c>
      <c r="AW641" s="13" t="s">
        <v>35</v>
      </c>
      <c r="AX641" s="13" t="s">
        <v>78</v>
      </c>
      <c r="AY641" s="158" t="s">
        <v>152</v>
      </c>
    </row>
    <row r="642" spans="2:65" s="14" customFormat="1">
      <c r="B642" s="164"/>
      <c r="D642" s="147" t="s">
        <v>163</v>
      </c>
      <c r="E642" s="165" t="s">
        <v>1</v>
      </c>
      <c r="F642" s="166" t="s">
        <v>166</v>
      </c>
      <c r="H642" s="167">
        <v>2.1949999999999998</v>
      </c>
      <c r="I642" s="168"/>
      <c r="L642" s="164"/>
      <c r="M642" s="169"/>
      <c r="T642" s="170"/>
      <c r="AT642" s="165" t="s">
        <v>163</v>
      </c>
      <c r="AU642" s="165" t="s">
        <v>88</v>
      </c>
      <c r="AV642" s="14" t="s">
        <v>159</v>
      </c>
      <c r="AW642" s="14" t="s">
        <v>35</v>
      </c>
      <c r="AX642" s="14" t="s">
        <v>86</v>
      </c>
      <c r="AY642" s="165" t="s">
        <v>152</v>
      </c>
    </row>
    <row r="643" spans="2:65" s="1" customFormat="1" ht="16.5" customHeight="1">
      <c r="B643" s="32"/>
      <c r="C643" s="171" t="s">
        <v>962</v>
      </c>
      <c r="D643" s="171" t="s">
        <v>223</v>
      </c>
      <c r="E643" s="172" t="s">
        <v>963</v>
      </c>
      <c r="F643" s="173" t="s">
        <v>964</v>
      </c>
      <c r="G643" s="174" t="s">
        <v>254</v>
      </c>
      <c r="H643" s="175">
        <v>2.2389999999999999</v>
      </c>
      <c r="I643" s="176"/>
      <c r="J643" s="177">
        <f>ROUND(I643*H643,2)</f>
        <v>0</v>
      </c>
      <c r="K643" s="178"/>
      <c r="L643" s="179"/>
      <c r="M643" s="180" t="s">
        <v>1</v>
      </c>
      <c r="N643" s="181" t="s">
        <v>43</v>
      </c>
      <c r="P643" s="143">
        <f>O643*H643</f>
        <v>0</v>
      </c>
      <c r="Q643" s="143">
        <v>2.2000000000000001E-4</v>
      </c>
      <c r="R643" s="143">
        <f>Q643*H643</f>
        <v>4.9257999999999995E-4</v>
      </c>
      <c r="S643" s="143">
        <v>0</v>
      </c>
      <c r="T643" s="144">
        <f>S643*H643</f>
        <v>0</v>
      </c>
      <c r="AR643" s="145" t="s">
        <v>332</v>
      </c>
      <c r="AT643" s="145" t="s">
        <v>223</v>
      </c>
      <c r="AU643" s="145" t="s">
        <v>88</v>
      </c>
      <c r="AY643" s="17" t="s">
        <v>152</v>
      </c>
      <c r="BE643" s="146">
        <f>IF(N643="základní",J643,0)</f>
        <v>0</v>
      </c>
      <c r="BF643" s="146">
        <f>IF(N643="snížená",J643,0)</f>
        <v>0</v>
      </c>
      <c r="BG643" s="146">
        <f>IF(N643="zákl. přenesená",J643,0)</f>
        <v>0</v>
      </c>
      <c r="BH643" s="146">
        <f>IF(N643="sníž. přenesená",J643,0)</f>
        <v>0</v>
      </c>
      <c r="BI643" s="146">
        <f>IF(N643="nulová",J643,0)</f>
        <v>0</v>
      </c>
      <c r="BJ643" s="17" t="s">
        <v>86</v>
      </c>
      <c r="BK643" s="146">
        <f>ROUND(I643*H643,2)</f>
        <v>0</v>
      </c>
      <c r="BL643" s="17" t="s">
        <v>251</v>
      </c>
      <c r="BM643" s="145" t="s">
        <v>965</v>
      </c>
    </row>
    <row r="644" spans="2:65" s="13" customFormat="1">
      <c r="B644" s="157"/>
      <c r="D644" s="147" t="s">
        <v>163</v>
      </c>
      <c r="F644" s="159" t="s">
        <v>966</v>
      </c>
      <c r="H644" s="160">
        <v>2.2389999999999999</v>
      </c>
      <c r="I644" s="161"/>
      <c r="L644" s="157"/>
      <c r="M644" s="162"/>
      <c r="T644" s="163"/>
      <c r="AT644" s="158" t="s">
        <v>163</v>
      </c>
      <c r="AU644" s="158" t="s">
        <v>88</v>
      </c>
      <c r="AV644" s="13" t="s">
        <v>88</v>
      </c>
      <c r="AW644" s="13" t="s">
        <v>4</v>
      </c>
      <c r="AX644" s="13" t="s">
        <v>86</v>
      </c>
      <c r="AY644" s="158" t="s">
        <v>152</v>
      </c>
    </row>
    <row r="645" spans="2:65" s="1" customFormat="1" ht="24.25" customHeight="1">
      <c r="B645" s="32"/>
      <c r="C645" s="133" t="s">
        <v>967</v>
      </c>
      <c r="D645" s="133" t="s">
        <v>155</v>
      </c>
      <c r="E645" s="134" t="s">
        <v>968</v>
      </c>
      <c r="F645" s="135" t="s">
        <v>969</v>
      </c>
      <c r="G645" s="136" t="s">
        <v>254</v>
      </c>
      <c r="H645" s="137">
        <v>37.619999999999997</v>
      </c>
      <c r="I645" s="138"/>
      <c r="J645" s="139">
        <f>ROUND(I645*H645,2)</f>
        <v>0</v>
      </c>
      <c r="K645" s="140"/>
      <c r="L645" s="32"/>
      <c r="M645" s="141" t="s">
        <v>1</v>
      </c>
      <c r="N645" s="142" t="s">
        <v>43</v>
      </c>
      <c r="P645" s="143">
        <f>O645*H645</f>
        <v>0</v>
      </c>
      <c r="Q645" s="143">
        <v>5.0000000000000002E-5</v>
      </c>
      <c r="R645" s="143">
        <f>Q645*H645</f>
        <v>1.8809999999999999E-3</v>
      </c>
      <c r="S645" s="143">
        <v>0</v>
      </c>
      <c r="T645" s="144">
        <f>S645*H645</f>
        <v>0</v>
      </c>
      <c r="AR645" s="145" t="s">
        <v>251</v>
      </c>
      <c r="AT645" s="145" t="s">
        <v>155</v>
      </c>
      <c r="AU645" s="145" t="s">
        <v>88</v>
      </c>
      <c r="AY645" s="17" t="s">
        <v>152</v>
      </c>
      <c r="BE645" s="146">
        <f>IF(N645="základní",J645,0)</f>
        <v>0</v>
      </c>
      <c r="BF645" s="146">
        <f>IF(N645="snížená",J645,0)</f>
        <v>0</v>
      </c>
      <c r="BG645" s="146">
        <f>IF(N645="zákl. přenesená",J645,0)</f>
        <v>0</v>
      </c>
      <c r="BH645" s="146">
        <f>IF(N645="sníž. přenesená",J645,0)</f>
        <v>0</v>
      </c>
      <c r="BI645" s="146">
        <f>IF(N645="nulová",J645,0)</f>
        <v>0</v>
      </c>
      <c r="BJ645" s="17" t="s">
        <v>86</v>
      </c>
      <c r="BK645" s="146">
        <f>ROUND(I645*H645,2)</f>
        <v>0</v>
      </c>
      <c r="BL645" s="17" t="s">
        <v>251</v>
      </c>
      <c r="BM645" s="145" t="s">
        <v>970</v>
      </c>
    </row>
    <row r="646" spans="2:65" s="12" customFormat="1">
      <c r="B646" s="151"/>
      <c r="D646" s="147" t="s">
        <v>163</v>
      </c>
      <c r="E646" s="152" t="s">
        <v>1</v>
      </c>
      <c r="F646" s="153" t="s">
        <v>526</v>
      </c>
      <c r="H646" s="152" t="s">
        <v>1</v>
      </c>
      <c r="I646" s="154"/>
      <c r="L646" s="151"/>
      <c r="M646" s="155"/>
      <c r="T646" s="156"/>
      <c r="AT646" s="152" t="s">
        <v>163</v>
      </c>
      <c r="AU646" s="152" t="s">
        <v>88</v>
      </c>
      <c r="AV646" s="12" t="s">
        <v>86</v>
      </c>
      <c r="AW646" s="12" t="s">
        <v>35</v>
      </c>
      <c r="AX646" s="12" t="s">
        <v>78</v>
      </c>
      <c r="AY646" s="152" t="s">
        <v>152</v>
      </c>
    </row>
    <row r="647" spans="2:65" s="13" customFormat="1">
      <c r="B647" s="157"/>
      <c r="D647" s="147" t="s">
        <v>163</v>
      </c>
      <c r="E647" s="158" t="s">
        <v>1</v>
      </c>
      <c r="F647" s="159" t="s">
        <v>971</v>
      </c>
      <c r="H647" s="160">
        <v>15.82</v>
      </c>
      <c r="I647" s="161"/>
      <c r="L647" s="157"/>
      <c r="M647" s="162"/>
      <c r="T647" s="163"/>
      <c r="AT647" s="158" t="s">
        <v>163</v>
      </c>
      <c r="AU647" s="158" t="s">
        <v>88</v>
      </c>
      <c r="AV647" s="13" t="s">
        <v>88</v>
      </c>
      <c r="AW647" s="13" t="s">
        <v>35</v>
      </c>
      <c r="AX647" s="13" t="s">
        <v>78</v>
      </c>
      <c r="AY647" s="158" t="s">
        <v>152</v>
      </c>
    </row>
    <row r="648" spans="2:65" s="13" customFormat="1">
      <c r="B648" s="157"/>
      <c r="D648" s="147" t="s">
        <v>163</v>
      </c>
      <c r="E648" s="158" t="s">
        <v>1</v>
      </c>
      <c r="F648" s="159" t="s">
        <v>972</v>
      </c>
      <c r="H648" s="160">
        <v>21.8</v>
      </c>
      <c r="I648" s="161"/>
      <c r="L648" s="157"/>
      <c r="M648" s="162"/>
      <c r="T648" s="163"/>
      <c r="AT648" s="158" t="s">
        <v>163</v>
      </c>
      <c r="AU648" s="158" t="s">
        <v>88</v>
      </c>
      <c r="AV648" s="13" t="s">
        <v>88</v>
      </c>
      <c r="AW648" s="13" t="s">
        <v>35</v>
      </c>
      <c r="AX648" s="13" t="s">
        <v>78</v>
      </c>
      <c r="AY648" s="158" t="s">
        <v>152</v>
      </c>
    </row>
    <row r="649" spans="2:65" s="14" customFormat="1">
      <c r="B649" s="164"/>
      <c r="D649" s="147" t="s">
        <v>163</v>
      </c>
      <c r="E649" s="165" t="s">
        <v>1</v>
      </c>
      <c r="F649" s="166" t="s">
        <v>166</v>
      </c>
      <c r="H649" s="167">
        <v>37.620000000000005</v>
      </c>
      <c r="I649" s="168"/>
      <c r="L649" s="164"/>
      <c r="M649" s="169"/>
      <c r="T649" s="170"/>
      <c r="AT649" s="165" t="s">
        <v>163</v>
      </c>
      <c r="AU649" s="165" t="s">
        <v>88</v>
      </c>
      <c r="AV649" s="14" t="s">
        <v>159</v>
      </c>
      <c r="AW649" s="14" t="s">
        <v>35</v>
      </c>
      <c r="AX649" s="14" t="s">
        <v>86</v>
      </c>
      <c r="AY649" s="165" t="s">
        <v>152</v>
      </c>
    </row>
    <row r="650" spans="2:65" s="1" customFormat="1" ht="24.25" customHeight="1">
      <c r="B650" s="32"/>
      <c r="C650" s="171" t="s">
        <v>973</v>
      </c>
      <c r="D650" s="171" t="s">
        <v>223</v>
      </c>
      <c r="E650" s="172" t="s">
        <v>936</v>
      </c>
      <c r="F650" s="173" t="s">
        <v>937</v>
      </c>
      <c r="G650" s="174" t="s">
        <v>177</v>
      </c>
      <c r="H650" s="175">
        <v>3.4609999999999999</v>
      </c>
      <c r="I650" s="176"/>
      <c r="J650" s="177">
        <f>ROUND(I650*H650,2)</f>
        <v>0</v>
      </c>
      <c r="K650" s="178"/>
      <c r="L650" s="179"/>
      <c r="M650" s="180" t="s">
        <v>1</v>
      </c>
      <c r="N650" s="181" t="s">
        <v>43</v>
      </c>
      <c r="P650" s="143">
        <f>O650*H650</f>
        <v>0</v>
      </c>
      <c r="Q650" s="143">
        <v>3.2000000000000002E-3</v>
      </c>
      <c r="R650" s="143">
        <f>Q650*H650</f>
        <v>1.10752E-2</v>
      </c>
      <c r="S650" s="143">
        <v>0</v>
      </c>
      <c r="T650" s="144">
        <f>S650*H650</f>
        <v>0</v>
      </c>
      <c r="AR650" s="145" t="s">
        <v>332</v>
      </c>
      <c r="AT650" s="145" t="s">
        <v>223</v>
      </c>
      <c r="AU650" s="145" t="s">
        <v>88</v>
      </c>
      <c r="AY650" s="17" t="s">
        <v>152</v>
      </c>
      <c r="BE650" s="146">
        <f>IF(N650="základní",J650,0)</f>
        <v>0</v>
      </c>
      <c r="BF650" s="146">
        <f>IF(N650="snížená",J650,0)</f>
        <v>0</v>
      </c>
      <c r="BG650" s="146">
        <f>IF(N650="zákl. přenesená",J650,0)</f>
        <v>0</v>
      </c>
      <c r="BH650" s="146">
        <f>IF(N650="sníž. přenesená",J650,0)</f>
        <v>0</v>
      </c>
      <c r="BI650" s="146">
        <f>IF(N650="nulová",J650,0)</f>
        <v>0</v>
      </c>
      <c r="BJ650" s="17" t="s">
        <v>86</v>
      </c>
      <c r="BK650" s="146">
        <f>ROUND(I650*H650,2)</f>
        <v>0</v>
      </c>
      <c r="BL650" s="17" t="s">
        <v>251</v>
      </c>
      <c r="BM650" s="145" t="s">
        <v>974</v>
      </c>
    </row>
    <row r="651" spans="2:65" s="13" customFormat="1">
      <c r="B651" s="157"/>
      <c r="D651" s="147" t="s">
        <v>163</v>
      </c>
      <c r="F651" s="159" t="s">
        <v>975</v>
      </c>
      <c r="H651" s="160">
        <v>3.4609999999999999</v>
      </c>
      <c r="I651" s="161"/>
      <c r="L651" s="157"/>
      <c r="M651" s="162"/>
      <c r="T651" s="163"/>
      <c r="AT651" s="158" t="s">
        <v>163</v>
      </c>
      <c r="AU651" s="158" t="s">
        <v>88</v>
      </c>
      <c r="AV651" s="13" t="s">
        <v>88</v>
      </c>
      <c r="AW651" s="13" t="s">
        <v>4</v>
      </c>
      <c r="AX651" s="13" t="s">
        <v>86</v>
      </c>
      <c r="AY651" s="158" t="s">
        <v>152</v>
      </c>
    </row>
    <row r="652" spans="2:65" s="1" customFormat="1" ht="24.25" customHeight="1">
      <c r="B652" s="32"/>
      <c r="C652" s="133" t="s">
        <v>976</v>
      </c>
      <c r="D652" s="133" t="s">
        <v>155</v>
      </c>
      <c r="E652" s="134" t="s">
        <v>977</v>
      </c>
      <c r="F652" s="135" t="s">
        <v>978</v>
      </c>
      <c r="G652" s="136" t="s">
        <v>170</v>
      </c>
      <c r="H652" s="137">
        <v>16</v>
      </c>
      <c r="I652" s="138"/>
      <c r="J652" s="139">
        <f>ROUND(I652*H652,2)</f>
        <v>0</v>
      </c>
      <c r="K652" s="140"/>
      <c r="L652" s="32"/>
      <c r="M652" s="141" t="s">
        <v>1</v>
      </c>
      <c r="N652" s="142" t="s">
        <v>43</v>
      </c>
      <c r="P652" s="143">
        <f>O652*H652</f>
        <v>0</v>
      </c>
      <c r="Q652" s="143">
        <v>4.0000000000000003E-5</v>
      </c>
      <c r="R652" s="143">
        <f>Q652*H652</f>
        <v>6.4000000000000005E-4</v>
      </c>
      <c r="S652" s="143">
        <v>0</v>
      </c>
      <c r="T652" s="144">
        <f>S652*H652</f>
        <v>0</v>
      </c>
      <c r="AR652" s="145" t="s">
        <v>251</v>
      </c>
      <c r="AT652" s="145" t="s">
        <v>155</v>
      </c>
      <c r="AU652" s="145" t="s">
        <v>88</v>
      </c>
      <c r="AY652" s="17" t="s">
        <v>152</v>
      </c>
      <c r="BE652" s="146">
        <f>IF(N652="základní",J652,0)</f>
        <v>0</v>
      </c>
      <c r="BF652" s="146">
        <f>IF(N652="snížená",J652,0)</f>
        <v>0</v>
      </c>
      <c r="BG652" s="146">
        <f>IF(N652="zákl. přenesená",J652,0)</f>
        <v>0</v>
      </c>
      <c r="BH652" s="146">
        <f>IF(N652="sníž. přenesená",J652,0)</f>
        <v>0</v>
      </c>
      <c r="BI652" s="146">
        <f>IF(N652="nulová",J652,0)</f>
        <v>0</v>
      </c>
      <c r="BJ652" s="17" t="s">
        <v>86</v>
      </c>
      <c r="BK652" s="146">
        <f>ROUND(I652*H652,2)</f>
        <v>0</v>
      </c>
      <c r="BL652" s="17" t="s">
        <v>251</v>
      </c>
      <c r="BM652" s="145" t="s">
        <v>979</v>
      </c>
    </row>
    <row r="653" spans="2:65" s="12" customFormat="1">
      <c r="B653" s="151"/>
      <c r="D653" s="147" t="s">
        <v>163</v>
      </c>
      <c r="E653" s="152" t="s">
        <v>1</v>
      </c>
      <c r="F653" s="153" t="s">
        <v>526</v>
      </c>
      <c r="H653" s="152" t="s">
        <v>1</v>
      </c>
      <c r="I653" s="154"/>
      <c r="L653" s="151"/>
      <c r="M653" s="155"/>
      <c r="T653" s="156"/>
      <c r="AT653" s="152" t="s">
        <v>163</v>
      </c>
      <c r="AU653" s="152" t="s">
        <v>88</v>
      </c>
      <c r="AV653" s="12" t="s">
        <v>86</v>
      </c>
      <c r="AW653" s="12" t="s">
        <v>35</v>
      </c>
      <c r="AX653" s="12" t="s">
        <v>78</v>
      </c>
      <c r="AY653" s="152" t="s">
        <v>152</v>
      </c>
    </row>
    <row r="654" spans="2:65" s="13" customFormat="1">
      <c r="B654" s="157"/>
      <c r="D654" s="147" t="s">
        <v>163</v>
      </c>
      <c r="E654" s="158" t="s">
        <v>1</v>
      </c>
      <c r="F654" s="159" t="s">
        <v>980</v>
      </c>
      <c r="H654" s="160">
        <v>4</v>
      </c>
      <c r="I654" s="161"/>
      <c r="L654" s="157"/>
      <c r="M654" s="162"/>
      <c r="T654" s="163"/>
      <c r="AT654" s="158" t="s">
        <v>163</v>
      </c>
      <c r="AU654" s="158" t="s">
        <v>88</v>
      </c>
      <c r="AV654" s="13" t="s">
        <v>88</v>
      </c>
      <c r="AW654" s="13" t="s">
        <v>35</v>
      </c>
      <c r="AX654" s="13" t="s">
        <v>78</v>
      </c>
      <c r="AY654" s="158" t="s">
        <v>152</v>
      </c>
    </row>
    <row r="655" spans="2:65" s="13" customFormat="1">
      <c r="B655" s="157"/>
      <c r="D655" s="147" t="s">
        <v>163</v>
      </c>
      <c r="E655" s="158" t="s">
        <v>1</v>
      </c>
      <c r="F655" s="159" t="s">
        <v>981</v>
      </c>
      <c r="H655" s="160">
        <v>12</v>
      </c>
      <c r="I655" s="161"/>
      <c r="L655" s="157"/>
      <c r="M655" s="162"/>
      <c r="T655" s="163"/>
      <c r="AT655" s="158" t="s">
        <v>163</v>
      </c>
      <c r="AU655" s="158" t="s">
        <v>88</v>
      </c>
      <c r="AV655" s="13" t="s">
        <v>88</v>
      </c>
      <c r="AW655" s="13" t="s">
        <v>35</v>
      </c>
      <c r="AX655" s="13" t="s">
        <v>78</v>
      </c>
      <c r="AY655" s="158" t="s">
        <v>152</v>
      </c>
    </row>
    <row r="656" spans="2:65" s="14" customFormat="1">
      <c r="B656" s="164"/>
      <c r="D656" s="147" t="s">
        <v>163</v>
      </c>
      <c r="E656" s="165" t="s">
        <v>1</v>
      </c>
      <c r="F656" s="166" t="s">
        <v>166</v>
      </c>
      <c r="H656" s="167">
        <v>16</v>
      </c>
      <c r="I656" s="168"/>
      <c r="L656" s="164"/>
      <c r="M656" s="169"/>
      <c r="T656" s="170"/>
      <c r="AT656" s="165" t="s">
        <v>163</v>
      </c>
      <c r="AU656" s="165" t="s">
        <v>88</v>
      </c>
      <c r="AV656" s="14" t="s">
        <v>159</v>
      </c>
      <c r="AW656" s="14" t="s">
        <v>35</v>
      </c>
      <c r="AX656" s="14" t="s">
        <v>86</v>
      </c>
      <c r="AY656" s="165" t="s">
        <v>152</v>
      </c>
    </row>
    <row r="657" spans="2:65" s="1" customFormat="1" ht="24.25" customHeight="1">
      <c r="B657" s="32"/>
      <c r="C657" s="171" t="s">
        <v>982</v>
      </c>
      <c r="D657" s="171" t="s">
        <v>223</v>
      </c>
      <c r="E657" s="172" t="s">
        <v>936</v>
      </c>
      <c r="F657" s="173" t="s">
        <v>937</v>
      </c>
      <c r="G657" s="174" t="s">
        <v>177</v>
      </c>
      <c r="H657" s="175">
        <v>0.46</v>
      </c>
      <c r="I657" s="176"/>
      <c r="J657" s="177">
        <f>ROUND(I657*H657,2)</f>
        <v>0</v>
      </c>
      <c r="K657" s="178"/>
      <c r="L657" s="179"/>
      <c r="M657" s="180" t="s">
        <v>1</v>
      </c>
      <c r="N657" s="181" t="s">
        <v>43</v>
      </c>
      <c r="P657" s="143">
        <f>O657*H657</f>
        <v>0</v>
      </c>
      <c r="Q657" s="143">
        <v>3.2000000000000002E-3</v>
      </c>
      <c r="R657" s="143">
        <f>Q657*H657</f>
        <v>1.4720000000000002E-3</v>
      </c>
      <c r="S657" s="143">
        <v>0</v>
      </c>
      <c r="T657" s="144">
        <f>S657*H657</f>
        <v>0</v>
      </c>
      <c r="AR657" s="145" t="s">
        <v>332</v>
      </c>
      <c r="AT657" s="145" t="s">
        <v>223</v>
      </c>
      <c r="AU657" s="145" t="s">
        <v>88</v>
      </c>
      <c r="AY657" s="17" t="s">
        <v>152</v>
      </c>
      <c r="BE657" s="146">
        <f>IF(N657="základní",J657,0)</f>
        <v>0</v>
      </c>
      <c r="BF657" s="146">
        <f>IF(N657="snížená",J657,0)</f>
        <v>0</v>
      </c>
      <c r="BG657" s="146">
        <f>IF(N657="zákl. přenesená",J657,0)</f>
        <v>0</v>
      </c>
      <c r="BH657" s="146">
        <f>IF(N657="sníž. přenesená",J657,0)</f>
        <v>0</v>
      </c>
      <c r="BI657" s="146">
        <f>IF(N657="nulová",J657,0)</f>
        <v>0</v>
      </c>
      <c r="BJ657" s="17" t="s">
        <v>86</v>
      </c>
      <c r="BK657" s="146">
        <f>ROUND(I657*H657,2)</f>
        <v>0</v>
      </c>
      <c r="BL657" s="17" t="s">
        <v>251</v>
      </c>
      <c r="BM657" s="145" t="s">
        <v>983</v>
      </c>
    </row>
    <row r="658" spans="2:65" s="13" customFormat="1">
      <c r="B658" s="157"/>
      <c r="D658" s="147" t="s">
        <v>163</v>
      </c>
      <c r="F658" s="159" t="s">
        <v>984</v>
      </c>
      <c r="H658" s="160">
        <v>0.46</v>
      </c>
      <c r="I658" s="161"/>
      <c r="L658" s="157"/>
      <c r="M658" s="162"/>
      <c r="T658" s="163"/>
      <c r="AT658" s="158" t="s">
        <v>163</v>
      </c>
      <c r="AU658" s="158" t="s">
        <v>88</v>
      </c>
      <c r="AV658" s="13" t="s">
        <v>88</v>
      </c>
      <c r="AW658" s="13" t="s">
        <v>4</v>
      </c>
      <c r="AX658" s="13" t="s">
        <v>86</v>
      </c>
      <c r="AY658" s="158" t="s">
        <v>152</v>
      </c>
    </row>
    <row r="659" spans="2:65" s="1" customFormat="1" ht="24.25" customHeight="1">
      <c r="B659" s="32"/>
      <c r="C659" s="133" t="s">
        <v>985</v>
      </c>
      <c r="D659" s="133" t="s">
        <v>155</v>
      </c>
      <c r="E659" s="134" t="s">
        <v>986</v>
      </c>
      <c r="F659" s="135" t="s">
        <v>987</v>
      </c>
      <c r="G659" s="136" t="s">
        <v>170</v>
      </c>
      <c r="H659" s="137">
        <v>12</v>
      </c>
      <c r="I659" s="138"/>
      <c r="J659" s="139">
        <f>ROUND(I659*H659,2)</f>
        <v>0</v>
      </c>
      <c r="K659" s="140"/>
      <c r="L659" s="32"/>
      <c r="M659" s="141" t="s">
        <v>1</v>
      </c>
      <c r="N659" s="142" t="s">
        <v>43</v>
      </c>
      <c r="P659" s="143">
        <f>O659*H659</f>
        <v>0</v>
      </c>
      <c r="Q659" s="143">
        <v>4.0000000000000003E-5</v>
      </c>
      <c r="R659" s="143">
        <f>Q659*H659</f>
        <v>4.8000000000000007E-4</v>
      </c>
      <c r="S659" s="143">
        <v>0</v>
      </c>
      <c r="T659" s="144">
        <f>S659*H659</f>
        <v>0</v>
      </c>
      <c r="AR659" s="145" t="s">
        <v>251</v>
      </c>
      <c r="AT659" s="145" t="s">
        <v>155</v>
      </c>
      <c r="AU659" s="145" t="s">
        <v>88</v>
      </c>
      <c r="AY659" s="17" t="s">
        <v>152</v>
      </c>
      <c r="BE659" s="146">
        <f>IF(N659="základní",J659,0)</f>
        <v>0</v>
      </c>
      <c r="BF659" s="146">
        <f>IF(N659="snížená",J659,0)</f>
        <v>0</v>
      </c>
      <c r="BG659" s="146">
        <f>IF(N659="zákl. přenesená",J659,0)</f>
        <v>0</v>
      </c>
      <c r="BH659" s="146">
        <f>IF(N659="sníž. přenesená",J659,0)</f>
        <v>0</v>
      </c>
      <c r="BI659" s="146">
        <f>IF(N659="nulová",J659,0)</f>
        <v>0</v>
      </c>
      <c r="BJ659" s="17" t="s">
        <v>86</v>
      </c>
      <c r="BK659" s="146">
        <f>ROUND(I659*H659,2)</f>
        <v>0</v>
      </c>
      <c r="BL659" s="17" t="s">
        <v>251</v>
      </c>
      <c r="BM659" s="145" t="s">
        <v>988</v>
      </c>
    </row>
    <row r="660" spans="2:65" s="12" customFormat="1">
      <c r="B660" s="151"/>
      <c r="D660" s="147" t="s">
        <v>163</v>
      </c>
      <c r="E660" s="152" t="s">
        <v>1</v>
      </c>
      <c r="F660" s="153" t="s">
        <v>526</v>
      </c>
      <c r="H660" s="152" t="s">
        <v>1</v>
      </c>
      <c r="I660" s="154"/>
      <c r="L660" s="151"/>
      <c r="M660" s="155"/>
      <c r="T660" s="156"/>
      <c r="AT660" s="152" t="s">
        <v>163</v>
      </c>
      <c r="AU660" s="152" t="s">
        <v>88</v>
      </c>
      <c r="AV660" s="12" t="s">
        <v>86</v>
      </c>
      <c r="AW660" s="12" t="s">
        <v>35</v>
      </c>
      <c r="AX660" s="12" t="s">
        <v>78</v>
      </c>
      <c r="AY660" s="152" t="s">
        <v>152</v>
      </c>
    </row>
    <row r="661" spans="2:65" s="13" customFormat="1">
      <c r="B661" s="157"/>
      <c r="D661" s="147" t="s">
        <v>163</v>
      </c>
      <c r="E661" s="158" t="s">
        <v>1</v>
      </c>
      <c r="F661" s="159" t="s">
        <v>981</v>
      </c>
      <c r="H661" s="160">
        <v>12</v>
      </c>
      <c r="I661" s="161"/>
      <c r="L661" s="157"/>
      <c r="M661" s="162"/>
      <c r="T661" s="163"/>
      <c r="AT661" s="158" t="s">
        <v>163</v>
      </c>
      <c r="AU661" s="158" t="s">
        <v>88</v>
      </c>
      <c r="AV661" s="13" t="s">
        <v>88</v>
      </c>
      <c r="AW661" s="13" t="s">
        <v>35</v>
      </c>
      <c r="AX661" s="13" t="s">
        <v>78</v>
      </c>
      <c r="AY661" s="158" t="s">
        <v>152</v>
      </c>
    </row>
    <row r="662" spans="2:65" s="14" customFormat="1">
      <c r="B662" s="164"/>
      <c r="D662" s="147" t="s">
        <v>163</v>
      </c>
      <c r="E662" s="165" t="s">
        <v>1</v>
      </c>
      <c r="F662" s="166" t="s">
        <v>166</v>
      </c>
      <c r="H662" s="167">
        <v>12</v>
      </c>
      <c r="I662" s="168"/>
      <c r="L662" s="164"/>
      <c r="M662" s="169"/>
      <c r="T662" s="170"/>
      <c r="AT662" s="165" t="s">
        <v>163</v>
      </c>
      <c r="AU662" s="165" t="s">
        <v>88</v>
      </c>
      <c r="AV662" s="14" t="s">
        <v>159</v>
      </c>
      <c r="AW662" s="14" t="s">
        <v>35</v>
      </c>
      <c r="AX662" s="14" t="s">
        <v>86</v>
      </c>
      <c r="AY662" s="165" t="s">
        <v>152</v>
      </c>
    </row>
    <row r="663" spans="2:65" s="1" customFormat="1" ht="24.25" customHeight="1">
      <c r="B663" s="32"/>
      <c r="C663" s="171" t="s">
        <v>989</v>
      </c>
      <c r="D663" s="171" t="s">
        <v>223</v>
      </c>
      <c r="E663" s="172" t="s">
        <v>936</v>
      </c>
      <c r="F663" s="173" t="s">
        <v>937</v>
      </c>
      <c r="G663" s="174" t="s">
        <v>177</v>
      </c>
      <c r="H663" s="175">
        <v>0.34499999999999997</v>
      </c>
      <c r="I663" s="176"/>
      <c r="J663" s="177">
        <f>ROUND(I663*H663,2)</f>
        <v>0</v>
      </c>
      <c r="K663" s="178"/>
      <c r="L663" s="179"/>
      <c r="M663" s="180" t="s">
        <v>1</v>
      </c>
      <c r="N663" s="181" t="s">
        <v>43</v>
      </c>
      <c r="P663" s="143">
        <f>O663*H663</f>
        <v>0</v>
      </c>
      <c r="Q663" s="143">
        <v>3.2000000000000002E-3</v>
      </c>
      <c r="R663" s="143">
        <f>Q663*H663</f>
        <v>1.1039999999999999E-3</v>
      </c>
      <c r="S663" s="143">
        <v>0</v>
      </c>
      <c r="T663" s="144">
        <f>S663*H663</f>
        <v>0</v>
      </c>
      <c r="AR663" s="145" t="s">
        <v>332</v>
      </c>
      <c r="AT663" s="145" t="s">
        <v>223</v>
      </c>
      <c r="AU663" s="145" t="s">
        <v>88</v>
      </c>
      <c r="AY663" s="17" t="s">
        <v>152</v>
      </c>
      <c r="BE663" s="146">
        <f>IF(N663="základní",J663,0)</f>
        <v>0</v>
      </c>
      <c r="BF663" s="146">
        <f>IF(N663="snížená",J663,0)</f>
        <v>0</v>
      </c>
      <c r="BG663" s="146">
        <f>IF(N663="zákl. přenesená",J663,0)</f>
        <v>0</v>
      </c>
      <c r="BH663" s="146">
        <f>IF(N663="sníž. přenesená",J663,0)</f>
        <v>0</v>
      </c>
      <c r="BI663" s="146">
        <f>IF(N663="nulová",J663,0)</f>
        <v>0</v>
      </c>
      <c r="BJ663" s="17" t="s">
        <v>86</v>
      </c>
      <c r="BK663" s="146">
        <f>ROUND(I663*H663,2)</f>
        <v>0</v>
      </c>
      <c r="BL663" s="17" t="s">
        <v>251</v>
      </c>
      <c r="BM663" s="145" t="s">
        <v>990</v>
      </c>
    </row>
    <row r="664" spans="2:65" s="13" customFormat="1">
      <c r="B664" s="157"/>
      <c r="D664" s="147" t="s">
        <v>163</v>
      </c>
      <c r="F664" s="159" t="s">
        <v>991</v>
      </c>
      <c r="H664" s="160">
        <v>0.34499999999999997</v>
      </c>
      <c r="I664" s="161"/>
      <c r="L664" s="157"/>
      <c r="M664" s="162"/>
      <c r="T664" s="163"/>
      <c r="AT664" s="158" t="s">
        <v>163</v>
      </c>
      <c r="AU664" s="158" t="s">
        <v>88</v>
      </c>
      <c r="AV664" s="13" t="s">
        <v>88</v>
      </c>
      <c r="AW664" s="13" t="s">
        <v>4</v>
      </c>
      <c r="AX664" s="13" t="s">
        <v>86</v>
      </c>
      <c r="AY664" s="158" t="s">
        <v>152</v>
      </c>
    </row>
    <row r="665" spans="2:65" s="1" customFormat="1" ht="16.5" customHeight="1">
      <c r="B665" s="32"/>
      <c r="C665" s="133" t="s">
        <v>992</v>
      </c>
      <c r="D665" s="133" t="s">
        <v>155</v>
      </c>
      <c r="E665" s="134" t="s">
        <v>993</v>
      </c>
      <c r="F665" s="135" t="s">
        <v>994</v>
      </c>
      <c r="G665" s="136" t="s">
        <v>254</v>
      </c>
      <c r="H665" s="137">
        <v>36.96</v>
      </c>
      <c r="I665" s="138"/>
      <c r="J665" s="139">
        <f>ROUND(I665*H665,2)</f>
        <v>0</v>
      </c>
      <c r="K665" s="140"/>
      <c r="L665" s="32"/>
      <c r="M665" s="141" t="s">
        <v>1</v>
      </c>
      <c r="N665" s="142" t="s">
        <v>43</v>
      </c>
      <c r="P665" s="143">
        <f>O665*H665</f>
        <v>0</v>
      </c>
      <c r="Q665" s="143">
        <v>0</v>
      </c>
      <c r="R665" s="143">
        <f>Q665*H665</f>
        <v>0</v>
      </c>
      <c r="S665" s="143">
        <v>2.9999999999999997E-4</v>
      </c>
      <c r="T665" s="144">
        <f>S665*H665</f>
        <v>1.1087999999999999E-2</v>
      </c>
      <c r="AR665" s="145" t="s">
        <v>251</v>
      </c>
      <c r="AT665" s="145" t="s">
        <v>155</v>
      </c>
      <c r="AU665" s="145" t="s">
        <v>88</v>
      </c>
      <c r="AY665" s="17" t="s">
        <v>152</v>
      </c>
      <c r="BE665" s="146">
        <f>IF(N665="základní",J665,0)</f>
        <v>0</v>
      </c>
      <c r="BF665" s="146">
        <f>IF(N665="snížená",J665,0)</f>
        <v>0</v>
      </c>
      <c r="BG665" s="146">
        <f>IF(N665="zákl. přenesená",J665,0)</f>
        <v>0</v>
      </c>
      <c r="BH665" s="146">
        <f>IF(N665="sníž. přenesená",J665,0)</f>
        <v>0</v>
      </c>
      <c r="BI665" s="146">
        <f>IF(N665="nulová",J665,0)</f>
        <v>0</v>
      </c>
      <c r="BJ665" s="17" t="s">
        <v>86</v>
      </c>
      <c r="BK665" s="146">
        <f>ROUND(I665*H665,2)</f>
        <v>0</v>
      </c>
      <c r="BL665" s="17" t="s">
        <v>251</v>
      </c>
      <c r="BM665" s="145" t="s">
        <v>995</v>
      </c>
    </row>
    <row r="666" spans="2:65" s="12" customFormat="1">
      <c r="B666" s="151"/>
      <c r="D666" s="147" t="s">
        <v>163</v>
      </c>
      <c r="E666" s="152" t="s">
        <v>1</v>
      </c>
      <c r="F666" s="153" t="s">
        <v>952</v>
      </c>
      <c r="H666" s="152" t="s">
        <v>1</v>
      </c>
      <c r="I666" s="154"/>
      <c r="L666" s="151"/>
      <c r="M666" s="155"/>
      <c r="T666" s="156"/>
      <c r="AT666" s="152" t="s">
        <v>163</v>
      </c>
      <c r="AU666" s="152" t="s">
        <v>88</v>
      </c>
      <c r="AV666" s="12" t="s">
        <v>86</v>
      </c>
      <c r="AW666" s="12" t="s">
        <v>35</v>
      </c>
      <c r="AX666" s="12" t="s">
        <v>78</v>
      </c>
      <c r="AY666" s="152" t="s">
        <v>152</v>
      </c>
    </row>
    <row r="667" spans="2:65" s="13" customFormat="1">
      <c r="B667" s="157"/>
      <c r="D667" s="147" t="s">
        <v>163</v>
      </c>
      <c r="E667" s="158" t="s">
        <v>1</v>
      </c>
      <c r="F667" s="159" t="s">
        <v>996</v>
      </c>
      <c r="H667" s="160">
        <v>36.96</v>
      </c>
      <c r="I667" s="161"/>
      <c r="L667" s="157"/>
      <c r="M667" s="162"/>
      <c r="T667" s="163"/>
      <c r="AT667" s="158" t="s">
        <v>163</v>
      </c>
      <c r="AU667" s="158" t="s">
        <v>88</v>
      </c>
      <c r="AV667" s="13" t="s">
        <v>88</v>
      </c>
      <c r="AW667" s="13" t="s">
        <v>35</v>
      </c>
      <c r="AX667" s="13" t="s">
        <v>78</v>
      </c>
      <c r="AY667" s="158" t="s">
        <v>152</v>
      </c>
    </row>
    <row r="668" spans="2:65" s="14" customFormat="1">
      <c r="B668" s="164"/>
      <c r="D668" s="147" t="s">
        <v>163</v>
      </c>
      <c r="E668" s="165" t="s">
        <v>1</v>
      </c>
      <c r="F668" s="166" t="s">
        <v>166</v>
      </c>
      <c r="H668" s="167">
        <v>36.96</v>
      </c>
      <c r="I668" s="168"/>
      <c r="L668" s="164"/>
      <c r="M668" s="169"/>
      <c r="T668" s="170"/>
      <c r="AT668" s="165" t="s">
        <v>163</v>
      </c>
      <c r="AU668" s="165" t="s">
        <v>88</v>
      </c>
      <c r="AV668" s="14" t="s">
        <v>159</v>
      </c>
      <c r="AW668" s="14" t="s">
        <v>35</v>
      </c>
      <c r="AX668" s="14" t="s">
        <v>86</v>
      </c>
      <c r="AY668" s="165" t="s">
        <v>152</v>
      </c>
    </row>
    <row r="669" spans="2:65" s="1" customFormat="1" ht="24.25" customHeight="1">
      <c r="B669" s="32"/>
      <c r="C669" s="133" t="s">
        <v>997</v>
      </c>
      <c r="D669" s="133" t="s">
        <v>155</v>
      </c>
      <c r="E669" s="134" t="s">
        <v>998</v>
      </c>
      <c r="F669" s="135" t="s">
        <v>999</v>
      </c>
      <c r="G669" s="136" t="s">
        <v>254</v>
      </c>
      <c r="H669" s="137">
        <v>36.96</v>
      </c>
      <c r="I669" s="138"/>
      <c r="J669" s="139">
        <f>ROUND(I669*H669,2)</f>
        <v>0</v>
      </c>
      <c r="K669" s="140"/>
      <c r="L669" s="32"/>
      <c r="M669" s="141" t="s">
        <v>1</v>
      </c>
      <c r="N669" s="142" t="s">
        <v>43</v>
      </c>
      <c r="P669" s="143">
        <f>O669*H669</f>
        <v>0</v>
      </c>
      <c r="Q669" s="143">
        <v>0</v>
      </c>
      <c r="R669" s="143">
        <f>Q669*H669</f>
        <v>0</v>
      </c>
      <c r="S669" s="143">
        <v>0</v>
      </c>
      <c r="T669" s="144">
        <f>S669*H669</f>
        <v>0</v>
      </c>
      <c r="AR669" s="145" t="s">
        <v>251</v>
      </c>
      <c r="AT669" s="145" t="s">
        <v>155</v>
      </c>
      <c r="AU669" s="145" t="s">
        <v>88</v>
      </c>
      <c r="AY669" s="17" t="s">
        <v>152</v>
      </c>
      <c r="BE669" s="146">
        <f>IF(N669="základní",J669,0)</f>
        <v>0</v>
      </c>
      <c r="BF669" s="146">
        <f>IF(N669="snížená",J669,0)</f>
        <v>0</v>
      </c>
      <c r="BG669" s="146">
        <f>IF(N669="zákl. přenesená",J669,0)</f>
        <v>0</v>
      </c>
      <c r="BH669" s="146">
        <f>IF(N669="sníž. přenesená",J669,0)</f>
        <v>0</v>
      </c>
      <c r="BI669" s="146">
        <f>IF(N669="nulová",J669,0)</f>
        <v>0</v>
      </c>
      <c r="BJ669" s="17" t="s">
        <v>86</v>
      </c>
      <c r="BK669" s="146">
        <f>ROUND(I669*H669,2)</f>
        <v>0</v>
      </c>
      <c r="BL669" s="17" t="s">
        <v>251</v>
      </c>
      <c r="BM669" s="145" t="s">
        <v>1000</v>
      </c>
    </row>
    <row r="670" spans="2:65" s="12" customFormat="1">
      <c r="B670" s="151"/>
      <c r="D670" s="147" t="s">
        <v>163</v>
      </c>
      <c r="E670" s="152" t="s">
        <v>1</v>
      </c>
      <c r="F670" s="153" t="s">
        <v>526</v>
      </c>
      <c r="H670" s="152" t="s">
        <v>1</v>
      </c>
      <c r="I670" s="154"/>
      <c r="L670" s="151"/>
      <c r="M670" s="155"/>
      <c r="T670" s="156"/>
      <c r="AT670" s="152" t="s">
        <v>163</v>
      </c>
      <c r="AU670" s="152" t="s">
        <v>88</v>
      </c>
      <c r="AV670" s="12" t="s">
        <v>86</v>
      </c>
      <c r="AW670" s="12" t="s">
        <v>35</v>
      </c>
      <c r="AX670" s="12" t="s">
        <v>78</v>
      </c>
      <c r="AY670" s="152" t="s">
        <v>152</v>
      </c>
    </row>
    <row r="671" spans="2:65" s="13" customFormat="1">
      <c r="B671" s="157"/>
      <c r="D671" s="147" t="s">
        <v>163</v>
      </c>
      <c r="E671" s="158" t="s">
        <v>1</v>
      </c>
      <c r="F671" s="159" t="s">
        <v>996</v>
      </c>
      <c r="H671" s="160">
        <v>36.96</v>
      </c>
      <c r="I671" s="161"/>
      <c r="L671" s="157"/>
      <c r="M671" s="162"/>
      <c r="T671" s="163"/>
      <c r="AT671" s="158" t="s">
        <v>163</v>
      </c>
      <c r="AU671" s="158" t="s">
        <v>88</v>
      </c>
      <c r="AV671" s="13" t="s">
        <v>88</v>
      </c>
      <c r="AW671" s="13" t="s">
        <v>35</v>
      </c>
      <c r="AX671" s="13" t="s">
        <v>78</v>
      </c>
      <c r="AY671" s="158" t="s">
        <v>152</v>
      </c>
    </row>
    <row r="672" spans="2:65" s="14" customFormat="1">
      <c r="B672" s="164"/>
      <c r="D672" s="147" t="s">
        <v>163</v>
      </c>
      <c r="E672" s="165" t="s">
        <v>1</v>
      </c>
      <c r="F672" s="166" t="s">
        <v>166</v>
      </c>
      <c r="H672" s="167">
        <v>36.96</v>
      </c>
      <c r="I672" s="168"/>
      <c r="L672" s="164"/>
      <c r="M672" s="169"/>
      <c r="T672" s="170"/>
      <c r="AT672" s="165" t="s">
        <v>163</v>
      </c>
      <c r="AU672" s="165" t="s">
        <v>88</v>
      </c>
      <c r="AV672" s="14" t="s">
        <v>159</v>
      </c>
      <c r="AW672" s="14" t="s">
        <v>35</v>
      </c>
      <c r="AX672" s="14" t="s">
        <v>86</v>
      </c>
      <c r="AY672" s="165" t="s">
        <v>152</v>
      </c>
    </row>
    <row r="673" spans="2:65" s="1" customFormat="1" ht="24.25" customHeight="1">
      <c r="B673" s="32"/>
      <c r="C673" s="171" t="s">
        <v>1001</v>
      </c>
      <c r="D673" s="171" t="s">
        <v>223</v>
      </c>
      <c r="E673" s="172" t="s">
        <v>1002</v>
      </c>
      <c r="F673" s="173" t="s">
        <v>1003</v>
      </c>
      <c r="G673" s="174" t="s">
        <v>254</v>
      </c>
      <c r="H673" s="175">
        <v>37.698999999999998</v>
      </c>
      <c r="I673" s="176"/>
      <c r="J673" s="177">
        <f>ROUND(I673*H673,2)</f>
        <v>0</v>
      </c>
      <c r="K673" s="178"/>
      <c r="L673" s="179"/>
      <c r="M673" s="180" t="s">
        <v>1</v>
      </c>
      <c r="N673" s="181" t="s">
        <v>43</v>
      </c>
      <c r="P673" s="143">
        <f>O673*H673</f>
        <v>0</v>
      </c>
      <c r="Q673" s="143">
        <v>2.5000000000000001E-4</v>
      </c>
      <c r="R673" s="143">
        <f>Q673*H673</f>
        <v>9.4247499999999991E-3</v>
      </c>
      <c r="S673" s="143">
        <v>0</v>
      </c>
      <c r="T673" s="144">
        <f>S673*H673</f>
        <v>0</v>
      </c>
      <c r="AR673" s="145" t="s">
        <v>332</v>
      </c>
      <c r="AT673" s="145" t="s">
        <v>223</v>
      </c>
      <c r="AU673" s="145" t="s">
        <v>88</v>
      </c>
      <c r="AY673" s="17" t="s">
        <v>152</v>
      </c>
      <c r="BE673" s="146">
        <f>IF(N673="základní",J673,0)</f>
        <v>0</v>
      </c>
      <c r="BF673" s="146">
        <f>IF(N673="snížená",J673,0)</f>
        <v>0</v>
      </c>
      <c r="BG673" s="146">
        <f>IF(N673="zákl. přenesená",J673,0)</f>
        <v>0</v>
      </c>
      <c r="BH673" s="146">
        <f>IF(N673="sníž. přenesená",J673,0)</f>
        <v>0</v>
      </c>
      <c r="BI673" s="146">
        <f>IF(N673="nulová",J673,0)</f>
        <v>0</v>
      </c>
      <c r="BJ673" s="17" t="s">
        <v>86</v>
      </c>
      <c r="BK673" s="146">
        <f>ROUND(I673*H673,2)</f>
        <v>0</v>
      </c>
      <c r="BL673" s="17" t="s">
        <v>251</v>
      </c>
      <c r="BM673" s="145" t="s">
        <v>1004</v>
      </c>
    </row>
    <row r="674" spans="2:65" s="13" customFormat="1">
      <c r="B674" s="157"/>
      <c r="D674" s="147" t="s">
        <v>163</v>
      </c>
      <c r="F674" s="159" t="s">
        <v>1005</v>
      </c>
      <c r="H674" s="160">
        <v>37.698999999999998</v>
      </c>
      <c r="I674" s="161"/>
      <c r="L674" s="157"/>
      <c r="M674" s="162"/>
      <c r="T674" s="163"/>
      <c r="AT674" s="158" t="s">
        <v>163</v>
      </c>
      <c r="AU674" s="158" t="s">
        <v>88</v>
      </c>
      <c r="AV674" s="13" t="s">
        <v>88</v>
      </c>
      <c r="AW674" s="13" t="s">
        <v>4</v>
      </c>
      <c r="AX674" s="13" t="s">
        <v>86</v>
      </c>
      <c r="AY674" s="158" t="s">
        <v>152</v>
      </c>
    </row>
    <row r="675" spans="2:65" s="1" customFormat="1" ht="55.5" customHeight="1">
      <c r="B675" s="32"/>
      <c r="C675" s="133" t="s">
        <v>1006</v>
      </c>
      <c r="D675" s="133" t="s">
        <v>155</v>
      </c>
      <c r="E675" s="134" t="s">
        <v>1007</v>
      </c>
      <c r="F675" s="135" t="s">
        <v>1008</v>
      </c>
      <c r="G675" s="136" t="s">
        <v>319</v>
      </c>
      <c r="H675" s="182"/>
      <c r="I675" s="138"/>
      <c r="J675" s="139">
        <f>ROUND(I675*H675,2)</f>
        <v>0</v>
      </c>
      <c r="K675" s="140"/>
      <c r="L675" s="32"/>
      <c r="M675" s="141" t="s">
        <v>1</v>
      </c>
      <c r="N675" s="142" t="s">
        <v>43</v>
      </c>
      <c r="P675" s="143">
        <f>O675*H675</f>
        <v>0</v>
      </c>
      <c r="Q675" s="143">
        <v>0</v>
      </c>
      <c r="R675" s="143">
        <f>Q675*H675</f>
        <v>0</v>
      </c>
      <c r="S675" s="143">
        <v>0</v>
      </c>
      <c r="T675" s="144">
        <f>S675*H675</f>
        <v>0</v>
      </c>
      <c r="AR675" s="145" t="s">
        <v>251</v>
      </c>
      <c r="AT675" s="145" t="s">
        <v>155</v>
      </c>
      <c r="AU675" s="145" t="s">
        <v>88</v>
      </c>
      <c r="AY675" s="17" t="s">
        <v>152</v>
      </c>
      <c r="BE675" s="146">
        <f>IF(N675="základní",J675,0)</f>
        <v>0</v>
      </c>
      <c r="BF675" s="146">
        <f>IF(N675="snížená",J675,0)</f>
        <v>0</v>
      </c>
      <c r="BG675" s="146">
        <f>IF(N675="zákl. přenesená",J675,0)</f>
        <v>0</v>
      </c>
      <c r="BH675" s="146">
        <f>IF(N675="sníž. přenesená",J675,0)</f>
        <v>0</v>
      </c>
      <c r="BI675" s="146">
        <f>IF(N675="nulová",J675,0)</f>
        <v>0</v>
      </c>
      <c r="BJ675" s="17" t="s">
        <v>86</v>
      </c>
      <c r="BK675" s="146">
        <f>ROUND(I675*H675,2)</f>
        <v>0</v>
      </c>
      <c r="BL675" s="17" t="s">
        <v>251</v>
      </c>
      <c r="BM675" s="145" t="s">
        <v>1009</v>
      </c>
    </row>
    <row r="676" spans="2:65" s="1" customFormat="1" ht="66.75" customHeight="1">
      <c r="B676" s="32"/>
      <c r="C676" s="133" t="s">
        <v>1010</v>
      </c>
      <c r="D676" s="133" t="s">
        <v>155</v>
      </c>
      <c r="E676" s="134" t="s">
        <v>1011</v>
      </c>
      <c r="F676" s="135" t="s">
        <v>1012</v>
      </c>
      <c r="G676" s="136" t="s">
        <v>319</v>
      </c>
      <c r="H676" s="182"/>
      <c r="I676" s="138"/>
      <c r="J676" s="139">
        <f>ROUND(I676*H676,2)</f>
        <v>0</v>
      </c>
      <c r="K676" s="140"/>
      <c r="L676" s="32"/>
      <c r="M676" s="141" t="s">
        <v>1</v>
      </c>
      <c r="N676" s="142" t="s">
        <v>43</v>
      </c>
      <c r="P676" s="143">
        <f>O676*H676</f>
        <v>0</v>
      </c>
      <c r="Q676" s="143">
        <v>0</v>
      </c>
      <c r="R676" s="143">
        <f>Q676*H676</f>
        <v>0</v>
      </c>
      <c r="S676" s="143">
        <v>0</v>
      </c>
      <c r="T676" s="144">
        <f>S676*H676</f>
        <v>0</v>
      </c>
      <c r="AR676" s="145" t="s">
        <v>251</v>
      </c>
      <c r="AT676" s="145" t="s">
        <v>155</v>
      </c>
      <c r="AU676" s="145" t="s">
        <v>88</v>
      </c>
      <c r="AY676" s="17" t="s">
        <v>152</v>
      </c>
      <c r="BE676" s="146">
        <f>IF(N676="základní",J676,0)</f>
        <v>0</v>
      </c>
      <c r="BF676" s="146">
        <f>IF(N676="snížená",J676,0)</f>
        <v>0</v>
      </c>
      <c r="BG676" s="146">
        <f>IF(N676="zákl. přenesená",J676,0)</f>
        <v>0</v>
      </c>
      <c r="BH676" s="146">
        <f>IF(N676="sníž. přenesená",J676,0)</f>
        <v>0</v>
      </c>
      <c r="BI676" s="146">
        <f>IF(N676="nulová",J676,0)</f>
        <v>0</v>
      </c>
      <c r="BJ676" s="17" t="s">
        <v>86</v>
      </c>
      <c r="BK676" s="146">
        <f>ROUND(I676*H676,2)</f>
        <v>0</v>
      </c>
      <c r="BL676" s="17" t="s">
        <v>251</v>
      </c>
      <c r="BM676" s="145" t="s">
        <v>1013</v>
      </c>
    </row>
    <row r="677" spans="2:65" s="13" customFormat="1">
      <c r="B677" s="157"/>
      <c r="D677" s="147" t="s">
        <v>163</v>
      </c>
      <c r="F677" s="159" t="s">
        <v>1014</v>
      </c>
      <c r="H677" s="160">
        <v>3490.8580000000002</v>
      </c>
      <c r="I677" s="161"/>
      <c r="L677" s="157"/>
      <c r="M677" s="162"/>
      <c r="T677" s="163"/>
      <c r="AT677" s="158" t="s">
        <v>163</v>
      </c>
      <c r="AU677" s="158" t="s">
        <v>88</v>
      </c>
      <c r="AV677" s="13" t="s">
        <v>88</v>
      </c>
      <c r="AW677" s="13" t="s">
        <v>4</v>
      </c>
      <c r="AX677" s="13" t="s">
        <v>86</v>
      </c>
      <c r="AY677" s="158" t="s">
        <v>152</v>
      </c>
    </row>
    <row r="678" spans="2:65" s="11" customFormat="1" ht="22.9" customHeight="1">
      <c r="B678" s="121"/>
      <c r="D678" s="122" t="s">
        <v>77</v>
      </c>
      <c r="E678" s="131" t="s">
        <v>1015</v>
      </c>
      <c r="F678" s="131" t="s">
        <v>1016</v>
      </c>
      <c r="I678" s="124"/>
      <c r="J678" s="132">
        <f>BK678</f>
        <v>0</v>
      </c>
      <c r="L678" s="121"/>
      <c r="M678" s="126"/>
      <c r="P678" s="127">
        <f>SUM(P679:P713)</f>
        <v>0</v>
      </c>
      <c r="R678" s="127">
        <f>SUM(R679:R713)</f>
        <v>0.79176654000000002</v>
      </c>
      <c r="T678" s="128">
        <f>SUM(T679:T713)</f>
        <v>0.73268999999999995</v>
      </c>
      <c r="AR678" s="122" t="s">
        <v>88</v>
      </c>
      <c r="AT678" s="129" t="s">
        <v>77</v>
      </c>
      <c r="AU678" s="129" t="s">
        <v>86</v>
      </c>
      <c r="AY678" s="122" t="s">
        <v>152</v>
      </c>
      <c r="BK678" s="130">
        <f>SUM(BK679:BK713)</f>
        <v>0</v>
      </c>
    </row>
    <row r="679" spans="2:65" s="1" customFormat="1" ht="33" customHeight="1">
      <c r="B679" s="32"/>
      <c r="C679" s="133" t="s">
        <v>1017</v>
      </c>
      <c r="D679" s="133" t="s">
        <v>155</v>
      </c>
      <c r="E679" s="134" t="s">
        <v>1018</v>
      </c>
      <c r="F679" s="135" t="s">
        <v>1019</v>
      </c>
      <c r="G679" s="136" t="s">
        <v>177</v>
      </c>
      <c r="H679" s="137">
        <v>53.658000000000001</v>
      </c>
      <c r="I679" s="138"/>
      <c r="J679" s="139">
        <f>ROUND(I679*H679,2)</f>
        <v>0</v>
      </c>
      <c r="K679" s="140"/>
      <c r="L679" s="32"/>
      <c r="M679" s="141" t="s">
        <v>1</v>
      </c>
      <c r="N679" s="142" t="s">
        <v>43</v>
      </c>
      <c r="P679" s="143">
        <f>O679*H679</f>
        <v>0</v>
      </c>
      <c r="Q679" s="143">
        <v>0</v>
      </c>
      <c r="R679" s="143">
        <f>Q679*H679</f>
        <v>0</v>
      </c>
      <c r="S679" s="143">
        <v>0</v>
      </c>
      <c r="T679" s="144">
        <f>S679*H679</f>
        <v>0</v>
      </c>
      <c r="AR679" s="145" t="s">
        <v>251</v>
      </c>
      <c r="AT679" s="145" t="s">
        <v>155</v>
      </c>
      <c r="AU679" s="145" t="s">
        <v>88</v>
      </c>
      <c r="AY679" s="17" t="s">
        <v>152</v>
      </c>
      <c r="BE679" s="146">
        <f>IF(N679="základní",J679,0)</f>
        <v>0</v>
      </c>
      <c r="BF679" s="146">
        <f>IF(N679="snížená",J679,0)</f>
        <v>0</v>
      </c>
      <c r="BG679" s="146">
        <f>IF(N679="zákl. přenesená",J679,0)</f>
        <v>0</v>
      </c>
      <c r="BH679" s="146">
        <f>IF(N679="sníž. přenesená",J679,0)</f>
        <v>0</v>
      </c>
      <c r="BI679" s="146">
        <f>IF(N679="nulová",J679,0)</f>
        <v>0</v>
      </c>
      <c r="BJ679" s="17" t="s">
        <v>86</v>
      </c>
      <c r="BK679" s="146">
        <f>ROUND(I679*H679,2)</f>
        <v>0</v>
      </c>
      <c r="BL679" s="17" t="s">
        <v>251</v>
      </c>
      <c r="BM679" s="145" t="s">
        <v>1020</v>
      </c>
    </row>
    <row r="680" spans="2:65" s="12" customFormat="1" ht="20">
      <c r="B680" s="151"/>
      <c r="D680" s="147" t="s">
        <v>163</v>
      </c>
      <c r="E680" s="152" t="s">
        <v>1</v>
      </c>
      <c r="F680" s="153" t="s">
        <v>1021</v>
      </c>
      <c r="H680" s="152" t="s">
        <v>1</v>
      </c>
      <c r="I680" s="154"/>
      <c r="L680" s="151"/>
      <c r="M680" s="155"/>
      <c r="T680" s="156"/>
      <c r="AT680" s="152" t="s">
        <v>163</v>
      </c>
      <c r="AU680" s="152" t="s">
        <v>88</v>
      </c>
      <c r="AV680" s="12" t="s">
        <v>86</v>
      </c>
      <c r="AW680" s="12" t="s">
        <v>35</v>
      </c>
      <c r="AX680" s="12" t="s">
        <v>78</v>
      </c>
      <c r="AY680" s="152" t="s">
        <v>152</v>
      </c>
    </row>
    <row r="681" spans="2:65" s="13" customFormat="1">
      <c r="B681" s="157"/>
      <c r="D681" s="147" t="s">
        <v>163</v>
      </c>
      <c r="E681" s="158" t="s">
        <v>1</v>
      </c>
      <c r="F681" s="159" t="s">
        <v>1022</v>
      </c>
      <c r="H681" s="160">
        <v>26.829000000000001</v>
      </c>
      <c r="I681" s="161"/>
      <c r="L681" s="157"/>
      <c r="M681" s="162"/>
      <c r="T681" s="163"/>
      <c r="AT681" s="158" t="s">
        <v>163</v>
      </c>
      <c r="AU681" s="158" t="s">
        <v>88</v>
      </c>
      <c r="AV681" s="13" t="s">
        <v>88</v>
      </c>
      <c r="AW681" s="13" t="s">
        <v>35</v>
      </c>
      <c r="AX681" s="13" t="s">
        <v>78</v>
      </c>
      <c r="AY681" s="158" t="s">
        <v>152</v>
      </c>
    </row>
    <row r="682" spans="2:65" s="12" customFormat="1">
      <c r="B682" s="151"/>
      <c r="D682" s="147" t="s">
        <v>163</v>
      </c>
      <c r="E682" s="152" t="s">
        <v>1</v>
      </c>
      <c r="F682" s="153" t="s">
        <v>1023</v>
      </c>
      <c r="H682" s="152" t="s">
        <v>1</v>
      </c>
      <c r="I682" s="154"/>
      <c r="L682" s="151"/>
      <c r="M682" s="155"/>
      <c r="T682" s="156"/>
      <c r="AT682" s="152" t="s">
        <v>163</v>
      </c>
      <c r="AU682" s="152" t="s">
        <v>88</v>
      </c>
      <c r="AV682" s="12" t="s">
        <v>86</v>
      </c>
      <c r="AW682" s="12" t="s">
        <v>35</v>
      </c>
      <c r="AX682" s="12" t="s">
        <v>78</v>
      </c>
      <c r="AY682" s="152" t="s">
        <v>152</v>
      </c>
    </row>
    <row r="683" spans="2:65" s="13" customFormat="1">
      <c r="B683" s="157"/>
      <c r="D683" s="147" t="s">
        <v>163</v>
      </c>
      <c r="E683" s="158" t="s">
        <v>1</v>
      </c>
      <c r="F683" s="159" t="s">
        <v>1022</v>
      </c>
      <c r="H683" s="160">
        <v>26.829000000000001</v>
      </c>
      <c r="I683" s="161"/>
      <c r="L683" s="157"/>
      <c r="M683" s="162"/>
      <c r="T683" s="163"/>
      <c r="AT683" s="158" t="s">
        <v>163</v>
      </c>
      <c r="AU683" s="158" t="s">
        <v>88</v>
      </c>
      <c r="AV683" s="13" t="s">
        <v>88</v>
      </c>
      <c r="AW683" s="13" t="s">
        <v>35</v>
      </c>
      <c r="AX683" s="13" t="s">
        <v>78</v>
      </c>
      <c r="AY683" s="158" t="s">
        <v>152</v>
      </c>
    </row>
    <row r="684" spans="2:65" s="14" customFormat="1">
      <c r="B684" s="164"/>
      <c r="D684" s="147" t="s">
        <v>163</v>
      </c>
      <c r="E684" s="165" t="s">
        <v>1</v>
      </c>
      <c r="F684" s="166" t="s">
        <v>166</v>
      </c>
      <c r="H684" s="167">
        <v>53.658000000000001</v>
      </c>
      <c r="I684" s="168"/>
      <c r="L684" s="164"/>
      <c r="M684" s="169"/>
      <c r="T684" s="170"/>
      <c r="AT684" s="165" t="s">
        <v>163</v>
      </c>
      <c r="AU684" s="165" t="s">
        <v>88</v>
      </c>
      <c r="AV684" s="14" t="s">
        <v>159</v>
      </c>
      <c r="AW684" s="14" t="s">
        <v>35</v>
      </c>
      <c r="AX684" s="14" t="s">
        <v>86</v>
      </c>
      <c r="AY684" s="165" t="s">
        <v>152</v>
      </c>
    </row>
    <row r="685" spans="2:65" s="1" customFormat="1" ht="24.25" customHeight="1">
      <c r="B685" s="32"/>
      <c r="C685" s="133" t="s">
        <v>1024</v>
      </c>
      <c r="D685" s="133" t="s">
        <v>155</v>
      </c>
      <c r="E685" s="134" t="s">
        <v>1025</v>
      </c>
      <c r="F685" s="135" t="s">
        <v>1026</v>
      </c>
      <c r="G685" s="136" t="s">
        <v>177</v>
      </c>
      <c r="H685" s="137">
        <v>10.4</v>
      </c>
      <c r="I685" s="138"/>
      <c r="J685" s="139">
        <f>ROUND(I685*H685,2)</f>
        <v>0</v>
      </c>
      <c r="K685" s="140"/>
      <c r="L685" s="32"/>
      <c r="M685" s="141" t="s">
        <v>1</v>
      </c>
      <c r="N685" s="142" t="s">
        <v>43</v>
      </c>
      <c r="P685" s="143">
        <f>O685*H685</f>
        <v>0</v>
      </c>
      <c r="Q685" s="143">
        <v>0</v>
      </c>
      <c r="R685" s="143">
        <f>Q685*H685</f>
        <v>0</v>
      </c>
      <c r="S685" s="143">
        <v>0</v>
      </c>
      <c r="T685" s="144">
        <f>S685*H685</f>
        <v>0</v>
      </c>
      <c r="AR685" s="145" t="s">
        <v>251</v>
      </c>
      <c r="AT685" s="145" t="s">
        <v>155</v>
      </c>
      <c r="AU685" s="145" t="s">
        <v>88</v>
      </c>
      <c r="AY685" s="17" t="s">
        <v>152</v>
      </c>
      <c r="BE685" s="146">
        <f>IF(N685="základní",J685,0)</f>
        <v>0</v>
      </c>
      <c r="BF685" s="146">
        <f>IF(N685="snížená",J685,0)</f>
        <v>0</v>
      </c>
      <c r="BG685" s="146">
        <f>IF(N685="zákl. přenesená",J685,0)</f>
        <v>0</v>
      </c>
      <c r="BH685" s="146">
        <f>IF(N685="sníž. přenesená",J685,0)</f>
        <v>0</v>
      </c>
      <c r="BI685" s="146">
        <f>IF(N685="nulová",J685,0)</f>
        <v>0</v>
      </c>
      <c r="BJ685" s="17" t="s">
        <v>86</v>
      </c>
      <c r="BK685" s="146">
        <f>ROUND(I685*H685,2)</f>
        <v>0</v>
      </c>
      <c r="BL685" s="17" t="s">
        <v>251</v>
      </c>
      <c r="BM685" s="145" t="s">
        <v>1027</v>
      </c>
    </row>
    <row r="686" spans="2:65" s="12" customFormat="1">
      <c r="B686" s="151"/>
      <c r="D686" s="147" t="s">
        <v>163</v>
      </c>
      <c r="E686" s="152" t="s">
        <v>1</v>
      </c>
      <c r="F686" s="153" t="s">
        <v>1028</v>
      </c>
      <c r="H686" s="152" t="s">
        <v>1</v>
      </c>
      <c r="I686" s="154"/>
      <c r="L686" s="151"/>
      <c r="M686" s="155"/>
      <c r="T686" s="156"/>
      <c r="AT686" s="152" t="s">
        <v>163</v>
      </c>
      <c r="AU686" s="152" t="s">
        <v>88</v>
      </c>
      <c r="AV686" s="12" t="s">
        <v>86</v>
      </c>
      <c r="AW686" s="12" t="s">
        <v>35</v>
      </c>
      <c r="AX686" s="12" t="s">
        <v>78</v>
      </c>
      <c r="AY686" s="152" t="s">
        <v>152</v>
      </c>
    </row>
    <row r="687" spans="2:65" s="13" customFormat="1">
      <c r="B687" s="157"/>
      <c r="D687" s="147" t="s">
        <v>163</v>
      </c>
      <c r="E687" s="158" t="s">
        <v>1</v>
      </c>
      <c r="F687" s="159" t="s">
        <v>1029</v>
      </c>
      <c r="H687" s="160">
        <v>5.2</v>
      </c>
      <c r="I687" s="161"/>
      <c r="L687" s="157"/>
      <c r="M687" s="162"/>
      <c r="T687" s="163"/>
      <c r="AT687" s="158" t="s">
        <v>163</v>
      </c>
      <c r="AU687" s="158" t="s">
        <v>88</v>
      </c>
      <c r="AV687" s="13" t="s">
        <v>88</v>
      </c>
      <c r="AW687" s="13" t="s">
        <v>35</v>
      </c>
      <c r="AX687" s="13" t="s">
        <v>78</v>
      </c>
      <c r="AY687" s="158" t="s">
        <v>152</v>
      </c>
    </row>
    <row r="688" spans="2:65" s="12" customFormat="1">
      <c r="B688" s="151"/>
      <c r="D688" s="147" t="s">
        <v>163</v>
      </c>
      <c r="E688" s="152" t="s">
        <v>1</v>
      </c>
      <c r="F688" s="153" t="s">
        <v>1030</v>
      </c>
      <c r="H688" s="152" t="s">
        <v>1</v>
      </c>
      <c r="I688" s="154"/>
      <c r="L688" s="151"/>
      <c r="M688" s="155"/>
      <c r="T688" s="156"/>
      <c r="AT688" s="152" t="s">
        <v>163</v>
      </c>
      <c r="AU688" s="152" t="s">
        <v>88</v>
      </c>
      <c r="AV688" s="12" t="s">
        <v>86</v>
      </c>
      <c r="AW688" s="12" t="s">
        <v>35</v>
      </c>
      <c r="AX688" s="12" t="s">
        <v>78</v>
      </c>
      <c r="AY688" s="152" t="s">
        <v>152</v>
      </c>
    </row>
    <row r="689" spans="2:65" s="13" customFormat="1">
      <c r="B689" s="157"/>
      <c r="D689" s="147" t="s">
        <v>163</v>
      </c>
      <c r="E689" s="158" t="s">
        <v>1</v>
      </c>
      <c r="F689" s="159" t="s">
        <v>1029</v>
      </c>
      <c r="H689" s="160">
        <v>5.2</v>
      </c>
      <c r="I689" s="161"/>
      <c r="L689" s="157"/>
      <c r="M689" s="162"/>
      <c r="T689" s="163"/>
      <c r="AT689" s="158" t="s">
        <v>163</v>
      </c>
      <c r="AU689" s="158" t="s">
        <v>88</v>
      </c>
      <c r="AV689" s="13" t="s">
        <v>88</v>
      </c>
      <c r="AW689" s="13" t="s">
        <v>35</v>
      </c>
      <c r="AX689" s="13" t="s">
        <v>78</v>
      </c>
      <c r="AY689" s="158" t="s">
        <v>152</v>
      </c>
    </row>
    <row r="690" spans="2:65" s="14" customFormat="1">
      <c r="B690" s="164"/>
      <c r="D690" s="147" t="s">
        <v>163</v>
      </c>
      <c r="E690" s="165" t="s">
        <v>1</v>
      </c>
      <c r="F690" s="166" t="s">
        <v>166</v>
      </c>
      <c r="H690" s="167">
        <v>10.4</v>
      </c>
      <c r="I690" s="168"/>
      <c r="L690" s="164"/>
      <c r="M690" s="169"/>
      <c r="T690" s="170"/>
      <c r="AT690" s="165" t="s">
        <v>163</v>
      </c>
      <c r="AU690" s="165" t="s">
        <v>88</v>
      </c>
      <c r="AV690" s="14" t="s">
        <v>159</v>
      </c>
      <c r="AW690" s="14" t="s">
        <v>35</v>
      </c>
      <c r="AX690" s="14" t="s">
        <v>86</v>
      </c>
      <c r="AY690" s="165" t="s">
        <v>152</v>
      </c>
    </row>
    <row r="691" spans="2:65" s="1" customFormat="1" ht="49.15" customHeight="1">
      <c r="B691" s="32"/>
      <c r="C691" s="133" t="s">
        <v>1031</v>
      </c>
      <c r="D691" s="133" t="s">
        <v>155</v>
      </c>
      <c r="E691" s="134" t="s">
        <v>1032</v>
      </c>
      <c r="F691" s="135" t="s">
        <v>1033</v>
      </c>
      <c r="G691" s="136" t="s">
        <v>177</v>
      </c>
      <c r="H691" s="137">
        <v>139.11000000000001</v>
      </c>
      <c r="I691" s="138"/>
      <c r="J691" s="139">
        <f>ROUND(I691*H691,2)</f>
        <v>0</v>
      </c>
      <c r="K691" s="140"/>
      <c r="L691" s="32"/>
      <c r="M691" s="141" t="s">
        <v>1</v>
      </c>
      <c r="N691" s="142" t="s">
        <v>43</v>
      </c>
      <c r="P691" s="143">
        <f>O691*H691</f>
        <v>0</v>
      </c>
      <c r="Q691" s="143">
        <v>3.8000000000000002E-4</v>
      </c>
      <c r="R691" s="143">
        <f>Q691*H691</f>
        <v>5.2861800000000007E-2</v>
      </c>
      <c r="S691" s="143">
        <v>0</v>
      </c>
      <c r="T691" s="144">
        <f>S691*H691</f>
        <v>0</v>
      </c>
      <c r="AR691" s="145" t="s">
        <v>251</v>
      </c>
      <c r="AT691" s="145" t="s">
        <v>155</v>
      </c>
      <c r="AU691" s="145" t="s">
        <v>88</v>
      </c>
      <c r="AY691" s="17" t="s">
        <v>152</v>
      </c>
      <c r="BE691" s="146">
        <f>IF(N691="základní",J691,0)</f>
        <v>0</v>
      </c>
      <c r="BF691" s="146">
        <f>IF(N691="snížená",J691,0)</f>
        <v>0</v>
      </c>
      <c r="BG691" s="146">
        <f>IF(N691="zákl. přenesená",J691,0)</f>
        <v>0</v>
      </c>
      <c r="BH691" s="146">
        <f>IF(N691="sníž. přenesená",J691,0)</f>
        <v>0</v>
      </c>
      <c r="BI691" s="146">
        <f>IF(N691="nulová",J691,0)</f>
        <v>0</v>
      </c>
      <c r="BJ691" s="17" t="s">
        <v>86</v>
      </c>
      <c r="BK691" s="146">
        <f>ROUND(I691*H691,2)</f>
        <v>0</v>
      </c>
      <c r="BL691" s="17" t="s">
        <v>251</v>
      </c>
      <c r="BM691" s="145" t="s">
        <v>1034</v>
      </c>
    </row>
    <row r="692" spans="2:65" s="13" customFormat="1">
      <c r="B692" s="157"/>
      <c r="D692" s="147" t="s">
        <v>163</v>
      </c>
      <c r="E692" s="158" t="s">
        <v>1</v>
      </c>
      <c r="F692" s="159" t="s">
        <v>1035</v>
      </c>
      <c r="H692" s="160">
        <v>8.32</v>
      </c>
      <c r="I692" s="161"/>
      <c r="L692" s="157"/>
      <c r="M692" s="162"/>
      <c r="T692" s="163"/>
      <c r="AT692" s="158" t="s">
        <v>163</v>
      </c>
      <c r="AU692" s="158" t="s">
        <v>88</v>
      </c>
      <c r="AV692" s="13" t="s">
        <v>88</v>
      </c>
      <c r="AW692" s="13" t="s">
        <v>35</v>
      </c>
      <c r="AX692" s="13" t="s">
        <v>78</v>
      </c>
      <c r="AY692" s="158" t="s">
        <v>152</v>
      </c>
    </row>
    <row r="693" spans="2:65" s="13" customFormat="1">
      <c r="B693" s="157"/>
      <c r="D693" s="147" t="s">
        <v>163</v>
      </c>
      <c r="E693" s="158" t="s">
        <v>1</v>
      </c>
      <c r="F693" s="159" t="s">
        <v>1036</v>
      </c>
      <c r="H693" s="160">
        <v>8.8000000000000007</v>
      </c>
      <c r="I693" s="161"/>
      <c r="L693" s="157"/>
      <c r="M693" s="162"/>
      <c r="T693" s="163"/>
      <c r="AT693" s="158" t="s">
        <v>163</v>
      </c>
      <c r="AU693" s="158" t="s">
        <v>88</v>
      </c>
      <c r="AV693" s="13" t="s">
        <v>88</v>
      </c>
      <c r="AW693" s="13" t="s">
        <v>35</v>
      </c>
      <c r="AX693" s="13" t="s">
        <v>78</v>
      </c>
      <c r="AY693" s="158" t="s">
        <v>152</v>
      </c>
    </row>
    <row r="694" spans="2:65" s="13" customFormat="1">
      <c r="B694" s="157"/>
      <c r="D694" s="147" t="s">
        <v>163</v>
      </c>
      <c r="E694" s="158" t="s">
        <v>1</v>
      </c>
      <c r="F694" s="159" t="s">
        <v>1037</v>
      </c>
      <c r="H694" s="160">
        <v>25.74</v>
      </c>
      <c r="I694" s="161"/>
      <c r="L694" s="157"/>
      <c r="M694" s="162"/>
      <c r="T694" s="163"/>
      <c r="AT694" s="158" t="s">
        <v>163</v>
      </c>
      <c r="AU694" s="158" t="s">
        <v>88</v>
      </c>
      <c r="AV694" s="13" t="s">
        <v>88</v>
      </c>
      <c r="AW694" s="13" t="s">
        <v>35</v>
      </c>
      <c r="AX694" s="13" t="s">
        <v>78</v>
      </c>
      <c r="AY694" s="158" t="s">
        <v>152</v>
      </c>
    </row>
    <row r="695" spans="2:65" s="13" customFormat="1">
      <c r="B695" s="157"/>
      <c r="D695" s="147" t="s">
        <v>163</v>
      </c>
      <c r="E695" s="158" t="s">
        <v>1</v>
      </c>
      <c r="F695" s="159" t="s">
        <v>1038</v>
      </c>
      <c r="H695" s="160">
        <v>96.25</v>
      </c>
      <c r="I695" s="161"/>
      <c r="L695" s="157"/>
      <c r="M695" s="162"/>
      <c r="T695" s="163"/>
      <c r="AT695" s="158" t="s">
        <v>163</v>
      </c>
      <c r="AU695" s="158" t="s">
        <v>88</v>
      </c>
      <c r="AV695" s="13" t="s">
        <v>88</v>
      </c>
      <c r="AW695" s="13" t="s">
        <v>35</v>
      </c>
      <c r="AX695" s="13" t="s">
        <v>78</v>
      </c>
      <c r="AY695" s="158" t="s">
        <v>152</v>
      </c>
    </row>
    <row r="696" spans="2:65" s="14" customFormat="1">
      <c r="B696" s="164"/>
      <c r="D696" s="147" t="s">
        <v>163</v>
      </c>
      <c r="E696" s="165" t="s">
        <v>1</v>
      </c>
      <c r="F696" s="166" t="s">
        <v>166</v>
      </c>
      <c r="H696" s="167">
        <v>139.11000000000001</v>
      </c>
      <c r="I696" s="168"/>
      <c r="L696" s="164"/>
      <c r="M696" s="169"/>
      <c r="T696" s="170"/>
      <c r="AT696" s="165" t="s">
        <v>163</v>
      </c>
      <c r="AU696" s="165" t="s">
        <v>88</v>
      </c>
      <c r="AV696" s="14" t="s">
        <v>159</v>
      </c>
      <c r="AW696" s="14" t="s">
        <v>35</v>
      </c>
      <c r="AX696" s="14" t="s">
        <v>86</v>
      </c>
      <c r="AY696" s="165" t="s">
        <v>152</v>
      </c>
    </row>
    <row r="697" spans="2:65" s="1" customFormat="1" ht="37.9" customHeight="1">
      <c r="B697" s="32"/>
      <c r="C697" s="133" t="s">
        <v>1039</v>
      </c>
      <c r="D697" s="133" t="s">
        <v>155</v>
      </c>
      <c r="E697" s="134" t="s">
        <v>1040</v>
      </c>
      <c r="F697" s="135" t="s">
        <v>1041</v>
      </c>
      <c r="G697" s="136" t="s">
        <v>177</v>
      </c>
      <c r="H697" s="137">
        <v>24.422999999999998</v>
      </c>
      <c r="I697" s="138"/>
      <c r="J697" s="139">
        <f>ROUND(I697*H697,2)</f>
        <v>0</v>
      </c>
      <c r="K697" s="140"/>
      <c r="L697" s="32"/>
      <c r="M697" s="141" t="s">
        <v>1</v>
      </c>
      <c r="N697" s="142" t="s">
        <v>43</v>
      </c>
      <c r="P697" s="143">
        <f>O697*H697</f>
        <v>0</v>
      </c>
      <c r="Q697" s="143">
        <v>8.0000000000000007E-5</v>
      </c>
      <c r="R697" s="143">
        <f>Q697*H697</f>
        <v>1.9538400000000001E-3</v>
      </c>
      <c r="S697" s="143">
        <v>0</v>
      </c>
      <c r="T697" s="144">
        <f>S697*H697</f>
        <v>0</v>
      </c>
      <c r="AR697" s="145" t="s">
        <v>251</v>
      </c>
      <c r="AT697" s="145" t="s">
        <v>155</v>
      </c>
      <c r="AU697" s="145" t="s">
        <v>88</v>
      </c>
      <c r="AY697" s="17" t="s">
        <v>152</v>
      </c>
      <c r="BE697" s="146">
        <f>IF(N697="základní",J697,0)</f>
        <v>0</v>
      </c>
      <c r="BF697" s="146">
        <f>IF(N697="snížená",J697,0)</f>
        <v>0</v>
      </c>
      <c r="BG697" s="146">
        <f>IF(N697="zákl. přenesená",J697,0)</f>
        <v>0</v>
      </c>
      <c r="BH697" s="146">
        <f>IF(N697="sníž. přenesená",J697,0)</f>
        <v>0</v>
      </c>
      <c r="BI697" s="146">
        <f>IF(N697="nulová",J697,0)</f>
        <v>0</v>
      </c>
      <c r="BJ697" s="17" t="s">
        <v>86</v>
      </c>
      <c r="BK697" s="146">
        <f>ROUND(I697*H697,2)</f>
        <v>0</v>
      </c>
      <c r="BL697" s="17" t="s">
        <v>251</v>
      </c>
      <c r="BM697" s="145" t="s">
        <v>1042</v>
      </c>
    </row>
    <row r="698" spans="2:65" s="12" customFormat="1">
      <c r="B698" s="151"/>
      <c r="D698" s="147" t="s">
        <v>163</v>
      </c>
      <c r="E698" s="152" t="s">
        <v>1</v>
      </c>
      <c r="F698" s="153" t="s">
        <v>1043</v>
      </c>
      <c r="H698" s="152" t="s">
        <v>1</v>
      </c>
      <c r="I698" s="154"/>
      <c r="L698" s="151"/>
      <c r="M698" s="155"/>
      <c r="T698" s="156"/>
      <c r="AT698" s="152" t="s">
        <v>163</v>
      </c>
      <c r="AU698" s="152" t="s">
        <v>88</v>
      </c>
      <c r="AV698" s="12" t="s">
        <v>86</v>
      </c>
      <c r="AW698" s="12" t="s">
        <v>35</v>
      </c>
      <c r="AX698" s="12" t="s">
        <v>78</v>
      </c>
      <c r="AY698" s="152" t="s">
        <v>152</v>
      </c>
    </row>
    <row r="699" spans="2:65" s="13" customFormat="1">
      <c r="B699" s="157"/>
      <c r="D699" s="147" t="s">
        <v>163</v>
      </c>
      <c r="E699" s="158" t="s">
        <v>1</v>
      </c>
      <c r="F699" s="159" t="s">
        <v>1044</v>
      </c>
      <c r="H699" s="160">
        <v>22.866</v>
      </c>
      <c r="I699" s="161"/>
      <c r="L699" s="157"/>
      <c r="M699" s="162"/>
      <c r="T699" s="163"/>
      <c r="AT699" s="158" t="s">
        <v>163</v>
      </c>
      <c r="AU699" s="158" t="s">
        <v>88</v>
      </c>
      <c r="AV699" s="13" t="s">
        <v>88</v>
      </c>
      <c r="AW699" s="13" t="s">
        <v>35</v>
      </c>
      <c r="AX699" s="13" t="s">
        <v>78</v>
      </c>
      <c r="AY699" s="158" t="s">
        <v>152</v>
      </c>
    </row>
    <row r="700" spans="2:65" s="13" customFormat="1">
      <c r="B700" s="157"/>
      <c r="D700" s="147" t="s">
        <v>163</v>
      </c>
      <c r="E700" s="158" t="s">
        <v>1</v>
      </c>
      <c r="F700" s="159" t="s">
        <v>1045</v>
      </c>
      <c r="H700" s="160">
        <v>1.5569999999999999</v>
      </c>
      <c r="I700" s="161"/>
      <c r="L700" s="157"/>
      <c r="M700" s="162"/>
      <c r="T700" s="163"/>
      <c r="AT700" s="158" t="s">
        <v>163</v>
      </c>
      <c r="AU700" s="158" t="s">
        <v>88</v>
      </c>
      <c r="AV700" s="13" t="s">
        <v>88</v>
      </c>
      <c r="AW700" s="13" t="s">
        <v>35</v>
      </c>
      <c r="AX700" s="13" t="s">
        <v>78</v>
      </c>
      <c r="AY700" s="158" t="s">
        <v>152</v>
      </c>
    </row>
    <row r="701" spans="2:65" s="14" customFormat="1">
      <c r="B701" s="164"/>
      <c r="D701" s="147" t="s">
        <v>163</v>
      </c>
      <c r="E701" s="165" t="s">
        <v>1</v>
      </c>
      <c r="F701" s="166" t="s">
        <v>166</v>
      </c>
      <c r="H701" s="167">
        <v>24.422999999999998</v>
      </c>
      <c r="I701" s="168"/>
      <c r="L701" s="164"/>
      <c r="M701" s="169"/>
      <c r="T701" s="170"/>
      <c r="AT701" s="165" t="s">
        <v>163</v>
      </c>
      <c r="AU701" s="165" t="s">
        <v>88</v>
      </c>
      <c r="AV701" s="14" t="s">
        <v>159</v>
      </c>
      <c r="AW701" s="14" t="s">
        <v>35</v>
      </c>
      <c r="AX701" s="14" t="s">
        <v>86</v>
      </c>
      <c r="AY701" s="165" t="s">
        <v>152</v>
      </c>
    </row>
    <row r="702" spans="2:65" s="1" customFormat="1" ht="24.25" customHeight="1">
      <c r="B702" s="32"/>
      <c r="C702" s="133" t="s">
        <v>1046</v>
      </c>
      <c r="D702" s="133" t="s">
        <v>155</v>
      </c>
      <c r="E702" s="134" t="s">
        <v>1047</v>
      </c>
      <c r="F702" s="135" t="s">
        <v>1048</v>
      </c>
      <c r="G702" s="136" t="s">
        <v>177</v>
      </c>
      <c r="H702" s="137">
        <v>24.422999999999998</v>
      </c>
      <c r="I702" s="138"/>
      <c r="J702" s="139">
        <f>ROUND(I702*H702,2)</f>
        <v>0</v>
      </c>
      <c r="K702" s="140"/>
      <c r="L702" s="32"/>
      <c r="M702" s="141" t="s">
        <v>1</v>
      </c>
      <c r="N702" s="142" t="s">
        <v>43</v>
      </c>
      <c r="P702" s="143">
        <f>O702*H702</f>
        <v>0</v>
      </c>
      <c r="Q702" s="143">
        <v>0</v>
      </c>
      <c r="R702" s="143">
        <f>Q702*H702</f>
        <v>0</v>
      </c>
      <c r="S702" s="143">
        <v>0</v>
      </c>
      <c r="T702" s="144">
        <f>S702*H702</f>
        <v>0</v>
      </c>
      <c r="AR702" s="145" t="s">
        <v>251</v>
      </c>
      <c r="AT702" s="145" t="s">
        <v>155</v>
      </c>
      <c r="AU702" s="145" t="s">
        <v>88</v>
      </c>
      <c r="AY702" s="17" t="s">
        <v>152</v>
      </c>
      <c r="BE702" s="146">
        <f>IF(N702="základní",J702,0)</f>
        <v>0</v>
      </c>
      <c r="BF702" s="146">
        <f>IF(N702="snížená",J702,0)</f>
        <v>0</v>
      </c>
      <c r="BG702" s="146">
        <f>IF(N702="zákl. přenesená",J702,0)</f>
        <v>0</v>
      </c>
      <c r="BH702" s="146">
        <f>IF(N702="sníž. přenesená",J702,0)</f>
        <v>0</v>
      </c>
      <c r="BI702" s="146">
        <f>IF(N702="nulová",J702,0)</f>
        <v>0</v>
      </c>
      <c r="BJ702" s="17" t="s">
        <v>86</v>
      </c>
      <c r="BK702" s="146">
        <f>ROUND(I702*H702,2)</f>
        <v>0</v>
      </c>
      <c r="BL702" s="17" t="s">
        <v>251</v>
      </c>
      <c r="BM702" s="145" t="s">
        <v>1049</v>
      </c>
    </row>
    <row r="703" spans="2:65" s="1" customFormat="1" ht="24.25" customHeight="1">
      <c r="B703" s="32"/>
      <c r="C703" s="133" t="s">
        <v>1050</v>
      </c>
      <c r="D703" s="133" t="s">
        <v>155</v>
      </c>
      <c r="E703" s="134" t="s">
        <v>1051</v>
      </c>
      <c r="F703" s="135" t="s">
        <v>1052</v>
      </c>
      <c r="G703" s="136" t="s">
        <v>177</v>
      </c>
      <c r="H703" s="137">
        <v>22.866</v>
      </c>
      <c r="I703" s="138"/>
      <c r="J703" s="139">
        <f>ROUND(I703*H703,2)</f>
        <v>0</v>
      </c>
      <c r="K703" s="140"/>
      <c r="L703" s="32"/>
      <c r="M703" s="141" t="s">
        <v>1</v>
      </c>
      <c r="N703" s="142" t="s">
        <v>43</v>
      </c>
      <c r="P703" s="143">
        <f>O703*H703</f>
        <v>0</v>
      </c>
      <c r="Q703" s="143">
        <v>1.7000000000000001E-4</v>
      </c>
      <c r="R703" s="143">
        <f>Q703*H703</f>
        <v>3.8872200000000003E-3</v>
      </c>
      <c r="S703" s="143">
        <v>0</v>
      </c>
      <c r="T703" s="144">
        <f>S703*H703</f>
        <v>0</v>
      </c>
      <c r="AR703" s="145" t="s">
        <v>251</v>
      </c>
      <c r="AT703" s="145" t="s">
        <v>155</v>
      </c>
      <c r="AU703" s="145" t="s">
        <v>88</v>
      </c>
      <c r="AY703" s="17" t="s">
        <v>152</v>
      </c>
      <c r="BE703" s="146">
        <f>IF(N703="základní",J703,0)</f>
        <v>0</v>
      </c>
      <c r="BF703" s="146">
        <f>IF(N703="snížená",J703,0)</f>
        <v>0</v>
      </c>
      <c r="BG703" s="146">
        <f>IF(N703="zákl. přenesená",J703,0)</f>
        <v>0</v>
      </c>
      <c r="BH703" s="146">
        <f>IF(N703="sníž. přenesená",J703,0)</f>
        <v>0</v>
      </c>
      <c r="BI703" s="146">
        <f>IF(N703="nulová",J703,0)</f>
        <v>0</v>
      </c>
      <c r="BJ703" s="17" t="s">
        <v>86</v>
      </c>
      <c r="BK703" s="146">
        <f>ROUND(I703*H703,2)</f>
        <v>0</v>
      </c>
      <c r="BL703" s="17" t="s">
        <v>251</v>
      </c>
      <c r="BM703" s="145" t="s">
        <v>1053</v>
      </c>
    </row>
    <row r="704" spans="2:65" s="12" customFormat="1">
      <c r="B704" s="151"/>
      <c r="D704" s="147" t="s">
        <v>163</v>
      </c>
      <c r="E704" s="152" t="s">
        <v>1</v>
      </c>
      <c r="F704" s="153" t="s">
        <v>164</v>
      </c>
      <c r="H704" s="152" t="s">
        <v>1</v>
      </c>
      <c r="I704" s="154"/>
      <c r="L704" s="151"/>
      <c r="M704" s="155"/>
      <c r="T704" s="156"/>
      <c r="AT704" s="152" t="s">
        <v>163</v>
      </c>
      <c r="AU704" s="152" t="s">
        <v>88</v>
      </c>
      <c r="AV704" s="12" t="s">
        <v>86</v>
      </c>
      <c r="AW704" s="12" t="s">
        <v>35</v>
      </c>
      <c r="AX704" s="12" t="s">
        <v>78</v>
      </c>
      <c r="AY704" s="152" t="s">
        <v>152</v>
      </c>
    </row>
    <row r="705" spans="2:65" s="13" customFormat="1">
      <c r="B705" s="157"/>
      <c r="D705" s="147" t="s">
        <v>163</v>
      </c>
      <c r="E705" s="158" t="s">
        <v>1</v>
      </c>
      <c r="F705" s="159" t="s">
        <v>1054</v>
      </c>
      <c r="H705" s="160">
        <v>6.6</v>
      </c>
      <c r="I705" s="161"/>
      <c r="L705" s="157"/>
      <c r="M705" s="162"/>
      <c r="T705" s="163"/>
      <c r="AT705" s="158" t="s">
        <v>163</v>
      </c>
      <c r="AU705" s="158" t="s">
        <v>88</v>
      </c>
      <c r="AV705" s="13" t="s">
        <v>88</v>
      </c>
      <c r="AW705" s="13" t="s">
        <v>35</v>
      </c>
      <c r="AX705" s="13" t="s">
        <v>78</v>
      </c>
      <c r="AY705" s="158" t="s">
        <v>152</v>
      </c>
    </row>
    <row r="706" spans="2:65" s="13" customFormat="1">
      <c r="B706" s="157"/>
      <c r="D706" s="147" t="s">
        <v>163</v>
      </c>
      <c r="E706" s="158" t="s">
        <v>1</v>
      </c>
      <c r="F706" s="159" t="s">
        <v>1055</v>
      </c>
      <c r="H706" s="160">
        <v>16.265999999999998</v>
      </c>
      <c r="I706" s="161"/>
      <c r="L706" s="157"/>
      <c r="M706" s="162"/>
      <c r="T706" s="163"/>
      <c r="AT706" s="158" t="s">
        <v>163</v>
      </c>
      <c r="AU706" s="158" t="s">
        <v>88</v>
      </c>
      <c r="AV706" s="13" t="s">
        <v>88</v>
      </c>
      <c r="AW706" s="13" t="s">
        <v>35</v>
      </c>
      <c r="AX706" s="13" t="s">
        <v>78</v>
      </c>
      <c r="AY706" s="158" t="s">
        <v>152</v>
      </c>
    </row>
    <row r="707" spans="2:65" s="14" customFormat="1">
      <c r="B707" s="164"/>
      <c r="D707" s="147" t="s">
        <v>163</v>
      </c>
      <c r="E707" s="165" t="s">
        <v>1</v>
      </c>
      <c r="F707" s="166" t="s">
        <v>166</v>
      </c>
      <c r="H707" s="167">
        <v>22.866</v>
      </c>
      <c r="I707" s="168"/>
      <c r="L707" s="164"/>
      <c r="M707" s="169"/>
      <c r="T707" s="170"/>
      <c r="AT707" s="165" t="s">
        <v>163</v>
      </c>
      <c r="AU707" s="165" t="s">
        <v>88</v>
      </c>
      <c r="AV707" s="14" t="s">
        <v>159</v>
      </c>
      <c r="AW707" s="14" t="s">
        <v>35</v>
      </c>
      <c r="AX707" s="14" t="s">
        <v>86</v>
      </c>
      <c r="AY707" s="165" t="s">
        <v>152</v>
      </c>
    </row>
    <row r="708" spans="2:65" s="1" customFormat="1" ht="24.25" customHeight="1">
      <c r="B708" s="32"/>
      <c r="C708" s="133" t="s">
        <v>1056</v>
      </c>
      <c r="D708" s="133" t="s">
        <v>155</v>
      </c>
      <c r="E708" s="134" t="s">
        <v>1057</v>
      </c>
      <c r="F708" s="135" t="s">
        <v>1058</v>
      </c>
      <c r="G708" s="136" t="s">
        <v>177</v>
      </c>
      <c r="H708" s="137">
        <v>1.5569999999999999</v>
      </c>
      <c r="I708" s="138"/>
      <c r="J708" s="139">
        <f>ROUND(I708*H708,2)</f>
        <v>0</v>
      </c>
      <c r="K708" s="140"/>
      <c r="L708" s="32"/>
      <c r="M708" s="141" t="s">
        <v>1</v>
      </c>
      <c r="N708" s="142" t="s">
        <v>43</v>
      </c>
      <c r="P708" s="143">
        <f>O708*H708</f>
        <v>0</v>
      </c>
      <c r="Q708" s="143">
        <v>1.2E-4</v>
      </c>
      <c r="R708" s="143">
        <f>Q708*H708</f>
        <v>1.8683999999999999E-4</v>
      </c>
      <c r="S708" s="143">
        <v>0</v>
      </c>
      <c r="T708" s="144">
        <f>S708*H708</f>
        <v>0</v>
      </c>
      <c r="AR708" s="145" t="s">
        <v>251</v>
      </c>
      <c r="AT708" s="145" t="s">
        <v>155</v>
      </c>
      <c r="AU708" s="145" t="s">
        <v>88</v>
      </c>
      <c r="AY708" s="17" t="s">
        <v>152</v>
      </c>
      <c r="BE708" s="146">
        <f>IF(N708="základní",J708,0)</f>
        <v>0</v>
      </c>
      <c r="BF708" s="146">
        <f>IF(N708="snížená",J708,0)</f>
        <v>0</v>
      </c>
      <c r="BG708" s="146">
        <f>IF(N708="zákl. přenesená",J708,0)</f>
        <v>0</v>
      </c>
      <c r="BH708" s="146">
        <f>IF(N708="sníž. přenesená",J708,0)</f>
        <v>0</v>
      </c>
      <c r="BI708" s="146">
        <f>IF(N708="nulová",J708,0)</f>
        <v>0</v>
      </c>
      <c r="BJ708" s="17" t="s">
        <v>86</v>
      </c>
      <c r="BK708" s="146">
        <f>ROUND(I708*H708,2)</f>
        <v>0</v>
      </c>
      <c r="BL708" s="17" t="s">
        <v>251</v>
      </c>
      <c r="BM708" s="145" t="s">
        <v>1059</v>
      </c>
    </row>
    <row r="709" spans="2:65" s="12" customFormat="1">
      <c r="B709" s="151"/>
      <c r="D709" s="147" t="s">
        <v>163</v>
      </c>
      <c r="E709" s="152" t="s">
        <v>1</v>
      </c>
      <c r="F709" s="153" t="s">
        <v>1060</v>
      </c>
      <c r="H709" s="152" t="s">
        <v>1</v>
      </c>
      <c r="I709" s="154"/>
      <c r="L709" s="151"/>
      <c r="M709" s="155"/>
      <c r="T709" s="156"/>
      <c r="AT709" s="152" t="s">
        <v>163</v>
      </c>
      <c r="AU709" s="152" t="s">
        <v>88</v>
      </c>
      <c r="AV709" s="12" t="s">
        <v>86</v>
      </c>
      <c r="AW709" s="12" t="s">
        <v>35</v>
      </c>
      <c r="AX709" s="12" t="s">
        <v>78</v>
      </c>
      <c r="AY709" s="152" t="s">
        <v>152</v>
      </c>
    </row>
    <row r="710" spans="2:65" s="13" customFormat="1">
      <c r="B710" s="157"/>
      <c r="D710" s="147" t="s">
        <v>163</v>
      </c>
      <c r="E710" s="158" t="s">
        <v>1</v>
      </c>
      <c r="F710" s="159" t="s">
        <v>1061</v>
      </c>
      <c r="H710" s="160">
        <v>1.5569999999999999</v>
      </c>
      <c r="I710" s="161"/>
      <c r="L710" s="157"/>
      <c r="M710" s="162"/>
      <c r="T710" s="163"/>
      <c r="AT710" s="158" t="s">
        <v>163</v>
      </c>
      <c r="AU710" s="158" t="s">
        <v>88</v>
      </c>
      <c r="AV710" s="13" t="s">
        <v>88</v>
      </c>
      <c r="AW710" s="13" t="s">
        <v>35</v>
      </c>
      <c r="AX710" s="13" t="s">
        <v>78</v>
      </c>
      <c r="AY710" s="158" t="s">
        <v>152</v>
      </c>
    </row>
    <row r="711" spans="2:65" s="14" customFormat="1">
      <c r="B711" s="164"/>
      <c r="D711" s="147" t="s">
        <v>163</v>
      </c>
      <c r="E711" s="165" t="s">
        <v>1</v>
      </c>
      <c r="F711" s="166" t="s">
        <v>166</v>
      </c>
      <c r="H711" s="167">
        <v>1.5569999999999999</v>
      </c>
      <c r="I711" s="168"/>
      <c r="L711" s="164"/>
      <c r="M711" s="169"/>
      <c r="T711" s="170"/>
      <c r="AT711" s="165" t="s">
        <v>163</v>
      </c>
      <c r="AU711" s="165" t="s">
        <v>88</v>
      </c>
      <c r="AV711" s="14" t="s">
        <v>159</v>
      </c>
      <c r="AW711" s="14" t="s">
        <v>35</v>
      </c>
      <c r="AX711" s="14" t="s">
        <v>86</v>
      </c>
      <c r="AY711" s="165" t="s">
        <v>152</v>
      </c>
    </row>
    <row r="712" spans="2:65" s="1" customFormat="1" ht="24.25" customHeight="1">
      <c r="B712" s="32"/>
      <c r="C712" s="133" t="s">
        <v>1062</v>
      </c>
      <c r="D712" s="133" t="s">
        <v>155</v>
      </c>
      <c r="E712" s="134" t="s">
        <v>1063</v>
      </c>
      <c r="F712" s="135" t="s">
        <v>1064</v>
      </c>
      <c r="G712" s="136" t="s">
        <v>177</v>
      </c>
      <c r="H712" s="137">
        <v>1.5569999999999999</v>
      </c>
      <c r="I712" s="138"/>
      <c r="J712" s="139">
        <f>ROUND(I712*H712,2)</f>
        <v>0</v>
      </c>
      <c r="K712" s="140"/>
      <c r="L712" s="32"/>
      <c r="M712" s="141" t="s">
        <v>1</v>
      </c>
      <c r="N712" s="142" t="s">
        <v>43</v>
      </c>
      <c r="P712" s="143">
        <f>O712*H712</f>
        <v>0</v>
      </c>
      <c r="Q712" s="143">
        <v>1.2E-4</v>
      </c>
      <c r="R712" s="143">
        <f>Q712*H712</f>
        <v>1.8683999999999999E-4</v>
      </c>
      <c r="S712" s="143">
        <v>0</v>
      </c>
      <c r="T712" s="144">
        <f>S712*H712</f>
        <v>0</v>
      </c>
      <c r="AR712" s="145" t="s">
        <v>251</v>
      </c>
      <c r="AT712" s="145" t="s">
        <v>155</v>
      </c>
      <c r="AU712" s="145" t="s">
        <v>88</v>
      </c>
      <c r="AY712" s="17" t="s">
        <v>152</v>
      </c>
      <c r="BE712" s="146">
        <f>IF(N712="základní",J712,0)</f>
        <v>0</v>
      </c>
      <c r="BF712" s="146">
        <f>IF(N712="snížená",J712,0)</f>
        <v>0</v>
      </c>
      <c r="BG712" s="146">
        <f>IF(N712="zákl. přenesená",J712,0)</f>
        <v>0</v>
      </c>
      <c r="BH712" s="146">
        <f>IF(N712="sníž. přenesená",J712,0)</f>
        <v>0</v>
      </c>
      <c r="BI712" s="146">
        <f>IF(N712="nulová",J712,0)</f>
        <v>0</v>
      </c>
      <c r="BJ712" s="17" t="s">
        <v>86</v>
      </c>
      <c r="BK712" s="146">
        <f>ROUND(I712*H712,2)</f>
        <v>0</v>
      </c>
      <c r="BL712" s="17" t="s">
        <v>251</v>
      </c>
      <c r="BM712" s="145" t="s">
        <v>1065</v>
      </c>
    </row>
    <row r="713" spans="2:65" s="1" customFormat="1" ht="37.9" customHeight="1">
      <c r="B713" s="32"/>
      <c r="C713" s="133" t="s">
        <v>1066</v>
      </c>
      <c r="D713" s="133" t="s">
        <v>155</v>
      </c>
      <c r="E713" s="134" t="s">
        <v>1067</v>
      </c>
      <c r="F713" s="135" t="s">
        <v>1068</v>
      </c>
      <c r="G713" s="136" t="s">
        <v>177</v>
      </c>
      <c r="H713" s="137">
        <v>24.422999999999998</v>
      </c>
      <c r="I713" s="138"/>
      <c r="J713" s="139">
        <f>ROUND(I713*H713,2)</f>
        <v>0</v>
      </c>
      <c r="K713" s="140"/>
      <c r="L713" s="32"/>
      <c r="M713" s="141" t="s">
        <v>1</v>
      </c>
      <c r="N713" s="142" t="s">
        <v>43</v>
      </c>
      <c r="P713" s="143">
        <f>O713*H713</f>
        <v>0</v>
      </c>
      <c r="Q713" s="143">
        <v>0.03</v>
      </c>
      <c r="R713" s="143">
        <f>Q713*H713</f>
        <v>0.73268999999999995</v>
      </c>
      <c r="S713" s="143">
        <v>0.03</v>
      </c>
      <c r="T713" s="144">
        <f>S713*H713</f>
        <v>0.73268999999999995</v>
      </c>
      <c r="AR713" s="145" t="s">
        <v>251</v>
      </c>
      <c r="AT713" s="145" t="s">
        <v>155</v>
      </c>
      <c r="AU713" s="145" t="s">
        <v>88</v>
      </c>
      <c r="AY713" s="17" t="s">
        <v>152</v>
      </c>
      <c r="BE713" s="146">
        <f>IF(N713="základní",J713,0)</f>
        <v>0</v>
      </c>
      <c r="BF713" s="146">
        <f>IF(N713="snížená",J713,0)</f>
        <v>0</v>
      </c>
      <c r="BG713" s="146">
        <f>IF(N713="zákl. přenesená",J713,0)</f>
        <v>0</v>
      </c>
      <c r="BH713" s="146">
        <f>IF(N713="sníž. přenesená",J713,0)</f>
        <v>0</v>
      </c>
      <c r="BI713" s="146">
        <f>IF(N713="nulová",J713,0)</f>
        <v>0</v>
      </c>
      <c r="BJ713" s="17" t="s">
        <v>86</v>
      </c>
      <c r="BK713" s="146">
        <f>ROUND(I713*H713,2)</f>
        <v>0</v>
      </c>
      <c r="BL713" s="17" t="s">
        <v>251</v>
      </c>
      <c r="BM713" s="145" t="s">
        <v>1069</v>
      </c>
    </row>
    <row r="714" spans="2:65" s="11" customFormat="1" ht="22.9" customHeight="1">
      <c r="B714" s="121"/>
      <c r="D714" s="122" t="s">
        <v>77</v>
      </c>
      <c r="E714" s="131" t="s">
        <v>1070</v>
      </c>
      <c r="F714" s="131" t="s">
        <v>1071</v>
      </c>
      <c r="I714" s="124"/>
      <c r="J714" s="132">
        <f>BK714</f>
        <v>0</v>
      </c>
      <c r="L714" s="121"/>
      <c r="M714" s="126"/>
      <c r="P714" s="127">
        <f>SUM(P715:P748)</f>
        <v>0</v>
      </c>
      <c r="R714" s="127">
        <f>SUM(R715:R748)</f>
        <v>0.16839567999999999</v>
      </c>
      <c r="T714" s="128">
        <f>SUM(T715:T748)</f>
        <v>5.6054099999999999E-3</v>
      </c>
      <c r="AR714" s="122" t="s">
        <v>88</v>
      </c>
      <c r="AT714" s="129" t="s">
        <v>77</v>
      </c>
      <c r="AU714" s="129" t="s">
        <v>86</v>
      </c>
      <c r="AY714" s="122" t="s">
        <v>152</v>
      </c>
      <c r="BK714" s="130">
        <f>SUM(BK715:BK748)</f>
        <v>0</v>
      </c>
    </row>
    <row r="715" spans="2:65" s="1" customFormat="1" ht="24.25" customHeight="1">
      <c r="B715" s="32"/>
      <c r="C715" s="133" t="s">
        <v>1072</v>
      </c>
      <c r="D715" s="133" t="s">
        <v>155</v>
      </c>
      <c r="E715" s="134" t="s">
        <v>1073</v>
      </c>
      <c r="F715" s="135" t="s">
        <v>1074</v>
      </c>
      <c r="G715" s="136" t="s">
        <v>177</v>
      </c>
      <c r="H715" s="137">
        <v>445.96699999999998</v>
      </c>
      <c r="I715" s="138"/>
      <c r="J715" s="139">
        <f>ROUND(I715*H715,2)</f>
        <v>0</v>
      </c>
      <c r="K715" s="140"/>
      <c r="L715" s="32"/>
      <c r="M715" s="141" t="s">
        <v>1</v>
      </c>
      <c r="N715" s="142" t="s">
        <v>43</v>
      </c>
      <c r="P715" s="143">
        <f>O715*H715</f>
        <v>0</v>
      </c>
      <c r="Q715" s="143">
        <v>0</v>
      </c>
      <c r="R715" s="143">
        <f>Q715*H715</f>
        <v>0</v>
      </c>
      <c r="S715" s="143">
        <v>0</v>
      </c>
      <c r="T715" s="144">
        <f>S715*H715</f>
        <v>0</v>
      </c>
      <c r="AR715" s="145" t="s">
        <v>251</v>
      </c>
      <c r="AT715" s="145" t="s">
        <v>155</v>
      </c>
      <c r="AU715" s="145" t="s">
        <v>88</v>
      </c>
      <c r="AY715" s="17" t="s">
        <v>152</v>
      </c>
      <c r="BE715" s="146">
        <f>IF(N715="základní",J715,0)</f>
        <v>0</v>
      </c>
      <c r="BF715" s="146">
        <f>IF(N715="snížená",J715,0)</f>
        <v>0</v>
      </c>
      <c r="BG715" s="146">
        <f>IF(N715="zákl. přenesená",J715,0)</f>
        <v>0</v>
      </c>
      <c r="BH715" s="146">
        <f>IF(N715="sníž. přenesená",J715,0)</f>
        <v>0</v>
      </c>
      <c r="BI715" s="146">
        <f>IF(N715="nulová",J715,0)</f>
        <v>0</v>
      </c>
      <c r="BJ715" s="17" t="s">
        <v>86</v>
      </c>
      <c r="BK715" s="146">
        <f>ROUND(I715*H715,2)</f>
        <v>0</v>
      </c>
      <c r="BL715" s="17" t="s">
        <v>251</v>
      </c>
      <c r="BM715" s="145" t="s">
        <v>1075</v>
      </c>
    </row>
    <row r="716" spans="2:65" s="1" customFormat="1" ht="24.25" customHeight="1">
      <c r="B716" s="32"/>
      <c r="C716" s="133" t="s">
        <v>1076</v>
      </c>
      <c r="D716" s="133" t="s">
        <v>155</v>
      </c>
      <c r="E716" s="134" t="s">
        <v>1077</v>
      </c>
      <c r="F716" s="135" t="s">
        <v>1078</v>
      </c>
      <c r="G716" s="136" t="s">
        <v>177</v>
      </c>
      <c r="H716" s="137">
        <v>146.179</v>
      </c>
      <c r="I716" s="138"/>
      <c r="J716" s="139">
        <f>ROUND(I716*H716,2)</f>
        <v>0</v>
      </c>
      <c r="K716" s="140"/>
      <c r="L716" s="32"/>
      <c r="M716" s="141" t="s">
        <v>1</v>
      </c>
      <c r="N716" s="142" t="s">
        <v>43</v>
      </c>
      <c r="P716" s="143">
        <f>O716*H716</f>
        <v>0</v>
      </c>
      <c r="Q716" s="143">
        <v>0</v>
      </c>
      <c r="R716" s="143">
        <f>Q716*H716</f>
        <v>0</v>
      </c>
      <c r="S716" s="143">
        <v>3.0000000000000001E-5</v>
      </c>
      <c r="T716" s="144">
        <f>S716*H716</f>
        <v>4.3853700000000004E-3</v>
      </c>
      <c r="AR716" s="145" t="s">
        <v>251</v>
      </c>
      <c r="AT716" s="145" t="s">
        <v>155</v>
      </c>
      <c r="AU716" s="145" t="s">
        <v>88</v>
      </c>
      <c r="AY716" s="17" t="s">
        <v>152</v>
      </c>
      <c r="BE716" s="146">
        <f>IF(N716="základní",J716,0)</f>
        <v>0</v>
      </c>
      <c r="BF716" s="146">
        <f>IF(N716="snížená",J716,0)</f>
        <v>0</v>
      </c>
      <c r="BG716" s="146">
        <f>IF(N716="zákl. přenesená",J716,0)</f>
        <v>0</v>
      </c>
      <c r="BH716" s="146">
        <f>IF(N716="sníž. přenesená",J716,0)</f>
        <v>0</v>
      </c>
      <c r="BI716" s="146">
        <f>IF(N716="nulová",J716,0)</f>
        <v>0</v>
      </c>
      <c r="BJ716" s="17" t="s">
        <v>86</v>
      </c>
      <c r="BK716" s="146">
        <f>ROUND(I716*H716,2)</f>
        <v>0</v>
      </c>
      <c r="BL716" s="17" t="s">
        <v>251</v>
      </c>
      <c r="BM716" s="145" t="s">
        <v>1079</v>
      </c>
    </row>
    <row r="717" spans="2:65" s="13" customFormat="1">
      <c r="B717" s="157"/>
      <c r="D717" s="147" t="s">
        <v>163</v>
      </c>
      <c r="E717" s="158" t="s">
        <v>1</v>
      </c>
      <c r="F717" s="159" t="s">
        <v>206</v>
      </c>
      <c r="H717" s="160">
        <v>54.125</v>
      </c>
      <c r="I717" s="161"/>
      <c r="L717" s="157"/>
      <c r="M717" s="162"/>
      <c r="T717" s="163"/>
      <c r="AT717" s="158" t="s">
        <v>163</v>
      </c>
      <c r="AU717" s="158" t="s">
        <v>88</v>
      </c>
      <c r="AV717" s="13" t="s">
        <v>88</v>
      </c>
      <c r="AW717" s="13" t="s">
        <v>35</v>
      </c>
      <c r="AX717" s="13" t="s">
        <v>78</v>
      </c>
      <c r="AY717" s="158" t="s">
        <v>152</v>
      </c>
    </row>
    <row r="718" spans="2:65" s="13" customFormat="1">
      <c r="B718" s="157"/>
      <c r="D718" s="147" t="s">
        <v>163</v>
      </c>
      <c r="E718" s="158" t="s">
        <v>1</v>
      </c>
      <c r="F718" s="159" t="s">
        <v>212</v>
      </c>
      <c r="H718" s="160">
        <v>76.754000000000005</v>
      </c>
      <c r="I718" s="161"/>
      <c r="L718" s="157"/>
      <c r="M718" s="162"/>
      <c r="T718" s="163"/>
      <c r="AT718" s="158" t="s">
        <v>163</v>
      </c>
      <c r="AU718" s="158" t="s">
        <v>88</v>
      </c>
      <c r="AV718" s="13" t="s">
        <v>88</v>
      </c>
      <c r="AW718" s="13" t="s">
        <v>35</v>
      </c>
      <c r="AX718" s="13" t="s">
        <v>78</v>
      </c>
      <c r="AY718" s="158" t="s">
        <v>152</v>
      </c>
    </row>
    <row r="719" spans="2:65" s="13" customFormat="1">
      <c r="B719" s="157"/>
      <c r="D719" s="147" t="s">
        <v>163</v>
      </c>
      <c r="E719" s="158" t="s">
        <v>1</v>
      </c>
      <c r="F719" s="159" t="s">
        <v>1080</v>
      </c>
      <c r="H719" s="160">
        <v>15.3</v>
      </c>
      <c r="I719" s="161"/>
      <c r="L719" s="157"/>
      <c r="M719" s="162"/>
      <c r="T719" s="163"/>
      <c r="AT719" s="158" t="s">
        <v>163</v>
      </c>
      <c r="AU719" s="158" t="s">
        <v>88</v>
      </c>
      <c r="AV719" s="13" t="s">
        <v>88</v>
      </c>
      <c r="AW719" s="13" t="s">
        <v>35</v>
      </c>
      <c r="AX719" s="13" t="s">
        <v>78</v>
      </c>
      <c r="AY719" s="158" t="s">
        <v>152</v>
      </c>
    </row>
    <row r="720" spans="2:65" s="14" customFormat="1">
      <c r="B720" s="164"/>
      <c r="D720" s="147" t="s">
        <v>163</v>
      </c>
      <c r="E720" s="165" t="s">
        <v>1</v>
      </c>
      <c r="F720" s="166" t="s">
        <v>166</v>
      </c>
      <c r="H720" s="167">
        <v>146.17900000000003</v>
      </c>
      <c r="I720" s="168"/>
      <c r="L720" s="164"/>
      <c r="M720" s="169"/>
      <c r="T720" s="170"/>
      <c r="AT720" s="165" t="s">
        <v>163</v>
      </c>
      <c r="AU720" s="165" t="s">
        <v>88</v>
      </c>
      <c r="AV720" s="14" t="s">
        <v>159</v>
      </c>
      <c r="AW720" s="14" t="s">
        <v>35</v>
      </c>
      <c r="AX720" s="14" t="s">
        <v>86</v>
      </c>
      <c r="AY720" s="165" t="s">
        <v>152</v>
      </c>
    </row>
    <row r="721" spans="2:65" s="1" customFormat="1" ht="16.5" customHeight="1">
      <c r="B721" s="32"/>
      <c r="C721" s="171" t="s">
        <v>1081</v>
      </c>
      <c r="D721" s="171" t="s">
        <v>223</v>
      </c>
      <c r="E721" s="172" t="s">
        <v>1082</v>
      </c>
      <c r="F721" s="173" t="s">
        <v>1083</v>
      </c>
      <c r="G721" s="174" t="s">
        <v>177</v>
      </c>
      <c r="H721" s="175">
        <v>153.488</v>
      </c>
      <c r="I721" s="176"/>
      <c r="J721" s="177">
        <f>ROUND(I721*H721,2)</f>
        <v>0</v>
      </c>
      <c r="K721" s="178"/>
      <c r="L721" s="179"/>
      <c r="M721" s="180" t="s">
        <v>1</v>
      </c>
      <c r="N721" s="181" t="s">
        <v>43</v>
      </c>
      <c r="P721" s="143">
        <f>O721*H721</f>
        <v>0</v>
      </c>
      <c r="Q721" s="143">
        <v>4.0000000000000003E-5</v>
      </c>
      <c r="R721" s="143">
        <f>Q721*H721</f>
        <v>6.1395200000000007E-3</v>
      </c>
      <c r="S721" s="143">
        <v>0</v>
      </c>
      <c r="T721" s="144">
        <f>S721*H721</f>
        <v>0</v>
      </c>
      <c r="AR721" s="145" t="s">
        <v>332</v>
      </c>
      <c r="AT721" s="145" t="s">
        <v>223</v>
      </c>
      <c r="AU721" s="145" t="s">
        <v>88</v>
      </c>
      <c r="AY721" s="17" t="s">
        <v>152</v>
      </c>
      <c r="BE721" s="146">
        <f>IF(N721="základní",J721,0)</f>
        <v>0</v>
      </c>
      <c r="BF721" s="146">
        <f>IF(N721="snížená",J721,0)</f>
        <v>0</v>
      </c>
      <c r="BG721" s="146">
        <f>IF(N721="zákl. přenesená",J721,0)</f>
        <v>0</v>
      </c>
      <c r="BH721" s="146">
        <f>IF(N721="sníž. přenesená",J721,0)</f>
        <v>0</v>
      </c>
      <c r="BI721" s="146">
        <f>IF(N721="nulová",J721,0)</f>
        <v>0</v>
      </c>
      <c r="BJ721" s="17" t="s">
        <v>86</v>
      </c>
      <c r="BK721" s="146">
        <f>ROUND(I721*H721,2)</f>
        <v>0</v>
      </c>
      <c r="BL721" s="17" t="s">
        <v>251</v>
      </c>
      <c r="BM721" s="145" t="s">
        <v>1084</v>
      </c>
    </row>
    <row r="722" spans="2:65" s="13" customFormat="1">
      <c r="B722" s="157"/>
      <c r="D722" s="147" t="s">
        <v>163</v>
      </c>
      <c r="F722" s="159" t="s">
        <v>1085</v>
      </c>
      <c r="H722" s="160">
        <v>153.488</v>
      </c>
      <c r="I722" s="161"/>
      <c r="L722" s="157"/>
      <c r="M722" s="162"/>
      <c r="T722" s="163"/>
      <c r="AT722" s="158" t="s">
        <v>163</v>
      </c>
      <c r="AU722" s="158" t="s">
        <v>88</v>
      </c>
      <c r="AV722" s="13" t="s">
        <v>88</v>
      </c>
      <c r="AW722" s="13" t="s">
        <v>4</v>
      </c>
      <c r="AX722" s="13" t="s">
        <v>86</v>
      </c>
      <c r="AY722" s="158" t="s">
        <v>152</v>
      </c>
    </row>
    <row r="723" spans="2:65" s="1" customFormat="1" ht="44.25" customHeight="1">
      <c r="B723" s="32"/>
      <c r="C723" s="133" t="s">
        <v>1086</v>
      </c>
      <c r="D723" s="133" t="s">
        <v>155</v>
      </c>
      <c r="E723" s="134" t="s">
        <v>1087</v>
      </c>
      <c r="F723" s="135" t="s">
        <v>1088</v>
      </c>
      <c r="G723" s="136" t="s">
        <v>177</v>
      </c>
      <c r="H723" s="137">
        <v>40.667999999999999</v>
      </c>
      <c r="I723" s="138"/>
      <c r="J723" s="139">
        <f>ROUND(I723*H723,2)</f>
        <v>0</v>
      </c>
      <c r="K723" s="140"/>
      <c r="L723" s="32"/>
      <c r="M723" s="141" t="s">
        <v>1</v>
      </c>
      <c r="N723" s="142" t="s">
        <v>43</v>
      </c>
      <c r="P723" s="143">
        <f>O723*H723</f>
        <v>0</v>
      </c>
      <c r="Q723" s="143">
        <v>0</v>
      </c>
      <c r="R723" s="143">
        <f>Q723*H723</f>
        <v>0</v>
      </c>
      <c r="S723" s="143">
        <v>3.0000000000000001E-5</v>
      </c>
      <c r="T723" s="144">
        <f>S723*H723</f>
        <v>1.2200399999999999E-3</v>
      </c>
      <c r="AR723" s="145" t="s">
        <v>251</v>
      </c>
      <c r="AT723" s="145" t="s">
        <v>155</v>
      </c>
      <c r="AU723" s="145" t="s">
        <v>88</v>
      </c>
      <c r="AY723" s="17" t="s">
        <v>152</v>
      </c>
      <c r="BE723" s="146">
        <f>IF(N723="základní",J723,0)</f>
        <v>0</v>
      </c>
      <c r="BF723" s="146">
        <f>IF(N723="snížená",J723,0)</f>
        <v>0</v>
      </c>
      <c r="BG723" s="146">
        <f>IF(N723="zákl. přenesená",J723,0)</f>
        <v>0</v>
      </c>
      <c r="BH723" s="146">
        <f>IF(N723="sníž. přenesená",J723,0)</f>
        <v>0</v>
      </c>
      <c r="BI723" s="146">
        <f>IF(N723="nulová",J723,0)</f>
        <v>0</v>
      </c>
      <c r="BJ723" s="17" t="s">
        <v>86</v>
      </c>
      <c r="BK723" s="146">
        <f>ROUND(I723*H723,2)</f>
        <v>0</v>
      </c>
      <c r="BL723" s="17" t="s">
        <v>251</v>
      </c>
      <c r="BM723" s="145" t="s">
        <v>1089</v>
      </c>
    </row>
    <row r="724" spans="2:65" s="13" customFormat="1">
      <c r="B724" s="157"/>
      <c r="D724" s="147" t="s">
        <v>163</v>
      </c>
      <c r="E724" s="158" t="s">
        <v>1</v>
      </c>
      <c r="F724" s="159" t="s">
        <v>1090</v>
      </c>
      <c r="H724" s="160">
        <v>15.016999999999999</v>
      </c>
      <c r="I724" s="161"/>
      <c r="L724" s="157"/>
      <c r="M724" s="162"/>
      <c r="T724" s="163"/>
      <c r="AT724" s="158" t="s">
        <v>163</v>
      </c>
      <c r="AU724" s="158" t="s">
        <v>88</v>
      </c>
      <c r="AV724" s="13" t="s">
        <v>88</v>
      </c>
      <c r="AW724" s="13" t="s">
        <v>35</v>
      </c>
      <c r="AX724" s="13" t="s">
        <v>78</v>
      </c>
      <c r="AY724" s="158" t="s">
        <v>152</v>
      </c>
    </row>
    <row r="725" spans="2:65" s="13" customFormat="1">
      <c r="B725" s="157"/>
      <c r="D725" s="147" t="s">
        <v>163</v>
      </c>
      <c r="E725" s="158" t="s">
        <v>1</v>
      </c>
      <c r="F725" s="159" t="s">
        <v>1091</v>
      </c>
      <c r="H725" s="160">
        <v>20.725999999999999</v>
      </c>
      <c r="I725" s="161"/>
      <c r="L725" s="157"/>
      <c r="M725" s="162"/>
      <c r="T725" s="163"/>
      <c r="AT725" s="158" t="s">
        <v>163</v>
      </c>
      <c r="AU725" s="158" t="s">
        <v>88</v>
      </c>
      <c r="AV725" s="13" t="s">
        <v>88</v>
      </c>
      <c r="AW725" s="13" t="s">
        <v>35</v>
      </c>
      <c r="AX725" s="13" t="s">
        <v>78</v>
      </c>
      <c r="AY725" s="158" t="s">
        <v>152</v>
      </c>
    </row>
    <row r="726" spans="2:65" s="13" customFormat="1">
      <c r="B726" s="157"/>
      <c r="D726" s="147" t="s">
        <v>163</v>
      </c>
      <c r="E726" s="158" t="s">
        <v>1</v>
      </c>
      <c r="F726" s="159" t="s">
        <v>1092</v>
      </c>
      <c r="H726" s="160">
        <v>4.9249999999999998</v>
      </c>
      <c r="I726" s="161"/>
      <c r="L726" s="157"/>
      <c r="M726" s="162"/>
      <c r="T726" s="163"/>
      <c r="AT726" s="158" t="s">
        <v>163</v>
      </c>
      <c r="AU726" s="158" t="s">
        <v>88</v>
      </c>
      <c r="AV726" s="13" t="s">
        <v>88</v>
      </c>
      <c r="AW726" s="13" t="s">
        <v>35</v>
      </c>
      <c r="AX726" s="13" t="s">
        <v>78</v>
      </c>
      <c r="AY726" s="158" t="s">
        <v>152</v>
      </c>
    </row>
    <row r="727" spans="2:65" s="14" customFormat="1">
      <c r="B727" s="164"/>
      <c r="D727" s="147" t="s">
        <v>163</v>
      </c>
      <c r="E727" s="165" t="s">
        <v>1</v>
      </c>
      <c r="F727" s="166" t="s">
        <v>166</v>
      </c>
      <c r="H727" s="167">
        <v>40.667999999999992</v>
      </c>
      <c r="I727" s="168"/>
      <c r="L727" s="164"/>
      <c r="M727" s="169"/>
      <c r="T727" s="170"/>
      <c r="AT727" s="165" t="s">
        <v>163</v>
      </c>
      <c r="AU727" s="165" t="s">
        <v>88</v>
      </c>
      <c r="AV727" s="14" t="s">
        <v>159</v>
      </c>
      <c r="AW727" s="14" t="s">
        <v>35</v>
      </c>
      <c r="AX727" s="14" t="s">
        <v>86</v>
      </c>
      <c r="AY727" s="165" t="s">
        <v>152</v>
      </c>
    </row>
    <row r="728" spans="2:65" s="1" customFormat="1" ht="16.5" customHeight="1">
      <c r="B728" s="32"/>
      <c r="C728" s="171" t="s">
        <v>1093</v>
      </c>
      <c r="D728" s="171" t="s">
        <v>223</v>
      </c>
      <c r="E728" s="172" t="s">
        <v>1082</v>
      </c>
      <c r="F728" s="173" t="s">
        <v>1083</v>
      </c>
      <c r="G728" s="174" t="s">
        <v>177</v>
      </c>
      <c r="H728" s="175">
        <v>42.701000000000001</v>
      </c>
      <c r="I728" s="176"/>
      <c r="J728" s="177">
        <f>ROUND(I728*H728,2)</f>
        <v>0</v>
      </c>
      <c r="K728" s="178"/>
      <c r="L728" s="179"/>
      <c r="M728" s="180" t="s">
        <v>1</v>
      </c>
      <c r="N728" s="181" t="s">
        <v>43</v>
      </c>
      <c r="P728" s="143">
        <f>O728*H728</f>
        <v>0</v>
      </c>
      <c r="Q728" s="143">
        <v>4.0000000000000003E-5</v>
      </c>
      <c r="R728" s="143">
        <f>Q728*H728</f>
        <v>1.7080400000000001E-3</v>
      </c>
      <c r="S728" s="143">
        <v>0</v>
      </c>
      <c r="T728" s="144">
        <f>S728*H728</f>
        <v>0</v>
      </c>
      <c r="AR728" s="145" t="s">
        <v>332</v>
      </c>
      <c r="AT728" s="145" t="s">
        <v>223</v>
      </c>
      <c r="AU728" s="145" t="s">
        <v>88</v>
      </c>
      <c r="AY728" s="17" t="s">
        <v>152</v>
      </c>
      <c r="BE728" s="146">
        <f>IF(N728="základní",J728,0)</f>
        <v>0</v>
      </c>
      <c r="BF728" s="146">
        <f>IF(N728="snížená",J728,0)</f>
        <v>0</v>
      </c>
      <c r="BG728" s="146">
        <f>IF(N728="zákl. přenesená",J728,0)</f>
        <v>0</v>
      </c>
      <c r="BH728" s="146">
        <f>IF(N728="sníž. přenesená",J728,0)</f>
        <v>0</v>
      </c>
      <c r="BI728" s="146">
        <f>IF(N728="nulová",J728,0)</f>
        <v>0</v>
      </c>
      <c r="BJ728" s="17" t="s">
        <v>86</v>
      </c>
      <c r="BK728" s="146">
        <f>ROUND(I728*H728,2)</f>
        <v>0</v>
      </c>
      <c r="BL728" s="17" t="s">
        <v>251</v>
      </c>
      <c r="BM728" s="145" t="s">
        <v>1094</v>
      </c>
    </row>
    <row r="729" spans="2:65" s="13" customFormat="1">
      <c r="B729" s="157"/>
      <c r="D729" s="147" t="s">
        <v>163</v>
      </c>
      <c r="F729" s="159" t="s">
        <v>1095</v>
      </c>
      <c r="H729" s="160">
        <v>42.701000000000001</v>
      </c>
      <c r="I729" s="161"/>
      <c r="L729" s="157"/>
      <c r="M729" s="162"/>
      <c r="T729" s="163"/>
      <c r="AT729" s="158" t="s">
        <v>163</v>
      </c>
      <c r="AU729" s="158" t="s">
        <v>88</v>
      </c>
      <c r="AV729" s="13" t="s">
        <v>88</v>
      </c>
      <c r="AW729" s="13" t="s">
        <v>4</v>
      </c>
      <c r="AX729" s="13" t="s">
        <v>86</v>
      </c>
      <c r="AY729" s="158" t="s">
        <v>152</v>
      </c>
    </row>
    <row r="730" spans="2:65" s="1" customFormat="1" ht="33" customHeight="1">
      <c r="B730" s="32"/>
      <c r="C730" s="133" t="s">
        <v>1096</v>
      </c>
      <c r="D730" s="133" t="s">
        <v>155</v>
      </c>
      <c r="E730" s="134" t="s">
        <v>1097</v>
      </c>
      <c r="F730" s="135" t="s">
        <v>1098</v>
      </c>
      <c r="G730" s="136" t="s">
        <v>177</v>
      </c>
      <c r="H730" s="137">
        <v>445.96699999999998</v>
      </c>
      <c r="I730" s="138"/>
      <c r="J730" s="139">
        <f>ROUND(I730*H730,2)</f>
        <v>0</v>
      </c>
      <c r="K730" s="140"/>
      <c r="L730" s="32"/>
      <c r="M730" s="141" t="s">
        <v>1</v>
      </c>
      <c r="N730" s="142" t="s">
        <v>43</v>
      </c>
      <c r="P730" s="143">
        <f>O730*H730</f>
        <v>0</v>
      </c>
      <c r="Q730" s="143">
        <v>1E-4</v>
      </c>
      <c r="R730" s="143">
        <f>Q730*H730</f>
        <v>4.4596700000000003E-2</v>
      </c>
      <c r="S730" s="143">
        <v>0</v>
      </c>
      <c r="T730" s="144">
        <f>S730*H730</f>
        <v>0</v>
      </c>
      <c r="AR730" s="145" t="s">
        <v>251</v>
      </c>
      <c r="AT730" s="145" t="s">
        <v>155</v>
      </c>
      <c r="AU730" s="145" t="s">
        <v>88</v>
      </c>
      <c r="AY730" s="17" t="s">
        <v>152</v>
      </c>
      <c r="BE730" s="146">
        <f>IF(N730="základní",J730,0)</f>
        <v>0</v>
      </c>
      <c r="BF730" s="146">
        <f>IF(N730="snížená",J730,0)</f>
        <v>0</v>
      </c>
      <c r="BG730" s="146">
        <f>IF(N730="zákl. přenesená",J730,0)</f>
        <v>0</v>
      </c>
      <c r="BH730" s="146">
        <f>IF(N730="sníž. přenesená",J730,0)</f>
        <v>0</v>
      </c>
      <c r="BI730" s="146">
        <f>IF(N730="nulová",J730,0)</f>
        <v>0</v>
      </c>
      <c r="BJ730" s="17" t="s">
        <v>86</v>
      </c>
      <c r="BK730" s="146">
        <f>ROUND(I730*H730,2)</f>
        <v>0</v>
      </c>
      <c r="BL730" s="17" t="s">
        <v>251</v>
      </c>
      <c r="BM730" s="145" t="s">
        <v>1099</v>
      </c>
    </row>
    <row r="731" spans="2:65" s="1" customFormat="1" ht="44.25" customHeight="1">
      <c r="B731" s="32"/>
      <c r="C731" s="133" t="s">
        <v>1100</v>
      </c>
      <c r="D731" s="133" t="s">
        <v>155</v>
      </c>
      <c r="E731" s="134" t="s">
        <v>1101</v>
      </c>
      <c r="F731" s="135" t="s">
        <v>1102</v>
      </c>
      <c r="G731" s="136" t="s">
        <v>177</v>
      </c>
      <c r="H731" s="137">
        <v>445.96699999999998</v>
      </c>
      <c r="I731" s="138"/>
      <c r="J731" s="139">
        <f>ROUND(I731*H731,2)</f>
        <v>0</v>
      </c>
      <c r="K731" s="140"/>
      <c r="L731" s="32"/>
      <c r="M731" s="141" t="s">
        <v>1</v>
      </c>
      <c r="N731" s="142" t="s">
        <v>43</v>
      </c>
      <c r="P731" s="143">
        <f>O731*H731</f>
        <v>0</v>
      </c>
      <c r="Q731" s="143">
        <v>2.5999999999999998E-4</v>
      </c>
      <c r="R731" s="143">
        <f>Q731*H731</f>
        <v>0.11595141999999999</v>
      </c>
      <c r="S731" s="143">
        <v>0</v>
      </c>
      <c r="T731" s="144">
        <f>S731*H731</f>
        <v>0</v>
      </c>
      <c r="AR731" s="145" t="s">
        <v>251</v>
      </c>
      <c r="AT731" s="145" t="s">
        <v>155</v>
      </c>
      <c r="AU731" s="145" t="s">
        <v>88</v>
      </c>
      <c r="AY731" s="17" t="s">
        <v>152</v>
      </c>
      <c r="BE731" s="146">
        <f>IF(N731="základní",J731,0)</f>
        <v>0</v>
      </c>
      <c r="BF731" s="146">
        <f>IF(N731="snížená",J731,0)</f>
        <v>0</v>
      </c>
      <c r="BG731" s="146">
        <f>IF(N731="zákl. přenesená",J731,0)</f>
        <v>0</v>
      </c>
      <c r="BH731" s="146">
        <f>IF(N731="sníž. přenesená",J731,0)</f>
        <v>0</v>
      </c>
      <c r="BI731" s="146">
        <f>IF(N731="nulová",J731,0)</f>
        <v>0</v>
      </c>
      <c r="BJ731" s="17" t="s">
        <v>86</v>
      </c>
      <c r="BK731" s="146">
        <f>ROUND(I731*H731,2)</f>
        <v>0</v>
      </c>
      <c r="BL731" s="17" t="s">
        <v>251</v>
      </c>
      <c r="BM731" s="145" t="s">
        <v>1103</v>
      </c>
    </row>
    <row r="732" spans="2:65" s="12" customFormat="1">
      <c r="B732" s="151"/>
      <c r="D732" s="147" t="s">
        <v>163</v>
      </c>
      <c r="E732" s="152" t="s">
        <v>1</v>
      </c>
      <c r="F732" s="153" t="s">
        <v>1104</v>
      </c>
      <c r="H732" s="152" t="s">
        <v>1</v>
      </c>
      <c r="I732" s="154"/>
      <c r="L732" s="151"/>
      <c r="M732" s="155"/>
      <c r="T732" s="156"/>
      <c r="AT732" s="152" t="s">
        <v>163</v>
      </c>
      <c r="AU732" s="152" t="s">
        <v>88</v>
      </c>
      <c r="AV732" s="12" t="s">
        <v>86</v>
      </c>
      <c r="AW732" s="12" t="s">
        <v>35</v>
      </c>
      <c r="AX732" s="12" t="s">
        <v>78</v>
      </c>
      <c r="AY732" s="152" t="s">
        <v>152</v>
      </c>
    </row>
    <row r="733" spans="2:65" s="13" customFormat="1">
      <c r="B733" s="157"/>
      <c r="D733" s="147" t="s">
        <v>163</v>
      </c>
      <c r="E733" s="158" t="s">
        <v>1</v>
      </c>
      <c r="F733" s="159" t="s">
        <v>1105</v>
      </c>
      <c r="H733" s="160">
        <v>54.125</v>
      </c>
      <c r="I733" s="161"/>
      <c r="L733" s="157"/>
      <c r="M733" s="162"/>
      <c r="T733" s="163"/>
      <c r="AT733" s="158" t="s">
        <v>163</v>
      </c>
      <c r="AU733" s="158" t="s">
        <v>88</v>
      </c>
      <c r="AV733" s="13" t="s">
        <v>88</v>
      </c>
      <c r="AW733" s="13" t="s">
        <v>35</v>
      </c>
      <c r="AX733" s="13" t="s">
        <v>78</v>
      </c>
      <c r="AY733" s="158" t="s">
        <v>152</v>
      </c>
    </row>
    <row r="734" spans="2:65" s="13" customFormat="1">
      <c r="B734" s="157"/>
      <c r="D734" s="147" t="s">
        <v>163</v>
      </c>
      <c r="E734" s="158" t="s">
        <v>1</v>
      </c>
      <c r="F734" s="159" t="s">
        <v>1106</v>
      </c>
      <c r="H734" s="160">
        <v>135.68100000000001</v>
      </c>
      <c r="I734" s="161"/>
      <c r="L734" s="157"/>
      <c r="M734" s="162"/>
      <c r="T734" s="163"/>
      <c r="AT734" s="158" t="s">
        <v>163</v>
      </c>
      <c r="AU734" s="158" t="s">
        <v>88</v>
      </c>
      <c r="AV734" s="13" t="s">
        <v>88</v>
      </c>
      <c r="AW734" s="13" t="s">
        <v>35</v>
      </c>
      <c r="AX734" s="13" t="s">
        <v>78</v>
      </c>
      <c r="AY734" s="158" t="s">
        <v>152</v>
      </c>
    </row>
    <row r="735" spans="2:65" s="13" customFormat="1">
      <c r="B735" s="157"/>
      <c r="D735" s="147" t="s">
        <v>163</v>
      </c>
      <c r="E735" s="158" t="s">
        <v>1</v>
      </c>
      <c r="F735" s="159" t="s">
        <v>1107</v>
      </c>
      <c r="H735" s="160">
        <v>6.2279999999999998</v>
      </c>
      <c r="I735" s="161"/>
      <c r="L735" s="157"/>
      <c r="M735" s="162"/>
      <c r="T735" s="163"/>
      <c r="AT735" s="158" t="s">
        <v>163</v>
      </c>
      <c r="AU735" s="158" t="s">
        <v>88</v>
      </c>
      <c r="AV735" s="13" t="s">
        <v>88</v>
      </c>
      <c r="AW735" s="13" t="s">
        <v>35</v>
      </c>
      <c r="AX735" s="13" t="s">
        <v>78</v>
      </c>
      <c r="AY735" s="158" t="s">
        <v>152</v>
      </c>
    </row>
    <row r="736" spans="2:65" s="13" customFormat="1">
      <c r="B736" s="157"/>
      <c r="D736" s="147" t="s">
        <v>163</v>
      </c>
      <c r="E736" s="158" t="s">
        <v>1</v>
      </c>
      <c r="F736" s="159" t="s">
        <v>1108</v>
      </c>
      <c r="H736" s="160">
        <v>-15.016999999999999</v>
      </c>
      <c r="I736" s="161"/>
      <c r="L736" s="157"/>
      <c r="M736" s="162"/>
      <c r="T736" s="163"/>
      <c r="AT736" s="158" t="s">
        <v>163</v>
      </c>
      <c r="AU736" s="158" t="s">
        <v>88</v>
      </c>
      <c r="AV736" s="13" t="s">
        <v>88</v>
      </c>
      <c r="AW736" s="13" t="s">
        <v>35</v>
      </c>
      <c r="AX736" s="13" t="s">
        <v>78</v>
      </c>
      <c r="AY736" s="158" t="s">
        <v>152</v>
      </c>
    </row>
    <row r="737" spans="2:65" s="12" customFormat="1">
      <c r="B737" s="151"/>
      <c r="D737" s="147" t="s">
        <v>163</v>
      </c>
      <c r="E737" s="152" t="s">
        <v>1</v>
      </c>
      <c r="F737" s="153" t="s">
        <v>180</v>
      </c>
      <c r="H737" s="152" t="s">
        <v>1</v>
      </c>
      <c r="I737" s="154"/>
      <c r="L737" s="151"/>
      <c r="M737" s="155"/>
      <c r="T737" s="156"/>
      <c r="AT737" s="152" t="s">
        <v>163</v>
      </c>
      <c r="AU737" s="152" t="s">
        <v>88</v>
      </c>
      <c r="AV737" s="12" t="s">
        <v>86</v>
      </c>
      <c r="AW737" s="12" t="s">
        <v>35</v>
      </c>
      <c r="AX737" s="12" t="s">
        <v>78</v>
      </c>
      <c r="AY737" s="152" t="s">
        <v>152</v>
      </c>
    </row>
    <row r="738" spans="2:65" s="13" customFormat="1">
      <c r="B738" s="157"/>
      <c r="D738" s="147" t="s">
        <v>163</v>
      </c>
      <c r="E738" s="158" t="s">
        <v>1</v>
      </c>
      <c r="F738" s="159" t="s">
        <v>1109</v>
      </c>
      <c r="H738" s="160">
        <v>24.914000000000001</v>
      </c>
      <c r="I738" s="161"/>
      <c r="L738" s="157"/>
      <c r="M738" s="162"/>
      <c r="T738" s="163"/>
      <c r="AT738" s="158" t="s">
        <v>163</v>
      </c>
      <c r="AU738" s="158" t="s">
        <v>88</v>
      </c>
      <c r="AV738" s="13" t="s">
        <v>88</v>
      </c>
      <c r="AW738" s="13" t="s">
        <v>35</v>
      </c>
      <c r="AX738" s="13" t="s">
        <v>78</v>
      </c>
      <c r="AY738" s="158" t="s">
        <v>152</v>
      </c>
    </row>
    <row r="739" spans="2:65" s="13" customFormat="1">
      <c r="B739" s="157"/>
      <c r="D739" s="147" t="s">
        <v>163</v>
      </c>
      <c r="E739" s="158" t="s">
        <v>1</v>
      </c>
      <c r="F739" s="159" t="s">
        <v>181</v>
      </c>
      <c r="H739" s="160">
        <v>38.054000000000002</v>
      </c>
      <c r="I739" s="161"/>
      <c r="L739" s="157"/>
      <c r="M739" s="162"/>
      <c r="T739" s="163"/>
      <c r="AT739" s="158" t="s">
        <v>163</v>
      </c>
      <c r="AU739" s="158" t="s">
        <v>88</v>
      </c>
      <c r="AV739" s="13" t="s">
        <v>88</v>
      </c>
      <c r="AW739" s="13" t="s">
        <v>35</v>
      </c>
      <c r="AX739" s="13" t="s">
        <v>78</v>
      </c>
      <c r="AY739" s="158" t="s">
        <v>152</v>
      </c>
    </row>
    <row r="740" spans="2:65" s="13" customFormat="1">
      <c r="B740" s="157"/>
      <c r="D740" s="147" t="s">
        <v>163</v>
      </c>
      <c r="E740" s="158" t="s">
        <v>1</v>
      </c>
      <c r="F740" s="159" t="s">
        <v>182</v>
      </c>
      <c r="H740" s="160">
        <v>41.228999999999999</v>
      </c>
      <c r="I740" s="161"/>
      <c r="L740" s="157"/>
      <c r="M740" s="162"/>
      <c r="T740" s="163"/>
      <c r="AT740" s="158" t="s">
        <v>163</v>
      </c>
      <c r="AU740" s="158" t="s">
        <v>88</v>
      </c>
      <c r="AV740" s="13" t="s">
        <v>88</v>
      </c>
      <c r="AW740" s="13" t="s">
        <v>35</v>
      </c>
      <c r="AX740" s="13" t="s">
        <v>78</v>
      </c>
      <c r="AY740" s="158" t="s">
        <v>152</v>
      </c>
    </row>
    <row r="741" spans="2:65" s="13" customFormat="1">
      <c r="B741" s="157"/>
      <c r="D741" s="147" t="s">
        <v>163</v>
      </c>
      <c r="E741" s="158" t="s">
        <v>1</v>
      </c>
      <c r="F741" s="159" t="s">
        <v>183</v>
      </c>
      <c r="H741" s="160">
        <v>17.617999999999999</v>
      </c>
      <c r="I741" s="161"/>
      <c r="L741" s="157"/>
      <c r="M741" s="162"/>
      <c r="T741" s="163"/>
      <c r="AT741" s="158" t="s">
        <v>163</v>
      </c>
      <c r="AU741" s="158" t="s">
        <v>88</v>
      </c>
      <c r="AV741" s="13" t="s">
        <v>88</v>
      </c>
      <c r="AW741" s="13" t="s">
        <v>35</v>
      </c>
      <c r="AX741" s="13" t="s">
        <v>78</v>
      </c>
      <c r="AY741" s="158" t="s">
        <v>152</v>
      </c>
    </row>
    <row r="742" spans="2:65" s="13" customFormat="1">
      <c r="B742" s="157"/>
      <c r="D742" s="147" t="s">
        <v>163</v>
      </c>
      <c r="E742" s="158" t="s">
        <v>1</v>
      </c>
      <c r="F742" s="159" t="s">
        <v>184</v>
      </c>
      <c r="H742" s="160">
        <v>22.669</v>
      </c>
      <c r="I742" s="161"/>
      <c r="L742" s="157"/>
      <c r="M742" s="162"/>
      <c r="T742" s="163"/>
      <c r="AT742" s="158" t="s">
        <v>163</v>
      </c>
      <c r="AU742" s="158" t="s">
        <v>88</v>
      </c>
      <c r="AV742" s="13" t="s">
        <v>88</v>
      </c>
      <c r="AW742" s="13" t="s">
        <v>35</v>
      </c>
      <c r="AX742" s="13" t="s">
        <v>78</v>
      </c>
      <c r="AY742" s="158" t="s">
        <v>152</v>
      </c>
    </row>
    <row r="743" spans="2:65" s="12" customFormat="1">
      <c r="B743" s="151"/>
      <c r="D743" s="147" t="s">
        <v>163</v>
      </c>
      <c r="E743" s="152" t="s">
        <v>1</v>
      </c>
      <c r="F743" s="153" t="s">
        <v>541</v>
      </c>
      <c r="H743" s="152" t="s">
        <v>1</v>
      </c>
      <c r="I743" s="154"/>
      <c r="L743" s="151"/>
      <c r="M743" s="155"/>
      <c r="T743" s="156"/>
      <c r="AT743" s="152" t="s">
        <v>163</v>
      </c>
      <c r="AU743" s="152" t="s">
        <v>88</v>
      </c>
      <c r="AV743" s="12" t="s">
        <v>86</v>
      </c>
      <c r="AW743" s="12" t="s">
        <v>35</v>
      </c>
      <c r="AX743" s="12" t="s">
        <v>78</v>
      </c>
      <c r="AY743" s="152" t="s">
        <v>152</v>
      </c>
    </row>
    <row r="744" spans="2:65" s="13" customFormat="1">
      <c r="B744" s="157"/>
      <c r="D744" s="147" t="s">
        <v>163</v>
      </c>
      <c r="E744" s="158" t="s">
        <v>1</v>
      </c>
      <c r="F744" s="159" t="s">
        <v>1110</v>
      </c>
      <c r="H744" s="160">
        <v>76.096000000000004</v>
      </c>
      <c r="I744" s="161"/>
      <c r="L744" s="157"/>
      <c r="M744" s="162"/>
      <c r="T744" s="163"/>
      <c r="AT744" s="158" t="s">
        <v>163</v>
      </c>
      <c r="AU744" s="158" t="s">
        <v>88</v>
      </c>
      <c r="AV744" s="13" t="s">
        <v>88</v>
      </c>
      <c r="AW744" s="13" t="s">
        <v>35</v>
      </c>
      <c r="AX744" s="13" t="s">
        <v>78</v>
      </c>
      <c r="AY744" s="158" t="s">
        <v>152</v>
      </c>
    </row>
    <row r="745" spans="2:65" s="13" customFormat="1">
      <c r="B745" s="157"/>
      <c r="D745" s="147" t="s">
        <v>163</v>
      </c>
      <c r="E745" s="158" t="s">
        <v>1</v>
      </c>
      <c r="F745" s="159" t="s">
        <v>1111</v>
      </c>
      <c r="H745" s="160">
        <v>14.77</v>
      </c>
      <c r="I745" s="161"/>
      <c r="L745" s="157"/>
      <c r="M745" s="162"/>
      <c r="T745" s="163"/>
      <c r="AT745" s="158" t="s">
        <v>163</v>
      </c>
      <c r="AU745" s="158" t="s">
        <v>88</v>
      </c>
      <c r="AV745" s="13" t="s">
        <v>88</v>
      </c>
      <c r="AW745" s="13" t="s">
        <v>35</v>
      </c>
      <c r="AX745" s="13" t="s">
        <v>78</v>
      </c>
      <c r="AY745" s="158" t="s">
        <v>152</v>
      </c>
    </row>
    <row r="746" spans="2:65" s="13" customFormat="1">
      <c r="B746" s="157"/>
      <c r="D746" s="147" t="s">
        <v>163</v>
      </c>
      <c r="E746" s="158" t="s">
        <v>1</v>
      </c>
      <c r="F746" s="159" t="s">
        <v>1112</v>
      </c>
      <c r="H746" s="160">
        <v>17.600000000000001</v>
      </c>
      <c r="I746" s="161"/>
      <c r="L746" s="157"/>
      <c r="M746" s="162"/>
      <c r="T746" s="163"/>
      <c r="AT746" s="158" t="s">
        <v>163</v>
      </c>
      <c r="AU746" s="158" t="s">
        <v>88</v>
      </c>
      <c r="AV746" s="13" t="s">
        <v>88</v>
      </c>
      <c r="AW746" s="13" t="s">
        <v>35</v>
      </c>
      <c r="AX746" s="13" t="s">
        <v>78</v>
      </c>
      <c r="AY746" s="158" t="s">
        <v>152</v>
      </c>
    </row>
    <row r="747" spans="2:65" s="13" customFormat="1">
      <c r="B747" s="157"/>
      <c r="D747" s="147" t="s">
        <v>163</v>
      </c>
      <c r="E747" s="158" t="s">
        <v>1</v>
      </c>
      <c r="F747" s="159" t="s">
        <v>1113</v>
      </c>
      <c r="H747" s="160">
        <v>12</v>
      </c>
      <c r="I747" s="161"/>
      <c r="L747" s="157"/>
      <c r="M747" s="162"/>
      <c r="T747" s="163"/>
      <c r="AT747" s="158" t="s">
        <v>163</v>
      </c>
      <c r="AU747" s="158" t="s">
        <v>88</v>
      </c>
      <c r="AV747" s="13" t="s">
        <v>88</v>
      </c>
      <c r="AW747" s="13" t="s">
        <v>35</v>
      </c>
      <c r="AX747" s="13" t="s">
        <v>78</v>
      </c>
      <c r="AY747" s="158" t="s">
        <v>152</v>
      </c>
    </row>
    <row r="748" spans="2:65" s="14" customFormat="1">
      <c r="B748" s="164"/>
      <c r="D748" s="147" t="s">
        <v>163</v>
      </c>
      <c r="E748" s="165" t="s">
        <v>1</v>
      </c>
      <c r="F748" s="166" t="s">
        <v>166</v>
      </c>
      <c r="H748" s="167">
        <v>445.96700000000004</v>
      </c>
      <c r="I748" s="168"/>
      <c r="L748" s="164"/>
      <c r="M748" s="169"/>
      <c r="T748" s="170"/>
      <c r="AT748" s="165" t="s">
        <v>163</v>
      </c>
      <c r="AU748" s="165" t="s">
        <v>88</v>
      </c>
      <c r="AV748" s="14" t="s">
        <v>159</v>
      </c>
      <c r="AW748" s="14" t="s">
        <v>35</v>
      </c>
      <c r="AX748" s="14" t="s">
        <v>86</v>
      </c>
      <c r="AY748" s="165" t="s">
        <v>152</v>
      </c>
    </row>
    <row r="749" spans="2:65" s="11" customFormat="1" ht="22.9" customHeight="1">
      <c r="B749" s="121"/>
      <c r="D749" s="122" t="s">
        <v>77</v>
      </c>
      <c r="E749" s="131" t="s">
        <v>1114</v>
      </c>
      <c r="F749" s="131" t="s">
        <v>1115</v>
      </c>
      <c r="I749" s="124"/>
      <c r="J749" s="132">
        <f>BK749</f>
        <v>0</v>
      </c>
      <c r="L749" s="121"/>
      <c r="M749" s="126"/>
      <c r="P749" s="127">
        <f>SUM(P750:P762)</f>
        <v>0</v>
      </c>
      <c r="R749" s="127">
        <f>SUM(R750:R762)</f>
        <v>0.11266799999999999</v>
      </c>
      <c r="T749" s="128">
        <f>SUM(T750:T762)</f>
        <v>0.176256</v>
      </c>
      <c r="AR749" s="122" t="s">
        <v>88</v>
      </c>
      <c r="AT749" s="129" t="s">
        <v>77</v>
      </c>
      <c r="AU749" s="129" t="s">
        <v>86</v>
      </c>
      <c r="AY749" s="122" t="s">
        <v>152</v>
      </c>
      <c r="BK749" s="130">
        <f>SUM(BK750:BK762)</f>
        <v>0</v>
      </c>
    </row>
    <row r="750" spans="2:65" s="1" customFormat="1" ht="49.15" customHeight="1">
      <c r="B750" s="32"/>
      <c r="C750" s="133" t="s">
        <v>1116</v>
      </c>
      <c r="D750" s="133" t="s">
        <v>155</v>
      </c>
      <c r="E750" s="134" t="s">
        <v>1117</v>
      </c>
      <c r="F750" s="135" t="s">
        <v>1118</v>
      </c>
      <c r="G750" s="136" t="s">
        <v>170</v>
      </c>
      <c r="H750" s="137">
        <v>4</v>
      </c>
      <c r="I750" s="138"/>
      <c r="J750" s="139">
        <f>ROUND(I750*H750,2)</f>
        <v>0</v>
      </c>
      <c r="K750" s="140"/>
      <c r="L750" s="32"/>
      <c r="M750" s="141" t="s">
        <v>1</v>
      </c>
      <c r="N750" s="142" t="s">
        <v>43</v>
      </c>
      <c r="P750" s="143">
        <f>O750*H750</f>
        <v>0</v>
      </c>
      <c r="Q750" s="143">
        <v>0</v>
      </c>
      <c r="R750" s="143">
        <f>Q750*H750</f>
        <v>0</v>
      </c>
      <c r="S750" s="143">
        <v>0</v>
      </c>
      <c r="T750" s="144">
        <f>S750*H750</f>
        <v>0</v>
      </c>
      <c r="AR750" s="145" t="s">
        <v>251</v>
      </c>
      <c r="AT750" s="145" t="s">
        <v>155</v>
      </c>
      <c r="AU750" s="145" t="s">
        <v>88</v>
      </c>
      <c r="AY750" s="17" t="s">
        <v>152</v>
      </c>
      <c r="BE750" s="146">
        <f>IF(N750="základní",J750,0)</f>
        <v>0</v>
      </c>
      <c r="BF750" s="146">
        <f>IF(N750="snížená",J750,0)</f>
        <v>0</v>
      </c>
      <c r="BG750" s="146">
        <f>IF(N750="zákl. přenesená",J750,0)</f>
        <v>0</v>
      </c>
      <c r="BH750" s="146">
        <f>IF(N750="sníž. přenesená",J750,0)</f>
        <v>0</v>
      </c>
      <c r="BI750" s="146">
        <f>IF(N750="nulová",J750,0)</f>
        <v>0</v>
      </c>
      <c r="BJ750" s="17" t="s">
        <v>86</v>
      </c>
      <c r="BK750" s="146">
        <f>ROUND(I750*H750,2)</f>
        <v>0</v>
      </c>
      <c r="BL750" s="17" t="s">
        <v>251</v>
      </c>
      <c r="BM750" s="145" t="s">
        <v>1119</v>
      </c>
    </row>
    <row r="751" spans="2:65" s="13" customFormat="1">
      <c r="B751" s="157"/>
      <c r="D751" s="147" t="s">
        <v>163</v>
      </c>
      <c r="E751" s="158" t="s">
        <v>1</v>
      </c>
      <c r="F751" s="159" t="s">
        <v>1120</v>
      </c>
      <c r="H751" s="160">
        <v>4</v>
      </c>
      <c r="I751" s="161"/>
      <c r="L751" s="157"/>
      <c r="M751" s="162"/>
      <c r="T751" s="163"/>
      <c r="AT751" s="158" t="s">
        <v>163</v>
      </c>
      <c r="AU751" s="158" t="s">
        <v>88</v>
      </c>
      <c r="AV751" s="13" t="s">
        <v>88</v>
      </c>
      <c r="AW751" s="13" t="s">
        <v>35</v>
      </c>
      <c r="AX751" s="13" t="s">
        <v>78</v>
      </c>
      <c r="AY751" s="158" t="s">
        <v>152</v>
      </c>
    </row>
    <row r="752" spans="2:65" s="14" customFormat="1">
      <c r="B752" s="164"/>
      <c r="D752" s="147" t="s">
        <v>163</v>
      </c>
      <c r="E752" s="165" t="s">
        <v>1</v>
      </c>
      <c r="F752" s="166" t="s">
        <v>166</v>
      </c>
      <c r="H752" s="167">
        <v>4</v>
      </c>
      <c r="I752" s="168"/>
      <c r="L752" s="164"/>
      <c r="M752" s="169"/>
      <c r="T752" s="170"/>
      <c r="AT752" s="165" t="s">
        <v>163</v>
      </c>
      <c r="AU752" s="165" t="s">
        <v>88</v>
      </c>
      <c r="AV752" s="14" t="s">
        <v>159</v>
      </c>
      <c r="AW752" s="14" t="s">
        <v>35</v>
      </c>
      <c r="AX752" s="14" t="s">
        <v>86</v>
      </c>
      <c r="AY752" s="165" t="s">
        <v>152</v>
      </c>
    </row>
    <row r="753" spans="2:65" s="1" customFormat="1" ht="37.9" customHeight="1">
      <c r="B753" s="32"/>
      <c r="C753" s="171" t="s">
        <v>1121</v>
      </c>
      <c r="D753" s="171" t="s">
        <v>223</v>
      </c>
      <c r="E753" s="172" t="s">
        <v>1122</v>
      </c>
      <c r="F753" s="173" t="s">
        <v>1123</v>
      </c>
      <c r="G753" s="174" t="s">
        <v>177</v>
      </c>
      <c r="H753" s="175">
        <v>16.399999999999999</v>
      </c>
      <c r="I753" s="176"/>
      <c r="J753" s="177">
        <f>ROUND(I753*H753,2)</f>
        <v>0</v>
      </c>
      <c r="K753" s="178"/>
      <c r="L753" s="179"/>
      <c r="M753" s="180" t="s">
        <v>1</v>
      </c>
      <c r="N753" s="181" t="s">
        <v>43</v>
      </c>
      <c r="P753" s="143">
        <f>O753*H753</f>
        <v>0</v>
      </c>
      <c r="Q753" s="143">
        <v>6.8700000000000002E-3</v>
      </c>
      <c r="R753" s="143">
        <f>Q753*H753</f>
        <v>0.11266799999999999</v>
      </c>
      <c r="S753" s="143">
        <v>0</v>
      </c>
      <c r="T753" s="144">
        <f>S753*H753</f>
        <v>0</v>
      </c>
      <c r="AR753" s="145" t="s">
        <v>332</v>
      </c>
      <c r="AT753" s="145" t="s">
        <v>223</v>
      </c>
      <c r="AU753" s="145" t="s">
        <v>88</v>
      </c>
      <c r="AY753" s="17" t="s">
        <v>152</v>
      </c>
      <c r="BE753" s="146">
        <f>IF(N753="základní",J753,0)</f>
        <v>0</v>
      </c>
      <c r="BF753" s="146">
        <f>IF(N753="snížená",J753,0)</f>
        <v>0</v>
      </c>
      <c r="BG753" s="146">
        <f>IF(N753="zákl. přenesená",J753,0)</f>
        <v>0</v>
      </c>
      <c r="BH753" s="146">
        <f>IF(N753="sníž. přenesená",J753,0)</f>
        <v>0</v>
      </c>
      <c r="BI753" s="146">
        <f>IF(N753="nulová",J753,0)</f>
        <v>0</v>
      </c>
      <c r="BJ753" s="17" t="s">
        <v>86</v>
      </c>
      <c r="BK753" s="146">
        <f>ROUND(I753*H753,2)</f>
        <v>0</v>
      </c>
      <c r="BL753" s="17" t="s">
        <v>251</v>
      </c>
      <c r="BM753" s="145" t="s">
        <v>1124</v>
      </c>
    </row>
    <row r="754" spans="2:65" s="1" customFormat="1" ht="18">
      <c r="B754" s="32"/>
      <c r="D754" s="147" t="s">
        <v>161</v>
      </c>
      <c r="F754" s="148" t="s">
        <v>847</v>
      </c>
      <c r="I754" s="149"/>
      <c r="L754" s="32"/>
      <c r="M754" s="150"/>
      <c r="T754" s="56"/>
      <c r="AT754" s="17" t="s">
        <v>161</v>
      </c>
      <c r="AU754" s="17" t="s">
        <v>88</v>
      </c>
    </row>
    <row r="755" spans="2:65" s="13" customFormat="1">
      <c r="B755" s="157"/>
      <c r="D755" s="147" t="s">
        <v>163</v>
      </c>
      <c r="F755" s="159" t="s">
        <v>1125</v>
      </c>
      <c r="H755" s="160">
        <v>16.399999999999999</v>
      </c>
      <c r="I755" s="161"/>
      <c r="L755" s="157"/>
      <c r="M755" s="162"/>
      <c r="T755" s="163"/>
      <c r="AT755" s="158" t="s">
        <v>163</v>
      </c>
      <c r="AU755" s="158" t="s">
        <v>88</v>
      </c>
      <c r="AV755" s="13" t="s">
        <v>88</v>
      </c>
      <c r="AW755" s="13" t="s">
        <v>4</v>
      </c>
      <c r="AX755" s="13" t="s">
        <v>86</v>
      </c>
      <c r="AY755" s="158" t="s">
        <v>152</v>
      </c>
    </row>
    <row r="756" spans="2:65" s="1" customFormat="1" ht="16.5" customHeight="1">
      <c r="B756" s="32"/>
      <c r="C756" s="133" t="s">
        <v>1126</v>
      </c>
      <c r="D756" s="133" t="s">
        <v>155</v>
      </c>
      <c r="E756" s="134" t="s">
        <v>1127</v>
      </c>
      <c r="F756" s="135" t="s">
        <v>1128</v>
      </c>
      <c r="G756" s="136" t="s">
        <v>177</v>
      </c>
      <c r="H756" s="137">
        <v>19.584</v>
      </c>
      <c r="I756" s="138"/>
      <c r="J756" s="139">
        <f>ROUND(I756*H756,2)</f>
        <v>0</v>
      </c>
      <c r="K756" s="140"/>
      <c r="L756" s="32"/>
      <c r="M756" s="141" t="s">
        <v>1</v>
      </c>
      <c r="N756" s="142" t="s">
        <v>43</v>
      </c>
      <c r="P756" s="143">
        <f>O756*H756</f>
        <v>0</v>
      </c>
      <c r="Q756" s="143">
        <v>0</v>
      </c>
      <c r="R756" s="143">
        <f>Q756*H756</f>
        <v>0</v>
      </c>
      <c r="S756" s="143">
        <v>8.9999999999999993E-3</v>
      </c>
      <c r="T756" s="144">
        <f>S756*H756</f>
        <v>0.176256</v>
      </c>
      <c r="AR756" s="145" t="s">
        <v>251</v>
      </c>
      <c r="AT756" s="145" t="s">
        <v>155</v>
      </c>
      <c r="AU756" s="145" t="s">
        <v>88</v>
      </c>
      <c r="AY756" s="17" t="s">
        <v>152</v>
      </c>
      <c r="BE756" s="146">
        <f>IF(N756="základní",J756,0)</f>
        <v>0</v>
      </c>
      <c r="BF756" s="146">
        <f>IF(N756="snížená",J756,0)</f>
        <v>0</v>
      </c>
      <c r="BG756" s="146">
        <f>IF(N756="zákl. přenesená",J756,0)</f>
        <v>0</v>
      </c>
      <c r="BH756" s="146">
        <f>IF(N756="sníž. přenesená",J756,0)</f>
        <v>0</v>
      </c>
      <c r="BI756" s="146">
        <f>IF(N756="nulová",J756,0)</f>
        <v>0</v>
      </c>
      <c r="BJ756" s="17" t="s">
        <v>86</v>
      </c>
      <c r="BK756" s="146">
        <f>ROUND(I756*H756,2)</f>
        <v>0</v>
      </c>
      <c r="BL756" s="17" t="s">
        <v>251</v>
      </c>
      <c r="BM756" s="145" t="s">
        <v>1129</v>
      </c>
    </row>
    <row r="757" spans="2:65" s="12" customFormat="1" ht="20">
      <c r="B757" s="151"/>
      <c r="D757" s="147" t="s">
        <v>163</v>
      </c>
      <c r="E757" s="152" t="s">
        <v>1</v>
      </c>
      <c r="F757" s="153" t="s">
        <v>1130</v>
      </c>
      <c r="H757" s="152" t="s">
        <v>1</v>
      </c>
      <c r="I757" s="154"/>
      <c r="L757" s="151"/>
      <c r="M757" s="155"/>
      <c r="T757" s="156"/>
      <c r="AT757" s="152" t="s">
        <v>163</v>
      </c>
      <c r="AU757" s="152" t="s">
        <v>88</v>
      </c>
      <c r="AV757" s="12" t="s">
        <v>86</v>
      </c>
      <c r="AW757" s="12" t="s">
        <v>35</v>
      </c>
      <c r="AX757" s="12" t="s">
        <v>78</v>
      </c>
      <c r="AY757" s="152" t="s">
        <v>152</v>
      </c>
    </row>
    <row r="758" spans="2:65" s="13" customFormat="1">
      <c r="B758" s="157"/>
      <c r="D758" s="147" t="s">
        <v>163</v>
      </c>
      <c r="E758" s="158" t="s">
        <v>1</v>
      </c>
      <c r="F758" s="159" t="s">
        <v>1131</v>
      </c>
      <c r="H758" s="160">
        <v>19.584</v>
      </c>
      <c r="I758" s="161"/>
      <c r="L758" s="157"/>
      <c r="M758" s="162"/>
      <c r="T758" s="163"/>
      <c r="AT758" s="158" t="s">
        <v>163</v>
      </c>
      <c r="AU758" s="158" t="s">
        <v>88</v>
      </c>
      <c r="AV758" s="13" t="s">
        <v>88</v>
      </c>
      <c r="AW758" s="13" t="s">
        <v>35</v>
      </c>
      <c r="AX758" s="13" t="s">
        <v>78</v>
      </c>
      <c r="AY758" s="158" t="s">
        <v>152</v>
      </c>
    </row>
    <row r="759" spans="2:65" s="14" customFormat="1">
      <c r="B759" s="164"/>
      <c r="D759" s="147" t="s">
        <v>163</v>
      </c>
      <c r="E759" s="165" t="s">
        <v>1</v>
      </c>
      <c r="F759" s="166" t="s">
        <v>166</v>
      </c>
      <c r="H759" s="167">
        <v>19.584</v>
      </c>
      <c r="I759" s="168"/>
      <c r="L759" s="164"/>
      <c r="M759" s="169"/>
      <c r="T759" s="170"/>
      <c r="AT759" s="165" t="s">
        <v>163</v>
      </c>
      <c r="AU759" s="165" t="s">
        <v>88</v>
      </c>
      <c r="AV759" s="14" t="s">
        <v>159</v>
      </c>
      <c r="AW759" s="14" t="s">
        <v>35</v>
      </c>
      <c r="AX759" s="14" t="s">
        <v>86</v>
      </c>
      <c r="AY759" s="165" t="s">
        <v>152</v>
      </c>
    </row>
    <row r="760" spans="2:65" s="1" customFormat="1" ht="55.5" customHeight="1">
      <c r="B760" s="32"/>
      <c r="C760" s="133" t="s">
        <v>1132</v>
      </c>
      <c r="D760" s="133" t="s">
        <v>155</v>
      </c>
      <c r="E760" s="134" t="s">
        <v>1133</v>
      </c>
      <c r="F760" s="135" t="s">
        <v>1134</v>
      </c>
      <c r="G760" s="136" t="s">
        <v>319</v>
      </c>
      <c r="H760" s="182"/>
      <c r="I760" s="138"/>
      <c r="J760" s="139">
        <f>ROUND(I760*H760,2)</f>
        <v>0</v>
      </c>
      <c r="K760" s="140"/>
      <c r="L760" s="32"/>
      <c r="M760" s="141" t="s">
        <v>1</v>
      </c>
      <c r="N760" s="142" t="s">
        <v>43</v>
      </c>
      <c r="P760" s="143">
        <f>O760*H760</f>
        <v>0</v>
      </c>
      <c r="Q760" s="143">
        <v>0</v>
      </c>
      <c r="R760" s="143">
        <f>Q760*H760</f>
        <v>0</v>
      </c>
      <c r="S760" s="143">
        <v>0</v>
      </c>
      <c r="T760" s="144">
        <f>S760*H760</f>
        <v>0</v>
      </c>
      <c r="AR760" s="145" t="s">
        <v>251</v>
      </c>
      <c r="AT760" s="145" t="s">
        <v>155</v>
      </c>
      <c r="AU760" s="145" t="s">
        <v>88</v>
      </c>
      <c r="AY760" s="17" t="s">
        <v>152</v>
      </c>
      <c r="BE760" s="146">
        <f>IF(N760="základní",J760,0)</f>
        <v>0</v>
      </c>
      <c r="BF760" s="146">
        <f>IF(N760="snížená",J760,0)</f>
        <v>0</v>
      </c>
      <c r="BG760" s="146">
        <f>IF(N760="zákl. přenesená",J760,0)</f>
        <v>0</v>
      </c>
      <c r="BH760" s="146">
        <f>IF(N760="sníž. přenesená",J760,0)</f>
        <v>0</v>
      </c>
      <c r="BI760" s="146">
        <f>IF(N760="nulová",J760,0)</f>
        <v>0</v>
      </c>
      <c r="BJ760" s="17" t="s">
        <v>86</v>
      </c>
      <c r="BK760" s="146">
        <f>ROUND(I760*H760,2)</f>
        <v>0</v>
      </c>
      <c r="BL760" s="17" t="s">
        <v>251</v>
      </c>
      <c r="BM760" s="145" t="s">
        <v>1135</v>
      </c>
    </row>
    <row r="761" spans="2:65" s="1" customFormat="1" ht="66.75" customHeight="1">
      <c r="B761" s="32"/>
      <c r="C761" s="133" t="s">
        <v>1136</v>
      </c>
      <c r="D761" s="133" t="s">
        <v>155</v>
      </c>
      <c r="E761" s="134" t="s">
        <v>1137</v>
      </c>
      <c r="F761" s="135" t="s">
        <v>1138</v>
      </c>
      <c r="G761" s="136" t="s">
        <v>319</v>
      </c>
      <c r="H761" s="182"/>
      <c r="I761" s="138"/>
      <c r="J761" s="139">
        <f>ROUND(I761*H761,2)</f>
        <v>0</v>
      </c>
      <c r="K761" s="140"/>
      <c r="L761" s="32"/>
      <c r="M761" s="141" t="s">
        <v>1</v>
      </c>
      <c r="N761" s="142" t="s">
        <v>43</v>
      </c>
      <c r="P761" s="143">
        <f>O761*H761</f>
        <v>0</v>
      </c>
      <c r="Q761" s="143">
        <v>0</v>
      </c>
      <c r="R761" s="143">
        <f>Q761*H761</f>
        <v>0</v>
      </c>
      <c r="S761" s="143">
        <v>0</v>
      </c>
      <c r="T761" s="144">
        <f>S761*H761</f>
        <v>0</v>
      </c>
      <c r="AR761" s="145" t="s">
        <v>251</v>
      </c>
      <c r="AT761" s="145" t="s">
        <v>155</v>
      </c>
      <c r="AU761" s="145" t="s">
        <v>88</v>
      </c>
      <c r="AY761" s="17" t="s">
        <v>152</v>
      </c>
      <c r="BE761" s="146">
        <f>IF(N761="základní",J761,0)</f>
        <v>0</v>
      </c>
      <c r="BF761" s="146">
        <f>IF(N761="snížená",J761,0)</f>
        <v>0</v>
      </c>
      <c r="BG761" s="146">
        <f>IF(N761="zákl. přenesená",J761,0)</f>
        <v>0</v>
      </c>
      <c r="BH761" s="146">
        <f>IF(N761="sníž. přenesená",J761,0)</f>
        <v>0</v>
      </c>
      <c r="BI761" s="146">
        <f>IF(N761="nulová",J761,0)</f>
        <v>0</v>
      </c>
      <c r="BJ761" s="17" t="s">
        <v>86</v>
      </c>
      <c r="BK761" s="146">
        <f>ROUND(I761*H761,2)</f>
        <v>0</v>
      </c>
      <c r="BL761" s="17" t="s">
        <v>251</v>
      </c>
      <c r="BM761" s="145" t="s">
        <v>1139</v>
      </c>
    </row>
    <row r="762" spans="2:65" s="13" customFormat="1">
      <c r="B762" s="157"/>
      <c r="D762" s="147" t="s">
        <v>163</v>
      </c>
      <c r="F762" s="159" t="s">
        <v>1140</v>
      </c>
      <c r="H762" s="160">
        <v>2928.5880000000002</v>
      </c>
      <c r="I762" s="161"/>
      <c r="L762" s="157"/>
      <c r="M762" s="183"/>
      <c r="N762" s="184"/>
      <c r="O762" s="184"/>
      <c r="P762" s="184"/>
      <c r="Q762" s="184"/>
      <c r="R762" s="184"/>
      <c r="S762" s="184"/>
      <c r="T762" s="185"/>
      <c r="AT762" s="158" t="s">
        <v>163</v>
      </c>
      <c r="AU762" s="158" t="s">
        <v>88</v>
      </c>
      <c r="AV762" s="13" t="s">
        <v>88</v>
      </c>
      <c r="AW762" s="13" t="s">
        <v>4</v>
      </c>
      <c r="AX762" s="13" t="s">
        <v>86</v>
      </c>
      <c r="AY762" s="158" t="s">
        <v>152</v>
      </c>
    </row>
    <row r="763" spans="2:65" s="1" customFormat="1" ht="7" customHeight="1">
      <c r="B763" s="44"/>
      <c r="C763" s="45"/>
      <c r="D763" s="45"/>
      <c r="E763" s="45"/>
      <c r="F763" s="45"/>
      <c r="G763" s="45"/>
      <c r="H763" s="45"/>
      <c r="I763" s="45"/>
      <c r="J763" s="45"/>
      <c r="K763" s="45"/>
      <c r="L763" s="32"/>
    </row>
  </sheetData>
  <sheetProtection algorithmName="SHA-512" hashValue="DGYzO5BflGGKChFrfAR3UXq6dKCK/LjCLnLHb7TmMMKwRD44oK6SjN1kJ9C4Jv8APcv/NZ8sj/jysRBRPbzNyA==" saltValue="n9jezZsjkW9+XqHvM0XSy4xPyvBOb2YOYveoqwxl7OfNY6l2HVIEzDPh8E4S2BxvdwGOFU063jKQ3YG6n94pZg==" spinCount="100000" sheet="1" objects="1" scenarios="1" formatColumns="0" formatRows="0" autoFilter="0"/>
  <autoFilter ref="C137:K762" xr:uid="{00000000-0009-0000-0000-000001000000}"/>
  <mergeCells count="9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7"/>
  <sheetViews>
    <sheetView showGridLines="0" workbookViewId="0"/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91</v>
      </c>
    </row>
    <row r="3" spans="2:46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5" customHeight="1">
      <c r="B4" s="20"/>
      <c r="D4" s="21" t="s">
        <v>107</v>
      </c>
      <c r="L4" s="20"/>
      <c r="M4" s="88" t="s">
        <v>10</v>
      </c>
      <c r="AT4" s="17" t="s">
        <v>4</v>
      </c>
    </row>
    <row r="5" spans="2:46" ht="7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Budova FF MU Brno - Rekonstrukce učebny G24 - posluchárna</v>
      </c>
      <c r="F7" s="242"/>
      <c r="G7" s="242"/>
      <c r="H7" s="242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21" t="s">
        <v>1141</v>
      </c>
      <c r="F9" s="240"/>
      <c r="G9" s="240"/>
      <c r="H9" s="240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6. 5. 2025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26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</v>
      </c>
      <c r="L15" s="32"/>
    </row>
    <row r="16" spans="2:46" s="1" customFormat="1" ht="7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35"/>
      <c r="G18" s="235"/>
      <c r="H18" s="235"/>
      <c r="I18" s="27" t="s">
        <v>28</v>
      </c>
      <c r="J18" s="28" t="str">
        <f>'Rekapitulace stavby'!AN14</f>
        <v>Vyplň údaj</v>
      </c>
      <c r="L18" s="32"/>
    </row>
    <row r="19" spans="2:12" s="1" customFormat="1" ht="7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25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7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7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9"/>
      <c r="E27" s="239" t="s">
        <v>1</v>
      </c>
      <c r="F27" s="239"/>
      <c r="G27" s="239"/>
      <c r="H27" s="239"/>
      <c r="L27" s="89"/>
    </row>
    <row r="28" spans="2:12" s="1" customFormat="1" ht="7" customHeight="1">
      <c r="B28" s="32"/>
      <c r="L28" s="32"/>
    </row>
    <row r="29" spans="2:12" s="1" customFormat="1" ht="7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4" customHeight="1">
      <c r="B30" s="32"/>
      <c r="D30" s="90" t="s">
        <v>38</v>
      </c>
      <c r="J30" s="66">
        <f>ROUND(J122, 2)</f>
        <v>0</v>
      </c>
      <c r="L30" s="32"/>
    </row>
    <row r="31" spans="2:12" s="1" customFormat="1" ht="7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5" customHeight="1">
      <c r="B33" s="32"/>
      <c r="D33" s="55" t="s">
        <v>42</v>
      </c>
      <c r="E33" s="27" t="s">
        <v>43</v>
      </c>
      <c r="F33" s="91">
        <f>ROUND((SUM(BE122:BE146)),  2)</f>
        <v>0</v>
      </c>
      <c r="I33" s="92">
        <v>0.21</v>
      </c>
      <c r="J33" s="91">
        <f>ROUND(((SUM(BE122:BE146))*I33),  2)</f>
        <v>0</v>
      </c>
      <c r="L33" s="32"/>
    </row>
    <row r="34" spans="2:12" s="1" customFormat="1" ht="14.5" customHeight="1">
      <c r="B34" s="32"/>
      <c r="E34" s="27" t="s">
        <v>44</v>
      </c>
      <c r="F34" s="91">
        <f>ROUND((SUM(BF122:BF146)),  2)</f>
        <v>0</v>
      </c>
      <c r="I34" s="92">
        <v>0.12</v>
      </c>
      <c r="J34" s="91">
        <f>ROUND(((SUM(BF122:BF146))*I34),  2)</f>
        <v>0</v>
      </c>
      <c r="L34" s="32"/>
    </row>
    <row r="35" spans="2:12" s="1" customFormat="1" ht="14.5" hidden="1" customHeight="1">
      <c r="B35" s="32"/>
      <c r="E35" s="27" t="s">
        <v>45</v>
      </c>
      <c r="F35" s="91">
        <f>ROUND((SUM(BG122:BG146)),  2)</f>
        <v>0</v>
      </c>
      <c r="I35" s="92">
        <v>0.21</v>
      </c>
      <c r="J35" s="91">
        <f>0</f>
        <v>0</v>
      </c>
      <c r="L35" s="32"/>
    </row>
    <row r="36" spans="2:12" s="1" customFormat="1" ht="14.5" hidden="1" customHeight="1">
      <c r="B36" s="32"/>
      <c r="E36" s="27" t="s">
        <v>46</v>
      </c>
      <c r="F36" s="91">
        <f>ROUND((SUM(BH122:BH146)),  2)</f>
        <v>0</v>
      </c>
      <c r="I36" s="92">
        <v>0.12</v>
      </c>
      <c r="J36" s="91">
        <f>0</f>
        <v>0</v>
      </c>
      <c r="L36" s="32"/>
    </row>
    <row r="37" spans="2:12" s="1" customFormat="1" ht="14.5" hidden="1" customHeight="1">
      <c r="B37" s="32"/>
      <c r="E37" s="27" t="s">
        <v>47</v>
      </c>
      <c r="F37" s="91">
        <f>ROUND((SUM(BI122:BI146)),  2)</f>
        <v>0</v>
      </c>
      <c r="I37" s="92">
        <v>0</v>
      </c>
      <c r="J37" s="91">
        <f>0</f>
        <v>0</v>
      </c>
      <c r="L37" s="32"/>
    </row>
    <row r="38" spans="2:12" s="1" customFormat="1" ht="7" customHeight="1">
      <c r="B38" s="32"/>
      <c r="L38" s="32"/>
    </row>
    <row r="39" spans="2:12" s="1" customFormat="1" ht="25.4" customHeight="1">
      <c r="B39" s="32"/>
      <c r="C39" s="93"/>
      <c r="D39" s="94" t="s">
        <v>48</v>
      </c>
      <c r="E39" s="57"/>
      <c r="F39" s="57"/>
      <c r="G39" s="95" t="s">
        <v>49</v>
      </c>
      <c r="H39" s="96" t="s">
        <v>50</v>
      </c>
      <c r="I39" s="57"/>
      <c r="J39" s="97">
        <f>SUM(J30:J37)</f>
        <v>0</v>
      </c>
      <c r="K39" s="98"/>
      <c r="L39" s="32"/>
    </row>
    <row r="40" spans="2:12" s="1" customFormat="1" ht="14.5" customHeight="1">
      <c r="B40" s="32"/>
      <c r="L40" s="32"/>
    </row>
    <row r="41" spans="2:12" ht="14.5" customHeight="1">
      <c r="B41" s="20"/>
      <c r="L41" s="20"/>
    </row>
    <row r="42" spans="2:12" ht="14.5" customHeight="1">
      <c r="B42" s="20"/>
      <c r="L42" s="20"/>
    </row>
    <row r="43" spans="2:12" ht="14.5" customHeight="1">
      <c r="B43" s="20"/>
      <c r="L43" s="20"/>
    </row>
    <row r="44" spans="2:12" ht="14.5" customHeight="1">
      <c r="B44" s="20"/>
      <c r="L44" s="20"/>
    </row>
    <row r="45" spans="2:12" ht="14.5" customHeight="1">
      <c r="B45" s="20"/>
      <c r="L45" s="20"/>
    </row>
    <row r="46" spans="2:12" ht="14.5" customHeight="1">
      <c r="B46" s="20"/>
      <c r="L46" s="20"/>
    </row>
    <row r="47" spans="2:12" ht="14.5" customHeight="1">
      <c r="B47" s="20"/>
      <c r="L47" s="20"/>
    </row>
    <row r="48" spans="2:12" ht="14.5" customHeight="1">
      <c r="B48" s="20"/>
      <c r="L48" s="20"/>
    </row>
    <row r="49" spans="2:12" ht="14.5" customHeight="1">
      <c r="B49" s="20"/>
      <c r="L49" s="20"/>
    </row>
    <row r="50" spans="2:12" s="1" customFormat="1" ht="14.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2"/>
      <c r="D61" s="43" t="s">
        <v>53</v>
      </c>
      <c r="E61" s="34"/>
      <c r="F61" s="99" t="s">
        <v>54</v>
      </c>
      <c r="G61" s="43" t="s">
        <v>53</v>
      </c>
      <c r="H61" s="34"/>
      <c r="I61" s="34"/>
      <c r="J61" s="100" t="s">
        <v>54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2"/>
      <c r="D76" s="43" t="s">
        <v>53</v>
      </c>
      <c r="E76" s="34"/>
      <c r="F76" s="99" t="s">
        <v>54</v>
      </c>
      <c r="G76" s="43" t="s">
        <v>53</v>
      </c>
      <c r="H76" s="34"/>
      <c r="I76" s="34"/>
      <c r="J76" s="100" t="s">
        <v>54</v>
      </c>
      <c r="K76" s="34"/>
      <c r="L76" s="32"/>
    </row>
    <row r="77" spans="2:12" s="1" customFormat="1" ht="14.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7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5" customHeight="1">
      <c r="B82" s="32"/>
      <c r="C82" s="21" t="s">
        <v>110</v>
      </c>
      <c r="L82" s="32"/>
    </row>
    <row r="83" spans="2:47" s="1" customFormat="1" ht="7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Budova FF MU Brno - Rekonstrukce učebny G24 - posluchárna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108</v>
      </c>
      <c r="L86" s="32"/>
    </row>
    <row r="87" spans="2:47" s="1" customFormat="1" ht="16.5" customHeight="1">
      <c r="B87" s="32"/>
      <c r="E87" s="221" t="str">
        <f>E9</f>
        <v>D.1.4.1 - Zdravotechnika</v>
      </c>
      <c r="F87" s="240"/>
      <c r="G87" s="240"/>
      <c r="H87" s="240"/>
      <c r="L87" s="32"/>
    </row>
    <row r="88" spans="2:47" s="1" customFormat="1" ht="7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6. 5. 2025</v>
      </c>
      <c r="L89" s="32"/>
    </row>
    <row r="90" spans="2:47" s="1" customFormat="1" ht="7" customHeight="1">
      <c r="B90" s="32"/>
      <c r="L90" s="32"/>
    </row>
    <row r="91" spans="2:47" s="1" customFormat="1" ht="15.25" customHeight="1">
      <c r="B91" s="32"/>
      <c r="C91" s="27" t="s">
        <v>24</v>
      </c>
      <c r="F91" s="25" t="str">
        <f>E15</f>
        <v>Masarykova univerzita, Filozofická fakulta</v>
      </c>
      <c r="I91" s="27" t="s">
        <v>31</v>
      </c>
      <c r="J91" s="30" t="str">
        <f>E21</f>
        <v>INTAR a.s.</v>
      </c>
      <c r="L91" s="32"/>
    </row>
    <row r="92" spans="2:47" s="1" customFormat="1" ht="15.25" customHeight="1">
      <c r="B92" s="32"/>
      <c r="C92" s="27" t="s">
        <v>29</v>
      </c>
      <c r="F92" s="25" t="str">
        <f>IF(E18="","",E18)</f>
        <v>Vyplň údaj</v>
      </c>
      <c r="I92" s="27" t="s">
        <v>36</v>
      </c>
      <c r="J92" s="30" t="str">
        <f>E24</f>
        <v xml:space="preserve"> </v>
      </c>
      <c r="L92" s="32"/>
    </row>
    <row r="93" spans="2:47" s="1" customFormat="1" ht="10.4" customHeight="1">
      <c r="B93" s="32"/>
      <c r="L93" s="32"/>
    </row>
    <row r="94" spans="2:47" s="1" customFormat="1" ht="29.25" customHeight="1">
      <c r="B94" s="32"/>
      <c r="C94" s="101" t="s">
        <v>111</v>
      </c>
      <c r="D94" s="93"/>
      <c r="E94" s="93"/>
      <c r="F94" s="93"/>
      <c r="G94" s="93"/>
      <c r="H94" s="93"/>
      <c r="I94" s="93"/>
      <c r="J94" s="102" t="s">
        <v>112</v>
      </c>
      <c r="K94" s="93"/>
      <c r="L94" s="32"/>
    </row>
    <row r="95" spans="2:47" s="1" customFormat="1" ht="10.4" customHeight="1">
      <c r="B95" s="32"/>
      <c r="L95" s="32"/>
    </row>
    <row r="96" spans="2:47" s="1" customFormat="1" ht="22.9" customHeight="1">
      <c r="B96" s="32"/>
      <c r="C96" s="103" t="s">
        <v>113</v>
      </c>
      <c r="J96" s="66">
        <f>J122</f>
        <v>0</v>
      </c>
      <c r="L96" s="32"/>
      <c r="AU96" s="17" t="s">
        <v>114</v>
      </c>
    </row>
    <row r="97" spans="2:12" s="8" customFormat="1" ht="25" customHeight="1">
      <c r="B97" s="104"/>
      <c r="D97" s="105" t="s">
        <v>115</v>
      </c>
      <c r="E97" s="106"/>
      <c r="F97" s="106"/>
      <c r="G97" s="106"/>
      <c r="H97" s="106"/>
      <c r="I97" s="106"/>
      <c r="J97" s="107">
        <f>J123</f>
        <v>0</v>
      </c>
      <c r="L97" s="104"/>
    </row>
    <row r="98" spans="2:12" s="9" customFormat="1" ht="19.899999999999999" customHeight="1">
      <c r="B98" s="108"/>
      <c r="D98" s="109" t="s">
        <v>118</v>
      </c>
      <c r="E98" s="110"/>
      <c r="F98" s="110"/>
      <c r="G98" s="110"/>
      <c r="H98" s="110"/>
      <c r="I98" s="110"/>
      <c r="J98" s="111">
        <f>J124</f>
        <v>0</v>
      </c>
      <c r="L98" s="108"/>
    </row>
    <row r="99" spans="2:12" s="9" customFormat="1" ht="19.899999999999999" customHeight="1">
      <c r="B99" s="108"/>
      <c r="D99" s="109" t="s">
        <v>119</v>
      </c>
      <c r="E99" s="110"/>
      <c r="F99" s="110"/>
      <c r="G99" s="110"/>
      <c r="H99" s="110"/>
      <c r="I99" s="110"/>
      <c r="J99" s="111">
        <f>J126</f>
        <v>0</v>
      </c>
      <c r="L99" s="108"/>
    </row>
    <row r="100" spans="2:12" s="9" customFormat="1" ht="19.899999999999999" customHeight="1">
      <c r="B100" s="108"/>
      <c r="D100" s="109" t="s">
        <v>120</v>
      </c>
      <c r="E100" s="110"/>
      <c r="F100" s="110"/>
      <c r="G100" s="110"/>
      <c r="H100" s="110"/>
      <c r="I100" s="110"/>
      <c r="J100" s="111">
        <f>J129</f>
        <v>0</v>
      </c>
      <c r="L100" s="108"/>
    </row>
    <row r="101" spans="2:12" s="8" customFormat="1" ht="25" customHeight="1">
      <c r="B101" s="104"/>
      <c r="D101" s="105" t="s">
        <v>122</v>
      </c>
      <c r="E101" s="106"/>
      <c r="F101" s="106"/>
      <c r="G101" s="106"/>
      <c r="H101" s="106"/>
      <c r="I101" s="106"/>
      <c r="J101" s="107">
        <f>J132</f>
        <v>0</v>
      </c>
      <c r="L101" s="104"/>
    </row>
    <row r="102" spans="2:12" s="9" customFormat="1" ht="19.899999999999999" customHeight="1">
      <c r="B102" s="108"/>
      <c r="D102" s="109" t="s">
        <v>1142</v>
      </c>
      <c r="E102" s="110"/>
      <c r="F102" s="110"/>
      <c r="G102" s="110"/>
      <c r="H102" s="110"/>
      <c r="I102" s="110"/>
      <c r="J102" s="111">
        <f>J133</f>
        <v>0</v>
      </c>
      <c r="L102" s="108"/>
    </row>
    <row r="103" spans="2:12" s="1" customFormat="1" ht="21.75" customHeight="1">
      <c r="B103" s="32"/>
      <c r="L103" s="32"/>
    </row>
    <row r="104" spans="2:12" s="1" customFormat="1" ht="7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2"/>
    </row>
    <row r="108" spans="2:12" s="1" customFormat="1" ht="7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2"/>
    </row>
    <row r="109" spans="2:12" s="1" customFormat="1" ht="25" customHeight="1">
      <c r="B109" s="32"/>
      <c r="C109" s="21" t="s">
        <v>137</v>
      </c>
      <c r="L109" s="32"/>
    </row>
    <row r="110" spans="2:12" s="1" customFormat="1" ht="7" customHeight="1">
      <c r="B110" s="32"/>
      <c r="L110" s="32"/>
    </row>
    <row r="111" spans="2:12" s="1" customFormat="1" ht="12" customHeight="1">
      <c r="B111" s="32"/>
      <c r="C111" s="27" t="s">
        <v>16</v>
      </c>
      <c r="L111" s="32"/>
    </row>
    <row r="112" spans="2:12" s="1" customFormat="1" ht="16.5" customHeight="1">
      <c r="B112" s="32"/>
      <c r="E112" s="241" t="str">
        <f>E7</f>
        <v>Budova FF MU Brno - Rekonstrukce učebny G24 - posluchárna</v>
      </c>
      <c r="F112" s="242"/>
      <c r="G112" s="242"/>
      <c r="H112" s="242"/>
      <c r="L112" s="32"/>
    </row>
    <row r="113" spans="2:65" s="1" customFormat="1" ht="12" customHeight="1">
      <c r="B113" s="32"/>
      <c r="C113" s="27" t="s">
        <v>108</v>
      </c>
      <c r="L113" s="32"/>
    </row>
    <row r="114" spans="2:65" s="1" customFormat="1" ht="16.5" customHeight="1">
      <c r="B114" s="32"/>
      <c r="E114" s="221" t="str">
        <f>E9</f>
        <v>D.1.4.1 - Zdravotechnika</v>
      </c>
      <c r="F114" s="240"/>
      <c r="G114" s="240"/>
      <c r="H114" s="240"/>
      <c r="L114" s="32"/>
    </row>
    <row r="115" spans="2:65" s="1" customFormat="1" ht="7" customHeight="1">
      <c r="B115" s="32"/>
      <c r="L115" s="32"/>
    </row>
    <row r="116" spans="2:65" s="1" customFormat="1" ht="12" customHeight="1">
      <c r="B116" s="32"/>
      <c r="C116" s="27" t="s">
        <v>20</v>
      </c>
      <c r="F116" s="25" t="str">
        <f>F12</f>
        <v xml:space="preserve"> </v>
      </c>
      <c r="I116" s="27" t="s">
        <v>22</v>
      </c>
      <c r="J116" s="52" t="str">
        <f>IF(J12="","",J12)</f>
        <v>6. 5. 2025</v>
      </c>
      <c r="L116" s="32"/>
    </row>
    <row r="117" spans="2:65" s="1" customFormat="1" ht="7" customHeight="1">
      <c r="B117" s="32"/>
      <c r="L117" s="32"/>
    </row>
    <row r="118" spans="2:65" s="1" customFormat="1" ht="15.25" customHeight="1">
      <c r="B118" s="32"/>
      <c r="C118" s="27" t="s">
        <v>24</v>
      </c>
      <c r="F118" s="25" t="str">
        <f>E15</f>
        <v>Masarykova univerzita, Filozofická fakulta</v>
      </c>
      <c r="I118" s="27" t="s">
        <v>31</v>
      </c>
      <c r="J118" s="30" t="str">
        <f>E21</f>
        <v>INTAR a.s.</v>
      </c>
      <c r="L118" s="32"/>
    </row>
    <row r="119" spans="2:65" s="1" customFormat="1" ht="15.25" customHeight="1">
      <c r="B119" s="32"/>
      <c r="C119" s="27" t="s">
        <v>29</v>
      </c>
      <c r="F119" s="25" t="str">
        <f>IF(E18="","",E18)</f>
        <v>Vyplň údaj</v>
      </c>
      <c r="I119" s="27" t="s">
        <v>36</v>
      </c>
      <c r="J119" s="30" t="str">
        <f>E24</f>
        <v xml:space="preserve"> </v>
      </c>
      <c r="L119" s="32"/>
    </row>
    <row r="120" spans="2:65" s="1" customFormat="1" ht="10.4" customHeight="1">
      <c r="B120" s="32"/>
      <c r="L120" s="32"/>
    </row>
    <row r="121" spans="2:65" s="10" customFormat="1" ht="29.25" customHeight="1">
      <c r="B121" s="112"/>
      <c r="C121" s="113" t="s">
        <v>138</v>
      </c>
      <c r="D121" s="114" t="s">
        <v>63</v>
      </c>
      <c r="E121" s="114" t="s">
        <v>59</v>
      </c>
      <c r="F121" s="114" t="s">
        <v>60</v>
      </c>
      <c r="G121" s="114" t="s">
        <v>139</v>
      </c>
      <c r="H121" s="114" t="s">
        <v>140</v>
      </c>
      <c r="I121" s="114" t="s">
        <v>141</v>
      </c>
      <c r="J121" s="115" t="s">
        <v>112</v>
      </c>
      <c r="K121" s="116" t="s">
        <v>142</v>
      </c>
      <c r="L121" s="112"/>
      <c r="M121" s="59" t="s">
        <v>1</v>
      </c>
      <c r="N121" s="60" t="s">
        <v>42</v>
      </c>
      <c r="O121" s="60" t="s">
        <v>143</v>
      </c>
      <c r="P121" s="60" t="s">
        <v>144</v>
      </c>
      <c r="Q121" s="60" t="s">
        <v>145</v>
      </c>
      <c r="R121" s="60" t="s">
        <v>146</v>
      </c>
      <c r="S121" s="60" t="s">
        <v>147</v>
      </c>
      <c r="T121" s="61" t="s">
        <v>148</v>
      </c>
    </row>
    <row r="122" spans="2:65" s="1" customFormat="1" ht="22.9" customHeight="1">
      <c r="B122" s="32"/>
      <c r="C122" s="64" t="s">
        <v>149</v>
      </c>
      <c r="J122" s="117">
        <f>BK122</f>
        <v>0</v>
      </c>
      <c r="L122" s="32"/>
      <c r="M122" s="62"/>
      <c r="N122" s="53"/>
      <c r="O122" s="53"/>
      <c r="P122" s="118">
        <f>P123+P132</f>
        <v>0</v>
      </c>
      <c r="Q122" s="53"/>
      <c r="R122" s="118">
        <f>R123+R132</f>
        <v>6.8589999999999998E-2</v>
      </c>
      <c r="S122" s="53"/>
      <c r="T122" s="119">
        <f>T123+T132</f>
        <v>9.5000000000000001E-2</v>
      </c>
      <c r="AT122" s="17" t="s">
        <v>77</v>
      </c>
      <c r="AU122" s="17" t="s">
        <v>114</v>
      </c>
      <c r="BK122" s="120">
        <f>BK123+BK132</f>
        <v>0</v>
      </c>
    </row>
    <row r="123" spans="2:65" s="11" customFormat="1" ht="25.9" customHeight="1">
      <c r="B123" s="121"/>
      <c r="D123" s="122" t="s">
        <v>77</v>
      </c>
      <c r="E123" s="123" t="s">
        <v>150</v>
      </c>
      <c r="F123" s="123" t="s">
        <v>151</v>
      </c>
      <c r="I123" s="124"/>
      <c r="J123" s="125">
        <f>BK123</f>
        <v>0</v>
      </c>
      <c r="L123" s="121"/>
      <c r="M123" s="126"/>
      <c r="P123" s="127">
        <f>P124+P126+P129</f>
        <v>0</v>
      </c>
      <c r="R123" s="127">
        <f>R124+R126+R129</f>
        <v>4.9230000000000003E-2</v>
      </c>
      <c r="T123" s="128">
        <f>T124+T126+T129</f>
        <v>9.5000000000000001E-2</v>
      </c>
      <c r="AR123" s="122" t="s">
        <v>86</v>
      </c>
      <c r="AT123" s="129" t="s">
        <v>77</v>
      </c>
      <c r="AU123" s="129" t="s">
        <v>78</v>
      </c>
      <c r="AY123" s="122" t="s">
        <v>152</v>
      </c>
      <c r="BK123" s="130">
        <f>BK124+BK126+BK129</f>
        <v>0</v>
      </c>
    </row>
    <row r="124" spans="2:65" s="11" customFormat="1" ht="22.9" customHeight="1">
      <c r="B124" s="121"/>
      <c r="D124" s="122" t="s">
        <v>77</v>
      </c>
      <c r="E124" s="131" t="s">
        <v>173</v>
      </c>
      <c r="F124" s="131" t="s">
        <v>174</v>
      </c>
      <c r="I124" s="124"/>
      <c r="J124" s="132">
        <f>BK124</f>
        <v>0</v>
      </c>
      <c r="L124" s="121"/>
      <c r="M124" s="126"/>
      <c r="P124" s="127">
        <f>P125</f>
        <v>0</v>
      </c>
      <c r="R124" s="127">
        <f>R125</f>
        <v>4.8000000000000001E-2</v>
      </c>
      <c r="T124" s="128">
        <f>T125</f>
        <v>0</v>
      </c>
      <c r="AR124" s="122" t="s">
        <v>86</v>
      </c>
      <c r="AT124" s="129" t="s">
        <v>77</v>
      </c>
      <c r="AU124" s="129" t="s">
        <v>86</v>
      </c>
      <c r="AY124" s="122" t="s">
        <v>152</v>
      </c>
      <c r="BK124" s="130">
        <f>BK125</f>
        <v>0</v>
      </c>
    </row>
    <row r="125" spans="2:65" s="1" customFormat="1" ht="21.75" customHeight="1">
      <c r="B125" s="32"/>
      <c r="C125" s="133" t="s">
        <v>86</v>
      </c>
      <c r="D125" s="133" t="s">
        <v>155</v>
      </c>
      <c r="E125" s="134" t="s">
        <v>1143</v>
      </c>
      <c r="F125" s="135" t="s">
        <v>1144</v>
      </c>
      <c r="G125" s="136" t="s">
        <v>177</v>
      </c>
      <c r="H125" s="137">
        <v>1.2</v>
      </c>
      <c r="I125" s="138"/>
      <c r="J125" s="139">
        <f>ROUND(I125*H125,2)</f>
        <v>0</v>
      </c>
      <c r="K125" s="140"/>
      <c r="L125" s="32"/>
      <c r="M125" s="141" t="s">
        <v>1</v>
      </c>
      <c r="N125" s="142" t="s">
        <v>43</v>
      </c>
      <c r="P125" s="143">
        <f>O125*H125</f>
        <v>0</v>
      </c>
      <c r="Q125" s="143">
        <v>0.04</v>
      </c>
      <c r="R125" s="143">
        <f>Q125*H125</f>
        <v>4.8000000000000001E-2</v>
      </c>
      <c r="S125" s="143">
        <v>0</v>
      </c>
      <c r="T125" s="144">
        <f>S125*H125</f>
        <v>0</v>
      </c>
      <c r="AR125" s="145" t="s">
        <v>159</v>
      </c>
      <c r="AT125" s="145" t="s">
        <v>155</v>
      </c>
      <c r="AU125" s="145" t="s">
        <v>88</v>
      </c>
      <c r="AY125" s="17" t="s">
        <v>152</v>
      </c>
      <c r="BE125" s="146">
        <f>IF(N125="základní",J125,0)</f>
        <v>0</v>
      </c>
      <c r="BF125" s="146">
        <f>IF(N125="snížená",J125,0)</f>
        <v>0</v>
      </c>
      <c r="BG125" s="146">
        <f>IF(N125="zákl. přenesená",J125,0)</f>
        <v>0</v>
      </c>
      <c r="BH125" s="146">
        <f>IF(N125="sníž. přenesená",J125,0)</f>
        <v>0</v>
      </c>
      <c r="BI125" s="146">
        <f>IF(N125="nulová",J125,0)</f>
        <v>0</v>
      </c>
      <c r="BJ125" s="17" t="s">
        <v>86</v>
      </c>
      <c r="BK125" s="146">
        <f>ROUND(I125*H125,2)</f>
        <v>0</v>
      </c>
      <c r="BL125" s="17" t="s">
        <v>159</v>
      </c>
      <c r="BM125" s="145" t="s">
        <v>1145</v>
      </c>
    </row>
    <row r="126" spans="2:65" s="11" customFormat="1" ht="22.9" customHeight="1">
      <c r="B126" s="121"/>
      <c r="D126" s="122" t="s">
        <v>77</v>
      </c>
      <c r="E126" s="131" t="s">
        <v>195</v>
      </c>
      <c r="F126" s="131" t="s">
        <v>196</v>
      </c>
      <c r="I126" s="124"/>
      <c r="J126" s="132">
        <f>BK126</f>
        <v>0</v>
      </c>
      <c r="L126" s="121"/>
      <c r="M126" s="126"/>
      <c r="P126" s="127">
        <f>SUM(P127:P128)</f>
        <v>0</v>
      </c>
      <c r="R126" s="127">
        <f>SUM(R127:R128)</f>
        <v>1.23E-3</v>
      </c>
      <c r="T126" s="128">
        <f>SUM(T127:T128)</f>
        <v>9.5000000000000001E-2</v>
      </c>
      <c r="AR126" s="122" t="s">
        <v>86</v>
      </c>
      <c r="AT126" s="129" t="s">
        <v>77</v>
      </c>
      <c r="AU126" s="129" t="s">
        <v>86</v>
      </c>
      <c r="AY126" s="122" t="s">
        <v>152</v>
      </c>
      <c r="BK126" s="130">
        <f>SUM(BK127:BK128)</f>
        <v>0</v>
      </c>
    </row>
    <row r="127" spans="2:65" s="1" customFormat="1" ht="37.9" customHeight="1">
      <c r="B127" s="32"/>
      <c r="C127" s="133" t="s">
        <v>88</v>
      </c>
      <c r="D127" s="133" t="s">
        <v>155</v>
      </c>
      <c r="E127" s="134" t="s">
        <v>1146</v>
      </c>
      <c r="F127" s="135" t="s">
        <v>1147</v>
      </c>
      <c r="G127" s="136" t="s">
        <v>254</v>
      </c>
      <c r="H127" s="137">
        <v>6</v>
      </c>
      <c r="I127" s="138"/>
      <c r="J127" s="139">
        <f>ROUND(I127*H127,2)</f>
        <v>0</v>
      </c>
      <c r="K127" s="140"/>
      <c r="L127" s="32"/>
      <c r="M127" s="141" t="s">
        <v>1</v>
      </c>
      <c r="N127" s="142" t="s">
        <v>43</v>
      </c>
      <c r="P127" s="143">
        <f>O127*H127</f>
        <v>0</v>
      </c>
      <c r="Q127" s="143">
        <v>0</v>
      </c>
      <c r="R127" s="143">
        <f>Q127*H127</f>
        <v>0</v>
      </c>
      <c r="S127" s="143">
        <v>1.2999999999999999E-2</v>
      </c>
      <c r="T127" s="144">
        <f>S127*H127</f>
        <v>7.8E-2</v>
      </c>
      <c r="AR127" s="145" t="s">
        <v>159</v>
      </c>
      <c r="AT127" s="145" t="s">
        <v>155</v>
      </c>
      <c r="AU127" s="145" t="s">
        <v>88</v>
      </c>
      <c r="AY127" s="17" t="s">
        <v>152</v>
      </c>
      <c r="BE127" s="146">
        <f>IF(N127="základní",J127,0)</f>
        <v>0</v>
      </c>
      <c r="BF127" s="146">
        <f>IF(N127="snížená",J127,0)</f>
        <v>0</v>
      </c>
      <c r="BG127" s="146">
        <f>IF(N127="zákl. přenesená",J127,0)</f>
        <v>0</v>
      </c>
      <c r="BH127" s="146">
        <f>IF(N127="sníž. přenesená",J127,0)</f>
        <v>0</v>
      </c>
      <c r="BI127" s="146">
        <f>IF(N127="nulová",J127,0)</f>
        <v>0</v>
      </c>
      <c r="BJ127" s="17" t="s">
        <v>86</v>
      </c>
      <c r="BK127" s="146">
        <f>ROUND(I127*H127,2)</f>
        <v>0</v>
      </c>
      <c r="BL127" s="17" t="s">
        <v>159</v>
      </c>
      <c r="BM127" s="145" t="s">
        <v>1148</v>
      </c>
    </row>
    <row r="128" spans="2:65" s="1" customFormat="1" ht="44.25" customHeight="1">
      <c r="B128" s="32"/>
      <c r="C128" s="133" t="s">
        <v>153</v>
      </c>
      <c r="D128" s="133" t="s">
        <v>155</v>
      </c>
      <c r="E128" s="134" t="s">
        <v>1149</v>
      </c>
      <c r="F128" s="135" t="s">
        <v>1150</v>
      </c>
      <c r="G128" s="136" t="s">
        <v>254</v>
      </c>
      <c r="H128" s="137">
        <v>1</v>
      </c>
      <c r="I128" s="138"/>
      <c r="J128" s="139">
        <f>ROUND(I128*H128,2)</f>
        <v>0</v>
      </c>
      <c r="K128" s="140"/>
      <c r="L128" s="32"/>
      <c r="M128" s="141" t="s">
        <v>1</v>
      </c>
      <c r="N128" s="142" t="s">
        <v>43</v>
      </c>
      <c r="P128" s="143">
        <f>O128*H128</f>
        <v>0</v>
      </c>
      <c r="Q128" s="143">
        <v>1.23E-3</v>
      </c>
      <c r="R128" s="143">
        <f>Q128*H128</f>
        <v>1.23E-3</v>
      </c>
      <c r="S128" s="143">
        <v>1.7000000000000001E-2</v>
      </c>
      <c r="T128" s="144">
        <f>S128*H128</f>
        <v>1.7000000000000001E-2</v>
      </c>
      <c r="AR128" s="145" t="s">
        <v>159</v>
      </c>
      <c r="AT128" s="145" t="s">
        <v>155</v>
      </c>
      <c r="AU128" s="145" t="s">
        <v>88</v>
      </c>
      <c r="AY128" s="17" t="s">
        <v>152</v>
      </c>
      <c r="BE128" s="146">
        <f>IF(N128="základní",J128,0)</f>
        <v>0</v>
      </c>
      <c r="BF128" s="146">
        <f>IF(N128="snížená",J128,0)</f>
        <v>0</v>
      </c>
      <c r="BG128" s="146">
        <f>IF(N128="zákl. přenesená",J128,0)</f>
        <v>0</v>
      </c>
      <c r="BH128" s="146">
        <f>IF(N128="sníž. přenesená",J128,0)</f>
        <v>0</v>
      </c>
      <c r="BI128" s="146">
        <f>IF(N128="nulová",J128,0)</f>
        <v>0</v>
      </c>
      <c r="BJ128" s="17" t="s">
        <v>86</v>
      </c>
      <c r="BK128" s="146">
        <f>ROUND(I128*H128,2)</f>
        <v>0</v>
      </c>
      <c r="BL128" s="17" t="s">
        <v>159</v>
      </c>
      <c r="BM128" s="145" t="s">
        <v>1151</v>
      </c>
    </row>
    <row r="129" spans="2:65" s="11" customFormat="1" ht="22.9" customHeight="1">
      <c r="B129" s="121"/>
      <c r="D129" s="122" t="s">
        <v>77</v>
      </c>
      <c r="E129" s="131" t="s">
        <v>261</v>
      </c>
      <c r="F129" s="131" t="s">
        <v>262</v>
      </c>
      <c r="I129" s="124"/>
      <c r="J129" s="132">
        <f>BK129</f>
        <v>0</v>
      </c>
      <c r="L129" s="121"/>
      <c r="M129" s="126"/>
      <c r="P129" s="127">
        <f>SUM(P130:P131)</f>
        <v>0</v>
      </c>
      <c r="R129" s="127">
        <f>SUM(R130:R131)</f>
        <v>0</v>
      </c>
      <c r="T129" s="128">
        <f>SUM(T130:T131)</f>
        <v>0</v>
      </c>
      <c r="AR129" s="122" t="s">
        <v>86</v>
      </c>
      <c r="AT129" s="129" t="s">
        <v>77</v>
      </c>
      <c r="AU129" s="129" t="s">
        <v>86</v>
      </c>
      <c r="AY129" s="122" t="s">
        <v>152</v>
      </c>
      <c r="BK129" s="130">
        <f>SUM(BK130:BK131)</f>
        <v>0</v>
      </c>
    </row>
    <row r="130" spans="2:65" s="1" customFormat="1" ht="33" customHeight="1">
      <c r="B130" s="32"/>
      <c r="C130" s="133" t="s">
        <v>159</v>
      </c>
      <c r="D130" s="133" t="s">
        <v>155</v>
      </c>
      <c r="E130" s="134" t="s">
        <v>285</v>
      </c>
      <c r="F130" s="135" t="s">
        <v>286</v>
      </c>
      <c r="G130" s="136" t="s">
        <v>158</v>
      </c>
      <c r="H130" s="137">
        <v>9.5000000000000001E-2</v>
      </c>
      <c r="I130" s="138"/>
      <c r="J130" s="139">
        <f>ROUND(I130*H130,2)</f>
        <v>0</v>
      </c>
      <c r="K130" s="140"/>
      <c r="L130" s="32"/>
      <c r="M130" s="141" t="s">
        <v>1</v>
      </c>
      <c r="N130" s="142" t="s">
        <v>43</v>
      </c>
      <c r="P130" s="143">
        <f>O130*H130</f>
        <v>0</v>
      </c>
      <c r="Q130" s="143">
        <v>0</v>
      </c>
      <c r="R130" s="143">
        <f>Q130*H130</f>
        <v>0</v>
      </c>
      <c r="S130" s="143">
        <v>0</v>
      </c>
      <c r="T130" s="144">
        <f>S130*H130</f>
        <v>0</v>
      </c>
      <c r="AR130" s="145" t="s">
        <v>159</v>
      </c>
      <c r="AT130" s="145" t="s">
        <v>155</v>
      </c>
      <c r="AU130" s="145" t="s">
        <v>88</v>
      </c>
      <c r="AY130" s="17" t="s">
        <v>152</v>
      </c>
      <c r="BE130" s="146">
        <f>IF(N130="základní",J130,0)</f>
        <v>0</v>
      </c>
      <c r="BF130" s="146">
        <f>IF(N130="snížená",J130,0)</f>
        <v>0</v>
      </c>
      <c r="BG130" s="146">
        <f>IF(N130="zákl. přenesená",J130,0)</f>
        <v>0</v>
      </c>
      <c r="BH130" s="146">
        <f>IF(N130="sníž. přenesená",J130,0)</f>
        <v>0</v>
      </c>
      <c r="BI130" s="146">
        <f>IF(N130="nulová",J130,0)</f>
        <v>0</v>
      </c>
      <c r="BJ130" s="17" t="s">
        <v>86</v>
      </c>
      <c r="BK130" s="146">
        <f>ROUND(I130*H130,2)</f>
        <v>0</v>
      </c>
      <c r="BL130" s="17" t="s">
        <v>159</v>
      </c>
      <c r="BM130" s="145" t="s">
        <v>1152</v>
      </c>
    </row>
    <row r="131" spans="2:65" s="1" customFormat="1" ht="44.25" customHeight="1">
      <c r="B131" s="32"/>
      <c r="C131" s="133" t="s">
        <v>191</v>
      </c>
      <c r="D131" s="133" t="s">
        <v>155</v>
      </c>
      <c r="E131" s="134" t="s">
        <v>289</v>
      </c>
      <c r="F131" s="135" t="s">
        <v>290</v>
      </c>
      <c r="G131" s="136" t="s">
        <v>158</v>
      </c>
      <c r="H131" s="137">
        <v>9.5000000000000001E-2</v>
      </c>
      <c r="I131" s="138"/>
      <c r="J131" s="139">
        <f>ROUND(I131*H131,2)</f>
        <v>0</v>
      </c>
      <c r="K131" s="140"/>
      <c r="L131" s="32"/>
      <c r="M131" s="141" t="s">
        <v>1</v>
      </c>
      <c r="N131" s="142" t="s">
        <v>43</v>
      </c>
      <c r="P131" s="143">
        <f>O131*H131</f>
        <v>0</v>
      </c>
      <c r="Q131" s="143">
        <v>0</v>
      </c>
      <c r="R131" s="143">
        <f>Q131*H131</f>
        <v>0</v>
      </c>
      <c r="S131" s="143">
        <v>0</v>
      </c>
      <c r="T131" s="144">
        <f>S131*H131</f>
        <v>0</v>
      </c>
      <c r="AR131" s="145" t="s">
        <v>159</v>
      </c>
      <c r="AT131" s="145" t="s">
        <v>155</v>
      </c>
      <c r="AU131" s="145" t="s">
        <v>88</v>
      </c>
      <c r="AY131" s="17" t="s">
        <v>152</v>
      </c>
      <c r="BE131" s="146">
        <f>IF(N131="základní",J131,0)</f>
        <v>0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7" t="s">
        <v>86</v>
      </c>
      <c r="BK131" s="146">
        <f>ROUND(I131*H131,2)</f>
        <v>0</v>
      </c>
      <c r="BL131" s="17" t="s">
        <v>159</v>
      </c>
      <c r="BM131" s="145" t="s">
        <v>1153</v>
      </c>
    </row>
    <row r="132" spans="2:65" s="11" customFormat="1" ht="25.9" customHeight="1">
      <c r="B132" s="121"/>
      <c r="D132" s="122" t="s">
        <v>77</v>
      </c>
      <c r="E132" s="123" t="s">
        <v>307</v>
      </c>
      <c r="F132" s="123" t="s">
        <v>308</v>
      </c>
      <c r="I132" s="124"/>
      <c r="J132" s="125">
        <f>BK132</f>
        <v>0</v>
      </c>
      <c r="L132" s="121"/>
      <c r="M132" s="126"/>
      <c r="P132" s="127">
        <f>P133</f>
        <v>0</v>
      </c>
      <c r="R132" s="127">
        <f>R133</f>
        <v>1.9359999999999999E-2</v>
      </c>
      <c r="T132" s="128">
        <f>T133</f>
        <v>0</v>
      </c>
      <c r="AR132" s="122" t="s">
        <v>88</v>
      </c>
      <c r="AT132" s="129" t="s">
        <v>77</v>
      </c>
      <c r="AU132" s="129" t="s">
        <v>78</v>
      </c>
      <c r="AY132" s="122" t="s">
        <v>152</v>
      </c>
      <c r="BK132" s="130">
        <f>BK133</f>
        <v>0</v>
      </c>
    </row>
    <row r="133" spans="2:65" s="11" customFormat="1" ht="22.9" customHeight="1">
      <c r="B133" s="121"/>
      <c r="D133" s="122" t="s">
        <v>77</v>
      </c>
      <c r="E133" s="131" t="s">
        <v>1154</v>
      </c>
      <c r="F133" s="131" t="s">
        <v>1155</v>
      </c>
      <c r="I133" s="124"/>
      <c r="J133" s="132">
        <f>BK133</f>
        <v>0</v>
      </c>
      <c r="L133" s="121"/>
      <c r="M133" s="126"/>
      <c r="P133" s="127">
        <f>SUM(P134:P146)</f>
        <v>0</v>
      </c>
      <c r="R133" s="127">
        <f>SUM(R134:R146)</f>
        <v>1.9359999999999999E-2</v>
      </c>
      <c r="T133" s="128">
        <f>SUM(T134:T146)</f>
        <v>0</v>
      </c>
      <c r="AR133" s="122" t="s">
        <v>88</v>
      </c>
      <c r="AT133" s="129" t="s">
        <v>77</v>
      </c>
      <c r="AU133" s="129" t="s">
        <v>86</v>
      </c>
      <c r="AY133" s="122" t="s">
        <v>152</v>
      </c>
      <c r="BK133" s="130">
        <f>SUM(BK134:BK146)</f>
        <v>0</v>
      </c>
    </row>
    <row r="134" spans="2:65" s="1" customFormat="1" ht="24.25" customHeight="1">
      <c r="B134" s="32"/>
      <c r="C134" s="133" t="s">
        <v>173</v>
      </c>
      <c r="D134" s="133" t="s">
        <v>155</v>
      </c>
      <c r="E134" s="134" t="s">
        <v>924</v>
      </c>
      <c r="F134" s="135" t="s">
        <v>1156</v>
      </c>
      <c r="G134" s="136" t="s">
        <v>170</v>
      </c>
      <c r="H134" s="137">
        <v>1</v>
      </c>
      <c r="I134" s="138"/>
      <c r="J134" s="139">
        <f t="shared" ref="J134:J146" si="0">ROUND(I134*H134,2)</f>
        <v>0</v>
      </c>
      <c r="K134" s="140"/>
      <c r="L134" s="32"/>
      <c r="M134" s="141" t="s">
        <v>1</v>
      </c>
      <c r="N134" s="142" t="s">
        <v>43</v>
      </c>
      <c r="P134" s="143">
        <f t="shared" ref="P134:P146" si="1">O134*H134</f>
        <v>0</v>
      </c>
      <c r="Q134" s="143">
        <v>0</v>
      </c>
      <c r="R134" s="143">
        <f t="shared" ref="R134:R146" si="2">Q134*H134</f>
        <v>0</v>
      </c>
      <c r="S134" s="143">
        <v>0</v>
      </c>
      <c r="T134" s="144">
        <f t="shared" ref="T134:T146" si="3">S134*H134</f>
        <v>0</v>
      </c>
      <c r="AR134" s="145" t="s">
        <v>251</v>
      </c>
      <c r="AT134" s="145" t="s">
        <v>155</v>
      </c>
      <c r="AU134" s="145" t="s">
        <v>88</v>
      </c>
      <c r="AY134" s="17" t="s">
        <v>152</v>
      </c>
      <c r="BE134" s="146">
        <f t="shared" ref="BE134:BE146" si="4">IF(N134="základní",J134,0)</f>
        <v>0</v>
      </c>
      <c r="BF134" s="146">
        <f t="shared" ref="BF134:BF146" si="5">IF(N134="snížená",J134,0)</f>
        <v>0</v>
      </c>
      <c r="BG134" s="146">
        <f t="shared" ref="BG134:BG146" si="6">IF(N134="zákl. přenesená",J134,0)</f>
        <v>0</v>
      </c>
      <c r="BH134" s="146">
        <f t="shared" ref="BH134:BH146" si="7">IF(N134="sníž. přenesená",J134,0)</f>
        <v>0</v>
      </c>
      <c r="BI134" s="146">
        <f t="shared" ref="BI134:BI146" si="8">IF(N134="nulová",J134,0)</f>
        <v>0</v>
      </c>
      <c r="BJ134" s="17" t="s">
        <v>86</v>
      </c>
      <c r="BK134" s="146">
        <f t="shared" ref="BK134:BK146" si="9">ROUND(I134*H134,2)</f>
        <v>0</v>
      </c>
      <c r="BL134" s="17" t="s">
        <v>251</v>
      </c>
      <c r="BM134" s="145" t="s">
        <v>1157</v>
      </c>
    </row>
    <row r="135" spans="2:65" s="1" customFormat="1" ht="16.5" customHeight="1">
      <c r="B135" s="32"/>
      <c r="C135" s="133" t="s">
        <v>202</v>
      </c>
      <c r="D135" s="133" t="s">
        <v>155</v>
      </c>
      <c r="E135" s="134" t="s">
        <v>930</v>
      </c>
      <c r="F135" s="135" t="s">
        <v>1158</v>
      </c>
      <c r="G135" s="136" t="s">
        <v>254</v>
      </c>
      <c r="H135" s="137">
        <v>40</v>
      </c>
      <c r="I135" s="138"/>
      <c r="J135" s="139">
        <f t="shared" si="0"/>
        <v>0</v>
      </c>
      <c r="K135" s="140"/>
      <c r="L135" s="32"/>
      <c r="M135" s="141" t="s">
        <v>1</v>
      </c>
      <c r="N135" s="142" t="s">
        <v>43</v>
      </c>
      <c r="P135" s="143">
        <f t="shared" si="1"/>
        <v>0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AR135" s="145" t="s">
        <v>251</v>
      </c>
      <c r="AT135" s="145" t="s">
        <v>155</v>
      </c>
      <c r="AU135" s="145" t="s">
        <v>88</v>
      </c>
      <c r="AY135" s="17" t="s">
        <v>152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7" t="s">
        <v>86</v>
      </c>
      <c r="BK135" s="146">
        <f t="shared" si="9"/>
        <v>0</v>
      </c>
      <c r="BL135" s="17" t="s">
        <v>251</v>
      </c>
      <c r="BM135" s="145" t="s">
        <v>1159</v>
      </c>
    </row>
    <row r="136" spans="2:65" s="1" customFormat="1" ht="24.25" customHeight="1">
      <c r="B136" s="32"/>
      <c r="C136" s="133" t="s">
        <v>208</v>
      </c>
      <c r="D136" s="133" t="s">
        <v>155</v>
      </c>
      <c r="E136" s="134" t="s">
        <v>962</v>
      </c>
      <c r="F136" s="135" t="s">
        <v>1160</v>
      </c>
      <c r="G136" s="136" t="s">
        <v>170</v>
      </c>
      <c r="H136" s="137">
        <v>1</v>
      </c>
      <c r="I136" s="138"/>
      <c r="J136" s="139">
        <f t="shared" si="0"/>
        <v>0</v>
      </c>
      <c r="K136" s="140"/>
      <c r="L136" s="32"/>
      <c r="M136" s="141" t="s">
        <v>1</v>
      </c>
      <c r="N136" s="142" t="s">
        <v>43</v>
      </c>
      <c r="P136" s="143">
        <f t="shared" si="1"/>
        <v>0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AR136" s="145" t="s">
        <v>251</v>
      </c>
      <c r="AT136" s="145" t="s">
        <v>155</v>
      </c>
      <c r="AU136" s="145" t="s">
        <v>88</v>
      </c>
      <c r="AY136" s="17" t="s">
        <v>152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7" t="s">
        <v>86</v>
      </c>
      <c r="BK136" s="146">
        <f t="shared" si="9"/>
        <v>0</v>
      </c>
      <c r="BL136" s="17" t="s">
        <v>251</v>
      </c>
      <c r="BM136" s="145" t="s">
        <v>1161</v>
      </c>
    </row>
    <row r="137" spans="2:65" s="1" customFormat="1" ht="16.5" customHeight="1">
      <c r="B137" s="32"/>
      <c r="C137" s="133" t="s">
        <v>195</v>
      </c>
      <c r="D137" s="133" t="s">
        <v>155</v>
      </c>
      <c r="E137" s="134" t="s">
        <v>967</v>
      </c>
      <c r="F137" s="135" t="s">
        <v>1162</v>
      </c>
      <c r="G137" s="136" t="s">
        <v>254</v>
      </c>
      <c r="H137" s="137">
        <v>10</v>
      </c>
      <c r="I137" s="138"/>
      <c r="J137" s="139">
        <f t="shared" si="0"/>
        <v>0</v>
      </c>
      <c r="K137" s="140"/>
      <c r="L137" s="32"/>
      <c r="M137" s="141" t="s">
        <v>1</v>
      </c>
      <c r="N137" s="142" t="s">
        <v>43</v>
      </c>
      <c r="P137" s="143">
        <f t="shared" si="1"/>
        <v>0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AR137" s="145" t="s">
        <v>251</v>
      </c>
      <c r="AT137" s="145" t="s">
        <v>155</v>
      </c>
      <c r="AU137" s="145" t="s">
        <v>88</v>
      </c>
      <c r="AY137" s="17" t="s">
        <v>152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7" t="s">
        <v>86</v>
      </c>
      <c r="BK137" s="146">
        <f t="shared" si="9"/>
        <v>0</v>
      </c>
      <c r="BL137" s="17" t="s">
        <v>251</v>
      </c>
      <c r="BM137" s="145" t="s">
        <v>1163</v>
      </c>
    </row>
    <row r="138" spans="2:65" s="1" customFormat="1" ht="24.25" customHeight="1">
      <c r="B138" s="32"/>
      <c r="C138" s="133" t="s">
        <v>222</v>
      </c>
      <c r="D138" s="133" t="s">
        <v>155</v>
      </c>
      <c r="E138" s="134" t="s">
        <v>1164</v>
      </c>
      <c r="F138" s="135" t="s">
        <v>1165</v>
      </c>
      <c r="G138" s="136" t="s">
        <v>170</v>
      </c>
      <c r="H138" s="137">
        <v>1</v>
      </c>
      <c r="I138" s="138"/>
      <c r="J138" s="139">
        <f t="shared" si="0"/>
        <v>0</v>
      </c>
      <c r="K138" s="140"/>
      <c r="L138" s="32"/>
      <c r="M138" s="141" t="s">
        <v>1</v>
      </c>
      <c r="N138" s="142" t="s">
        <v>43</v>
      </c>
      <c r="P138" s="143">
        <f t="shared" si="1"/>
        <v>0</v>
      </c>
      <c r="Q138" s="143">
        <v>2.1000000000000001E-4</v>
      </c>
      <c r="R138" s="143">
        <f t="shared" si="2"/>
        <v>2.1000000000000001E-4</v>
      </c>
      <c r="S138" s="143">
        <v>0</v>
      </c>
      <c r="T138" s="144">
        <f t="shared" si="3"/>
        <v>0</v>
      </c>
      <c r="AR138" s="145" t="s">
        <v>251</v>
      </c>
      <c r="AT138" s="145" t="s">
        <v>155</v>
      </c>
      <c r="AU138" s="145" t="s">
        <v>88</v>
      </c>
      <c r="AY138" s="17" t="s">
        <v>152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7" t="s">
        <v>86</v>
      </c>
      <c r="BK138" s="146">
        <f t="shared" si="9"/>
        <v>0</v>
      </c>
      <c r="BL138" s="17" t="s">
        <v>251</v>
      </c>
      <c r="BM138" s="145" t="s">
        <v>1166</v>
      </c>
    </row>
    <row r="139" spans="2:65" s="1" customFormat="1" ht="24.25" customHeight="1">
      <c r="B139" s="32"/>
      <c r="C139" s="133" t="s">
        <v>227</v>
      </c>
      <c r="D139" s="133" t="s">
        <v>155</v>
      </c>
      <c r="E139" s="134" t="s">
        <v>1167</v>
      </c>
      <c r="F139" s="135" t="s">
        <v>1168</v>
      </c>
      <c r="G139" s="136" t="s">
        <v>170</v>
      </c>
      <c r="H139" s="137">
        <v>1</v>
      </c>
      <c r="I139" s="138"/>
      <c r="J139" s="139">
        <f t="shared" si="0"/>
        <v>0</v>
      </c>
      <c r="K139" s="140"/>
      <c r="L139" s="32"/>
      <c r="M139" s="141" t="s">
        <v>1</v>
      </c>
      <c r="N139" s="142" t="s">
        <v>43</v>
      </c>
      <c r="P139" s="143">
        <f t="shared" si="1"/>
        <v>0</v>
      </c>
      <c r="Q139" s="143">
        <v>1.7899999999999999E-3</v>
      </c>
      <c r="R139" s="143">
        <f t="shared" si="2"/>
        <v>1.7899999999999999E-3</v>
      </c>
      <c r="S139" s="143">
        <v>0</v>
      </c>
      <c r="T139" s="144">
        <f t="shared" si="3"/>
        <v>0</v>
      </c>
      <c r="AR139" s="145" t="s">
        <v>251</v>
      </c>
      <c r="AT139" s="145" t="s">
        <v>155</v>
      </c>
      <c r="AU139" s="145" t="s">
        <v>88</v>
      </c>
      <c r="AY139" s="17" t="s">
        <v>152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7" t="s">
        <v>86</v>
      </c>
      <c r="BK139" s="146">
        <f t="shared" si="9"/>
        <v>0</v>
      </c>
      <c r="BL139" s="17" t="s">
        <v>251</v>
      </c>
      <c r="BM139" s="145" t="s">
        <v>1169</v>
      </c>
    </row>
    <row r="140" spans="2:65" s="1" customFormat="1" ht="21.75" customHeight="1">
      <c r="B140" s="32"/>
      <c r="C140" s="133" t="s">
        <v>8</v>
      </c>
      <c r="D140" s="133" t="s">
        <v>155</v>
      </c>
      <c r="E140" s="134" t="s">
        <v>1170</v>
      </c>
      <c r="F140" s="135" t="s">
        <v>1171</v>
      </c>
      <c r="G140" s="136" t="s">
        <v>254</v>
      </c>
      <c r="H140" s="137">
        <v>10</v>
      </c>
      <c r="I140" s="138"/>
      <c r="J140" s="139">
        <f t="shared" si="0"/>
        <v>0</v>
      </c>
      <c r="K140" s="140"/>
      <c r="L140" s="32"/>
      <c r="M140" s="141" t="s">
        <v>1</v>
      </c>
      <c r="N140" s="142" t="s">
        <v>43</v>
      </c>
      <c r="P140" s="143">
        <f t="shared" si="1"/>
        <v>0</v>
      </c>
      <c r="Q140" s="143">
        <v>4.0999999999999999E-4</v>
      </c>
      <c r="R140" s="143">
        <f t="shared" si="2"/>
        <v>4.0999999999999995E-3</v>
      </c>
      <c r="S140" s="143">
        <v>0</v>
      </c>
      <c r="T140" s="144">
        <f t="shared" si="3"/>
        <v>0</v>
      </c>
      <c r="AR140" s="145" t="s">
        <v>251</v>
      </c>
      <c r="AT140" s="145" t="s">
        <v>155</v>
      </c>
      <c r="AU140" s="145" t="s">
        <v>88</v>
      </c>
      <c r="AY140" s="17" t="s">
        <v>152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7" t="s">
        <v>86</v>
      </c>
      <c r="BK140" s="146">
        <f t="shared" si="9"/>
        <v>0</v>
      </c>
      <c r="BL140" s="17" t="s">
        <v>251</v>
      </c>
      <c r="BM140" s="145" t="s">
        <v>1172</v>
      </c>
    </row>
    <row r="141" spans="2:65" s="1" customFormat="1" ht="21.75" customHeight="1">
      <c r="B141" s="32"/>
      <c r="C141" s="133" t="s">
        <v>234</v>
      </c>
      <c r="D141" s="133" t="s">
        <v>155</v>
      </c>
      <c r="E141" s="134" t="s">
        <v>1173</v>
      </c>
      <c r="F141" s="135" t="s">
        <v>1171</v>
      </c>
      <c r="G141" s="136" t="s">
        <v>254</v>
      </c>
      <c r="H141" s="137">
        <v>30</v>
      </c>
      <c r="I141" s="138"/>
      <c r="J141" s="139">
        <f t="shared" si="0"/>
        <v>0</v>
      </c>
      <c r="K141" s="140"/>
      <c r="L141" s="32"/>
      <c r="M141" s="141" t="s">
        <v>1</v>
      </c>
      <c r="N141" s="142" t="s">
        <v>43</v>
      </c>
      <c r="P141" s="143">
        <f t="shared" si="1"/>
        <v>0</v>
      </c>
      <c r="Q141" s="143">
        <v>4.0999999999999999E-4</v>
      </c>
      <c r="R141" s="143">
        <f t="shared" si="2"/>
        <v>1.23E-2</v>
      </c>
      <c r="S141" s="143">
        <v>0</v>
      </c>
      <c r="T141" s="144">
        <f t="shared" si="3"/>
        <v>0</v>
      </c>
      <c r="AR141" s="145" t="s">
        <v>251</v>
      </c>
      <c r="AT141" s="145" t="s">
        <v>155</v>
      </c>
      <c r="AU141" s="145" t="s">
        <v>88</v>
      </c>
      <c r="AY141" s="17" t="s">
        <v>152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7" t="s">
        <v>86</v>
      </c>
      <c r="BK141" s="146">
        <f t="shared" si="9"/>
        <v>0</v>
      </c>
      <c r="BL141" s="17" t="s">
        <v>251</v>
      </c>
      <c r="BM141" s="145" t="s">
        <v>1174</v>
      </c>
    </row>
    <row r="142" spans="2:65" s="1" customFormat="1" ht="21.75" customHeight="1">
      <c r="B142" s="32"/>
      <c r="C142" s="133" t="s">
        <v>240</v>
      </c>
      <c r="D142" s="133" t="s">
        <v>155</v>
      </c>
      <c r="E142" s="134" t="s">
        <v>1175</v>
      </c>
      <c r="F142" s="135" t="s">
        <v>1176</v>
      </c>
      <c r="G142" s="136" t="s">
        <v>254</v>
      </c>
      <c r="H142" s="137">
        <v>2</v>
      </c>
      <c r="I142" s="138"/>
      <c r="J142" s="139">
        <f t="shared" si="0"/>
        <v>0</v>
      </c>
      <c r="K142" s="140"/>
      <c r="L142" s="32"/>
      <c r="M142" s="141" t="s">
        <v>1</v>
      </c>
      <c r="N142" s="142" t="s">
        <v>43</v>
      </c>
      <c r="P142" s="143">
        <f t="shared" si="1"/>
        <v>0</v>
      </c>
      <c r="Q142" s="143">
        <v>4.8000000000000001E-4</v>
      </c>
      <c r="R142" s="143">
        <f t="shared" si="2"/>
        <v>9.6000000000000002E-4</v>
      </c>
      <c r="S142" s="143">
        <v>0</v>
      </c>
      <c r="T142" s="144">
        <f t="shared" si="3"/>
        <v>0</v>
      </c>
      <c r="AR142" s="145" t="s">
        <v>251</v>
      </c>
      <c r="AT142" s="145" t="s">
        <v>155</v>
      </c>
      <c r="AU142" s="145" t="s">
        <v>88</v>
      </c>
      <c r="AY142" s="17" t="s">
        <v>152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7" t="s">
        <v>86</v>
      </c>
      <c r="BK142" s="146">
        <f t="shared" si="9"/>
        <v>0</v>
      </c>
      <c r="BL142" s="17" t="s">
        <v>251</v>
      </c>
      <c r="BM142" s="145" t="s">
        <v>1177</v>
      </c>
    </row>
    <row r="143" spans="2:65" s="1" customFormat="1" ht="24.25" customHeight="1">
      <c r="B143" s="32"/>
      <c r="C143" s="133" t="s">
        <v>246</v>
      </c>
      <c r="D143" s="133" t="s">
        <v>155</v>
      </c>
      <c r="E143" s="134" t="s">
        <v>1178</v>
      </c>
      <c r="F143" s="135" t="s">
        <v>1179</v>
      </c>
      <c r="G143" s="136" t="s">
        <v>170</v>
      </c>
      <c r="H143" s="137">
        <v>6</v>
      </c>
      <c r="I143" s="138"/>
      <c r="J143" s="139">
        <f t="shared" si="0"/>
        <v>0</v>
      </c>
      <c r="K143" s="140"/>
      <c r="L143" s="32"/>
      <c r="M143" s="141" t="s">
        <v>1</v>
      </c>
      <c r="N143" s="142" t="s">
        <v>43</v>
      </c>
      <c r="P143" s="143">
        <f t="shared" si="1"/>
        <v>0</v>
      </c>
      <c r="Q143" s="143">
        <v>0</v>
      </c>
      <c r="R143" s="143">
        <f t="shared" si="2"/>
        <v>0</v>
      </c>
      <c r="S143" s="143">
        <v>0</v>
      </c>
      <c r="T143" s="144">
        <f t="shared" si="3"/>
        <v>0</v>
      </c>
      <c r="AR143" s="145" t="s">
        <v>251</v>
      </c>
      <c r="AT143" s="145" t="s">
        <v>155</v>
      </c>
      <c r="AU143" s="145" t="s">
        <v>88</v>
      </c>
      <c r="AY143" s="17" t="s">
        <v>152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7" t="s">
        <v>86</v>
      </c>
      <c r="BK143" s="146">
        <f t="shared" si="9"/>
        <v>0</v>
      </c>
      <c r="BL143" s="17" t="s">
        <v>251</v>
      </c>
      <c r="BM143" s="145" t="s">
        <v>1180</v>
      </c>
    </row>
    <row r="144" spans="2:65" s="1" customFormat="1" ht="24.25" customHeight="1">
      <c r="B144" s="32"/>
      <c r="C144" s="133" t="s">
        <v>251</v>
      </c>
      <c r="D144" s="133" t="s">
        <v>155</v>
      </c>
      <c r="E144" s="134" t="s">
        <v>1181</v>
      </c>
      <c r="F144" s="135" t="s">
        <v>1182</v>
      </c>
      <c r="G144" s="136" t="s">
        <v>254</v>
      </c>
      <c r="H144" s="137">
        <v>40</v>
      </c>
      <c r="I144" s="138"/>
      <c r="J144" s="139">
        <f t="shared" si="0"/>
        <v>0</v>
      </c>
      <c r="K144" s="140"/>
      <c r="L144" s="32"/>
      <c r="M144" s="141" t="s">
        <v>1</v>
      </c>
      <c r="N144" s="142" t="s">
        <v>43</v>
      </c>
      <c r="P144" s="143">
        <f t="shared" si="1"/>
        <v>0</v>
      </c>
      <c r="Q144" s="143">
        <v>0</v>
      </c>
      <c r="R144" s="143">
        <f t="shared" si="2"/>
        <v>0</v>
      </c>
      <c r="S144" s="143">
        <v>0</v>
      </c>
      <c r="T144" s="144">
        <f t="shared" si="3"/>
        <v>0</v>
      </c>
      <c r="AR144" s="145" t="s">
        <v>251</v>
      </c>
      <c r="AT144" s="145" t="s">
        <v>155</v>
      </c>
      <c r="AU144" s="145" t="s">
        <v>88</v>
      </c>
      <c r="AY144" s="17" t="s">
        <v>152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7" t="s">
        <v>86</v>
      </c>
      <c r="BK144" s="146">
        <f t="shared" si="9"/>
        <v>0</v>
      </c>
      <c r="BL144" s="17" t="s">
        <v>251</v>
      </c>
      <c r="BM144" s="145" t="s">
        <v>1183</v>
      </c>
    </row>
    <row r="145" spans="2:65" s="1" customFormat="1" ht="24.25" customHeight="1">
      <c r="B145" s="32"/>
      <c r="C145" s="133" t="s">
        <v>257</v>
      </c>
      <c r="D145" s="133" t="s">
        <v>155</v>
      </c>
      <c r="E145" s="134" t="s">
        <v>1184</v>
      </c>
      <c r="F145" s="135" t="s">
        <v>1185</v>
      </c>
      <c r="G145" s="136" t="s">
        <v>170</v>
      </c>
      <c r="H145" s="137">
        <v>2</v>
      </c>
      <c r="I145" s="138"/>
      <c r="J145" s="139">
        <f t="shared" si="0"/>
        <v>0</v>
      </c>
      <c r="K145" s="140"/>
      <c r="L145" s="32"/>
      <c r="M145" s="141" t="s">
        <v>1</v>
      </c>
      <c r="N145" s="142" t="s">
        <v>43</v>
      </c>
      <c r="P145" s="143">
        <f t="shared" si="1"/>
        <v>0</v>
      </c>
      <c r="Q145" s="143">
        <v>0</v>
      </c>
      <c r="R145" s="143">
        <f t="shared" si="2"/>
        <v>0</v>
      </c>
      <c r="S145" s="143">
        <v>0</v>
      </c>
      <c r="T145" s="144">
        <f t="shared" si="3"/>
        <v>0</v>
      </c>
      <c r="AR145" s="145" t="s">
        <v>251</v>
      </c>
      <c r="AT145" s="145" t="s">
        <v>155</v>
      </c>
      <c r="AU145" s="145" t="s">
        <v>88</v>
      </c>
      <c r="AY145" s="17" t="s">
        <v>152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7" t="s">
        <v>86</v>
      </c>
      <c r="BK145" s="146">
        <f t="shared" si="9"/>
        <v>0</v>
      </c>
      <c r="BL145" s="17" t="s">
        <v>251</v>
      </c>
      <c r="BM145" s="145" t="s">
        <v>1186</v>
      </c>
    </row>
    <row r="146" spans="2:65" s="1" customFormat="1" ht="44.25" customHeight="1">
      <c r="B146" s="32"/>
      <c r="C146" s="133" t="s">
        <v>263</v>
      </c>
      <c r="D146" s="133" t="s">
        <v>155</v>
      </c>
      <c r="E146" s="134" t="s">
        <v>1187</v>
      </c>
      <c r="F146" s="135" t="s">
        <v>1188</v>
      </c>
      <c r="G146" s="136" t="s">
        <v>319</v>
      </c>
      <c r="H146" s="182"/>
      <c r="I146" s="138"/>
      <c r="J146" s="139">
        <f t="shared" si="0"/>
        <v>0</v>
      </c>
      <c r="K146" s="140"/>
      <c r="L146" s="32"/>
      <c r="M146" s="186" t="s">
        <v>1</v>
      </c>
      <c r="N146" s="187" t="s">
        <v>43</v>
      </c>
      <c r="O146" s="188"/>
      <c r="P146" s="189">
        <f t="shared" si="1"/>
        <v>0</v>
      </c>
      <c r="Q146" s="189">
        <v>0</v>
      </c>
      <c r="R146" s="189">
        <f t="shared" si="2"/>
        <v>0</v>
      </c>
      <c r="S146" s="189">
        <v>0</v>
      </c>
      <c r="T146" s="190">
        <f t="shared" si="3"/>
        <v>0</v>
      </c>
      <c r="AR146" s="145" t="s">
        <v>251</v>
      </c>
      <c r="AT146" s="145" t="s">
        <v>155</v>
      </c>
      <c r="AU146" s="145" t="s">
        <v>88</v>
      </c>
      <c r="AY146" s="17" t="s">
        <v>152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7" t="s">
        <v>86</v>
      </c>
      <c r="BK146" s="146">
        <f t="shared" si="9"/>
        <v>0</v>
      </c>
      <c r="BL146" s="17" t="s">
        <v>251</v>
      </c>
      <c r="BM146" s="145" t="s">
        <v>1189</v>
      </c>
    </row>
    <row r="147" spans="2:65" s="1" customFormat="1" ht="7" customHeight="1">
      <c r="B147" s="44"/>
      <c r="C147" s="45"/>
      <c r="D147" s="45"/>
      <c r="E147" s="45"/>
      <c r="F147" s="45"/>
      <c r="G147" s="45"/>
      <c r="H147" s="45"/>
      <c r="I147" s="45"/>
      <c r="J147" s="45"/>
      <c r="K147" s="45"/>
      <c r="L147" s="32"/>
    </row>
  </sheetData>
  <sheetProtection algorithmName="SHA-512" hashValue="ejsEkOGUJ/a+7pepb9Ek1X4Zy6PKirfbZkSBvbpDRSUvJnDgpNiYO+F0jKARc8wExwvj0uERKE8ABkzT4xt/Nw==" saltValue="M1+eLZxPxfb3JyWb+K4CqPfoefWg+GR8k1GXVMF0tC4F6uyJjU5aSOJuIZfIzNUQXKUQ69M3SrnegJCHOg8Jsw==" spinCount="100000" sheet="1" objects="1" scenarios="1" formatColumns="0" formatRows="0" autoFilter="0"/>
  <autoFilter ref="C121:K146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76"/>
  <sheetViews>
    <sheetView showGridLines="0" tabSelected="1" topLeftCell="A17" workbookViewId="0">
      <selection activeCell="F131" sqref="F131"/>
    </sheetView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94</v>
      </c>
    </row>
    <row r="3" spans="2:46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5" customHeight="1">
      <c r="B4" s="20"/>
      <c r="D4" s="21" t="s">
        <v>107</v>
      </c>
      <c r="L4" s="20"/>
      <c r="M4" s="88" t="s">
        <v>10</v>
      </c>
      <c r="AT4" s="17" t="s">
        <v>4</v>
      </c>
    </row>
    <row r="5" spans="2:46" ht="7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Budova FF MU Brno - Rekonstrukce učebny G24 - posluchárna</v>
      </c>
      <c r="F7" s="242"/>
      <c r="G7" s="242"/>
      <c r="H7" s="242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21" t="s">
        <v>1190</v>
      </c>
      <c r="F9" s="240"/>
      <c r="G9" s="240"/>
      <c r="H9" s="240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6. 5. 2025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26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</v>
      </c>
      <c r="L15" s="32"/>
    </row>
    <row r="16" spans="2:46" s="1" customFormat="1" ht="7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35"/>
      <c r="G18" s="235"/>
      <c r="H18" s="235"/>
      <c r="I18" s="27" t="s">
        <v>28</v>
      </c>
      <c r="J18" s="28" t="str">
        <f>'Rekapitulace stavby'!AN14</f>
        <v>Vyplň údaj</v>
      </c>
      <c r="L18" s="32"/>
    </row>
    <row r="19" spans="2:12" s="1" customFormat="1" ht="7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25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7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7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9"/>
      <c r="E27" s="239" t="s">
        <v>1</v>
      </c>
      <c r="F27" s="239"/>
      <c r="G27" s="239"/>
      <c r="H27" s="239"/>
      <c r="L27" s="89"/>
    </row>
    <row r="28" spans="2:12" s="1" customFormat="1" ht="7" customHeight="1">
      <c r="B28" s="32"/>
      <c r="L28" s="32"/>
    </row>
    <row r="29" spans="2:12" s="1" customFormat="1" ht="7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4" customHeight="1">
      <c r="B30" s="32"/>
      <c r="D30" s="90" t="s">
        <v>38</v>
      </c>
      <c r="J30" s="66">
        <f>ROUND(J122, 2)</f>
        <v>0</v>
      </c>
      <c r="L30" s="32"/>
    </row>
    <row r="31" spans="2:12" s="1" customFormat="1" ht="7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5" customHeight="1">
      <c r="B33" s="32"/>
      <c r="D33" s="55" t="s">
        <v>42</v>
      </c>
      <c r="E33" s="27" t="s">
        <v>43</v>
      </c>
      <c r="F33" s="91">
        <f>ROUND((SUM(BE122:BE175)),  2)</f>
        <v>0</v>
      </c>
      <c r="I33" s="92">
        <v>0.21</v>
      </c>
      <c r="J33" s="91">
        <f>ROUND(((SUM(BE122:BE175))*I33),  2)</f>
        <v>0</v>
      </c>
      <c r="L33" s="32"/>
    </row>
    <row r="34" spans="2:12" s="1" customFormat="1" ht="14.5" customHeight="1">
      <c r="B34" s="32"/>
      <c r="E34" s="27" t="s">
        <v>44</v>
      </c>
      <c r="F34" s="91">
        <f>ROUND((SUM(BF122:BF175)),  2)</f>
        <v>0</v>
      </c>
      <c r="I34" s="92">
        <v>0.12</v>
      </c>
      <c r="J34" s="91">
        <f>ROUND(((SUM(BF122:BF175))*I34),  2)</f>
        <v>0</v>
      </c>
      <c r="L34" s="32"/>
    </row>
    <row r="35" spans="2:12" s="1" customFormat="1" ht="14.5" hidden="1" customHeight="1">
      <c r="B35" s="32"/>
      <c r="E35" s="27" t="s">
        <v>45</v>
      </c>
      <c r="F35" s="91">
        <f>ROUND((SUM(BG122:BG175)),  2)</f>
        <v>0</v>
      </c>
      <c r="I35" s="92">
        <v>0.21</v>
      </c>
      <c r="J35" s="91">
        <f>0</f>
        <v>0</v>
      </c>
      <c r="L35" s="32"/>
    </row>
    <row r="36" spans="2:12" s="1" customFormat="1" ht="14.5" hidden="1" customHeight="1">
      <c r="B36" s="32"/>
      <c r="E36" s="27" t="s">
        <v>46</v>
      </c>
      <c r="F36" s="91">
        <f>ROUND((SUM(BH122:BH175)),  2)</f>
        <v>0</v>
      </c>
      <c r="I36" s="92">
        <v>0.12</v>
      </c>
      <c r="J36" s="91">
        <f>0</f>
        <v>0</v>
      </c>
      <c r="L36" s="32"/>
    </row>
    <row r="37" spans="2:12" s="1" customFormat="1" ht="14.5" hidden="1" customHeight="1">
      <c r="B37" s="32"/>
      <c r="E37" s="27" t="s">
        <v>47</v>
      </c>
      <c r="F37" s="91">
        <f>ROUND((SUM(BI122:BI175)),  2)</f>
        <v>0</v>
      </c>
      <c r="I37" s="92">
        <v>0</v>
      </c>
      <c r="J37" s="91">
        <f>0</f>
        <v>0</v>
      </c>
      <c r="L37" s="32"/>
    </row>
    <row r="38" spans="2:12" s="1" customFormat="1" ht="7" customHeight="1">
      <c r="B38" s="32"/>
      <c r="L38" s="32"/>
    </row>
    <row r="39" spans="2:12" s="1" customFormat="1" ht="25.4" customHeight="1">
      <c r="B39" s="32"/>
      <c r="C39" s="93"/>
      <c r="D39" s="94" t="s">
        <v>48</v>
      </c>
      <c r="E39" s="57"/>
      <c r="F39" s="57"/>
      <c r="G39" s="95" t="s">
        <v>49</v>
      </c>
      <c r="H39" s="96" t="s">
        <v>50</v>
      </c>
      <c r="I39" s="57"/>
      <c r="J39" s="97">
        <f>SUM(J30:J37)</f>
        <v>0</v>
      </c>
      <c r="K39" s="98"/>
      <c r="L39" s="32"/>
    </row>
    <row r="40" spans="2:12" s="1" customFormat="1" ht="14.5" customHeight="1">
      <c r="B40" s="32"/>
      <c r="L40" s="32"/>
    </row>
    <row r="41" spans="2:12" ht="14.5" customHeight="1">
      <c r="B41" s="20"/>
      <c r="L41" s="20"/>
    </row>
    <row r="42" spans="2:12" ht="14.5" customHeight="1">
      <c r="B42" s="20"/>
      <c r="L42" s="20"/>
    </row>
    <row r="43" spans="2:12" ht="14.5" customHeight="1">
      <c r="B43" s="20"/>
      <c r="L43" s="20"/>
    </row>
    <row r="44" spans="2:12" ht="14.5" customHeight="1">
      <c r="B44" s="20"/>
      <c r="L44" s="20"/>
    </row>
    <row r="45" spans="2:12" ht="14.5" customHeight="1">
      <c r="B45" s="20"/>
      <c r="L45" s="20"/>
    </row>
    <row r="46" spans="2:12" ht="14.5" customHeight="1">
      <c r="B46" s="20"/>
      <c r="L46" s="20"/>
    </row>
    <row r="47" spans="2:12" ht="14.5" customHeight="1">
      <c r="B47" s="20"/>
      <c r="L47" s="20"/>
    </row>
    <row r="48" spans="2:12" ht="14.5" customHeight="1">
      <c r="B48" s="20"/>
      <c r="L48" s="20"/>
    </row>
    <row r="49" spans="2:12" ht="14.5" customHeight="1">
      <c r="B49" s="20"/>
      <c r="L49" s="20"/>
    </row>
    <row r="50" spans="2:12" s="1" customFormat="1" ht="14.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2"/>
      <c r="D61" s="43" t="s">
        <v>53</v>
      </c>
      <c r="E61" s="34"/>
      <c r="F61" s="99" t="s">
        <v>54</v>
      </c>
      <c r="G61" s="43" t="s">
        <v>53</v>
      </c>
      <c r="H61" s="34"/>
      <c r="I61" s="34"/>
      <c r="J61" s="100" t="s">
        <v>54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2"/>
      <c r="D76" s="43" t="s">
        <v>53</v>
      </c>
      <c r="E76" s="34"/>
      <c r="F76" s="99" t="s">
        <v>54</v>
      </c>
      <c r="G76" s="43" t="s">
        <v>53</v>
      </c>
      <c r="H76" s="34"/>
      <c r="I76" s="34"/>
      <c r="J76" s="100" t="s">
        <v>54</v>
      </c>
      <c r="K76" s="34"/>
      <c r="L76" s="32"/>
    </row>
    <row r="77" spans="2:12" s="1" customFormat="1" ht="14.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7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5" customHeight="1">
      <c r="B82" s="32"/>
      <c r="C82" s="21" t="s">
        <v>110</v>
      </c>
      <c r="L82" s="32"/>
    </row>
    <row r="83" spans="2:47" s="1" customFormat="1" ht="7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Budova FF MU Brno - Rekonstrukce učebny G24 - posluchárna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108</v>
      </c>
      <c r="L86" s="32"/>
    </row>
    <row r="87" spans="2:47" s="1" customFormat="1" ht="16.5" customHeight="1">
      <c r="B87" s="32"/>
      <c r="E87" s="221" t="str">
        <f>E9</f>
        <v>D.1.4.3 - Vzduchotechnika</v>
      </c>
      <c r="F87" s="240"/>
      <c r="G87" s="240"/>
      <c r="H87" s="240"/>
      <c r="L87" s="32"/>
    </row>
    <row r="88" spans="2:47" s="1" customFormat="1" ht="7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6. 5. 2025</v>
      </c>
      <c r="L89" s="32"/>
    </row>
    <row r="90" spans="2:47" s="1" customFormat="1" ht="7" customHeight="1">
      <c r="B90" s="32"/>
      <c r="L90" s="32"/>
    </row>
    <row r="91" spans="2:47" s="1" customFormat="1" ht="15.25" customHeight="1">
      <c r="B91" s="32"/>
      <c r="C91" s="27" t="s">
        <v>24</v>
      </c>
      <c r="F91" s="25" t="str">
        <f>E15</f>
        <v>Masarykova univerzita, Filozofická fakulta</v>
      </c>
      <c r="I91" s="27" t="s">
        <v>31</v>
      </c>
      <c r="J91" s="30" t="str">
        <f>E21</f>
        <v>INTAR a.s.</v>
      </c>
      <c r="L91" s="32"/>
    </row>
    <row r="92" spans="2:47" s="1" customFormat="1" ht="15.25" customHeight="1">
      <c r="B92" s="32"/>
      <c r="C92" s="27" t="s">
        <v>29</v>
      </c>
      <c r="F92" s="25" t="str">
        <f>IF(E18="","",E18)</f>
        <v>Vyplň údaj</v>
      </c>
      <c r="I92" s="27" t="s">
        <v>36</v>
      </c>
      <c r="J92" s="30" t="str">
        <f>E24</f>
        <v xml:space="preserve"> </v>
      </c>
      <c r="L92" s="32"/>
    </row>
    <row r="93" spans="2:47" s="1" customFormat="1" ht="10.4" customHeight="1">
      <c r="B93" s="32"/>
      <c r="L93" s="32"/>
    </row>
    <row r="94" spans="2:47" s="1" customFormat="1" ht="29.25" customHeight="1">
      <c r="B94" s="32"/>
      <c r="C94" s="101" t="s">
        <v>111</v>
      </c>
      <c r="D94" s="93"/>
      <c r="E94" s="93"/>
      <c r="F94" s="93"/>
      <c r="G94" s="93"/>
      <c r="H94" s="93"/>
      <c r="I94" s="93"/>
      <c r="J94" s="102" t="s">
        <v>112</v>
      </c>
      <c r="K94" s="93"/>
      <c r="L94" s="32"/>
    </row>
    <row r="95" spans="2:47" s="1" customFormat="1" ht="10.4" customHeight="1">
      <c r="B95" s="32"/>
      <c r="L95" s="32"/>
    </row>
    <row r="96" spans="2:47" s="1" customFormat="1" ht="22.9" customHeight="1">
      <c r="B96" s="32"/>
      <c r="C96" s="103" t="s">
        <v>113</v>
      </c>
      <c r="J96" s="66">
        <f>J122</f>
        <v>0</v>
      </c>
      <c r="L96" s="32"/>
      <c r="AU96" s="17" t="s">
        <v>114</v>
      </c>
    </row>
    <row r="97" spans="2:12" s="8" customFormat="1" ht="25" customHeight="1">
      <c r="B97" s="104"/>
      <c r="D97" s="105" t="s">
        <v>122</v>
      </c>
      <c r="E97" s="106"/>
      <c r="F97" s="106"/>
      <c r="G97" s="106"/>
      <c r="H97" s="106"/>
      <c r="I97" s="106"/>
      <c r="J97" s="107">
        <f>J123</f>
        <v>0</v>
      </c>
      <c r="L97" s="104"/>
    </row>
    <row r="98" spans="2:12" s="9" customFormat="1" ht="19.899999999999999" customHeight="1">
      <c r="B98" s="108"/>
      <c r="D98" s="109" t="s">
        <v>1191</v>
      </c>
      <c r="E98" s="110"/>
      <c r="F98" s="110"/>
      <c r="G98" s="110"/>
      <c r="H98" s="110"/>
      <c r="I98" s="110"/>
      <c r="J98" s="111">
        <f>J124</f>
        <v>0</v>
      </c>
      <c r="L98" s="108"/>
    </row>
    <row r="99" spans="2:12" s="9" customFormat="1" ht="14.9" customHeight="1">
      <c r="B99" s="108"/>
      <c r="D99" s="109" t="s">
        <v>1192</v>
      </c>
      <c r="E99" s="110"/>
      <c r="F99" s="110"/>
      <c r="G99" s="110"/>
      <c r="H99" s="110"/>
      <c r="I99" s="110"/>
      <c r="J99" s="111">
        <f>J125</f>
        <v>0</v>
      </c>
      <c r="L99" s="108"/>
    </row>
    <row r="100" spans="2:12" s="9" customFormat="1" ht="14.9" customHeight="1">
      <c r="B100" s="108"/>
      <c r="D100" s="109" t="s">
        <v>1193</v>
      </c>
      <c r="E100" s="110"/>
      <c r="F100" s="110"/>
      <c r="G100" s="110"/>
      <c r="H100" s="110"/>
      <c r="I100" s="110"/>
      <c r="J100" s="111">
        <f>J147</f>
        <v>0</v>
      </c>
      <c r="L100" s="108"/>
    </row>
    <row r="101" spans="2:12" s="9" customFormat="1" ht="14.9" customHeight="1">
      <c r="B101" s="108"/>
      <c r="D101" s="109" t="s">
        <v>1194</v>
      </c>
      <c r="E101" s="110"/>
      <c r="F101" s="110"/>
      <c r="G101" s="110"/>
      <c r="H101" s="110"/>
      <c r="I101" s="110"/>
      <c r="J101" s="111">
        <f>J163</f>
        <v>0</v>
      </c>
      <c r="L101" s="108"/>
    </row>
    <row r="102" spans="2:12" s="9" customFormat="1" ht="19.899999999999999" customHeight="1">
      <c r="B102" s="108"/>
      <c r="D102" s="109" t="s">
        <v>1195</v>
      </c>
      <c r="E102" s="110"/>
      <c r="F102" s="110"/>
      <c r="G102" s="110"/>
      <c r="H102" s="110"/>
      <c r="I102" s="110"/>
      <c r="J102" s="111">
        <f>J174</f>
        <v>0</v>
      </c>
      <c r="L102" s="108"/>
    </row>
    <row r="103" spans="2:12" s="1" customFormat="1" ht="21.75" customHeight="1">
      <c r="B103" s="32"/>
      <c r="L103" s="32"/>
    </row>
    <row r="104" spans="2:12" s="1" customFormat="1" ht="7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2"/>
    </row>
    <row r="108" spans="2:12" s="1" customFormat="1" ht="7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2"/>
    </row>
    <row r="109" spans="2:12" s="1" customFormat="1" ht="25" customHeight="1">
      <c r="B109" s="32"/>
      <c r="C109" s="21" t="s">
        <v>137</v>
      </c>
      <c r="L109" s="32"/>
    </row>
    <row r="110" spans="2:12" s="1" customFormat="1" ht="7" customHeight="1">
      <c r="B110" s="32"/>
      <c r="L110" s="32"/>
    </row>
    <row r="111" spans="2:12" s="1" customFormat="1" ht="12" customHeight="1">
      <c r="B111" s="32"/>
      <c r="C111" s="27" t="s">
        <v>16</v>
      </c>
      <c r="L111" s="32"/>
    </row>
    <row r="112" spans="2:12" s="1" customFormat="1" ht="16.5" customHeight="1">
      <c r="B112" s="32"/>
      <c r="E112" s="241" t="str">
        <f>E7</f>
        <v>Budova FF MU Brno - Rekonstrukce učebny G24 - posluchárna</v>
      </c>
      <c r="F112" s="242"/>
      <c r="G112" s="242"/>
      <c r="H112" s="242"/>
      <c r="L112" s="32"/>
    </row>
    <row r="113" spans="2:65" s="1" customFormat="1" ht="12" customHeight="1">
      <c r="B113" s="32"/>
      <c r="C113" s="27" t="s">
        <v>108</v>
      </c>
      <c r="L113" s="32"/>
    </row>
    <row r="114" spans="2:65" s="1" customFormat="1" ht="16.5" customHeight="1">
      <c r="B114" s="32"/>
      <c r="E114" s="221" t="str">
        <f>E9</f>
        <v>D.1.4.3 - Vzduchotechnika</v>
      </c>
      <c r="F114" s="240"/>
      <c r="G114" s="240"/>
      <c r="H114" s="240"/>
      <c r="L114" s="32"/>
    </row>
    <row r="115" spans="2:65" s="1" customFormat="1" ht="7" customHeight="1">
      <c r="B115" s="32"/>
      <c r="L115" s="32"/>
    </row>
    <row r="116" spans="2:65" s="1" customFormat="1" ht="12" customHeight="1">
      <c r="B116" s="32"/>
      <c r="C116" s="27" t="s">
        <v>20</v>
      </c>
      <c r="F116" s="25" t="str">
        <f>F12</f>
        <v xml:space="preserve"> </v>
      </c>
      <c r="I116" s="27" t="s">
        <v>22</v>
      </c>
      <c r="J116" s="52" t="str">
        <f>IF(J12="","",J12)</f>
        <v>6. 5. 2025</v>
      </c>
      <c r="L116" s="32"/>
    </row>
    <row r="117" spans="2:65" s="1" customFormat="1" ht="7" customHeight="1">
      <c r="B117" s="32"/>
      <c r="L117" s="32"/>
    </row>
    <row r="118" spans="2:65" s="1" customFormat="1" ht="15.25" customHeight="1">
      <c r="B118" s="32"/>
      <c r="C118" s="27" t="s">
        <v>24</v>
      </c>
      <c r="F118" s="25" t="str">
        <f>E15</f>
        <v>Masarykova univerzita, Filozofická fakulta</v>
      </c>
      <c r="I118" s="27" t="s">
        <v>31</v>
      </c>
      <c r="J118" s="30" t="str">
        <f>E21</f>
        <v>INTAR a.s.</v>
      </c>
      <c r="L118" s="32"/>
    </row>
    <row r="119" spans="2:65" s="1" customFormat="1" ht="15.25" customHeight="1">
      <c r="B119" s="32"/>
      <c r="C119" s="27" t="s">
        <v>29</v>
      </c>
      <c r="F119" s="25" t="str">
        <f>IF(E18="","",E18)</f>
        <v>Vyplň údaj</v>
      </c>
      <c r="I119" s="27" t="s">
        <v>36</v>
      </c>
      <c r="J119" s="30" t="str">
        <f>E24</f>
        <v xml:space="preserve"> </v>
      </c>
      <c r="L119" s="32"/>
    </row>
    <row r="120" spans="2:65" s="1" customFormat="1" ht="10.4" customHeight="1">
      <c r="B120" s="32"/>
      <c r="L120" s="32"/>
    </row>
    <row r="121" spans="2:65" s="10" customFormat="1" ht="29.25" customHeight="1">
      <c r="B121" s="112"/>
      <c r="C121" s="113" t="s">
        <v>138</v>
      </c>
      <c r="D121" s="114" t="s">
        <v>63</v>
      </c>
      <c r="E121" s="114" t="s">
        <v>59</v>
      </c>
      <c r="F121" s="114" t="s">
        <v>60</v>
      </c>
      <c r="G121" s="114" t="s">
        <v>139</v>
      </c>
      <c r="H121" s="114" t="s">
        <v>140</v>
      </c>
      <c r="I121" s="114" t="s">
        <v>141</v>
      </c>
      <c r="J121" s="115" t="s">
        <v>112</v>
      </c>
      <c r="K121" s="116" t="s">
        <v>142</v>
      </c>
      <c r="L121" s="112"/>
      <c r="M121" s="59" t="s">
        <v>1</v>
      </c>
      <c r="N121" s="60" t="s">
        <v>42</v>
      </c>
      <c r="O121" s="60" t="s">
        <v>143</v>
      </c>
      <c r="P121" s="60" t="s">
        <v>144</v>
      </c>
      <c r="Q121" s="60" t="s">
        <v>145</v>
      </c>
      <c r="R121" s="60" t="s">
        <v>146</v>
      </c>
      <c r="S121" s="60" t="s">
        <v>147</v>
      </c>
      <c r="T121" s="61" t="s">
        <v>148</v>
      </c>
    </row>
    <row r="122" spans="2:65" s="1" customFormat="1" ht="22.9" customHeight="1">
      <c r="B122" s="32"/>
      <c r="C122" s="64" t="s">
        <v>149</v>
      </c>
      <c r="J122" s="117">
        <f>BK122</f>
        <v>0</v>
      </c>
      <c r="L122" s="32"/>
      <c r="M122" s="62"/>
      <c r="N122" s="53"/>
      <c r="O122" s="53"/>
      <c r="P122" s="118">
        <f>P123</f>
        <v>0</v>
      </c>
      <c r="Q122" s="53"/>
      <c r="R122" s="118">
        <f>R123</f>
        <v>0</v>
      </c>
      <c r="S122" s="53"/>
      <c r="T122" s="119">
        <f>T123</f>
        <v>0</v>
      </c>
      <c r="AT122" s="17" t="s">
        <v>77</v>
      </c>
      <c r="AU122" s="17" t="s">
        <v>114</v>
      </c>
      <c r="BK122" s="120">
        <f>BK123</f>
        <v>0</v>
      </c>
    </row>
    <row r="123" spans="2:65" s="11" customFormat="1" ht="25.9" customHeight="1">
      <c r="B123" s="121"/>
      <c r="D123" s="122" t="s">
        <v>77</v>
      </c>
      <c r="E123" s="123" t="s">
        <v>307</v>
      </c>
      <c r="F123" s="123" t="s">
        <v>308</v>
      </c>
      <c r="I123" s="124"/>
      <c r="J123" s="125">
        <f>BK123</f>
        <v>0</v>
      </c>
      <c r="L123" s="121"/>
      <c r="M123" s="126"/>
      <c r="P123" s="127">
        <f>P124+P174</f>
        <v>0</v>
      </c>
      <c r="R123" s="127">
        <f>R124+R174</f>
        <v>0</v>
      </c>
      <c r="T123" s="128">
        <f>T124+T174</f>
        <v>0</v>
      </c>
      <c r="AR123" s="122" t="s">
        <v>88</v>
      </c>
      <c r="AT123" s="129" t="s">
        <v>77</v>
      </c>
      <c r="AU123" s="129" t="s">
        <v>78</v>
      </c>
      <c r="AY123" s="122" t="s">
        <v>152</v>
      </c>
      <c r="BK123" s="130">
        <f>BK124+BK174</f>
        <v>0</v>
      </c>
    </row>
    <row r="124" spans="2:65" s="11" customFormat="1" ht="22.9" customHeight="1">
      <c r="B124" s="121"/>
      <c r="D124" s="122" t="s">
        <v>77</v>
      </c>
      <c r="E124" s="131" t="s">
        <v>1196</v>
      </c>
      <c r="F124" s="131" t="s">
        <v>93</v>
      </c>
      <c r="I124" s="124"/>
      <c r="J124" s="132">
        <f>BK124</f>
        <v>0</v>
      </c>
      <c r="L124" s="121"/>
      <c r="M124" s="126"/>
      <c r="P124" s="127">
        <f>P125+P147+P163</f>
        <v>0</v>
      </c>
      <c r="R124" s="127">
        <f>R125+R147+R163</f>
        <v>0</v>
      </c>
      <c r="T124" s="128">
        <f>T125+T147+T163</f>
        <v>0</v>
      </c>
      <c r="AR124" s="122" t="s">
        <v>88</v>
      </c>
      <c r="AT124" s="129" t="s">
        <v>77</v>
      </c>
      <c r="AU124" s="129" t="s">
        <v>86</v>
      </c>
      <c r="AY124" s="122" t="s">
        <v>152</v>
      </c>
      <c r="BK124" s="130">
        <f>BK125+BK147+BK163</f>
        <v>0</v>
      </c>
    </row>
    <row r="125" spans="2:65" s="11" customFormat="1" ht="20.9" customHeight="1">
      <c r="B125" s="121"/>
      <c r="D125" s="122" t="s">
        <v>77</v>
      </c>
      <c r="E125" s="131" t="s">
        <v>1197</v>
      </c>
      <c r="F125" s="131" t="s">
        <v>1198</v>
      </c>
      <c r="I125" s="124"/>
      <c r="J125" s="132">
        <f>BK125</f>
        <v>0</v>
      </c>
      <c r="L125" s="121"/>
      <c r="M125" s="126"/>
      <c r="P125" s="127">
        <f>SUM(P126:P146)</f>
        <v>0</v>
      </c>
      <c r="R125" s="127">
        <f>SUM(R126:R146)</f>
        <v>0</v>
      </c>
      <c r="T125" s="128">
        <f>SUM(T126:T146)</f>
        <v>0</v>
      </c>
      <c r="AR125" s="122" t="s">
        <v>88</v>
      </c>
      <c r="AT125" s="129" t="s">
        <v>77</v>
      </c>
      <c r="AU125" s="129" t="s">
        <v>88</v>
      </c>
      <c r="AY125" s="122" t="s">
        <v>152</v>
      </c>
      <c r="BK125" s="130">
        <f>SUM(BK126:BK146)</f>
        <v>0</v>
      </c>
    </row>
    <row r="126" spans="2:65" s="1" customFormat="1" ht="37.9" customHeight="1">
      <c r="B126" s="32"/>
      <c r="C126" s="133" t="s">
        <v>86</v>
      </c>
      <c r="D126" s="133" t="s">
        <v>155</v>
      </c>
      <c r="E126" s="134" t="s">
        <v>1199</v>
      </c>
      <c r="F126" s="135" t="s">
        <v>1200</v>
      </c>
      <c r="G126" s="136" t="s">
        <v>845</v>
      </c>
      <c r="H126" s="137">
        <v>1</v>
      </c>
      <c r="I126" s="138"/>
      <c r="J126" s="139">
        <f t="shared" ref="J126:J146" si="0">ROUND(I126*H126,2)</f>
        <v>0</v>
      </c>
      <c r="K126" s="140"/>
      <c r="L126" s="32"/>
      <c r="M126" s="141" t="s">
        <v>1</v>
      </c>
      <c r="N126" s="142" t="s">
        <v>43</v>
      </c>
      <c r="P126" s="143">
        <f t="shared" ref="P126:P146" si="1">O126*H126</f>
        <v>0</v>
      </c>
      <c r="Q126" s="143">
        <v>0</v>
      </c>
      <c r="R126" s="143">
        <f t="shared" ref="R126:R146" si="2">Q126*H126</f>
        <v>0</v>
      </c>
      <c r="S126" s="143">
        <v>0</v>
      </c>
      <c r="T126" s="144">
        <f t="shared" ref="T126:T146" si="3">S126*H126</f>
        <v>0</v>
      </c>
      <c r="AR126" s="145" t="s">
        <v>251</v>
      </c>
      <c r="AT126" s="145" t="s">
        <v>155</v>
      </c>
      <c r="AU126" s="145" t="s">
        <v>153</v>
      </c>
      <c r="AY126" s="17" t="s">
        <v>152</v>
      </c>
      <c r="BE126" s="146">
        <f t="shared" ref="BE126:BE146" si="4">IF(N126="základní",J126,0)</f>
        <v>0</v>
      </c>
      <c r="BF126" s="146">
        <f t="shared" ref="BF126:BF146" si="5">IF(N126="snížená",J126,0)</f>
        <v>0</v>
      </c>
      <c r="BG126" s="146">
        <f t="shared" ref="BG126:BG146" si="6">IF(N126="zákl. přenesená",J126,0)</f>
        <v>0</v>
      </c>
      <c r="BH126" s="146">
        <f t="shared" ref="BH126:BH146" si="7">IF(N126="sníž. přenesená",J126,0)</f>
        <v>0</v>
      </c>
      <c r="BI126" s="146">
        <f t="shared" ref="BI126:BI146" si="8">IF(N126="nulová",J126,0)</f>
        <v>0</v>
      </c>
      <c r="BJ126" s="17" t="s">
        <v>86</v>
      </c>
      <c r="BK126" s="146">
        <f t="shared" ref="BK126:BK146" si="9">ROUND(I126*H126,2)</f>
        <v>0</v>
      </c>
      <c r="BL126" s="17" t="s">
        <v>251</v>
      </c>
      <c r="BM126" s="145" t="s">
        <v>88</v>
      </c>
    </row>
    <row r="127" spans="2:65" s="1" customFormat="1" ht="37.9" customHeight="1">
      <c r="B127" s="32"/>
      <c r="C127" s="133" t="s">
        <v>88</v>
      </c>
      <c r="D127" s="133" t="s">
        <v>155</v>
      </c>
      <c r="E127" s="134" t="s">
        <v>1201</v>
      </c>
      <c r="F127" s="135" t="s">
        <v>1202</v>
      </c>
      <c r="G127" s="136" t="s">
        <v>845</v>
      </c>
      <c r="H127" s="137">
        <v>1</v>
      </c>
      <c r="I127" s="138"/>
      <c r="J127" s="139">
        <f t="shared" si="0"/>
        <v>0</v>
      </c>
      <c r="K127" s="140"/>
      <c r="L127" s="32"/>
      <c r="M127" s="141" t="s">
        <v>1</v>
      </c>
      <c r="N127" s="142" t="s">
        <v>43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251</v>
      </c>
      <c r="AT127" s="145" t="s">
        <v>155</v>
      </c>
      <c r="AU127" s="145" t="s">
        <v>153</v>
      </c>
      <c r="AY127" s="17" t="s">
        <v>152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7" t="s">
        <v>86</v>
      </c>
      <c r="BK127" s="146">
        <f t="shared" si="9"/>
        <v>0</v>
      </c>
      <c r="BL127" s="17" t="s">
        <v>251</v>
      </c>
      <c r="BM127" s="145" t="s">
        <v>159</v>
      </c>
    </row>
    <row r="128" spans="2:65" s="1" customFormat="1" ht="24.25" customHeight="1">
      <c r="B128" s="32"/>
      <c r="C128" s="133" t="s">
        <v>153</v>
      </c>
      <c r="D128" s="133" t="s">
        <v>155</v>
      </c>
      <c r="E128" s="134" t="s">
        <v>1203</v>
      </c>
      <c r="F128" s="135" t="s">
        <v>1974</v>
      </c>
      <c r="G128" s="136" t="s">
        <v>845</v>
      </c>
      <c r="H128" s="137">
        <v>1</v>
      </c>
      <c r="I128" s="138"/>
      <c r="J128" s="139">
        <f t="shared" si="0"/>
        <v>0</v>
      </c>
      <c r="K128" s="140"/>
      <c r="L128" s="32"/>
      <c r="M128" s="141" t="s">
        <v>1</v>
      </c>
      <c r="N128" s="142" t="s">
        <v>43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251</v>
      </c>
      <c r="AT128" s="145" t="s">
        <v>155</v>
      </c>
      <c r="AU128" s="145" t="s">
        <v>153</v>
      </c>
      <c r="AY128" s="17" t="s">
        <v>152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7" t="s">
        <v>86</v>
      </c>
      <c r="BK128" s="146">
        <f t="shared" si="9"/>
        <v>0</v>
      </c>
      <c r="BL128" s="17" t="s">
        <v>251</v>
      </c>
      <c r="BM128" s="145" t="s">
        <v>173</v>
      </c>
    </row>
    <row r="129" spans="2:65" s="1" customFormat="1" ht="16.5" customHeight="1">
      <c r="B129" s="32"/>
      <c r="C129" s="133" t="s">
        <v>159</v>
      </c>
      <c r="D129" s="133" t="s">
        <v>155</v>
      </c>
      <c r="E129" s="134" t="s">
        <v>1204</v>
      </c>
      <c r="F129" s="135" t="s">
        <v>1205</v>
      </c>
      <c r="G129" s="136" t="s">
        <v>845</v>
      </c>
      <c r="H129" s="137">
        <v>1</v>
      </c>
      <c r="I129" s="138"/>
      <c r="J129" s="139">
        <f t="shared" si="0"/>
        <v>0</v>
      </c>
      <c r="K129" s="140"/>
      <c r="L129" s="32"/>
      <c r="M129" s="141" t="s">
        <v>1</v>
      </c>
      <c r="N129" s="142" t="s">
        <v>43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251</v>
      </c>
      <c r="AT129" s="145" t="s">
        <v>155</v>
      </c>
      <c r="AU129" s="145" t="s">
        <v>153</v>
      </c>
      <c r="AY129" s="17" t="s">
        <v>152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7" t="s">
        <v>86</v>
      </c>
      <c r="BK129" s="146">
        <f t="shared" si="9"/>
        <v>0</v>
      </c>
      <c r="BL129" s="17" t="s">
        <v>251</v>
      </c>
      <c r="BM129" s="145" t="s">
        <v>208</v>
      </c>
    </row>
    <row r="130" spans="2:65" s="1" customFormat="1" ht="24.25" customHeight="1">
      <c r="B130" s="32"/>
      <c r="C130" s="133" t="s">
        <v>191</v>
      </c>
      <c r="D130" s="133" t="s">
        <v>155</v>
      </c>
      <c r="E130" s="134" t="s">
        <v>1206</v>
      </c>
      <c r="F130" s="135" t="s">
        <v>1975</v>
      </c>
      <c r="G130" s="136" t="s">
        <v>845</v>
      </c>
      <c r="H130" s="137">
        <v>1</v>
      </c>
      <c r="I130" s="138"/>
      <c r="J130" s="139">
        <f t="shared" si="0"/>
        <v>0</v>
      </c>
      <c r="K130" s="140"/>
      <c r="L130" s="32"/>
      <c r="M130" s="141" t="s">
        <v>1</v>
      </c>
      <c r="N130" s="142" t="s">
        <v>43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251</v>
      </c>
      <c r="AT130" s="145" t="s">
        <v>155</v>
      </c>
      <c r="AU130" s="145" t="s">
        <v>153</v>
      </c>
      <c r="AY130" s="17" t="s">
        <v>152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7" t="s">
        <v>86</v>
      </c>
      <c r="BK130" s="146">
        <f t="shared" si="9"/>
        <v>0</v>
      </c>
      <c r="BL130" s="17" t="s">
        <v>251</v>
      </c>
      <c r="BM130" s="145" t="s">
        <v>222</v>
      </c>
    </row>
    <row r="131" spans="2:65" s="1" customFormat="1" ht="24.25" customHeight="1">
      <c r="B131" s="32"/>
      <c r="C131" s="133" t="s">
        <v>173</v>
      </c>
      <c r="D131" s="133" t="s">
        <v>155</v>
      </c>
      <c r="E131" s="134" t="s">
        <v>1207</v>
      </c>
      <c r="F131" s="135" t="s">
        <v>1208</v>
      </c>
      <c r="G131" s="136" t="s">
        <v>845</v>
      </c>
      <c r="H131" s="137">
        <v>2</v>
      </c>
      <c r="I131" s="138"/>
      <c r="J131" s="139">
        <f t="shared" si="0"/>
        <v>0</v>
      </c>
      <c r="K131" s="140"/>
      <c r="L131" s="32"/>
      <c r="M131" s="141" t="s">
        <v>1</v>
      </c>
      <c r="N131" s="142" t="s">
        <v>43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251</v>
      </c>
      <c r="AT131" s="145" t="s">
        <v>155</v>
      </c>
      <c r="AU131" s="145" t="s">
        <v>153</v>
      </c>
      <c r="AY131" s="17" t="s">
        <v>152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7" t="s">
        <v>86</v>
      </c>
      <c r="BK131" s="146">
        <f t="shared" si="9"/>
        <v>0</v>
      </c>
      <c r="BL131" s="17" t="s">
        <v>251</v>
      </c>
      <c r="BM131" s="145" t="s">
        <v>8</v>
      </c>
    </row>
    <row r="132" spans="2:65" s="1" customFormat="1" ht="24.25" customHeight="1">
      <c r="B132" s="32"/>
      <c r="C132" s="133" t="s">
        <v>202</v>
      </c>
      <c r="D132" s="133" t="s">
        <v>155</v>
      </c>
      <c r="E132" s="134" t="s">
        <v>1209</v>
      </c>
      <c r="F132" s="135" t="s">
        <v>1210</v>
      </c>
      <c r="G132" s="136" t="s">
        <v>845</v>
      </c>
      <c r="H132" s="137">
        <v>2</v>
      </c>
      <c r="I132" s="138"/>
      <c r="J132" s="139">
        <f t="shared" si="0"/>
        <v>0</v>
      </c>
      <c r="K132" s="140"/>
      <c r="L132" s="32"/>
      <c r="M132" s="141" t="s">
        <v>1</v>
      </c>
      <c r="N132" s="142" t="s">
        <v>43</v>
      </c>
      <c r="P132" s="143">
        <f t="shared" si="1"/>
        <v>0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AR132" s="145" t="s">
        <v>251</v>
      </c>
      <c r="AT132" s="145" t="s">
        <v>155</v>
      </c>
      <c r="AU132" s="145" t="s">
        <v>153</v>
      </c>
      <c r="AY132" s="17" t="s">
        <v>152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7" t="s">
        <v>86</v>
      </c>
      <c r="BK132" s="146">
        <f t="shared" si="9"/>
        <v>0</v>
      </c>
      <c r="BL132" s="17" t="s">
        <v>251</v>
      </c>
      <c r="BM132" s="145" t="s">
        <v>240</v>
      </c>
    </row>
    <row r="133" spans="2:65" s="1" customFormat="1" ht="24.25" customHeight="1">
      <c r="B133" s="32"/>
      <c r="C133" s="133" t="s">
        <v>208</v>
      </c>
      <c r="D133" s="133" t="s">
        <v>155</v>
      </c>
      <c r="E133" s="134" t="s">
        <v>1211</v>
      </c>
      <c r="F133" s="135" t="s">
        <v>1212</v>
      </c>
      <c r="G133" s="136" t="s">
        <v>845</v>
      </c>
      <c r="H133" s="137">
        <v>2</v>
      </c>
      <c r="I133" s="138"/>
      <c r="J133" s="139">
        <f t="shared" si="0"/>
        <v>0</v>
      </c>
      <c r="K133" s="140"/>
      <c r="L133" s="32"/>
      <c r="M133" s="141" t="s">
        <v>1</v>
      </c>
      <c r="N133" s="142" t="s">
        <v>43</v>
      </c>
      <c r="P133" s="143">
        <f t="shared" si="1"/>
        <v>0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AR133" s="145" t="s">
        <v>251</v>
      </c>
      <c r="AT133" s="145" t="s">
        <v>155</v>
      </c>
      <c r="AU133" s="145" t="s">
        <v>153</v>
      </c>
      <c r="AY133" s="17" t="s">
        <v>152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7" t="s">
        <v>86</v>
      </c>
      <c r="BK133" s="146">
        <f t="shared" si="9"/>
        <v>0</v>
      </c>
      <c r="BL133" s="17" t="s">
        <v>251</v>
      </c>
      <c r="BM133" s="145" t="s">
        <v>251</v>
      </c>
    </row>
    <row r="134" spans="2:65" s="1" customFormat="1" ht="24.25" customHeight="1">
      <c r="B134" s="32"/>
      <c r="C134" s="133" t="s">
        <v>195</v>
      </c>
      <c r="D134" s="133" t="s">
        <v>155</v>
      </c>
      <c r="E134" s="134" t="s">
        <v>1213</v>
      </c>
      <c r="F134" s="135" t="s">
        <v>1208</v>
      </c>
      <c r="G134" s="136" t="s">
        <v>845</v>
      </c>
      <c r="H134" s="137">
        <v>2</v>
      </c>
      <c r="I134" s="138"/>
      <c r="J134" s="139">
        <f t="shared" si="0"/>
        <v>0</v>
      </c>
      <c r="K134" s="140"/>
      <c r="L134" s="32"/>
      <c r="M134" s="141" t="s">
        <v>1</v>
      </c>
      <c r="N134" s="142" t="s">
        <v>43</v>
      </c>
      <c r="P134" s="143">
        <f t="shared" si="1"/>
        <v>0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AR134" s="145" t="s">
        <v>251</v>
      </c>
      <c r="AT134" s="145" t="s">
        <v>155</v>
      </c>
      <c r="AU134" s="145" t="s">
        <v>153</v>
      </c>
      <c r="AY134" s="17" t="s">
        <v>152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7" t="s">
        <v>86</v>
      </c>
      <c r="BK134" s="146">
        <f t="shared" si="9"/>
        <v>0</v>
      </c>
      <c r="BL134" s="17" t="s">
        <v>251</v>
      </c>
      <c r="BM134" s="145" t="s">
        <v>263</v>
      </c>
    </row>
    <row r="135" spans="2:65" s="1" customFormat="1" ht="16.5" customHeight="1">
      <c r="B135" s="32"/>
      <c r="C135" s="133" t="s">
        <v>222</v>
      </c>
      <c r="D135" s="133" t="s">
        <v>155</v>
      </c>
      <c r="E135" s="134" t="s">
        <v>706</v>
      </c>
      <c r="F135" s="135" t="s">
        <v>1214</v>
      </c>
      <c r="G135" s="136" t="s">
        <v>845</v>
      </c>
      <c r="H135" s="137">
        <v>1</v>
      </c>
      <c r="I135" s="138"/>
      <c r="J135" s="139">
        <f t="shared" si="0"/>
        <v>0</v>
      </c>
      <c r="K135" s="140"/>
      <c r="L135" s="32"/>
      <c r="M135" s="141" t="s">
        <v>1</v>
      </c>
      <c r="N135" s="142" t="s">
        <v>43</v>
      </c>
      <c r="P135" s="143">
        <f t="shared" si="1"/>
        <v>0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AR135" s="145" t="s">
        <v>251</v>
      </c>
      <c r="AT135" s="145" t="s">
        <v>155</v>
      </c>
      <c r="AU135" s="145" t="s">
        <v>153</v>
      </c>
      <c r="AY135" s="17" t="s">
        <v>152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7" t="s">
        <v>86</v>
      </c>
      <c r="BK135" s="146">
        <f t="shared" si="9"/>
        <v>0</v>
      </c>
      <c r="BL135" s="17" t="s">
        <v>251</v>
      </c>
      <c r="BM135" s="145" t="s">
        <v>271</v>
      </c>
    </row>
    <row r="136" spans="2:65" s="1" customFormat="1" ht="16.5" customHeight="1">
      <c r="B136" s="32"/>
      <c r="C136" s="133" t="s">
        <v>227</v>
      </c>
      <c r="D136" s="133" t="s">
        <v>155</v>
      </c>
      <c r="E136" s="134" t="s">
        <v>713</v>
      </c>
      <c r="F136" s="135" t="s">
        <v>1215</v>
      </c>
      <c r="G136" s="136" t="s">
        <v>845</v>
      </c>
      <c r="H136" s="137">
        <v>2</v>
      </c>
      <c r="I136" s="138"/>
      <c r="J136" s="139">
        <f t="shared" si="0"/>
        <v>0</v>
      </c>
      <c r="K136" s="140"/>
      <c r="L136" s="32"/>
      <c r="M136" s="141" t="s">
        <v>1</v>
      </c>
      <c r="N136" s="142" t="s">
        <v>43</v>
      </c>
      <c r="P136" s="143">
        <f t="shared" si="1"/>
        <v>0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AR136" s="145" t="s">
        <v>251</v>
      </c>
      <c r="AT136" s="145" t="s">
        <v>155</v>
      </c>
      <c r="AU136" s="145" t="s">
        <v>153</v>
      </c>
      <c r="AY136" s="17" t="s">
        <v>152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7" t="s">
        <v>86</v>
      </c>
      <c r="BK136" s="146">
        <f t="shared" si="9"/>
        <v>0</v>
      </c>
      <c r="BL136" s="17" t="s">
        <v>251</v>
      </c>
      <c r="BM136" s="145" t="s">
        <v>279</v>
      </c>
    </row>
    <row r="137" spans="2:65" s="1" customFormat="1" ht="37.9" customHeight="1">
      <c r="B137" s="32"/>
      <c r="C137" s="133" t="s">
        <v>8</v>
      </c>
      <c r="D137" s="133" t="s">
        <v>155</v>
      </c>
      <c r="E137" s="134" t="s">
        <v>1216</v>
      </c>
      <c r="F137" s="135" t="s">
        <v>1217</v>
      </c>
      <c r="G137" s="136" t="s">
        <v>845</v>
      </c>
      <c r="H137" s="137">
        <v>8</v>
      </c>
      <c r="I137" s="138"/>
      <c r="J137" s="139">
        <f t="shared" si="0"/>
        <v>0</v>
      </c>
      <c r="K137" s="140"/>
      <c r="L137" s="32"/>
      <c r="M137" s="141" t="s">
        <v>1</v>
      </c>
      <c r="N137" s="142" t="s">
        <v>43</v>
      </c>
      <c r="P137" s="143">
        <f t="shared" si="1"/>
        <v>0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AR137" s="145" t="s">
        <v>251</v>
      </c>
      <c r="AT137" s="145" t="s">
        <v>155</v>
      </c>
      <c r="AU137" s="145" t="s">
        <v>153</v>
      </c>
      <c r="AY137" s="17" t="s">
        <v>152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7" t="s">
        <v>86</v>
      </c>
      <c r="BK137" s="146">
        <f t="shared" si="9"/>
        <v>0</v>
      </c>
      <c r="BL137" s="17" t="s">
        <v>251</v>
      </c>
      <c r="BM137" s="145" t="s">
        <v>288</v>
      </c>
    </row>
    <row r="138" spans="2:65" s="1" customFormat="1" ht="16.5" customHeight="1">
      <c r="B138" s="32"/>
      <c r="C138" s="133" t="s">
        <v>234</v>
      </c>
      <c r="D138" s="133" t="s">
        <v>155</v>
      </c>
      <c r="E138" s="134" t="s">
        <v>1218</v>
      </c>
      <c r="F138" s="135" t="s">
        <v>1219</v>
      </c>
      <c r="G138" s="136" t="s">
        <v>845</v>
      </c>
      <c r="H138" s="137">
        <v>1</v>
      </c>
      <c r="I138" s="138"/>
      <c r="J138" s="139">
        <f t="shared" si="0"/>
        <v>0</v>
      </c>
      <c r="K138" s="140"/>
      <c r="L138" s="32"/>
      <c r="M138" s="141" t="s">
        <v>1</v>
      </c>
      <c r="N138" s="142" t="s">
        <v>43</v>
      </c>
      <c r="P138" s="143">
        <f t="shared" si="1"/>
        <v>0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AR138" s="145" t="s">
        <v>251</v>
      </c>
      <c r="AT138" s="145" t="s">
        <v>155</v>
      </c>
      <c r="AU138" s="145" t="s">
        <v>153</v>
      </c>
      <c r="AY138" s="17" t="s">
        <v>152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7" t="s">
        <v>86</v>
      </c>
      <c r="BK138" s="146">
        <f t="shared" si="9"/>
        <v>0</v>
      </c>
      <c r="BL138" s="17" t="s">
        <v>251</v>
      </c>
      <c r="BM138" s="145" t="s">
        <v>299</v>
      </c>
    </row>
    <row r="139" spans="2:65" s="1" customFormat="1" ht="33" customHeight="1">
      <c r="B139" s="32"/>
      <c r="C139" s="133" t="s">
        <v>240</v>
      </c>
      <c r="D139" s="133" t="s">
        <v>155</v>
      </c>
      <c r="E139" s="134" t="s">
        <v>1220</v>
      </c>
      <c r="F139" s="135" t="s">
        <v>1221</v>
      </c>
      <c r="G139" s="136" t="s">
        <v>845</v>
      </c>
      <c r="H139" s="137">
        <v>4</v>
      </c>
      <c r="I139" s="138"/>
      <c r="J139" s="139">
        <f t="shared" si="0"/>
        <v>0</v>
      </c>
      <c r="K139" s="140"/>
      <c r="L139" s="32"/>
      <c r="M139" s="141" t="s">
        <v>1</v>
      </c>
      <c r="N139" s="142" t="s">
        <v>43</v>
      </c>
      <c r="P139" s="143">
        <f t="shared" si="1"/>
        <v>0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AR139" s="145" t="s">
        <v>251</v>
      </c>
      <c r="AT139" s="145" t="s">
        <v>155</v>
      </c>
      <c r="AU139" s="145" t="s">
        <v>153</v>
      </c>
      <c r="AY139" s="17" t="s">
        <v>152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7" t="s">
        <v>86</v>
      </c>
      <c r="BK139" s="146">
        <f t="shared" si="9"/>
        <v>0</v>
      </c>
      <c r="BL139" s="17" t="s">
        <v>251</v>
      </c>
      <c r="BM139" s="145" t="s">
        <v>311</v>
      </c>
    </row>
    <row r="140" spans="2:65" s="1" customFormat="1" ht="16.5" customHeight="1">
      <c r="B140" s="32"/>
      <c r="C140" s="133" t="s">
        <v>246</v>
      </c>
      <c r="D140" s="133" t="s">
        <v>155</v>
      </c>
      <c r="E140" s="134" t="s">
        <v>1222</v>
      </c>
      <c r="F140" s="135" t="s">
        <v>1219</v>
      </c>
      <c r="G140" s="136" t="s">
        <v>845</v>
      </c>
      <c r="H140" s="137">
        <v>1</v>
      </c>
      <c r="I140" s="138"/>
      <c r="J140" s="139">
        <f t="shared" si="0"/>
        <v>0</v>
      </c>
      <c r="K140" s="140"/>
      <c r="L140" s="32"/>
      <c r="M140" s="141" t="s">
        <v>1</v>
      </c>
      <c r="N140" s="142" t="s">
        <v>43</v>
      </c>
      <c r="P140" s="143">
        <f t="shared" si="1"/>
        <v>0</v>
      </c>
      <c r="Q140" s="143">
        <v>0</v>
      </c>
      <c r="R140" s="143">
        <f t="shared" si="2"/>
        <v>0</v>
      </c>
      <c r="S140" s="143">
        <v>0</v>
      </c>
      <c r="T140" s="144">
        <f t="shared" si="3"/>
        <v>0</v>
      </c>
      <c r="AR140" s="145" t="s">
        <v>251</v>
      </c>
      <c r="AT140" s="145" t="s">
        <v>155</v>
      </c>
      <c r="AU140" s="145" t="s">
        <v>153</v>
      </c>
      <c r="AY140" s="17" t="s">
        <v>152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7" t="s">
        <v>86</v>
      </c>
      <c r="BK140" s="146">
        <f t="shared" si="9"/>
        <v>0</v>
      </c>
      <c r="BL140" s="17" t="s">
        <v>251</v>
      </c>
      <c r="BM140" s="145" t="s">
        <v>321</v>
      </c>
    </row>
    <row r="141" spans="2:65" s="1" customFormat="1" ht="24.25" customHeight="1">
      <c r="B141" s="32"/>
      <c r="C141" s="133" t="s">
        <v>251</v>
      </c>
      <c r="D141" s="133" t="s">
        <v>155</v>
      </c>
      <c r="E141" s="134" t="s">
        <v>1223</v>
      </c>
      <c r="F141" s="135" t="s">
        <v>1224</v>
      </c>
      <c r="G141" s="136" t="s">
        <v>845</v>
      </c>
      <c r="H141" s="137">
        <v>1</v>
      </c>
      <c r="I141" s="138"/>
      <c r="J141" s="139">
        <f t="shared" si="0"/>
        <v>0</v>
      </c>
      <c r="K141" s="140"/>
      <c r="L141" s="32"/>
      <c r="M141" s="141" t="s">
        <v>1</v>
      </c>
      <c r="N141" s="142" t="s">
        <v>43</v>
      </c>
      <c r="P141" s="143">
        <f t="shared" si="1"/>
        <v>0</v>
      </c>
      <c r="Q141" s="143">
        <v>0</v>
      </c>
      <c r="R141" s="143">
        <f t="shared" si="2"/>
        <v>0</v>
      </c>
      <c r="S141" s="143">
        <v>0</v>
      </c>
      <c r="T141" s="144">
        <f t="shared" si="3"/>
        <v>0</v>
      </c>
      <c r="AR141" s="145" t="s">
        <v>251</v>
      </c>
      <c r="AT141" s="145" t="s">
        <v>155</v>
      </c>
      <c r="AU141" s="145" t="s">
        <v>153</v>
      </c>
      <c r="AY141" s="17" t="s">
        <v>152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7" t="s">
        <v>86</v>
      </c>
      <c r="BK141" s="146">
        <f t="shared" si="9"/>
        <v>0</v>
      </c>
      <c r="BL141" s="17" t="s">
        <v>251</v>
      </c>
      <c r="BM141" s="145" t="s">
        <v>332</v>
      </c>
    </row>
    <row r="142" spans="2:65" s="1" customFormat="1" ht="24.25" customHeight="1">
      <c r="B142" s="32"/>
      <c r="C142" s="133" t="s">
        <v>257</v>
      </c>
      <c r="D142" s="133" t="s">
        <v>155</v>
      </c>
      <c r="E142" s="134" t="s">
        <v>1225</v>
      </c>
      <c r="F142" s="135" t="s">
        <v>1226</v>
      </c>
      <c r="G142" s="136" t="s">
        <v>845</v>
      </c>
      <c r="H142" s="137">
        <v>2</v>
      </c>
      <c r="I142" s="138"/>
      <c r="J142" s="139">
        <f t="shared" si="0"/>
        <v>0</v>
      </c>
      <c r="K142" s="140"/>
      <c r="L142" s="32"/>
      <c r="M142" s="141" t="s">
        <v>1</v>
      </c>
      <c r="N142" s="142" t="s">
        <v>43</v>
      </c>
      <c r="P142" s="143">
        <f t="shared" si="1"/>
        <v>0</v>
      </c>
      <c r="Q142" s="143">
        <v>0</v>
      </c>
      <c r="R142" s="143">
        <f t="shared" si="2"/>
        <v>0</v>
      </c>
      <c r="S142" s="143">
        <v>0</v>
      </c>
      <c r="T142" s="144">
        <f t="shared" si="3"/>
        <v>0</v>
      </c>
      <c r="AR142" s="145" t="s">
        <v>251</v>
      </c>
      <c r="AT142" s="145" t="s">
        <v>155</v>
      </c>
      <c r="AU142" s="145" t="s">
        <v>153</v>
      </c>
      <c r="AY142" s="17" t="s">
        <v>152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7" t="s">
        <v>86</v>
      </c>
      <c r="BK142" s="146">
        <f t="shared" si="9"/>
        <v>0</v>
      </c>
      <c r="BL142" s="17" t="s">
        <v>251</v>
      </c>
      <c r="BM142" s="145" t="s">
        <v>342</v>
      </c>
    </row>
    <row r="143" spans="2:65" s="1" customFormat="1" ht="24.25" customHeight="1">
      <c r="B143" s="32"/>
      <c r="C143" s="133" t="s">
        <v>263</v>
      </c>
      <c r="D143" s="133" t="s">
        <v>155</v>
      </c>
      <c r="E143" s="134" t="s">
        <v>1227</v>
      </c>
      <c r="F143" s="135" t="s">
        <v>1228</v>
      </c>
      <c r="G143" s="136" t="s">
        <v>177</v>
      </c>
      <c r="H143" s="137">
        <v>129</v>
      </c>
      <c r="I143" s="138"/>
      <c r="J143" s="139">
        <f t="shared" si="0"/>
        <v>0</v>
      </c>
      <c r="K143" s="140"/>
      <c r="L143" s="32"/>
      <c r="M143" s="141" t="s">
        <v>1</v>
      </c>
      <c r="N143" s="142" t="s">
        <v>43</v>
      </c>
      <c r="P143" s="143">
        <f t="shared" si="1"/>
        <v>0</v>
      </c>
      <c r="Q143" s="143">
        <v>0</v>
      </c>
      <c r="R143" s="143">
        <f t="shared" si="2"/>
        <v>0</v>
      </c>
      <c r="S143" s="143">
        <v>0</v>
      </c>
      <c r="T143" s="144">
        <f t="shared" si="3"/>
        <v>0</v>
      </c>
      <c r="AR143" s="145" t="s">
        <v>251</v>
      </c>
      <c r="AT143" s="145" t="s">
        <v>155</v>
      </c>
      <c r="AU143" s="145" t="s">
        <v>153</v>
      </c>
      <c r="AY143" s="17" t="s">
        <v>152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7" t="s">
        <v>86</v>
      </c>
      <c r="BK143" s="146">
        <f t="shared" si="9"/>
        <v>0</v>
      </c>
      <c r="BL143" s="17" t="s">
        <v>251</v>
      </c>
      <c r="BM143" s="145" t="s">
        <v>351</v>
      </c>
    </row>
    <row r="144" spans="2:65" s="1" customFormat="1" ht="24.25" customHeight="1">
      <c r="B144" s="32"/>
      <c r="C144" s="133" t="s">
        <v>267</v>
      </c>
      <c r="D144" s="133" t="s">
        <v>155</v>
      </c>
      <c r="E144" s="134" t="s">
        <v>1229</v>
      </c>
      <c r="F144" s="135" t="s">
        <v>1230</v>
      </c>
      <c r="G144" s="136" t="s">
        <v>177</v>
      </c>
      <c r="H144" s="137">
        <v>118</v>
      </c>
      <c r="I144" s="138"/>
      <c r="J144" s="139">
        <f t="shared" si="0"/>
        <v>0</v>
      </c>
      <c r="K144" s="140"/>
      <c r="L144" s="32"/>
      <c r="M144" s="141" t="s">
        <v>1</v>
      </c>
      <c r="N144" s="142" t="s">
        <v>43</v>
      </c>
      <c r="P144" s="143">
        <f t="shared" si="1"/>
        <v>0</v>
      </c>
      <c r="Q144" s="143">
        <v>0</v>
      </c>
      <c r="R144" s="143">
        <f t="shared" si="2"/>
        <v>0</v>
      </c>
      <c r="S144" s="143">
        <v>0</v>
      </c>
      <c r="T144" s="144">
        <f t="shared" si="3"/>
        <v>0</v>
      </c>
      <c r="AR144" s="145" t="s">
        <v>251</v>
      </c>
      <c r="AT144" s="145" t="s">
        <v>155</v>
      </c>
      <c r="AU144" s="145" t="s">
        <v>153</v>
      </c>
      <c r="AY144" s="17" t="s">
        <v>152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7" t="s">
        <v>86</v>
      </c>
      <c r="BK144" s="146">
        <f t="shared" si="9"/>
        <v>0</v>
      </c>
      <c r="BL144" s="17" t="s">
        <v>251</v>
      </c>
      <c r="BM144" s="145" t="s">
        <v>360</v>
      </c>
    </row>
    <row r="145" spans="2:65" s="1" customFormat="1" ht="24.25" customHeight="1">
      <c r="B145" s="32"/>
      <c r="C145" s="133" t="s">
        <v>271</v>
      </c>
      <c r="D145" s="133" t="s">
        <v>155</v>
      </c>
      <c r="E145" s="134" t="s">
        <v>1231</v>
      </c>
      <c r="F145" s="135" t="s">
        <v>1232</v>
      </c>
      <c r="G145" s="136" t="s">
        <v>177</v>
      </c>
      <c r="H145" s="137">
        <v>114</v>
      </c>
      <c r="I145" s="138"/>
      <c r="J145" s="139">
        <f t="shared" si="0"/>
        <v>0</v>
      </c>
      <c r="K145" s="140"/>
      <c r="L145" s="32"/>
      <c r="M145" s="141" t="s">
        <v>1</v>
      </c>
      <c r="N145" s="142" t="s">
        <v>43</v>
      </c>
      <c r="P145" s="143">
        <f t="shared" si="1"/>
        <v>0</v>
      </c>
      <c r="Q145" s="143">
        <v>0</v>
      </c>
      <c r="R145" s="143">
        <f t="shared" si="2"/>
        <v>0</v>
      </c>
      <c r="S145" s="143">
        <v>0</v>
      </c>
      <c r="T145" s="144">
        <f t="shared" si="3"/>
        <v>0</v>
      </c>
      <c r="AR145" s="145" t="s">
        <v>251</v>
      </c>
      <c r="AT145" s="145" t="s">
        <v>155</v>
      </c>
      <c r="AU145" s="145" t="s">
        <v>153</v>
      </c>
      <c r="AY145" s="17" t="s">
        <v>152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7" t="s">
        <v>86</v>
      </c>
      <c r="BK145" s="146">
        <f t="shared" si="9"/>
        <v>0</v>
      </c>
      <c r="BL145" s="17" t="s">
        <v>251</v>
      </c>
      <c r="BM145" s="145" t="s">
        <v>376</v>
      </c>
    </row>
    <row r="146" spans="2:65" s="1" customFormat="1" ht="24.25" customHeight="1">
      <c r="B146" s="32"/>
      <c r="C146" s="133" t="s">
        <v>7</v>
      </c>
      <c r="D146" s="133" t="s">
        <v>155</v>
      </c>
      <c r="E146" s="134" t="s">
        <v>1233</v>
      </c>
      <c r="F146" s="135" t="s">
        <v>1234</v>
      </c>
      <c r="G146" s="136" t="s">
        <v>177</v>
      </c>
      <c r="H146" s="137">
        <v>24</v>
      </c>
      <c r="I146" s="138"/>
      <c r="J146" s="139">
        <f t="shared" si="0"/>
        <v>0</v>
      </c>
      <c r="K146" s="140"/>
      <c r="L146" s="32"/>
      <c r="M146" s="141" t="s">
        <v>1</v>
      </c>
      <c r="N146" s="142" t="s">
        <v>43</v>
      </c>
      <c r="P146" s="143">
        <f t="shared" si="1"/>
        <v>0</v>
      </c>
      <c r="Q146" s="143">
        <v>0</v>
      </c>
      <c r="R146" s="143">
        <f t="shared" si="2"/>
        <v>0</v>
      </c>
      <c r="S146" s="143">
        <v>0</v>
      </c>
      <c r="T146" s="144">
        <f t="shared" si="3"/>
        <v>0</v>
      </c>
      <c r="AR146" s="145" t="s">
        <v>251</v>
      </c>
      <c r="AT146" s="145" t="s">
        <v>155</v>
      </c>
      <c r="AU146" s="145" t="s">
        <v>153</v>
      </c>
      <c r="AY146" s="17" t="s">
        <v>152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7" t="s">
        <v>86</v>
      </c>
      <c r="BK146" s="146">
        <f t="shared" si="9"/>
        <v>0</v>
      </c>
      <c r="BL146" s="17" t="s">
        <v>251</v>
      </c>
      <c r="BM146" s="145" t="s">
        <v>387</v>
      </c>
    </row>
    <row r="147" spans="2:65" s="11" customFormat="1" ht="20.9" customHeight="1">
      <c r="B147" s="121"/>
      <c r="D147" s="122" t="s">
        <v>77</v>
      </c>
      <c r="E147" s="131" t="s">
        <v>1235</v>
      </c>
      <c r="F147" s="131" t="s">
        <v>1236</v>
      </c>
      <c r="I147" s="124"/>
      <c r="J147" s="132">
        <f>BK147</f>
        <v>0</v>
      </c>
      <c r="L147" s="121"/>
      <c r="M147" s="126"/>
      <c r="P147" s="127">
        <f>SUM(P148:P162)</f>
        <v>0</v>
      </c>
      <c r="R147" s="127">
        <f>SUM(R148:R162)</f>
        <v>0</v>
      </c>
      <c r="T147" s="128">
        <f>SUM(T148:T162)</f>
        <v>0</v>
      </c>
      <c r="AR147" s="122" t="s">
        <v>88</v>
      </c>
      <c r="AT147" s="129" t="s">
        <v>77</v>
      </c>
      <c r="AU147" s="129" t="s">
        <v>88</v>
      </c>
      <c r="AY147" s="122" t="s">
        <v>152</v>
      </c>
      <c r="BK147" s="130">
        <f>SUM(BK148:BK162)</f>
        <v>0</v>
      </c>
    </row>
    <row r="148" spans="2:65" s="1" customFormat="1" ht="37.9" customHeight="1">
      <c r="B148" s="32"/>
      <c r="C148" s="133" t="s">
        <v>279</v>
      </c>
      <c r="D148" s="133" t="s">
        <v>155</v>
      </c>
      <c r="E148" s="134" t="s">
        <v>1237</v>
      </c>
      <c r="F148" s="135" t="s">
        <v>1238</v>
      </c>
      <c r="G148" s="136" t="s">
        <v>845</v>
      </c>
      <c r="H148" s="137">
        <v>1</v>
      </c>
      <c r="I148" s="138"/>
      <c r="J148" s="139">
        <f t="shared" ref="J148:J162" si="10">ROUND(I148*H148,2)</f>
        <v>0</v>
      </c>
      <c r="K148" s="140"/>
      <c r="L148" s="32"/>
      <c r="M148" s="141" t="s">
        <v>1</v>
      </c>
      <c r="N148" s="142" t="s">
        <v>43</v>
      </c>
      <c r="P148" s="143">
        <f t="shared" ref="P148:P162" si="11">O148*H148</f>
        <v>0</v>
      </c>
      <c r="Q148" s="143">
        <v>0</v>
      </c>
      <c r="R148" s="143">
        <f t="shared" ref="R148:R162" si="12">Q148*H148</f>
        <v>0</v>
      </c>
      <c r="S148" s="143">
        <v>0</v>
      </c>
      <c r="T148" s="144">
        <f t="shared" ref="T148:T162" si="13">S148*H148</f>
        <v>0</v>
      </c>
      <c r="AR148" s="145" t="s">
        <v>251</v>
      </c>
      <c r="AT148" s="145" t="s">
        <v>155</v>
      </c>
      <c r="AU148" s="145" t="s">
        <v>153</v>
      </c>
      <c r="AY148" s="17" t="s">
        <v>152</v>
      </c>
      <c r="BE148" s="146">
        <f t="shared" ref="BE148:BE162" si="14">IF(N148="základní",J148,0)</f>
        <v>0</v>
      </c>
      <c r="BF148" s="146">
        <f t="shared" ref="BF148:BF162" si="15">IF(N148="snížená",J148,0)</f>
        <v>0</v>
      </c>
      <c r="BG148" s="146">
        <f t="shared" ref="BG148:BG162" si="16">IF(N148="zákl. přenesená",J148,0)</f>
        <v>0</v>
      </c>
      <c r="BH148" s="146">
        <f t="shared" ref="BH148:BH162" si="17">IF(N148="sníž. přenesená",J148,0)</f>
        <v>0</v>
      </c>
      <c r="BI148" s="146">
        <f t="shared" ref="BI148:BI162" si="18">IF(N148="nulová",J148,0)</f>
        <v>0</v>
      </c>
      <c r="BJ148" s="17" t="s">
        <v>86</v>
      </c>
      <c r="BK148" s="146">
        <f t="shared" ref="BK148:BK162" si="19">ROUND(I148*H148,2)</f>
        <v>0</v>
      </c>
      <c r="BL148" s="17" t="s">
        <v>251</v>
      </c>
      <c r="BM148" s="145" t="s">
        <v>401</v>
      </c>
    </row>
    <row r="149" spans="2:65" s="1" customFormat="1" ht="33" customHeight="1">
      <c r="B149" s="32"/>
      <c r="C149" s="133" t="s">
        <v>284</v>
      </c>
      <c r="D149" s="133" t="s">
        <v>155</v>
      </c>
      <c r="E149" s="134" t="s">
        <v>1239</v>
      </c>
      <c r="F149" s="135" t="s">
        <v>1240</v>
      </c>
      <c r="G149" s="136" t="s">
        <v>845</v>
      </c>
      <c r="H149" s="137">
        <v>2</v>
      </c>
      <c r="I149" s="138"/>
      <c r="J149" s="139">
        <f t="shared" si="10"/>
        <v>0</v>
      </c>
      <c r="K149" s="140"/>
      <c r="L149" s="32"/>
      <c r="M149" s="141" t="s">
        <v>1</v>
      </c>
      <c r="N149" s="142" t="s">
        <v>43</v>
      </c>
      <c r="P149" s="143">
        <f t="shared" si="11"/>
        <v>0</v>
      </c>
      <c r="Q149" s="143">
        <v>0</v>
      </c>
      <c r="R149" s="143">
        <f t="shared" si="12"/>
        <v>0</v>
      </c>
      <c r="S149" s="143">
        <v>0</v>
      </c>
      <c r="T149" s="144">
        <f t="shared" si="13"/>
        <v>0</v>
      </c>
      <c r="AR149" s="145" t="s">
        <v>251</v>
      </c>
      <c r="AT149" s="145" t="s">
        <v>155</v>
      </c>
      <c r="AU149" s="145" t="s">
        <v>153</v>
      </c>
      <c r="AY149" s="17" t="s">
        <v>152</v>
      </c>
      <c r="BE149" s="146">
        <f t="shared" si="14"/>
        <v>0</v>
      </c>
      <c r="BF149" s="146">
        <f t="shared" si="15"/>
        <v>0</v>
      </c>
      <c r="BG149" s="146">
        <f t="shared" si="16"/>
        <v>0</v>
      </c>
      <c r="BH149" s="146">
        <f t="shared" si="17"/>
        <v>0</v>
      </c>
      <c r="BI149" s="146">
        <f t="shared" si="18"/>
        <v>0</v>
      </c>
      <c r="BJ149" s="17" t="s">
        <v>86</v>
      </c>
      <c r="BK149" s="146">
        <f t="shared" si="19"/>
        <v>0</v>
      </c>
      <c r="BL149" s="17" t="s">
        <v>251</v>
      </c>
      <c r="BM149" s="145" t="s">
        <v>410</v>
      </c>
    </row>
    <row r="150" spans="2:65" s="1" customFormat="1" ht="16.5" customHeight="1">
      <c r="B150" s="32"/>
      <c r="C150" s="133" t="s">
        <v>288</v>
      </c>
      <c r="D150" s="133" t="s">
        <v>155</v>
      </c>
      <c r="E150" s="134" t="s">
        <v>1241</v>
      </c>
      <c r="F150" s="135" t="s">
        <v>1242</v>
      </c>
      <c r="G150" s="136" t="s">
        <v>845</v>
      </c>
      <c r="H150" s="137">
        <v>1</v>
      </c>
      <c r="I150" s="138"/>
      <c r="J150" s="139">
        <f t="shared" si="10"/>
        <v>0</v>
      </c>
      <c r="K150" s="140"/>
      <c r="L150" s="32"/>
      <c r="M150" s="141" t="s">
        <v>1</v>
      </c>
      <c r="N150" s="142" t="s">
        <v>43</v>
      </c>
      <c r="P150" s="143">
        <f t="shared" si="11"/>
        <v>0</v>
      </c>
      <c r="Q150" s="143">
        <v>0</v>
      </c>
      <c r="R150" s="143">
        <f t="shared" si="12"/>
        <v>0</v>
      </c>
      <c r="S150" s="143">
        <v>0</v>
      </c>
      <c r="T150" s="144">
        <f t="shared" si="13"/>
        <v>0</v>
      </c>
      <c r="AR150" s="145" t="s">
        <v>251</v>
      </c>
      <c r="AT150" s="145" t="s">
        <v>155</v>
      </c>
      <c r="AU150" s="145" t="s">
        <v>153</v>
      </c>
      <c r="AY150" s="17" t="s">
        <v>152</v>
      </c>
      <c r="BE150" s="146">
        <f t="shared" si="14"/>
        <v>0</v>
      </c>
      <c r="BF150" s="146">
        <f t="shared" si="15"/>
        <v>0</v>
      </c>
      <c r="BG150" s="146">
        <f t="shared" si="16"/>
        <v>0</v>
      </c>
      <c r="BH150" s="146">
        <f t="shared" si="17"/>
        <v>0</v>
      </c>
      <c r="BI150" s="146">
        <f t="shared" si="18"/>
        <v>0</v>
      </c>
      <c r="BJ150" s="17" t="s">
        <v>86</v>
      </c>
      <c r="BK150" s="146">
        <f t="shared" si="19"/>
        <v>0</v>
      </c>
      <c r="BL150" s="17" t="s">
        <v>251</v>
      </c>
      <c r="BM150" s="145" t="s">
        <v>422</v>
      </c>
    </row>
    <row r="151" spans="2:65" s="1" customFormat="1" ht="16.5" customHeight="1">
      <c r="B151" s="32"/>
      <c r="C151" s="133" t="s">
        <v>293</v>
      </c>
      <c r="D151" s="133" t="s">
        <v>155</v>
      </c>
      <c r="E151" s="134" t="s">
        <v>1243</v>
      </c>
      <c r="F151" s="135" t="s">
        <v>1244</v>
      </c>
      <c r="G151" s="136" t="s">
        <v>845</v>
      </c>
      <c r="H151" s="137">
        <v>2</v>
      </c>
      <c r="I151" s="138"/>
      <c r="J151" s="139">
        <f t="shared" si="10"/>
        <v>0</v>
      </c>
      <c r="K151" s="140"/>
      <c r="L151" s="32"/>
      <c r="M151" s="141" t="s">
        <v>1</v>
      </c>
      <c r="N151" s="142" t="s">
        <v>43</v>
      </c>
      <c r="P151" s="143">
        <f t="shared" si="11"/>
        <v>0</v>
      </c>
      <c r="Q151" s="143">
        <v>0</v>
      </c>
      <c r="R151" s="143">
        <f t="shared" si="12"/>
        <v>0</v>
      </c>
      <c r="S151" s="143">
        <v>0</v>
      </c>
      <c r="T151" s="144">
        <f t="shared" si="13"/>
        <v>0</v>
      </c>
      <c r="AR151" s="145" t="s">
        <v>251</v>
      </c>
      <c r="AT151" s="145" t="s">
        <v>155</v>
      </c>
      <c r="AU151" s="145" t="s">
        <v>153</v>
      </c>
      <c r="AY151" s="17" t="s">
        <v>152</v>
      </c>
      <c r="BE151" s="146">
        <f t="shared" si="14"/>
        <v>0</v>
      </c>
      <c r="BF151" s="146">
        <f t="shared" si="15"/>
        <v>0</v>
      </c>
      <c r="BG151" s="146">
        <f t="shared" si="16"/>
        <v>0</v>
      </c>
      <c r="BH151" s="146">
        <f t="shared" si="17"/>
        <v>0</v>
      </c>
      <c r="BI151" s="146">
        <f t="shared" si="18"/>
        <v>0</v>
      </c>
      <c r="BJ151" s="17" t="s">
        <v>86</v>
      </c>
      <c r="BK151" s="146">
        <f t="shared" si="19"/>
        <v>0</v>
      </c>
      <c r="BL151" s="17" t="s">
        <v>251</v>
      </c>
      <c r="BM151" s="145" t="s">
        <v>431</v>
      </c>
    </row>
    <row r="152" spans="2:65" s="1" customFormat="1" ht="16.5" customHeight="1">
      <c r="B152" s="32"/>
      <c r="C152" s="133" t="s">
        <v>299</v>
      </c>
      <c r="D152" s="133" t="s">
        <v>155</v>
      </c>
      <c r="E152" s="134" t="s">
        <v>1245</v>
      </c>
      <c r="F152" s="135" t="s">
        <v>1246</v>
      </c>
      <c r="G152" s="136" t="s">
        <v>845</v>
      </c>
      <c r="H152" s="137">
        <v>2</v>
      </c>
      <c r="I152" s="138"/>
      <c r="J152" s="139">
        <f t="shared" si="10"/>
        <v>0</v>
      </c>
      <c r="K152" s="140"/>
      <c r="L152" s="32"/>
      <c r="M152" s="141" t="s">
        <v>1</v>
      </c>
      <c r="N152" s="142" t="s">
        <v>43</v>
      </c>
      <c r="P152" s="143">
        <f t="shared" si="11"/>
        <v>0</v>
      </c>
      <c r="Q152" s="143">
        <v>0</v>
      </c>
      <c r="R152" s="143">
        <f t="shared" si="12"/>
        <v>0</v>
      </c>
      <c r="S152" s="143">
        <v>0</v>
      </c>
      <c r="T152" s="144">
        <f t="shared" si="13"/>
        <v>0</v>
      </c>
      <c r="AR152" s="145" t="s">
        <v>251</v>
      </c>
      <c r="AT152" s="145" t="s">
        <v>155</v>
      </c>
      <c r="AU152" s="145" t="s">
        <v>153</v>
      </c>
      <c r="AY152" s="17" t="s">
        <v>152</v>
      </c>
      <c r="BE152" s="146">
        <f t="shared" si="14"/>
        <v>0</v>
      </c>
      <c r="BF152" s="146">
        <f t="shared" si="15"/>
        <v>0</v>
      </c>
      <c r="BG152" s="146">
        <f t="shared" si="16"/>
        <v>0</v>
      </c>
      <c r="BH152" s="146">
        <f t="shared" si="17"/>
        <v>0</v>
      </c>
      <c r="BI152" s="146">
        <f t="shared" si="18"/>
        <v>0</v>
      </c>
      <c r="BJ152" s="17" t="s">
        <v>86</v>
      </c>
      <c r="BK152" s="146">
        <f t="shared" si="19"/>
        <v>0</v>
      </c>
      <c r="BL152" s="17" t="s">
        <v>251</v>
      </c>
      <c r="BM152" s="145" t="s">
        <v>441</v>
      </c>
    </row>
    <row r="153" spans="2:65" s="1" customFormat="1" ht="24.25" customHeight="1">
      <c r="B153" s="32"/>
      <c r="C153" s="133" t="s">
        <v>303</v>
      </c>
      <c r="D153" s="133" t="s">
        <v>155</v>
      </c>
      <c r="E153" s="134" t="s">
        <v>1247</v>
      </c>
      <c r="F153" s="135" t="s">
        <v>1248</v>
      </c>
      <c r="G153" s="136" t="s">
        <v>845</v>
      </c>
      <c r="H153" s="137">
        <v>1</v>
      </c>
      <c r="I153" s="138"/>
      <c r="J153" s="139">
        <f t="shared" si="10"/>
        <v>0</v>
      </c>
      <c r="K153" s="140"/>
      <c r="L153" s="32"/>
      <c r="M153" s="141" t="s">
        <v>1</v>
      </c>
      <c r="N153" s="142" t="s">
        <v>43</v>
      </c>
      <c r="P153" s="143">
        <f t="shared" si="11"/>
        <v>0</v>
      </c>
      <c r="Q153" s="143">
        <v>0</v>
      </c>
      <c r="R153" s="143">
        <f t="shared" si="12"/>
        <v>0</v>
      </c>
      <c r="S153" s="143">
        <v>0</v>
      </c>
      <c r="T153" s="144">
        <f t="shared" si="13"/>
        <v>0</v>
      </c>
      <c r="AR153" s="145" t="s">
        <v>251</v>
      </c>
      <c r="AT153" s="145" t="s">
        <v>155</v>
      </c>
      <c r="AU153" s="145" t="s">
        <v>153</v>
      </c>
      <c r="AY153" s="17" t="s">
        <v>152</v>
      </c>
      <c r="BE153" s="146">
        <f t="shared" si="14"/>
        <v>0</v>
      </c>
      <c r="BF153" s="146">
        <f t="shared" si="15"/>
        <v>0</v>
      </c>
      <c r="BG153" s="146">
        <f t="shared" si="16"/>
        <v>0</v>
      </c>
      <c r="BH153" s="146">
        <f t="shared" si="17"/>
        <v>0</v>
      </c>
      <c r="BI153" s="146">
        <f t="shared" si="18"/>
        <v>0</v>
      </c>
      <c r="BJ153" s="17" t="s">
        <v>86</v>
      </c>
      <c r="BK153" s="146">
        <f t="shared" si="19"/>
        <v>0</v>
      </c>
      <c r="BL153" s="17" t="s">
        <v>251</v>
      </c>
      <c r="BM153" s="145" t="s">
        <v>1249</v>
      </c>
    </row>
    <row r="154" spans="2:65" s="1" customFormat="1" ht="16.5" customHeight="1">
      <c r="B154" s="32"/>
      <c r="C154" s="133" t="s">
        <v>311</v>
      </c>
      <c r="D154" s="133" t="s">
        <v>155</v>
      </c>
      <c r="E154" s="134" t="s">
        <v>1250</v>
      </c>
      <c r="F154" s="135" t="s">
        <v>1251</v>
      </c>
      <c r="G154" s="136" t="s">
        <v>845</v>
      </c>
      <c r="H154" s="137">
        <v>1</v>
      </c>
      <c r="I154" s="138"/>
      <c r="J154" s="139">
        <f t="shared" si="10"/>
        <v>0</v>
      </c>
      <c r="K154" s="140"/>
      <c r="L154" s="32"/>
      <c r="M154" s="141" t="s">
        <v>1</v>
      </c>
      <c r="N154" s="142" t="s">
        <v>43</v>
      </c>
      <c r="P154" s="143">
        <f t="shared" si="11"/>
        <v>0</v>
      </c>
      <c r="Q154" s="143">
        <v>0</v>
      </c>
      <c r="R154" s="143">
        <f t="shared" si="12"/>
        <v>0</v>
      </c>
      <c r="S154" s="143">
        <v>0</v>
      </c>
      <c r="T154" s="144">
        <f t="shared" si="13"/>
        <v>0</v>
      </c>
      <c r="AR154" s="145" t="s">
        <v>251</v>
      </c>
      <c r="AT154" s="145" t="s">
        <v>155</v>
      </c>
      <c r="AU154" s="145" t="s">
        <v>153</v>
      </c>
      <c r="AY154" s="17" t="s">
        <v>152</v>
      </c>
      <c r="BE154" s="146">
        <f t="shared" si="14"/>
        <v>0</v>
      </c>
      <c r="BF154" s="146">
        <f t="shared" si="15"/>
        <v>0</v>
      </c>
      <c r="BG154" s="146">
        <f t="shared" si="16"/>
        <v>0</v>
      </c>
      <c r="BH154" s="146">
        <f t="shared" si="17"/>
        <v>0</v>
      </c>
      <c r="BI154" s="146">
        <f t="shared" si="18"/>
        <v>0</v>
      </c>
      <c r="BJ154" s="17" t="s">
        <v>86</v>
      </c>
      <c r="BK154" s="146">
        <f t="shared" si="19"/>
        <v>0</v>
      </c>
      <c r="BL154" s="17" t="s">
        <v>251</v>
      </c>
      <c r="BM154" s="145" t="s">
        <v>450</v>
      </c>
    </row>
    <row r="155" spans="2:65" s="1" customFormat="1" ht="16.5" customHeight="1">
      <c r="B155" s="32"/>
      <c r="C155" s="133" t="s">
        <v>316</v>
      </c>
      <c r="D155" s="133" t="s">
        <v>155</v>
      </c>
      <c r="E155" s="134" t="s">
        <v>1252</v>
      </c>
      <c r="F155" s="135" t="s">
        <v>1253</v>
      </c>
      <c r="G155" s="136" t="s">
        <v>845</v>
      </c>
      <c r="H155" s="137">
        <v>1</v>
      </c>
      <c r="I155" s="138"/>
      <c r="J155" s="139">
        <f t="shared" si="10"/>
        <v>0</v>
      </c>
      <c r="K155" s="140"/>
      <c r="L155" s="32"/>
      <c r="M155" s="141" t="s">
        <v>1</v>
      </c>
      <c r="N155" s="142" t="s">
        <v>43</v>
      </c>
      <c r="P155" s="143">
        <f t="shared" si="11"/>
        <v>0</v>
      </c>
      <c r="Q155" s="143">
        <v>0</v>
      </c>
      <c r="R155" s="143">
        <f t="shared" si="12"/>
        <v>0</v>
      </c>
      <c r="S155" s="143">
        <v>0</v>
      </c>
      <c r="T155" s="144">
        <f t="shared" si="13"/>
        <v>0</v>
      </c>
      <c r="AR155" s="145" t="s">
        <v>251</v>
      </c>
      <c r="AT155" s="145" t="s">
        <v>155</v>
      </c>
      <c r="AU155" s="145" t="s">
        <v>153</v>
      </c>
      <c r="AY155" s="17" t="s">
        <v>152</v>
      </c>
      <c r="BE155" s="146">
        <f t="shared" si="14"/>
        <v>0</v>
      </c>
      <c r="BF155" s="146">
        <f t="shared" si="15"/>
        <v>0</v>
      </c>
      <c r="BG155" s="146">
        <f t="shared" si="16"/>
        <v>0</v>
      </c>
      <c r="BH155" s="146">
        <f t="shared" si="17"/>
        <v>0</v>
      </c>
      <c r="BI155" s="146">
        <f t="shared" si="18"/>
        <v>0</v>
      </c>
      <c r="BJ155" s="17" t="s">
        <v>86</v>
      </c>
      <c r="BK155" s="146">
        <f t="shared" si="19"/>
        <v>0</v>
      </c>
      <c r="BL155" s="17" t="s">
        <v>251</v>
      </c>
      <c r="BM155" s="145" t="s">
        <v>462</v>
      </c>
    </row>
    <row r="156" spans="2:65" s="1" customFormat="1" ht="24.25" customHeight="1">
      <c r="B156" s="32"/>
      <c r="C156" s="133" t="s">
        <v>321</v>
      </c>
      <c r="D156" s="133" t="s">
        <v>155</v>
      </c>
      <c r="E156" s="134" t="s">
        <v>1254</v>
      </c>
      <c r="F156" s="135" t="s">
        <v>1255</v>
      </c>
      <c r="G156" s="136" t="s">
        <v>1256</v>
      </c>
      <c r="H156" s="137">
        <v>36</v>
      </c>
      <c r="I156" s="138"/>
      <c r="J156" s="139">
        <f t="shared" si="10"/>
        <v>0</v>
      </c>
      <c r="K156" s="140"/>
      <c r="L156" s="32"/>
      <c r="M156" s="141" t="s">
        <v>1</v>
      </c>
      <c r="N156" s="142" t="s">
        <v>43</v>
      </c>
      <c r="P156" s="143">
        <f t="shared" si="11"/>
        <v>0</v>
      </c>
      <c r="Q156" s="143">
        <v>0</v>
      </c>
      <c r="R156" s="143">
        <f t="shared" si="12"/>
        <v>0</v>
      </c>
      <c r="S156" s="143">
        <v>0</v>
      </c>
      <c r="T156" s="144">
        <f t="shared" si="13"/>
        <v>0</v>
      </c>
      <c r="AR156" s="145" t="s">
        <v>251</v>
      </c>
      <c r="AT156" s="145" t="s">
        <v>155</v>
      </c>
      <c r="AU156" s="145" t="s">
        <v>153</v>
      </c>
      <c r="AY156" s="17" t="s">
        <v>152</v>
      </c>
      <c r="BE156" s="146">
        <f t="shared" si="14"/>
        <v>0</v>
      </c>
      <c r="BF156" s="146">
        <f t="shared" si="15"/>
        <v>0</v>
      </c>
      <c r="BG156" s="146">
        <f t="shared" si="16"/>
        <v>0</v>
      </c>
      <c r="BH156" s="146">
        <f t="shared" si="17"/>
        <v>0</v>
      </c>
      <c r="BI156" s="146">
        <f t="shared" si="18"/>
        <v>0</v>
      </c>
      <c r="BJ156" s="17" t="s">
        <v>86</v>
      </c>
      <c r="BK156" s="146">
        <f t="shared" si="19"/>
        <v>0</v>
      </c>
      <c r="BL156" s="17" t="s">
        <v>251</v>
      </c>
      <c r="BM156" s="145" t="s">
        <v>472</v>
      </c>
    </row>
    <row r="157" spans="2:65" s="1" customFormat="1" ht="16.5" customHeight="1">
      <c r="B157" s="32"/>
      <c r="C157" s="133" t="s">
        <v>328</v>
      </c>
      <c r="D157" s="133" t="s">
        <v>155</v>
      </c>
      <c r="E157" s="134" t="s">
        <v>1257</v>
      </c>
      <c r="F157" s="135" t="s">
        <v>1258</v>
      </c>
      <c r="G157" s="136" t="s">
        <v>1259</v>
      </c>
      <c r="H157" s="137">
        <v>1</v>
      </c>
      <c r="I157" s="138"/>
      <c r="J157" s="139">
        <f t="shared" si="10"/>
        <v>0</v>
      </c>
      <c r="K157" s="140"/>
      <c r="L157" s="32"/>
      <c r="M157" s="141" t="s">
        <v>1</v>
      </c>
      <c r="N157" s="142" t="s">
        <v>43</v>
      </c>
      <c r="P157" s="143">
        <f t="shared" si="11"/>
        <v>0</v>
      </c>
      <c r="Q157" s="143">
        <v>0</v>
      </c>
      <c r="R157" s="143">
        <f t="shared" si="12"/>
        <v>0</v>
      </c>
      <c r="S157" s="143">
        <v>0</v>
      </c>
      <c r="T157" s="144">
        <f t="shared" si="13"/>
        <v>0</v>
      </c>
      <c r="AR157" s="145" t="s">
        <v>251</v>
      </c>
      <c r="AT157" s="145" t="s">
        <v>155</v>
      </c>
      <c r="AU157" s="145" t="s">
        <v>153</v>
      </c>
      <c r="AY157" s="17" t="s">
        <v>152</v>
      </c>
      <c r="BE157" s="146">
        <f t="shared" si="14"/>
        <v>0</v>
      </c>
      <c r="BF157" s="146">
        <f t="shared" si="15"/>
        <v>0</v>
      </c>
      <c r="BG157" s="146">
        <f t="shared" si="16"/>
        <v>0</v>
      </c>
      <c r="BH157" s="146">
        <f t="shared" si="17"/>
        <v>0</v>
      </c>
      <c r="BI157" s="146">
        <f t="shared" si="18"/>
        <v>0</v>
      </c>
      <c r="BJ157" s="17" t="s">
        <v>86</v>
      </c>
      <c r="BK157" s="146">
        <f t="shared" si="19"/>
        <v>0</v>
      </c>
      <c r="BL157" s="17" t="s">
        <v>251</v>
      </c>
      <c r="BM157" s="145" t="s">
        <v>481</v>
      </c>
    </row>
    <row r="158" spans="2:65" s="1" customFormat="1" ht="16.5" customHeight="1">
      <c r="B158" s="32"/>
      <c r="C158" s="133" t="s">
        <v>332</v>
      </c>
      <c r="D158" s="133" t="s">
        <v>155</v>
      </c>
      <c r="E158" s="134" t="s">
        <v>1260</v>
      </c>
      <c r="F158" s="135" t="s">
        <v>1261</v>
      </c>
      <c r="G158" s="136" t="s">
        <v>1259</v>
      </c>
      <c r="H158" s="137">
        <v>1</v>
      </c>
      <c r="I158" s="138"/>
      <c r="J158" s="139">
        <f t="shared" si="10"/>
        <v>0</v>
      </c>
      <c r="K158" s="140"/>
      <c r="L158" s="32"/>
      <c r="M158" s="141" t="s">
        <v>1</v>
      </c>
      <c r="N158" s="142" t="s">
        <v>43</v>
      </c>
      <c r="P158" s="143">
        <f t="shared" si="11"/>
        <v>0</v>
      </c>
      <c r="Q158" s="143">
        <v>0</v>
      </c>
      <c r="R158" s="143">
        <f t="shared" si="12"/>
        <v>0</v>
      </c>
      <c r="S158" s="143">
        <v>0</v>
      </c>
      <c r="T158" s="144">
        <f t="shared" si="13"/>
        <v>0</v>
      </c>
      <c r="AR158" s="145" t="s">
        <v>251</v>
      </c>
      <c r="AT158" s="145" t="s">
        <v>155</v>
      </c>
      <c r="AU158" s="145" t="s">
        <v>153</v>
      </c>
      <c r="AY158" s="17" t="s">
        <v>152</v>
      </c>
      <c r="BE158" s="146">
        <f t="shared" si="14"/>
        <v>0</v>
      </c>
      <c r="BF158" s="146">
        <f t="shared" si="15"/>
        <v>0</v>
      </c>
      <c r="BG158" s="146">
        <f t="shared" si="16"/>
        <v>0</v>
      </c>
      <c r="BH158" s="146">
        <f t="shared" si="17"/>
        <v>0</v>
      </c>
      <c r="BI158" s="146">
        <f t="shared" si="18"/>
        <v>0</v>
      </c>
      <c r="BJ158" s="17" t="s">
        <v>86</v>
      </c>
      <c r="BK158" s="146">
        <f t="shared" si="19"/>
        <v>0</v>
      </c>
      <c r="BL158" s="17" t="s">
        <v>251</v>
      </c>
      <c r="BM158" s="145" t="s">
        <v>490</v>
      </c>
    </row>
    <row r="159" spans="2:65" s="1" customFormat="1" ht="37.9" customHeight="1">
      <c r="B159" s="32"/>
      <c r="C159" s="133" t="s">
        <v>336</v>
      </c>
      <c r="D159" s="133" t="s">
        <v>155</v>
      </c>
      <c r="E159" s="134" t="s">
        <v>1262</v>
      </c>
      <c r="F159" s="135" t="s">
        <v>1263</v>
      </c>
      <c r="G159" s="136" t="s">
        <v>845</v>
      </c>
      <c r="H159" s="137">
        <v>1</v>
      </c>
      <c r="I159" s="138"/>
      <c r="J159" s="139">
        <f t="shared" si="10"/>
        <v>0</v>
      </c>
      <c r="K159" s="140"/>
      <c r="L159" s="32"/>
      <c r="M159" s="141" t="s">
        <v>1</v>
      </c>
      <c r="N159" s="142" t="s">
        <v>43</v>
      </c>
      <c r="P159" s="143">
        <f t="shared" si="11"/>
        <v>0</v>
      </c>
      <c r="Q159" s="143">
        <v>0</v>
      </c>
      <c r="R159" s="143">
        <f t="shared" si="12"/>
        <v>0</v>
      </c>
      <c r="S159" s="143">
        <v>0</v>
      </c>
      <c r="T159" s="144">
        <f t="shared" si="13"/>
        <v>0</v>
      </c>
      <c r="AR159" s="145" t="s">
        <v>251</v>
      </c>
      <c r="AT159" s="145" t="s">
        <v>155</v>
      </c>
      <c r="AU159" s="145" t="s">
        <v>153</v>
      </c>
      <c r="AY159" s="17" t="s">
        <v>152</v>
      </c>
      <c r="BE159" s="146">
        <f t="shared" si="14"/>
        <v>0</v>
      </c>
      <c r="BF159" s="146">
        <f t="shared" si="15"/>
        <v>0</v>
      </c>
      <c r="BG159" s="146">
        <f t="shared" si="16"/>
        <v>0</v>
      </c>
      <c r="BH159" s="146">
        <f t="shared" si="17"/>
        <v>0</v>
      </c>
      <c r="BI159" s="146">
        <f t="shared" si="18"/>
        <v>0</v>
      </c>
      <c r="BJ159" s="17" t="s">
        <v>86</v>
      </c>
      <c r="BK159" s="146">
        <f t="shared" si="19"/>
        <v>0</v>
      </c>
      <c r="BL159" s="17" t="s">
        <v>251</v>
      </c>
      <c r="BM159" s="145" t="s">
        <v>502</v>
      </c>
    </row>
    <row r="160" spans="2:65" s="1" customFormat="1" ht="16.5" customHeight="1">
      <c r="B160" s="32"/>
      <c r="C160" s="133" t="s">
        <v>342</v>
      </c>
      <c r="D160" s="133" t="s">
        <v>155</v>
      </c>
      <c r="E160" s="134" t="s">
        <v>1264</v>
      </c>
      <c r="F160" s="135" t="s">
        <v>1265</v>
      </c>
      <c r="G160" s="136" t="s">
        <v>845</v>
      </c>
      <c r="H160" s="137">
        <v>1</v>
      </c>
      <c r="I160" s="138"/>
      <c r="J160" s="139">
        <f t="shared" si="10"/>
        <v>0</v>
      </c>
      <c r="K160" s="140"/>
      <c r="L160" s="32"/>
      <c r="M160" s="141" t="s">
        <v>1</v>
      </c>
      <c r="N160" s="142" t="s">
        <v>43</v>
      </c>
      <c r="P160" s="143">
        <f t="shared" si="11"/>
        <v>0</v>
      </c>
      <c r="Q160" s="143">
        <v>0</v>
      </c>
      <c r="R160" s="143">
        <f t="shared" si="12"/>
        <v>0</v>
      </c>
      <c r="S160" s="143">
        <v>0</v>
      </c>
      <c r="T160" s="144">
        <f t="shared" si="13"/>
        <v>0</v>
      </c>
      <c r="AR160" s="145" t="s">
        <v>251</v>
      </c>
      <c r="AT160" s="145" t="s">
        <v>155</v>
      </c>
      <c r="AU160" s="145" t="s">
        <v>153</v>
      </c>
      <c r="AY160" s="17" t="s">
        <v>152</v>
      </c>
      <c r="BE160" s="146">
        <f t="shared" si="14"/>
        <v>0</v>
      </c>
      <c r="BF160" s="146">
        <f t="shared" si="15"/>
        <v>0</v>
      </c>
      <c r="BG160" s="146">
        <f t="shared" si="16"/>
        <v>0</v>
      </c>
      <c r="BH160" s="146">
        <f t="shared" si="17"/>
        <v>0</v>
      </c>
      <c r="BI160" s="146">
        <f t="shared" si="18"/>
        <v>0</v>
      </c>
      <c r="BJ160" s="17" t="s">
        <v>86</v>
      </c>
      <c r="BK160" s="146">
        <f t="shared" si="19"/>
        <v>0</v>
      </c>
      <c r="BL160" s="17" t="s">
        <v>251</v>
      </c>
      <c r="BM160" s="145" t="s">
        <v>511</v>
      </c>
    </row>
    <row r="161" spans="2:65" s="1" customFormat="1" ht="16.5" customHeight="1">
      <c r="B161" s="32"/>
      <c r="C161" s="133" t="s">
        <v>347</v>
      </c>
      <c r="D161" s="133" t="s">
        <v>155</v>
      </c>
      <c r="E161" s="134" t="s">
        <v>261</v>
      </c>
      <c r="F161" s="135" t="s">
        <v>1266</v>
      </c>
      <c r="G161" s="136" t="s">
        <v>845</v>
      </c>
      <c r="H161" s="137">
        <v>1</v>
      </c>
      <c r="I161" s="138"/>
      <c r="J161" s="139">
        <f t="shared" si="10"/>
        <v>0</v>
      </c>
      <c r="K161" s="140"/>
      <c r="L161" s="32"/>
      <c r="M161" s="141" t="s">
        <v>1</v>
      </c>
      <c r="N161" s="142" t="s">
        <v>43</v>
      </c>
      <c r="P161" s="143">
        <f t="shared" si="11"/>
        <v>0</v>
      </c>
      <c r="Q161" s="143">
        <v>0</v>
      </c>
      <c r="R161" s="143">
        <f t="shared" si="12"/>
        <v>0</v>
      </c>
      <c r="S161" s="143">
        <v>0</v>
      </c>
      <c r="T161" s="144">
        <f t="shared" si="13"/>
        <v>0</v>
      </c>
      <c r="AR161" s="145" t="s">
        <v>251</v>
      </c>
      <c r="AT161" s="145" t="s">
        <v>155</v>
      </c>
      <c r="AU161" s="145" t="s">
        <v>153</v>
      </c>
      <c r="AY161" s="17" t="s">
        <v>152</v>
      </c>
      <c r="BE161" s="146">
        <f t="shared" si="14"/>
        <v>0</v>
      </c>
      <c r="BF161" s="146">
        <f t="shared" si="15"/>
        <v>0</v>
      </c>
      <c r="BG161" s="146">
        <f t="shared" si="16"/>
        <v>0</v>
      </c>
      <c r="BH161" s="146">
        <f t="shared" si="17"/>
        <v>0</v>
      </c>
      <c r="BI161" s="146">
        <f t="shared" si="18"/>
        <v>0</v>
      </c>
      <c r="BJ161" s="17" t="s">
        <v>86</v>
      </c>
      <c r="BK161" s="146">
        <f t="shared" si="19"/>
        <v>0</v>
      </c>
      <c r="BL161" s="17" t="s">
        <v>251</v>
      </c>
      <c r="BM161" s="145" t="s">
        <v>522</v>
      </c>
    </row>
    <row r="162" spans="2:65" s="1" customFormat="1" ht="24.25" customHeight="1">
      <c r="B162" s="32"/>
      <c r="C162" s="133" t="s">
        <v>351</v>
      </c>
      <c r="D162" s="133" t="s">
        <v>155</v>
      </c>
      <c r="E162" s="134" t="s">
        <v>297</v>
      </c>
      <c r="F162" s="135" t="s">
        <v>1267</v>
      </c>
      <c r="G162" s="136" t="s">
        <v>845</v>
      </c>
      <c r="H162" s="137">
        <v>1</v>
      </c>
      <c r="I162" s="138"/>
      <c r="J162" s="139">
        <f t="shared" si="10"/>
        <v>0</v>
      </c>
      <c r="K162" s="140"/>
      <c r="L162" s="32"/>
      <c r="M162" s="141" t="s">
        <v>1</v>
      </c>
      <c r="N162" s="142" t="s">
        <v>43</v>
      </c>
      <c r="P162" s="143">
        <f t="shared" si="11"/>
        <v>0</v>
      </c>
      <c r="Q162" s="143">
        <v>0</v>
      </c>
      <c r="R162" s="143">
        <f t="shared" si="12"/>
        <v>0</v>
      </c>
      <c r="S162" s="143">
        <v>0</v>
      </c>
      <c r="T162" s="144">
        <f t="shared" si="13"/>
        <v>0</v>
      </c>
      <c r="AR162" s="145" t="s">
        <v>251</v>
      </c>
      <c r="AT162" s="145" t="s">
        <v>155</v>
      </c>
      <c r="AU162" s="145" t="s">
        <v>153</v>
      </c>
      <c r="AY162" s="17" t="s">
        <v>152</v>
      </c>
      <c r="BE162" s="146">
        <f t="shared" si="14"/>
        <v>0</v>
      </c>
      <c r="BF162" s="146">
        <f t="shared" si="15"/>
        <v>0</v>
      </c>
      <c r="BG162" s="146">
        <f t="shared" si="16"/>
        <v>0</v>
      </c>
      <c r="BH162" s="146">
        <f t="shared" si="17"/>
        <v>0</v>
      </c>
      <c r="BI162" s="146">
        <f t="shared" si="18"/>
        <v>0</v>
      </c>
      <c r="BJ162" s="17" t="s">
        <v>86</v>
      </c>
      <c r="BK162" s="146">
        <f t="shared" si="19"/>
        <v>0</v>
      </c>
      <c r="BL162" s="17" t="s">
        <v>251</v>
      </c>
      <c r="BM162" s="145" t="s">
        <v>537</v>
      </c>
    </row>
    <row r="163" spans="2:65" s="11" customFormat="1" ht="20.9" customHeight="1">
      <c r="B163" s="121"/>
      <c r="D163" s="122" t="s">
        <v>77</v>
      </c>
      <c r="E163" s="131" t="s">
        <v>1268</v>
      </c>
      <c r="F163" s="131" t="s">
        <v>1269</v>
      </c>
      <c r="I163" s="124"/>
      <c r="J163" s="132">
        <f>BK163</f>
        <v>0</v>
      </c>
      <c r="L163" s="121"/>
      <c r="M163" s="126"/>
      <c r="P163" s="127">
        <f>SUM(P164:P173)</f>
        <v>0</v>
      </c>
      <c r="R163" s="127">
        <f>SUM(R164:R173)</f>
        <v>0</v>
      </c>
      <c r="T163" s="128">
        <f>SUM(T164:T173)</f>
        <v>0</v>
      </c>
      <c r="AR163" s="122" t="s">
        <v>88</v>
      </c>
      <c r="AT163" s="129" t="s">
        <v>77</v>
      </c>
      <c r="AU163" s="129" t="s">
        <v>88</v>
      </c>
      <c r="AY163" s="122" t="s">
        <v>152</v>
      </c>
      <c r="BK163" s="130">
        <f>SUM(BK164:BK173)</f>
        <v>0</v>
      </c>
    </row>
    <row r="164" spans="2:65" s="1" customFormat="1" ht="21.75" customHeight="1">
      <c r="B164" s="32"/>
      <c r="C164" s="133" t="s">
        <v>356</v>
      </c>
      <c r="D164" s="133" t="s">
        <v>155</v>
      </c>
      <c r="E164" s="134" t="s">
        <v>1270</v>
      </c>
      <c r="F164" s="135" t="s">
        <v>1271</v>
      </c>
      <c r="G164" s="136" t="s">
        <v>845</v>
      </c>
      <c r="H164" s="137">
        <v>1</v>
      </c>
      <c r="I164" s="138"/>
      <c r="J164" s="139">
        <f t="shared" ref="J164:J173" si="20">ROUND(I164*H164,2)</f>
        <v>0</v>
      </c>
      <c r="K164" s="140"/>
      <c r="L164" s="32"/>
      <c r="M164" s="141" t="s">
        <v>1</v>
      </c>
      <c r="N164" s="142" t="s">
        <v>43</v>
      </c>
      <c r="P164" s="143">
        <f t="shared" ref="P164:P173" si="21">O164*H164</f>
        <v>0</v>
      </c>
      <c r="Q164" s="143">
        <v>0</v>
      </c>
      <c r="R164" s="143">
        <f t="shared" ref="R164:R173" si="22">Q164*H164</f>
        <v>0</v>
      </c>
      <c r="S164" s="143">
        <v>0</v>
      </c>
      <c r="T164" s="144">
        <f t="shared" ref="T164:T173" si="23">S164*H164</f>
        <v>0</v>
      </c>
      <c r="AR164" s="145" t="s">
        <v>251</v>
      </c>
      <c r="AT164" s="145" t="s">
        <v>155</v>
      </c>
      <c r="AU164" s="145" t="s">
        <v>153</v>
      </c>
      <c r="AY164" s="17" t="s">
        <v>152</v>
      </c>
      <c r="BE164" s="146">
        <f t="shared" ref="BE164:BE173" si="24">IF(N164="základní",J164,0)</f>
        <v>0</v>
      </c>
      <c r="BF164" s="146">
        <f t="shared" ref="BF164:BF173" si="25">IF(N164="snížená",J164,0)</f>
        <v>0</v>
      </c>
      <c r="BG164" s="146">
        <f t="shared" ref="BG164:BG173" si="26">IF(N164="zákl. přenesená",J164,0)</f>
        <v>0</v>
      </c>
      <c r="BH164" s="146">
        <f t="shared" ref="BH164:BH173" si="27">IF(N164="sníž. přenesená",J164,0)</f>
        <v>0</v>
      </c>
      <c r="BI164" s="146">
        <f t="shared" ref="BI164:BI173" si="28">IF(N164="nulová",J164,0)</f>
        <v>0</v>
      </c>
      <c r="BJ164" s="17" t="s">
        <v>86</v>
      </c>
      <c r="BK164" s="146">
        <f t="shared" ref="BK164:BK173" si="29">ROUND(I164*H164,2)</f>
        <v>0</v>
      </c>
      <c r="BL164" s="17" t="s">
        <v>251</v>
      </c>
      <c r="BM164" s="145" t="s">
        <v>567</v>
      </c>
    </row>
    <row r="165" spans="2:65" s="1" customFormat="1" ht="16.5" customHeight="1">
      <c r="B165" s="32"/>
      <c r="C165" s="133" t="s">
        <v>360</v>
      </c>
      <c r="D165" s="133" t="s">
        <v>155</v>
      </c>
      <c r="E165" s="134" t="s">
        <v>1272</v>
      </c>
      <c r="F165" s="135" t="s">
        <v>1273</v>
      </c>
      <c r="G165" s="136" t="s">
        <v>845</v>
      </c>
      <c r="H165" s="137">
        <v>1</v>
      </c>
      <c r="I165" s="138"/>
      <c r="J165" s="139">
        <f t="shared" si="20"/>
        <v>0</v>
      </c>
      <c r="K165" s="140"/>
      <c r="L165" s="32"/>
      <c r="M165" s="141" t="s">
        <v>1</v>
      </c>
      <c r="N165" s="142" t="s">
        <v>43</v>
      </c>
      <c r="P165" s="143">
        <f t="shared" si="21"/>
        <v>0</v>
      </c>
      <c r="Q165" s="143">
        <v>0</v>
      </c>
      <c r="R165" s="143">
        <f t="shared" si="22"/>
        <v>0</v>
      </c>
      <c r="S165" s="143">
        <v>0</v>
      </c>
      <c r="T165" s="144">
        <f t="shared" si="23"/>
        <v>0</v>
      </c>
      <c r="AR165" s="145" t="s">
        <v>251</v>
      </c>
      <c r="AT165" s="145" t="s">
        <v>155</v>
      </c>
      <c r="AU165" s="145" t="s">
        <v>153</v>
      </c>
      <c r="AY165" s="17" t="s">
        <v>152</v>
      </c>
      <c r="BE165" s="146">
        <f t="shared" si="24"/>
        <v>0</v>
      </c>
      <c r="BF165" s="146">
        <f t="shared" si="25"/>
        <v>0</v>
      </c>
      <c r="BG165" s="146">
        <f t="shared" si="26"/>
        <v>0</v>
      </c>
      <c r="BH165" s="146">
        <f t="shared" si="27"/>
        <v>0</v>
      </c>
      <c r="BI165" s="146">
        <f t="shared" si="28"/>
        <v>0</v>
      </c>
      <c r="BJ165" s="17" t="s">
        <v>86</v>
      </c>
      <c r="BK165" s="146">
        <f t="shared" si="29"/>
        <v>0</v>
      </c>
      <c r="BL165" s="17" t="s">
        <v>251</v>
      </c>
      <c r="BM165" s="145" t="s">
        <v>577</v>
      </c>
    </row>
    <row r="166" spans="2:65" s="1" customFormat="1" ht="16.5" customHeight="1">
      <c r="B166" s="32"/>
      <c r="C166" s="133" t="s">
        <v>367</v>
      </c>
      <c r="D166" s="133" t="s">
        <v>155</v>
      </c>
      <c r="E166" s="134" t="s">
        <v>1274</v>
      </c>
      <c r="F166" s="135" t="s">
        <v>1275</v>
      </c>
      <c r="G166" s="136" t="s">
        <v>845</v>
      </c>
      <c r="H166" s="137">
        <v>1</v>
      </c>
      <c r="I166" s="138"/>
      <c r="J166" s="139">
        <f t="shared" si="20"/>
        <v>0</v>
      </c>
      <c r="K166" s="140"/>
      <c r="L166" s="32"/>
      <c r="M166" s="141" t="s">
        <v>1</v>
      </c>
      <c r="N166" s="142" t="s">
        <v>43</v>
      </c>
      <c r="P166" s="143">
        <f t="shared" si="21"/>
        <v>0</v>
      </c>
      <c r="Q166" s="143">
        <v>0</v>
      </c>
      <c r="R166" s="143">
        <f t="shared" si="22"/>
        <v>0</v>
      </c>
      <c r="S166" s="143">
        <v>0</v>
      </c>
      <c r="T166" s="144">
        <f t="shared" si="23"/>
        <v>0</v>
      </c>
      <c r="AR166" s="145" t="s">
        <v>251</v>
      </c>
      <c r="AT166" s="145" t="s">
        <v>155</v>
      </c>
      <c r="AU166" s="145" t="s">
        <v>153</v>
      </c>
      <c r="AY166" s="17" t="s">
        <v>152</v>
      </c>
      <c r="BE166" s="146">
        <f t="shared" si="24"/>
        <v>0</v>
      </c>
      <c r="BF166" s="146">
        <f t="shared" si="25"/>
        <v>0</v>
      </c>
      <c r="BG166" s="146">
        <f t="shared" si="26"/>
        <v>0</v>
      </c>
      <c r="BH166" s="146">
        <f t="shared" si="27"/>
        <v>0</v>
      </c>
      <c r="BI166" s="146">
        <f t="shared" si="28"/>
        <v>0</v>
      </c>
      <c r="BJ166" s="17" t="s">
        <v>86</v>
      </c>
      <c r="BK166" s="146">
        <f t="shared" si="29"/>
        <v>0</v>
      </c>
      <c r="BL166" s="17" t="s">
        <v>251</v>
      </c>
      <c r="BM166" s="145" t="s">
        <v>588</v>
      </c>
    </row>
    <row r="167" spans="2:65" s="1" customFormat="1" ht="16.5" customHeight="1">
      <c r="B167" s="32"/>
      <c r="C167" s="133" t="s">
        <v>376</v>
      </c>
      <c r="D167" s="133" t="s">
        <v>155</v>
      </c>
      <c r="E167" s="134" t="s">
        <v>1276</v>
      </c>
      <c r="F167" s="135" t="s">
        <v>1277</v>
      </c>
      <c r="G167" s="136" t="s">
        <v>845</v>
      </c>
      <c r="H167" s="137">
        <v>1</v>
      </c>
      <c r="I167" s="138"/>
      <c r="J167" s="139">
        <f t="shared" si="20"/>
        <v>0</v>
      </c>
      <c r="K167" s="140"/>
      <c r="L167" s="32"/>
      <c r="M167" s="141" t="s">
        <v>1</v>
      </c>
      <c r="N167" s="142" t="s">
        <v>43</v>
      </c>
      <c r="P167" s="143">
        <f t="shared" si="21"/>
        <v>0</v>
      </c>
      <c r="Q167" s="143">
        <v>0</v>
      </c>
      <c r="R167" s="143">
        <f t="shared" si="22"/>
        <v>0</v>
      </c>
      <c r="S167" s="143">
        <v>0</v>
      </c>
      <c r="T167" s="144">
        <f t="shared" si="23"/>
        <v>0</v>
      </c>
      <c r="AR167" s="145" t="s">
        <v>251</v>
      </c>
      <c r="AT167" s="145" t="s">
        <v>155</v>
      </c>
      <c r="AU167" s="145" t="s">
        <v>153</v>
      </c>
      <c r="AY167" s="17" t="s">
        <v>152</v>
      </c>
      <c r="BE167" s="146">
        <f t="shared" si="24"/>
        <v>0</v>
      </c>
      <c r="BF167" s="146">
        <f t="shared" si="25"/>
        <v>0</v>
      </c>
      <c r="BG167" s="146">
        <f t="shared" si="26"/>
        <v>0</v>
      </c>
      <c r="BH167" s="146">
        <f t="shared" si="27"/>
        <v>0</v>
      </c>
      <c r="BI167" s="146">
        <f t="shared" si="28"/>
        <v>0</v>
      </c>
      <c r="BJ167" s="17" t="s">
        <v>86</v>
      </c>
      <c r="BK167" s="146">
        <f t="shared" si="29"/>
        <v>0</v>
      </c>
      <c r="BL167" s="17" t="s">
        <v>251</v>
      </c>
      <c r="BM167" s="145" t="s">
        <v>598</v>
      </c>
    </row>
    <row r="168" spans="2:65" s="1" customFormat="1" ht="16.5" customHeight="1">
      <c r="B168" s="32"/>
      <c r="C168" s="133" t="s">
        <v>381</v>
      </c>
      <c r="D168" s="133" t="s">
        <v>155</v>
      </c>
      <c r="E168" s="134" t="s">
        <v>1278</v>
      </c>
      <c r="F168" s="135" t="s">
        <v>1279</v>
      </c>
      <c r="G168" s="136" t="s">
        <v>845</v>
      </c>
      <c r="H168" s="137">
        <v>1</v>
      </c>
      <c r="I168" s="138"/>
      <c r="J168" s="139">
        <f t="shared" si="20"/>
        <v>0</v>
      </c>
      <c r="K168" s="140"/>
      <c r="L168" s="32"/>
      <c r="M168" s="141" t="s">
        <v>1</v>
      </c>
      <c r="N168" s="142" t="s">
        <v>43</v>
      </c>
      <c r="P168" s="143">
        <f t="shared" si="21"/>
        <v>0</v>
      </c>
      <c r="Q168" s="143">
        <v>0</v>
      </c>
      <c r="R168" s="143">
        <f t="shared" si="22"/>
        <v>0</v>
      </c>
      <c r="S168" s="143">
        <v>0</v>
      </c>
      <c r="T168" s="144">
        <f t="shared" si="23"/>
        <v>0</v>
      </c>
      <c r="AR168" s="145" t="s">
        <v>251</v>
      </c>
      <c r="AT168" s="145" t="s">
        <v>155</v>
      </c>
      <c r="AU168" s="145" t="s">
        <v>153</v>
      </c>
      <c r="AY168" s="17" t="s">
        <v>152</v>
      </c>
      <c r="BE168" s="146">
        <f t="shared" si="24"/>
        <v>0</v>
      </c>
      <c r="BF168" s="146">
        <f t="shared" si="25"/>
        <v>0</v>
      </c>
      <c r="BG168" s="146">
        <f t="shared" si="26"/>
        <v>0</v>
      </c>
      <c r="BH168" s="146">
        <f t="shared" si="27"/>
        <v>0</v>
      </c>
      <c r="BI168" s="146">
        <f t="shared" si="28"/>
        <v>0</v>
      </c>
      <c r="BJ168" s="17" t="s">
        <v>86</v>
      </c>
      <c r="BK168" s="146">
        <f t="shared" si="29"/>
        <v>0</v>
      </c>
      <c r="BL168" s="17" t="s">
        <v>251</v>
      </c>
      <c r="BM168" s="145" t="s">
        <v>607</v>
      </c>
    </row>
    <row r="169" spans="2:65" s="1" customFormat="1" ht="16.5" customHeight="1">
      <c r="B169" s="32"/>
      <c r="C169" s="133" t="s">
        <v>387</v>
      </c>
      <c r="D169" s="133" t="s">
        <v>155</v>
      </c>
      <c r="E169" s="134" t="s">
        <v>1280</v>
      </c>
      <c r="F169" s="135" t="s">
        <v>1281</v>
      </c>
      <c r="G169" s="136" t="s">
        <v>845</v>
      </c>
      <c r="H169" s="137">
        <v>0</v>
      </c>
      <c r="I169" s="138"/>
      <c r="J169" s="139">
        <f t="shared" si="20"/>
        <v>0</v>
      </c>
      <c r="K169" s="140"/>
      <c r="L169" s="32"/>
      <c r="M169" s="141" t="s">
        <v>1</v>
      </c>
      <c r="N169" s="142" t="s">
        <v>43</v>
      </c>
      <c r="P169" s="143">
        <f t="shared" si="21"/>
        <v>0</v>
      </c>
      <c r="Q169" s="143">
        <v>0</v>
      </c>
      <c r="R169" s="143">
        <f t="shared" si="22"/>
        <v>0</v>
      </c>
      <c r="S169" s="143">
        <v>0</v>
      </c>
      <c r="T169" s="144">
        <f t="shared" si="23"/>
        <v>0</v>
      </c>
      <c r="AR169" s="145" t="s">
        <v>251</v>
      </c>
      <c r="AT169" s="145" t="s">
        <v>155</v>
      </c>
      <c r="AU169" s="145" t="s">
        <v>153</v>
      </c>
      <c r="AY169" s="17" t="s">
        <v>152</v>
      </c>
      <c r="BE169" s="146">
        <f t="shared" si="24"/>
        <v>0</v>
      </c>
      <c r="BF169" s="146">
        <f t="shared" si="25"/>
        <v>0</v>
      </c>
      <c r="BG169" s="146">
        <f t="shared" si="26"/>
        <v>0</v>
      </c>
      <c r="BH169" s="146">
        <f t="shared" si="27"/>
        <v>0</v>
      </c>
      <c r="BI169" s="146">
        <f t="shared" si="28"/>
        <v>0</v>
      </c>
      <c r="BJ169" s="17" t="s">
        <v>86</v>
      </c>
      <c r="BK169" s="146">
        <f t="shared" si="29"/>
        <v>0</v>
      </c>
      <c r="BL169" s="17" t="s">
        <v>251</v>
      </c>
      <c r="BM169" s="145" t="s">
        <v>618</v>
      </c>
    </row>
    <row r="170" spans="2:65" s="1" customFormat="1" ht="16.5" customHeight="1">
      <c r="B170" s="32"/>
      <c r="C170" s="133" t="s">
        <v>393</v>
      </c>
      <c r="D170" s="133" t="s">
        <v>155</v>
      </c>
      <c r="E170" s="134" t="s">
        <v>1282</v>
      </c>
      <c r="F170" s="135" t="s">
        <v>1283</v>
      </c>
      <c r="G170" s="136" t="s">
        <v>845</v>
      </c>
      <c r="H170" s="137">
        <v>2</v>
      </c>
      <c r="I170" s="138"/>
      <c r="J170" s="139">
        <f t="shared" si="20"/>
        <v>0</v>
      </c>
      <c r="K170" s="140"/>
      <c r="L170" s="32"/>
      <c r="M170" s="141" t="s">
        <v>1</v>
      </c>
      <c r="N170" s="142" t="s">
        <v>43</v>
      </c>
      <c r="P170" s="143">
        <f t="shared" si="21"/>
        <v>0</v>
      </c>
      <c r="Q170" s="143">
        <v>0</v>
      </c>
      <c r="R170" s="143">
        <f t="shared" si="22"/>
        <v>0</v>
      </c>
      <c r="S170" s="143">
        <v>0</v>
      </c>
      <c r="T170" s="144">
        <f t="shared" si="23"/>
        <v>0</v>
      </c>
      <c r="AR170" s="145" t="s">
        <v>251</v>
      </c>
      <c r="AT170" s="145" t="s">
        <v>155</v>
      </c>
      <c r="AU170" s="145" t="s">
        <v>153</v>
      </c>
      <c r="AY170" s="17" t="s">
        <v>152</v>
      </c>
      <c r="BE170" s="146">
        <f t="shared" si="24"/>
        <v>0</v>
      </c>
      <c r="BF170" s="146">
        <f t="shared" si="25"/>
        <v>0</v>
      </c>
      <c r="BG170" s="146">
        <f t="shared" si="26"/>
        <v>0</v>
      </c>
      <c r="BH170" s="146">
        <f t="shared" si="27"/>
        <v>0</v>
      </c>
      <c r="BI170" s="146">
        <f t="shared" si="28"/>
        <v>0</v>
      </c>
      <c r="BJ170" s="17" t="s">
        <v>86</v>
      </c>
      <c r="BK170" s="146">
        <f t="shared" si="29"/>
        <v>0</v>
      </c>
      <c r="BL170" s="17" t="s">
        <v>251</v>
      </c>
      <c r="BM170" s="145" t="s">
        <v>626</v>
      </c>
    </row>
    <row r="171" spans="2:65" s="1" customFormat="1" ht="16.5" customHeight="1">
      <c r="B171" s="32"/>
      <c r="C171" s="133" t="s">
        <v>401</v>
      </c>
      <c r="D171" s="133" t="s">
        <v>155</v>
      </c>
      <c r="E171" s="134" t="s">
        <v>1284</v>
      </c>
      <c r="F171" s="135" t="s">
        <v>1285</v>
      </c>
      <c r="G171" s="136" t="s">
        <v>845</v>
      </c>
      <c r="H171" s="137">
        <v>1</v>
      </c>
      <c r="I171" s="138"/>
      <c r="J171" s="139">
        <f t="shared" si="20"/>
        <v>0</v>
      </c>
      <c r="K171" s="140"/>
      <c r="L171" s="32"/>
      <c r="M171" s="141" t="s">
        <v>1</v>
      </c>
      <c r="N171" s="142" t="s">
        <v>43</v>
      </c>
      <c r="P171" s="143">
        <f t="shared" si="21"/>
        <v>0</v>
      </c>
      <c r="Q171" s="143">
        <v>0</v>
      </c>
      <c r="R171" s="143">
        <f t="shared" si="22"/>
        <v>0</v>
      </c>
      <c r="S171" s="143">
        <v>0</v>
      </c>
      <c r="T171" s="144">
        <f t="shared" si="23"/>
        <v>0</v>
      </c>
      <c r="AR171" s="145" t="s">
        <v>251</v>
      </c>
      <c r="AT171" s="145" t="s">
        <v>155</v>
      </c>
      <c r="AU171" s="145" t="s">
        <v>153</v>
      </c>
      <c r="AY171" s="17" t="s">
        <v>152</v>
      </c>
      <c r="BE171" s="146">
        <f t="shared" si="24"/>
        <v>0</v>
      </c>
      <c r="BF171" s="146">
        <f t="shared" si="25"/>
        <v>0</v>
      </c>
      <c r="BG171" s="146">
        <f t="shared" si="26"/>
        <v>0</v>
      </c>
      <c r="BH171" s="146">
        <f t="shared" si="27"/>
        <v>0</v>
      </c>
      <c r="BI171" s="146">
        <f t="shared" si="28"/>
        <v>0</v>
      </c>
      <c r="BJ171" s="17" t="s">
        <v>86</v>
      </c>
      <c r="BK171" s="146">
        <f t="shared" si="29"/>
        <v>0</v>
      </c>
      <c r="BL171" s="17" t="s">
        <v>251</v>
      </c>
      <c r="BM171" s="145" t="s">
        <v>639</v>
      </c>
    </row>
    <row r="172" spans="2:65" s="1" customFormat="1" ht="16.5" customHeight="1">
      <c r="B172" s="32"/>
      <c r="C172" s="133" t="s">
        <v>406</v>
      </c>
      <c r="D172" s="133" t="s">
        <v>155</v>
      </c>
      <c r="E172" s="134" t="s">
        <v>1286</v>
      </c>
      <c r="F172" s="135" t="s">
        <v>1287</v>
      </c>
      <c r="G172" s="136" t="s">
        <v>845</v>
      </c>
      <c r="H172" s="137">
        <v>5</v>
      </c>
      <c r="I172" s="138"/>
      <c r="J172" s="139">
        <f t="shared" si="20"/>
        <v>0</v>
      </c>
      <c r="K172" s="140"/>
      <c r="L172" s="32"/>
      <c r="M172" s="141" t="s">
        <v>1</v>
      </c>
      <c r="N172" s="142" t="s">
        <v>43</v>
      </c>
      <c r="P172" s="143">
        <f t="shared" si="21"/>
        <v>0</v>
      </c>
      <c r="Q172" s="143">
        <v>0</v>
      </c>
      <c r="R172" s="143">
        <f t="shared" si="22"/>
        <v>0</v>
      </c>
      <c r="S172" s="143">
        <v>0</v>
      </c>
      <c r="T172" s="144">
        <f t="shared" si="23"/>
        <v>0</v>
      </c>
      <c r="AR172" s="145" t="s">
        <v>251</v>
      </c>
      <c r="AT172" s="145" t="s">
        <v>155</v>
      </c>
      <c r="AU172" s="145" t="s">
        <v>153</v>
      </c>
      <c r="AY172" s="17" t="s">
        <v>152</v>
      </c>
      <c r="BE172" s="146">
        <f t="shared" si="24"/>
        <v>0</v>
      </c>
      <c r="BF172" s="146">
        <f t="shared" si="25"/>
        <v>0</v>
      </c>
      <c r="BG172" s="146">
        <f t="shared" si="26"/>
        <v>0</v>
      </c>
      <c r="BH172" s="146">
        <f t="shared" si="27"/>
        <v>0</v>
      </c>
      <c r="BI172" s="146">
        <f t="shared" si="28"/>
        <v>0</v>
      </c>
      <c r="BJ172" s="17" t="s">
        <v>86</v>
      </c>
      <c r="BK172" s="146">
        <f t="shared" si="29"/>
        <v>0</v>
      </c>
      <c r="BL172" s="17" t="s">
        <v>251</v>
      </c>
      <c r="BM172" s="145" t="s">
        <v>650</v>
      </c>
    </row>
    <row r="173" spans="2:65" s="1" customFormat="1" ht="24.25" customHeight="1">
      <c r="B173" s="32"/>
      <c r="C173" s="133" t="s">
        <v>410</v>
      </c>
      <c r="D173" s="133" t="s">
        <v>155</v>
      </c>
      <c r="E173" s="134" t="s">
        <v>1288</v>
      </c>
      <c r="F173" s="135" t="s">
        <v>1289</v>
      </c>
      <c r="G173" s="136" t="s">
        <v>845</v>
      </c>
      <c r="H173" s="137">
        <v>6</v>
      </c>
      <c r="I173" s="138"/>
      <c r="J173" s="139">
        <f t="shared" si="20"/>
        <v>0</v>
      </c>
      <c r="K173" s="140"/>
      <c r="L173" s="32"/>
      <c r="M173" s="141" t="s">
        <v>1</v>
      </c>
      <c r="N173" s="142" t="s">
        <v>43</v>
      </c>
      <c r="P173" s="143">
        <f t="shared" si="21"/>
        <v>0</v>
      </c>
      <c r="Q173" s="143">
        <v>0</v>
      </c>
      <c r="R173" s="143">
        <f t="shared" si="22"/>
        <v>0</v>
      </c>
      <c r="S173" s="143">
        <v>0</v>
      </c>
      <c r="T173" s="144">
        <f t="shared" si="23"/>
        <v>0</v>
      </c>
      <c r="AR173" s="145" t="s">
        <v>251</v>
      </c>
      <c r="AT173" s="145" t="s">
        <v>155</v>
      </c>
      <c r="AU173" s="145" t="s">
        <v>153</v>
      </c>
      <c r="AY173" s="17" t="s">
        <v>152</v>
      </c>
      <c r="BE173" s="146">
        <f t="shared" si="24"/>
        <v>0</v>
      </c>
      <c r="BF173" s="146">
        <f t="shared" si="25"/>
        <v>0</v>
      </c>
      <c r="BG173" s="146">
        <f t="shared" si="26"/>
        <v>0</v>
      </c>
      <c r="BH173" s="146">
        <f t="shared" si="27"/>
        <v>0</v>
      </c>
      <c r="BI173" s="146">
        <f t="shared" si="28"/>
        <v>0</v>
      </c>
      <c r="BJ173" s="17" t="s">
        <v>86</v>
      </c>
      <c r="BK173" s="146">
        <f t="shared" si="29"/>
        <v>0</v>
      </c>
      <c r="BL173" s="17" t="s">
        <v>251</v>
      </c>
      <c r="BM173" s="145" t="s">
        <v>660</v>
      </c>
    </row>
    <row r="174" spans="2:65" s="11" customFormat="1" ht="22.9" customHeight="1">
      <c r="B174" s="121"/>
      <c r="D174" s="122" t="s">
        <v>77</v>
      </c>
      <c r="E174" s="131" t="s">
        <v>1015</v>
      </c>
      <c r="F174" s="131" t="s">
        <v>1290</v>
      </c>
      <c r="I174" s="124"/>
      <c r="J174" s="132">
        <f>BK174</f>
        <v>0</v>
      </c>
      <c r="L174" s="121"/>
      <c r="M174" s="126"/>
      <c r="P174" s="127">
        <f>P175</f>
        <v>0</v>
      </c>
      <c r="R174" s="127">
        <f>R175</f>
        <v>0</v>
      </c>
      <c r="T174" s="128">
        <f>T175</f>
        <v>0</v>
      </c>
      <c r="AR174" s="122" t="s">
        <v>88</v>
      </c>
      <c r="AT174" s="129" t="s">
        <v>77</v>
      </c>
      <c r="AU174" s="129" t="s">
        <v>86</v>
      </c>
      <c r="AY174" s="122" t="s">
        <v>152</v>
      </c>
      <c r="BK174" s="130">
        <f>BK175</f>
        <v>0</v>
      </c>
    </row>
    <row r="175" spans="2:65" s="1" customFormat="1" ht="24.25" customHeight="1">
      <c r="B175" s="32"/>
      <c r="C175" s="133" t="s">
        <v>417</v>
      </c>
      <c r="D175" s="133" t="s">
        <v>155</v>
      </c>
      <c r="E175" s="134" t="s">
        <v>1291</v>
      </c>
      <c r="F175" s="135" t="s">
        <v>1292</v>
      </c>
      <c r="G175" s="136" t="s">
        <v>177</v>
      </c>
      <c r="H175" s="137">
        <v>10</v>
      </c>
      <c r="I175" s="138"/>
      <c r="J175" s="139">
        <f>ROUND(I175*H175,2)</f>
        <v>0</v>
      </c>
      <c r="K175" s="140"/>
      <c r="L175" s="32"/>
      <c r="M175" s="186" t="s">
        <v>1</v>
      </c>
      <c r="N175" s="187" t="s">
        <v>43</v>
      </c>
      <c r="O175" s="188"/>
      <c r="P175" s="189">
        <f>O175*H175</f>
        <v>0</v>
      </c>
      <c r="Q175" s="189">
        <v>0</v>
      </c>
      <c r="R175" s="189">
        <f>Q175*H175</f>
        <v>0</v>
      </c>
      <c r="S175" s="189">
        <v>0</v>
      </c>
      <c r="T175" s="190">
        <f>S175*H175</f>
        <v>0</v>
      </c>
      <c r="AR175" s="145" t="s">
        <v>251</v>
      </c>
      <c r="AT175" s="145" t="s">
        <v>155</v>
      </c>
      <c r="AU175" s="145" t="s">
        <v>88</v>
      </c>
      <c r="AY175" s="17" t="s">
        <v>152</v>
      </c>
      <c r="BE175" s="146">
        <f>IF(N175="základní",J175,0)</f>
        <v>0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7" t="s">
        <v>86</v>
      </c>
      <c r="BK175" s="146">
        <f>ROUND(I175*H175,2)</f>
        <v>0</v>
      </c>
      <c r="BL175" s="17" t="s">
        <v>251</v>
      </c>
      <c r="BM175" s="145" t="s">
        <v>554</v>
      </c>
    </row>
    <row r="176" spans="2:65" s="1" customFormat="1" ht="7" customHeight="1">
      <c r="B176" s="44"/>
      <c r="C176" s="45"/>
      <c r="D176" s="45"/>
      <c r="E176" s="45"/>
      <c r="F176" s="45"/>
      <c r="G176" s="45"/>
      <c r="H176" s="45"/>
      <c r="I176" s="45"/>
      <c r="J176" s="45"/>
      <c r="K176" s="45"/>
      <c r="L176" s="32"/>
    </row>
  </sheetData>
  <sheetProtection algorithmName="SHA-512" hashValue="c7APGfevyn7kebyEWmTjbAYGXmaBl0008/WU7eVIWvAp7niLEgNWqWlP06w8+dY1oJLUrDHUAqpz67AwUcI4qQ==" saltValue="joL6pagePNsBENP1pmVINQ==" spinCount="100000" sheet="1" objects="1" scenarios="1" formatColumns="0" formatRows="0" autoFilter="0"/>
  <autoFilter ref="C121:K175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11"/>
  <sheetViews>
    <sheetView showGridLines="0" workbookViewId="0"/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97</v>
      </c>
    </row>
    <row r="3" spans="2:46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5" customHeight="1">
      <c r="B4" s="20"/>
      <c r="D4" s="21" t="s">
        <v>107</v>
      </c>
      <c r="L4" s="20"/>
      <c r="M4" s="88" t="s">
        <v>10</v>
      </c>
      <c r="AT4" s="17" t="s">
        <v>4</v>
      </c>
    </row>
    <row r="5" spans="2:46" ht="7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Budova FF MU Brno - Rekonstrukce učebny G24 - posluchárna</v>
      </c>
      <c r="F7" s="242"/>
      <c r="G7" s="242"/>
      <c r="H7" s="242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21" t="s">
        <v>1293</v>
      </c>
      <c r="F9" s="240"/>
      <c r="G9" s="240"/>
      <c r="H9" s="240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6. 5. 2025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26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</v>
      </c>
      <c r="L15" s="32"/>
    </row>
    <row r="16" spans="2:46" s="1" customFormat="1" ht="7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35"/>
      <c r="G18" s="235"/>
      <c r="H18" s="235"/>
      <c r="I18" s="27" t="s">
        <v>28</v>
      </c>
      <c r="J18" s="28" t="str">
        <f>'Rekapitulace stavby'!AN14</f>
        <v>Vyplň údaj</v>
      </c>
      <c r="L18" s="32"/>
    </row>
    <row r="19" spans="2:12" s="1" customFormat="1" ht="7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25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7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7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9"/>
      <c r="E27" s="239" t="s">
        <v>1</v>
      </c>
      <c r="F27" s="239"/>
      <c r="G27" s="239"/>
      <c r="H27" s="239"/>
      <c r="L27" s="89"/>
    </row>
    <row r="28" spans="2:12" s="1" customFormat="1" ht="7" customHeight="1">
      <c r="B28" s="32"/>
      <c r="L28" s="32"/>
    </row>
    <row r="29" spans="2:12" s="1" customFormat="1" ht="7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4" customHeight="1">
      <c r="B30" s="32"/>
      <c r="D30" s="90" t="s">
        <v>38</v>
      </c>
      <c r="J30" s="66">
        <f>ROUND(J124, 2)</f>
        <v>0</v>
      </c>
      <c r="L30" s="32"/>
    </row>
    <row r="31" spans="2:12" s="1" customFormat="1" ht="7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5" customHeight="1">
      <c r="B33" s="32"/>
      <c r="D33" s="55" t="s">
        <v>42</v>
      </c>
      <c r="E33" s="27" t="s">
        <v>43</v>
      </c>
      <c r="F33" s="91">
        <f>ROUND((SUM(BE124:BE210)),  2)</f>
        <v>0</v>
      </c>
      <c r="I33" s="92">
        <v>0.21</v>
      </c>
      <c r="J33" s="91">
        <f>ROUND(((SUM(BE124:BE210))*I33),  2)</f>
        <v>0</v>
      </c>
      <c r="L33" s="32"/>
    </row>
    <row r="34" spans="2:12" s="1" customFormat="1" ht="14.5" customHeight="1">
      <c r="B34" s="32"/>
      <c r="E34" s="27" t="s">
        <v>44</v>
      </c>
      <c r="F34" s="91">
        <f>ROUND((SUM(BF124:BF210)),  2)</f>
        <v>0</v>
      </c>
      <c r="I34" s="92">
        <v>0.12</v>
      </c>
      <c r="J34" s="91">
        <f>ROUND(((SUM(BF124:BF210))*I34),  2)</f>
        <v>0</v>
      </c>
      <c r="L34" s="32"/>
    </row>
    <row r="35" spans="2:12" s="1" customFormat="1" ht="14.5" hidden="1" customHeight="1">
      <c r="B35" s="32"/>
      <c r="E35" s="27" t="s">
        <v>45</v>
      </c>
      <c r="F35" s="91">
        <f>ROUND((SUM(BG124:BG210)),  2)</f>
        <v>0</v>
      </c>
      <c r="I35" s="92">
        <v>0.21</v>
      </c>
      <c r="J35" s="91">
        <f>0</f>
        <v>0</v>
      </c>
      <c r="L35" s="32"/>
    </row>
    <row r="36" spans="2:12" s="1" customFormat="1" ht="14.5" hidden="1" customHeight="1">
      <c r="B36" s="32"/>
      <c r="E36" s="27" t="s">
        <v>46</v>
      </c>
      <c r="F36" s="91">
        <f>ROUND((SUM(BH124:BH210)),  2)</f>
        <v>0</v>
      </c>
      <c r="I36" s="92">
        <v>0.12</v>
      </c>
      <c r="J36" s="91">
        <f>0</f>
        <v>0</v>
      </c>
      <c r="L36" s="32"/>
    </row>
    <row r="37" spans="2:12" s="1" customFormat="1" ht="14.5" hidden="1" customHeight="1">
      <c r="B37" s="32"/>
      <c r="E37" s="27" t="s">
        <v>47</v>
      </c>
      <c r="F37" s="91">
        <f>ROUND((SUM(BI124:BI210)),  2)</f>
        <v>0</v>
      </c>
      <c r="I37" s="92">
        <v>0</v>
      </c>
      <c r="J37" s="91">
        <f>0</f>
        <v>0</v>
      </c>
      <c r="L37" s="32"/>
    </row>
    <row r="38" spans="2:12" s="1" customFormat="1" ht="7" customHeight="1">
      <c r="B38" s="32"/>
      <c r="L38" s="32"/>
    </row>
    <row r="39" spans="2:12" s="1" customFormat="1" ht="25.4" customHeight="1">
      <c r="B39" s="32"/>
      <c r="C39" s="93"/>
      <c r="D39" s="94" t="s">
        <v>48</v>
      </c>
      <c r="E39" s="57"/>
      <c r="F39" s="57"/>
      <c r="G39" s="95" t="s">
        <v>49</v>
      </c>
      <c r="H39" s="96" t="s">
        <v>50</v>
      </c>
      <c r="I39" s="57"/>
      <c r="J39" s="97">
        <f>SUM(J30:J37)</f>
        <v>0</v>
      </c>
      <c r="K39" s="98"/>
      <c r="L39" s="32"/>
    </row>
    <row r="40" spans="2:12" s="1" customFormat="1" ht="14.5" customHeight="1">
      <c r="B40" s="32"/>
      <c r="L40" s="32"/>
    </row>
    <row r="41" spans="2:12" ht="14.5" customHeight="1">
      <c r="B41" s="20"/>
      <c r="L41" s="20"/>
    </row>
    <row r="42" spans="2:12" ht="14.5" customHeight="1">
      <c r="B42" s="20"/>
      <c r="L42" s="20"/>
    </row>
    <row r="43" spans="2:12" ht="14.5" customHeight="1">
      <c r="B43" s="20"/>
      <c r="L43" s="20"/>
    </row>
    <row r="44" spans="2:12" ht="14.5" customHeight="1">
      <c r="B44" s="20"/>
      <c r="L44" s="20"/>
    </row>
    <row r="45" spans="2:12" ht="14.5" customHeight="1">
      <c r="B45" s="20"/>
      <c r="L45" s="20"/>
    </row>
    <row r="46" spans="2:12" ht="14.5" customHeight="1">
      <c r="B46" s="20"/>
      <c r="L46" s="20"/>
    </row>
    <row r="47" spans="2:12" ht="14.5" customHeight="1">
      <c r="B47" s="20"/>
      <c r="L47" s="20"/>
    </row>
    <row r="48" spans="2:12" ht="14.5" customHeight="1">
      <c r="B48" s="20"/>
      <c r="L48" s="20"/>
    </row>
    <row r="49" spans="2:12" ht="14.5" customHeight="1">
      <c r="B49" s="20"/>
      <c r="L49" s="20"/>
    </row>
    <row r="50" spans="2:12" s="1" customFormat="1" ht="14.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2"/>
      <c r="D61" s="43" t="s">
        <v>53</v>
      </c>
      <c r="E61" s="34"/>
      <c r="F61" s="99" t="s">
        <v>54</v>
      </c>
      <c r="G61" s="43" t="s">
        <v>53</v>
      </c>
      <c r="H61" s="34"/>
      <c r="I61" s="34"/>
      <c r="J61" s="100" t="s">
        <v>54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2"/>
      <c r="D76" s="43" t="s">
        <v>53</v>
      </c>
      <c r="E76" s="34"/>
      <c r="F76" s="99" t="s">
        <v>54</v>
      </c>
      <c r="G76" s="43" t="s">
        <v>53</v>
      </c>
      <c r="H76" s="34"/>
      <c r="I76" s="34"/>
      <c r="J76" s="100" t="s">
        <v>54</v>
      </c>
      <c r="K76" s="34"/>
      <c r="L76" s="32"/>
    </row>
    <row r="77" spans="2:12" s="1" customFormat="1" ht="14.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7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5" customHeight="1">
      <c r="B82" s="32"/>
      <c r="C82" s="21" t="s">
        <v>110</v>
      </c>
      <c r="L82" s="32"/>
    </row>
    <row r="83" spans="2:47" s="1" customFormat="1" ht="7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Budova FF MU Brno - Rekonstrukce učebny G24 - posluchárna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108</v>
      </c>
      <c r="L86" s="32"/>
    </row>
    <row r="87" spans="2:47" s="1" customFormat="1" ht="16.5" customHeight="1">
      <c r="B87" s="32"/>
      <c r="E87" s="221" t="str">
        <f>E9</f>
        <v>D.1.4.4 - Silnoproudé elektroinstalace</v>
      </c>
      <c r="F87" s="240"/>
      <c r="G87" s="240"/>
      <c r="H87" s="240"/>
      <c r="L87" s="32"/>
    </row>
    <row r="88" spans="2:47" s="1" customFormat="1" ht="7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6. 5. 2025</v>
      </c>
      <c r="L89" s="32"/>
    </row>
    <row r="90" spans="2:47" s="1" customFormat="1" ht="7" customHeight="1">
      <c r="B90" s="32"/>
      <c r="L90" s="32"/>
    </row>
    <row r="91" spans="2:47" s="1" customFormat="1" ht="15.25" customHeight="1">
      <c r="B91" s="32"/>
      <c r="C91" s="27" t="s">
        <v>24</v>
      </c>
      <c r="F91" s="25" t="str">
        <f>E15</f>
        <v>Masarykova univerzita, Filozofická fakulta</v>
      </c>
      <c r="I91" s="27" t="s">
        <v>31</v>
      </c>
      <c r="J91" s="30" t="str">
        <f>E21</f>
        <v>INTAR a.s.</v>
      </c>
      <c r="L91" s="32"/>
    </row>
    <row r="92" spans="2:47" s="1" customFormat="1" ht="15.25" customHeight="1">
      <c r="B92" s="32"/>
      <c r="C92" s="27" t="s">
        <v>29</v>
      </c>
      <c r="F92" s="25" t="str">
        <f>IF(E18="","",E18)</f>
        <v>Vyplň údaj</v>
      </c>
      <c r="I92" s="27" t="s">
        <v>36</v>
      </c>
      <c r="J92" s="30" t="str">
        <f>E24</f>
        <v xml:space="preserve"> </v>
      </c>
      <c r="L92" s="32"/>
    </row>
    <row r="93" spans="2:47" s="1" customFormat="1" ht="10.4" customHeight="1">
      <c r="B93" s="32"/>
      <c r="L93" s="32"/>
    </row>
    <row r="94" spans="2:47" s="1" customFormat="1" ht="29.25" customHeight="1">
      <c r="B94" s="32"/>
      <c r="C94" s="101" t="s">
        <v>111</v>
      </c>
      <c r="D94" s="93"/>
      <c r="E94" s="93"/>
      <c r="F94" s="93"/>
      <c r="G94" s="93"/>
      <c r="H94" s="93"/>
      <c r="I94" s="93"/>
      <c r="J94" s="102" t="s">
        <v>112</v>
      </c>
      <c r="K94" s="93"/>
      <c r="L94" s="32"/>
    </row>
    <row r="95" spans="2:47" s="1" customFormat="1" ht="10.4" customHeight="1">
      <c r="B95" s="32"/>
      <c r="L95" s="32"/>
    </row>
    <row r="96" spans="2:47" s="1" customFormat="1" ht="22.9" customHeight="1">
      <c r="B96" s="32"/>
      <c r="C96" s="103" t="s">
        <v>113</v>
      </c>
      <c r="J96" s="66">
        <f>J124</f>
        <v>0</v>
      </c>
      <c r="L96" s="32"/>
      <c r="AU96" s="17" t="s">
        <v>114</v>
      </c>
    </row>
    <row r="97" spans="2:12" s="8" customFormat="1" ht="25" customHeight="1">
      <c r="B97" s="104"/>
      <c r="D97" s="105" t="s">
        <v>122</v>
      </c>
      <c r="E97" s="106"/>
      <c r="F97" s="106"/>
      <c r="G97" s="106"/>
      <c r="H97" s="106"/>
      <c r="I97" s="106"/>
      <c r="J97" s="107">
        <f>J125</f>
        <v>0</v>
      </c>
      <c r="L97" s="104"/>
    </row>
    <row r="98" spans="2:12" s="9" customFormat="1" ht="19.899999999999999" customHeight="1">
      <c r="B98" s="108"/>
      <c r="D98" s="109" t="s">
        <v>1294</v>
      </c>
      <c r="E98" s="110"/>
      <c r="F98" s="110"/>
      <c r="G98" s="110"/>
      <c r="H98" s="110"/>
      <c r="I98" s="110"/>
      <c r="J98" s="111">
        <f>J126</f>
        <v>0</v>
      </c>
      <c r="L98" s="108"/>
    </row>
    <row r="99" spans="2:12" s="9" customFormat="1" ht="14.9" customHeight="1">
      <c r="B99" s="108"/>
      <c r="D99" s="109" t="s">
        <v>1295</v>
      </c>
      <c r="E99" s="110"/>
      <c r="F99" s="110"/>
      <c r="G99" s="110"/>
      <c r="H99" s="110"/>
      <c r="I99" s="110"/>
      <c r="J99" s="111">
        <f>J127</f>
        <v>0</v>
      </c>
      <c r="L99" s="108"/>
    </row>
    <row r="100" spans="2:12" s="9" customFormat="1" ht="21.75" customHeight="1">
      <c r="B100" s="108"/>
      <c r="D100" s="109" t="s">
        <v>1296</v>
      </c>
      <c r="E100" s="110"/>
      <c r="F100" s="110"/>
      <c r="G100" s="110"/>
      <c r="H100" s="110"/>
      <c r="I100" s="110"/>
      <c r="J100" s="111">
        <f>J128</f>
        <v>0</v>
      </c>
      <c r="L100" s="108"/>
    </row>
    <row r="101" spans="2:12" s="9" customFormat="1" ht="21.75" customHeight="1">
      <c r="B101" s="108"/>
      <c r="D101" s="109" t="s">
        <v>1297</v>
      </c>
      <c r="E101" s="110"/>
      <c r="F101" s="110"/>
      <c r="G101" s="110"/>
      <c r="H101" s="110"/>
      <c r="I101" s="110"/>
      <c r="J101" s="111">
        <f>J156</f>
        <v>0</v>
      </c>
      <c r="L101" s="108"/>
    </row>
    <row r="102" spans="2:12" s="9" customFormat="1" ht="14.9" customHeight="1">
      <c r="B102" s="108"/>
      <c r="D102" s="109" t="s">
        <v>1298</v>
      </c>
      <c r="E102" s="110"/>
      <c r="F102" s="110"/>
      <c r="G102" s="110"/>
      <c r="H102" s="110"/>
      <c r="I102" s="110"/>
      <c r="J102" s="111">
        <f>J187</f>
        <v>0</v>
      </c>
      <c r="L102" s="108"/>
    </row>
    <row r="103" spans="2:12" s="9" customFormat="1" ht="21.75" customHeight="1">
      <c r="B103" s="108"/>
      <c r="D103" s="109" t="s">
        <v>1299</v>
      </c>
      <c r="E103" s="110"/>
      <c r="F103" s="110"/>
      <c r="G103" s="110"/>
      <c r="H103" s="110"/>
      <c r="I103" s="110"/>
      <c r="J103" s="111">
        <f>J188</f>
        <v>0</v>
      </c>
      <c r="L103" s="108"/>
    </row>
    <row r="104" spans="2:12" s="9" customFormat="1" ht="21.75" customHeight="1">
      <c r="B104" s="108"/>
      <c r="D104" s="109" t="s">
        <v>1300</v>
      </c>
      <c r="E104" s="110"/>
      <c r="F104" s="110"/>
      <c r="G104" s="110"/>
      <c r="H104" s="110"/>
      <c r="I104" s="110"/>
      <c r="J104" s="111">
        <f>J199</f>
        <v>0</v>
      </c>
      <c r="L104" s="108"/>
    </row>
    <row r="105" spans="2:12" s="1" customFormat="1" ht="21.75" customHeight="1">
      <c r="B105" s="32"/>
      <c r="L105" s="32"/>
    </row>
    <row r="106" spans="2:12" s="1" customFormat="1" ht="7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12" s="1" customFormat="1" ht="7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12" s="1" customFormat="1" ht="25" customHeight="1">
      <c r="B111" s="32"/>
      <c r="C111" s="21" t="s">
        <v>137</v>
      </c>
      <c r="L111" s="32"/>
    </row>
    <row r="112" spans="2:12" s="1" customFormat="1" ht="7" customHeight="1">
      <c r="B112" s="32"/>
      <c r="L112" s="32"/>
    </row>
    <row r="113" spans="2:63" s="1" customFormat="1" ht="12" customHeight="1">
      <c r="B113" s="32"/>
      <c r="C113" s="27" t="s">
        <v>16</v>
      </c>
      <c r="L113" s="32"/>
    </row>
    <row r="114" spans="2:63" s="1" customFormat="1" ht="16.5" customHeight="1">
      <c r="B114" s="32"/>
      <c r="E114" s="241" t="str">
        <f>E7</f>
        <v>Budova FF MU Brno - Rekonstrukce učebny G24 - posluchárna</v>
      </c>
      <c r="F114" s="242"/>
      <c r="G114" s="242"/>
      <c r="H114" s="242"/>
      <c r="L114" s="32"/>
    </row>
    <row r="115" spans="2:63" s="1" customFormat="1" ht="12" customHeight="1">
      <c r="B115" s="32"/>
      <c r="C115" s="27" t="s">
        <v>108</v>
      </c>
      <c r="L115" s="32"/>
    </row>
    <row r="116" spans="2:63" s="1" customFormat="1" ht="16.5" customHeight="1">
      <c r="B116" s="32"/>
      <c r="E116" s="221" t="str">
        <f>E9</f>
        <v>D.1.4.4 - Silnoproudé elektroinstalace</v>
      </c>
      <c r="F116" s="240"/>
      <c r="G116" s="240"/>
      <c r="H116" s="240"/>
      <c r="L116" s="32"/>
    </row>
    <row r="117" spans="2:63" s="1" customFormat="1" ht="7" customHeight="1">
      <c r="B117" s="32"/>
      <c r="L117" s="32"/>
    </row>
    <row r="118" spans="2:63" s="1" customFormat="1" ht="12" customHeight="1">
      <c r="B118" s="32"/>
      <c r="C118" s="27" t="s">
        <v>20</v>
      </c>
      <c r="F118" s="25" t="str">
        <f>F12</f>
        <v xml:space="preserve"> </v>
      </c>
      <c r="I118" s="27" t="s">
        <v>22</v>
      </c>
      <c r="J118" s="52" t="str">
        <f>IF(J12="","",J12)</f>
        <v>6. 5. 2025</v>
      </c>
      <c r="L118" s="32"/>
    </row>
    <row r="119" spans="2:63" s="1" customFormat="1" ht="7" customHeight="1">
      <c r="B119" s="32"/>
      <c r="L119" s="32"/>
    </row>
    <row r="120" spans="2:63" s="1" customFormat="1" ht="15.25" customHeight="1">
      <c r="B120" s="32"/>
      <c r="C120" s="27" t="s">
        <v>24</v>
      </c>
      <c r="F120" s="25" t="str">
        <f>E15</f>
        <v>Masarykova univerzita, Filozofická fakulta</v>
      </c>
      <c r="I120" s="27" t="s">
        <v>31</v>
      </c>
      <c r="J120" s="30" t="str">
        <f>E21</f>
        <v>INTAR a.s.</v>
      </c>
      <c r="L120" s="32"/>
    </row>
    <row r="121" spans="2:63" s="1" customFormat="1" ht="15.25" customHeight="1">
      <c r="B121" s="32"/>
      <c r="C121" s="27" t="s">
        <v>29</v>
      </c>
      <c r="F121" s="25" t="str">
        <f>IF(E18="","",E18)</f>
        <v>Vyplň údaj</v>
      </c>
      <c r="I121" s="27" t="s">
        <v>36</v>
      </c>
      <c r="J121" s="30" t="str">
        <f>E24</f>
        <v xml:space="preserve"> </v>
      </c>
      <c r="L121" s="32"/>
    </row>
    <row r="122" spans="2:63" s="1" customFormat="1" ht="10.4" customHeight="1">
      <c r="B122" s="32"/>
      <c r="L122" s="32"/>
    </row>
    <row r="123" spans="2:63" s="10" customFormat="1" ht="29.25" customHeight="1">
      <c r="B123" s="112"/>
      <c r="C123" s="113" t="s">
        <v>138</v>
      </c>
      <c r="D123" s="114" t="s">
        <v>63</v>
      </c>
      <c r="E123" s="114" t="s">
        <v>59</v>
      </c>
      <c r="F123" s="114" t="s">
        <v>60</v>
      </c>
      <c r="G123" s="114" t="s">
        <v>139</v>
      </c>
      <c r="H123" s="114" t="s">
        <v>140</v>
      </c>
      <c r="I123" s="114" t="s">
        <v>141</v>
      </c>
      <c r="J123" s="115" t="s">
        <v>112</v>
      </c>
      <c r="K123" s="116" t="s">
        <v>142</v>
      </c>
      <c r="L123" s="112"/>
      <c r="M123" s="59" t="s">
        <v>1</v>
      </c>
      <c r="N123" s="60" t="s">
        <v>42</v>
      </c>
      <c r="O123" s="60" t="s">
        <v>143</v>
      </c>
      <c r="P123" s="60" t="s">
        <v>144</v>
      </c>
      <c r="Q123" s="60" t="s">
        <v>145</v>
      </c>
      <c r="R123" s="60" t="s">
        <v>146</v>
      </c>
      <c r="S123" s="60" t="s">
        <v>147</v>
      </c>
      <c r="T123" s="61" t="s">
        <v>148</v>
      </c>
    </row>
    <row r="124" spans="2:63" s="1" customFormat="1" ht="22.9" customHeight="1">
      <c r="B124" s="32"/>
      <c r="C124" s="64" t="s">
        <v>149</v>
      </c>
      <c r="J124" s="117">
        <f>BK124</f>
        <v>0</v>
      </c>
      <c r="L124" s="32"/>
      <c r="M124" s="62"/>
      <c r="N124" s="53"/>
      <c r="O124" s="53"/>
      <c r="P124" s="118">
        <f>P125</f>
        <v>0</v>
      </c>
      <c r="Q124" s="53"/>
      <c r="R124" s="118">
        <f>R125</f>
        <v>0</v>
      </c>
      <c r="S124" s="53"/>
      <c r="T124" s="119">
        <f>T125</f>
        <v>0</v>
      </c>
      <c r="AT124" s="17" t="s">
        <v>77</v>
      </c>
      <c r="AU124" s="17" t="s">
        <v>114</v>
      </c>
      <c r="BK124" s="120">
        <f>BK125</f>
        <v>0</v>
      </c>
    </row>
    <row r="125" spans="2:63" s="11" customFormat="1" ht="25.9" customHeight="1">
      <c r="B125" s="121"/>
      <c r="D125" s="122" t="s">
        <v>77</v>
      </c>
      <c r="E125" s="123" t="s">
        <v>307</v>
      </c>
      <c r="F125" s="123" t="s">
        <v>308</v>
      </c>
      <c r="I125" s="124"/>
      <c r="J125" s="125">
        <f>BK125</f>
        <v>0</v>
      </c>
      <c r="L125" s="121"/>
      <c r="M125" s="126"/>
      <c r="P125" s="127">
        <f>P126</f>
        <v>0</v>
      </c>
      <c r="R125" s="127">
        <f>R126</f>
        <v>0</v>
      </c>
      <c r="T125" s="128">
        <f>T126</f>
        <v>0</v>
      </c>
      <c r="AR125" s="122" t="s">
        <v>88</v>
      </c>
      <c r="AT125" s="129" t="s">
        <v>77</v>
      </c>
      <c r="AU125" s="129" t="s">
        <v>78</v>
      </c>
      <c r="AY125" s="122" t="s">
        <v>152</v>
      </c>
      <c r="BK125" s="130">
        <f>BK126</f>
        <v>0</v>
      </c>
    </row>
    <row r="126" spans="2:63" s="11" customFormat="1" ht="22.9" customHeight="1">
      <c r="B126" s="121"/>
      <c r="D126" s="122" t="s">
        <v>77</v>
      </c>
      <c r="E126" s="131" t="s">
        <v>1301</v>
      </c>
      <c r="F126" s="131" t="s">
        <v>96</v>
      </c>
      <c r="I126" s="124"/>
      <c r="J126" s="132">
        <f>BK126</f>
        <v>0</v>
      </c>
      <c r="L126" s="121"/>
      <c r="M126" s="126"/>
      <c r="P126" s="127">
        <f>P127+P187</f>
        <v>0</v>
      </c>
      <c r="R126" s="127">
        <f>R127+R187</f>
        <v>0</v>
      </c>
      <c r="T126" s="128">
        <f>T127+T187</f>
        <v>0</v>
      </c>
      <c r="AR126" s="122" t="s">
        <v>88</v>
      </c>
      <c r="AT126" s="129" t="s">
        <v>77</v>
      </c>
      <c r="AU126" s="129" t="s">
        <v>86</v>
      </c>
      <c r="AY126" s="122" t="s">
        <v>152</v>
      </c>
      <c r="BK126" s="130">
        <f>BK127+BK187</f>
        <v>0</v>
      </c>
    </row>
    <row r="127" spans="2:63" s="11" customFormat="1" ht="20.9" customHeight="1">
      <c r="B127" s="121"/>
      <c r="D127" s="122" t="s">
        <v>77</v>
      </c>
      <c r="E127" s="131" t="s">
        <v>1302</v>
      </c>
      <c r="F127" s="131" t="s">
        <v>1303</v>
      </c>
      <c r="I127" s="124"/>
      <c r="J127" s="132">
        <f>BK127</f>
        <v>0</v>
      </c>
      <c r="L127" s="121"/>
      <c r="M127" s="126"/>
      <c r="P127" s="127">
        <f>P128+P156</f>
        <v>0</v>
      </c>
      <c r="R127" s="127">
        <f>R128+R156</f>
        <v>0</v>
      </c>
      <c r="T127" s="128">
        <f>T128+T156</f>
        <v>0</v>
      </c>
      <c r="AR127" s="122" t="s">
        <v>88</v>
      </c>
      <c r="AT127" s="129" t="s">
        <v>77</v>
      </c>
      <c r="AU127" s="129" t="s">
        <v>88</v>
      </c>
      <c r="AY127" s="122" t="s">
        <v>152</v>
      </c>
      <c r="BK127" s="130">
        <f>BK128+BK156</f>
        <v>0</v>
      </c>
    </row>
    <row r="128" spans="2:63" s="15" customFormat="1" ht="20.9" customHeight="1">
      <c r="B128" s="191"/>
      <c r="D128" s="192" t="s">
        <v>77</v>
      </c>
      <c r="E128" s="192" t="s">
        <v>1304</v>
      </c>
      <c r="F128" s="192" t="s">
        <v>1305</v>
      </c>
      <c r="I128" s="193"/>
      <c r="J128" s="194">
        <f>BK128</f>
        <v>0</v>
      </c>
      <c r="L128" s="191"/>
      <c r="M128" s="195"/>
      <c r="P128" s="196">
        <f>SUM(P129:P155)</f>
        <v>0</v>
      </c>
      <c r="R128" s="196">
        <f>SUM(R129:R155)</f>
        <v>0</v>
      </c>
      <c r="T128" s="197">
        <f>SUM(T129:T155)</f>
        <v>0</v>
      </c>
      <c r="AR128" s="192" t="s">
        <v>88</v>
      </c>
      <c r="AT128" s="198" t="s">
        <v>77</v>
      </c>
      <c r="AU128" s="198" t="s">
        <v>153</v>
      </c>
      <c r="AY128" s="192" t="s">
        <v>152</v>
      </c>
      <c r="BK128" s="199">
        <f>SUM(BK129:BK155)</f>
        <v>0</v>
      </c>
    </row>
    <row r="129" spans="2:65" s="1" customFormat="1" ht="24.25" customHeight="1">
      <c r="B129" s="32"/>
      <c r="C129" s="171" t="s">
        <v>86</v>
      </c>
      <c r="D129" s="171" t="s">
        <v>223</v>
      </c>
      <c r="E129" s="172" t="s">
        <v>1306</v>
      </c>
      <c r="F129" s="173" t="s">
        <v>1307</v>
      </c>
      <c r="G129" s="174" t="s">
        <v>845</v>
      </c>
      <c r="H129" s="175">
        <v>10</v>
      </c>
      <c r="I129" s="176"/>
      <c r="J129" s="177">
        <f t="shared" ref="J129:J155" si="0">ROUND(I129*H129,2)</f>
        <v>0</v>
      </c>
      <c r="K129" s="178"/>
      <c r="L129" s="179"/>
      <c r="M129" s="180" t="s">
        <v>1</v>
      </c>
      <c r="N129" s="181" t="s">
        <v>43</v>
      </c>
      <c r="P129" s="143">
        <f t="shared" ref="P129:P155" si="1">O129*H129</f>
        <v>0</v>
      </c>
      <c r="Q129" s="143">
        <v>0</v>
      </c>
      <c r="R129" s="143">
        <f t="shared" ref="R129:R155" si="2">Q129*H129</f>
        <v>0</v>
      </c>
      <c r="S129" s="143">
        <v>0</v>
      </c>
      <c r="T129" s="144">
        <f t="shared" ref="T129:T155" si="3">S129*H129</f>
        <v>0</v>
      </c>
      <c r="AR129" s="145" t="s">
        <v>332</v>
      </c>
      <c r="AT129" s="145" t="s">
        <v>223</v>
      </c>
      <c r="AU129" s="145" t="s">
        <v>159</v>
      </c>
      <c r="AY129" s="17" t="s">
        <v>152</v>
      </c>
      <c r="BE129" s="146">
        <f t="shared" ref="BE129:BE155" si="4">IF(N129="základní",J129,0)</f>
        <v>0</v>
      </c>
      <c r="BF129" s="146">
        <f t="shared" ref="BF129:BF155" si="5">IF(N129="snížená",J129,0)</f>
        <v>0</v>
      </c>
      <c r="BG129" s="146">
        <f t="shared" ref="BG129:BG155" si="6">IF(N129="zákl. přenesená",J129,0)</f>
        <v>0</v>
      </c>
      <c r="BH129" s="146">
        <f t="shared" ref="BH129:BH155" si="7">IF(N129="sníž. přenesená",J129,0)</f>
        <v>0</v>
      </c>
      <c r="BI129" s="146">
        <f t="shared" ref="BI129:BI155" si="8">IF(N129="nulová",J129,0)</f>
        <v>0</v>
      </c>
      <c r="BJ129" s="17" t="s">
        <v>86</v>
      </c>
      <c r="BK129" s="146">
        <f t="shared" ref="BK129:BK155" si="9">ROUND(I129*H129,2)</f>
        <v>0</v>
      </c>
      <c r="BL129" s="17" t="s">
        <v>251</v>
      </c>
      <c r="BM129" s="145" t="s">
        <v>88</v>
      </c>
    </row>
    <row r="130" spans="2:65" s="1" customFormat="1" ht="24.25" customHeight="1">
      <c r="B130" s="32"/>
      <c r="C130" s="171" t="s">
        <v>88</v>
      </c>
      <c r="D130" s="171" t="s">
        <v>223</v>
      </c>
      <c r="E130" s="172" t="s">
        <v>1308</v>
      </c>
      <c r="F130" s="173" t="s">
        <v>1309</v>
      </c>
      <c r="G130" s="174" t="s">
        <v>845</v>
      </c>
      <c r="H130" s="175">
        <v>10</v>
      </c>
      <c r="I130" s="176"/>
      <c r="J130" s="177">
        <f t="shared" si="0"/>
        <v>0</v>
      </c>
      <c r="K130" s="178"/>
      <c r="L130" s="179"/>
      <c r="M130" s="180" t="s">
        <v>1</v>
      </c>
      <c r="N130" s="181" t="s">
        <v>43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332</v>
      </c>
      <c r="AT130" s="145" t="s">
        <v>223</v>
      </c>
      <c r="AU130" s="145" t="s">
        <v>159</v>
      </c>
      <c r="AY130" s="17" t="s">
        <v>152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7" t="s">
        <v>86</v>
      </c>
      <c r="BK130" s="146">
        <f t="shared" si="9"/>
        <v>0</v>
      </c>
      <c r="BL130" s="17" t="s">
        <v>251</v>
      </c>
      <c r="BM130" s="145" t="s">
        <v>159</v>
      </c>
    </row>
    <row r="131" spans="2:65" s="1" customFormat="1" ht="16.5" customHeight="1">
      <c r="B131" s="32"/>
      <c r="C131" s="171" t="s">
        <v>153</v>
      </c>
      <c r="D131" s="171" t="s">
        <v>223</v>
      </c>
      <c r="E131" s="172" t="s">
        <v>1310</v>
      </c>
      <c r="F131" s="173" t="s">
        <v>1311</v>
      </c>
      <c r="G131" s="174" t="s">
        <v>1312</v>
      </c>
      <c r="H131" s="175">
        <v>11</v>
      </c>
      <c r="I131" s="176"/>
      <c r="J131" s="177">
        <f t="shared" si="0"/>
        <v>0</v>
      </c>
      <c r="K131" s="178"/>
      <c r="L131" s="179"/>
      <c r="M131" s="180" t="s">
        <v>1</v>
      </c>
      <c r="N131" s="181" t="s">
        <v>43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332</v>
      </c>
      <c r="AT131" s="145" t="s">
        <v>223</v>
      </c>
      <c r="AU131" s="145" t="s">
        <v>159</v>
      </c>
      <c r="AY131" s="17" t="s">
        <v>152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7" t="s">
        <v>86</v>
      </c>
      <c r="BK131" s="146">
        <f t="shared" si="9"/>
        <v>0</v>
      </c>
      <c r="BL131" s="17" t="s">
        <v>251</v>
      </c>
      <c r="BM131" s="145" t="s">
        <v>173</v>
      </c>
    </row>
    <row r="132" spans="2:65" s="1" customFormat="1" ht="16.5" customHeight="1">
      <c r="B132" s="32"/>
      <c r="C132" s="171" t="s">
        <v>159</v>
      </c>
      <c r="D132" s="171" t="s">
        <v>223</v>
      </c>
      <c r="E132" s="172" t="s">
        <v>1313</v>
      </c>
      <c r="F132" s="173" t="s">
        <v>1314</v>
      </c>
      <c r="G132" s="174" t="s">
        <v>845</v>
      </c>
      <c r="H132" s="175">
        <v>8</v>
      </c>
      <c r="I132" s="176"/>
      <c r="J132" s="177">
        <f t="shared" si="0"/>
        <v>0</v>
      </c>
      <c r="K132" s="178"/>
      <c r="L132" s="179"/>
      <c r="M132" s="180" t="s">
        <v>1</v>
      </c>
      <c r="N132" s="181" t="s">
        <v>43</v>
      </c>
      <c r="P132" s="143">
        <f t="shared" si="1"/>
        <v>0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AR132" s="145" t="s">
        <v>332</v>
      </c>
      <c r="AT132" s="145" t="s">
        <v>223</v>
      </c>
      <c r="AU132" s="145" t="s">
        <v>159</v>
      </c>
      <c r="AY132" s="17" t="s">
        <v>152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7" t="s">
        <v>86</v>
      </c>
      <c r="BK132" s="146">
        <f t="shared" si="9"/>
        <v>0</v>
      </c>
      <c r="BL132" s="17" t="s">
        <v>251</v>
      </c>
      <c r="BM132" s="145" t="s">
        <v>208</v>
      </c>
    </row>
    <row r="133" spans="2:65" s="1" customFormat="1" ht="16.5" customHeight="1">
      <c r="B133" s="32"/>
      <c r="C133" s="171" t="s">
        <v>191</v>
      </c>
      <c r="D133" s="171" t="s">
        <v>223</v>
      </c>
      <c r="E133" s="172" t="s">
        <v>1315</v>
      </c>
      <c r="F133" s="173" t="s">
        <v>1316</v>
      </c>
      <c r="G133" s="174" t="s">
        <v>254</v>
      </c>
      <c r="H133" s="175">
        <v>50</v>
      </c>
      <c r="I133" s="176"/>
      <c r="J133" s="177">
        <f t="shared" si="0"/>
        <v>0</v>
      </c>
      <c r="K133" s="178"/>
      <c r="L133" s="179"/>
      <c r="M133" s="180" t="s">
        <v>1</v>
      </c>
      <c r="N133" s="181" t="s">
        <v>43</v>
      </c>
      <c r="P133" s="143">
        <f t="shared" si="1"/>
        <v>0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AR133" s="145" t="s">
        <v>332</v>
      </c>
      <c r="AT133" s="145" t="s">
        <v>223</v>
      </c>
      <c r="AU133" s="145" t="s">
        <v>159</v>
      </c>
      <c r="AY133" s="17" t="s">
        <v>152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7" t="s">
        <v>86</v>
      </c>
      <c r="BK133" s="146">
        <f t="shared" si="9"/>
        <v>0</v>
      </c>
      <c r="BL133" s="17" t="s">
        <v>251</v>
      </c>
      <c r="BM133" s="145" t="s">
        <v>222</v>
      </c>
    </row>
    <row r="134" spans="2:65" s="1" customFormat="1" ht="24.25" customHeight="1">
      <c r="B134" s="32"/>
      <c r="C134" s="171" t="s">
        <v>173</v>
      </c>
      <c r="D134" s="171" t="s">
        <v>223</v>
      </c>
      <c r="E134" s="172" t="s">
        <v>1317</v>
      </c>
      <c r="F134" s="173" t="s">
        <v>1318</v>
      </c>
      <c r="G134" s="174" t="s">
        <v>254</v>
      </c>
      <c r="H134" s="175">
        <v>40</v>
      </c>
      <c r="I134" s="176"/>
      <c r="J134" s="177">
        <f t="shared" si="0"/>
        <v>0</v>
      </c>
      <c r="K134" s="178"/>
      <c r="L134" s="179"/>
      <c r="M134" s="180" t="s">
        <v>1</v>
      </c>
      <c r="N134" s="181" t="s">
        <v>43</v>
      </c>
      <c r="P134" s="143">
        <f t="shared" si="1"/>
        <v>0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AR134" s="145" t="s">
        <v>332</v>
      </c>
      <c r="AT134" s="145" t="s">
        <v>223</v>
      </c>
      <c r="AU134" s="145" t="s">
        <v>159</v>
      </c>
      <c r="AY134" s="17" t="s">
        <v>152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7" t="s">
        <v>86</v>
      </c>
      <c r="BK134" s="146">
        <f t="shared" si="9"/>
        <v>0</v>
      </c>
      <c r="BL134" s="17" t="s">
        <v>251</v>
      </c>
      <c r="BM134" s="145" t="s">
        <v>8</v>
      </c>
    </row>
    <row r="135" spans="2:65" s="1" customFormat="1" ht="16.5" customHeight="1">
      <c r="B135" s="32"/>
      <c r="C135" s="171" t="s">
        <v>202</v>
      </c>
      <c r="D135" s="171" t="s">
        <v>223</v>
      </c>
      <c r="E135" s="172" t="s">
        <v>1319</v>
      </c>
      <c r="F135" s="173" t="s">
        <v>1320</v>
      </c>
      <c r="G135" s="174" t="s">
        <v>845</v>
      </c>
      <c r="H135" s="175">
        <v>1</v>
      </c>
      <c r="I135" s="176"/>
      <c r="J135" s="177">
        <f t="shared" si="0"/>
        <v>0</v>
      </c>
      <c r="K135" s="178"/>
      <c r="L135" s="179"/>
      <c r="M135" s="180" t="s">
        <v>1</v>
      </c>
      <c r="N135" s="181" t="s">
        <v>43</v>
      </c>
      <c r="P135" s="143">
        <f t="shared" si="1"/>
        <v>0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AR135" s="145" t="s">
        <v>332</v>
      </c>
      <c r="AT135" s="145" t="s">
        <v>223</v>
      </c>
      <c r="AU135" s="145" t="s">
        <v>159</v>
      </c>
      <c r="AY135" s="17" t="s">
        <v>152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7" t="s">
        <v>86</v>
      </c>
      <c r="BK135" s="146">
        <f t="shared" si="9"/>
        <v>0</v>
      </c>
      <c r="BL135" s="17" t="s">
        <v>251</v>
      </c>
      <c r="BM135" s="145" t="s">
        <v>240</v>
      </c>
    </row>
    <row r="136" spans="2:65" s="1" customFormat="1" ht="16.5" customHeight="1">
      <c r="B136" s="32"/>
      <c r="C136" s="171" t="s">
        <v>208</v>
      </c>
      <c r="D136" s="171" t="s">
        <v>223</v>
      </c>
      <c r="E136" s="172" t="s">
        <v>1321</v>
      </c>
      <c r="F136" s="173" t="s">
        <v>1322</v>
      </c>
      <c r="G136" s="174" t="s">
        <v>845</v>
      </c>
      <c r="H136" s="175">
        <v>1</v>
      </c>
      <c r="I136" s="176"/>
      <c r="J136" s="177">
        <f t="shared" si="0"/>
        <v>0</v>
      </c>
      <c r="K136" s="178"/>
      <c r="L136" s="179"/>
      <c r="M136" s="180" t="s">
        <v>1</v>
      </c>
      <c r="N136" s="181" t="s">
        <v>43</v>
      </c>
      <c r="P136" s="143">
        <f t="shared" si="1"/>
        <v>0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AR136" s="145" t="s">
        <v>332</v>
      </c>
      <c r="AT136" s="145" t="s">
        <v>223</v>
      </c>
      <c r="AU136" s="145" t="s">
        <v>159</v>
      </c>
      <c r="AY136" s="17" t="s">
        <v>152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7" t="s">
        <v>86</v>
      </c>
      <c r="BK136" s="146">
        <f t="shared" si="9"/>
        <v>0</v>
      </c>
      <c r="BL136" s="17" t="s">
        <v>251</v>
      </c>
      <c r="BM136" s="145" t="s">
        <v>251</v>
      </c>
    </row>
    <row r="137" spans="2:65" s="1" customFormat="1" ht="16.5" customHeight="1">
      <c r="B137" s="32"/>
      <c r="C137" s="171" t="s">
        <v>195</v>
      </c>
      <c r="D137" s="171" t="s">
        <v>223</v>
      </c>
      <c r="E137" s="172" t="s">
        <v>1323</v>
      </c>
      <c r="F137" s="173" t="s">
        <v>1324</v>
      </c>
      <c r="G137" s="174" t="s">
        <v>845</v>
      </c>
      <c r="H137" s="175">
        <v>1</v>
      </c>
      <c r="I137" s="176"/>
      <c r="J137" s="177">
        <f t="shared" si="0"/>
        <v>0</v>
      </c>
      <c r="K137" s="178"/>
      <c r="L137" s="179"/>
      <c r="M137" s="180" t="s">
        <v>1</v>
      </c>
      <c r="N137" s="181" t="s">
        <v>43</v>
      </c>
      <c r="P137" s="143">
        <f t="shared" si="1"/>
        <v>0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AR137" s="145" t="s">
        <v>332</v>
      </c>
      <c r="AT137" s="145" t="s">
        <v>223</v>
      </c>
      <c r="AU137" s="145" t="s">
        <v>159</v>
      </c>
      <c r="AY137" s="17" t="s">
        <v>152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7" t="s">
        <v>86</v>
      </c>
      <c r="BK137" s="146">
        <f t="shared" si="9"/>
        <v>0</v>
      </c>
      <c r="BL137" s="17" t="s">
        <v>251</v>
      </c>
      <c r="BM137" s="145" t="s">
        <v>263</v>
      </c>
    </row>
    <row r="138" spans="2:65" s="1" customFormat="1" ht="37.9" customHeight="1">
      <c r="B138" s="32"/>
      <c r="C138" s="171" t="s">
        <v>222</v>
      </c>
      <c r="D138" s="171" t="s">
        <v>223</v>
      </c>
      <c r="E138" s="172" t="s">
        <v>1325</v>
      </c>
      <c r="F138" s="173" t="s">
        <v>1326</v>
      </c>
      <c r="G138" s="174" t="s">
        <v>845</v>
      </c>
      <c r="H138" s="175">
        <v>12</v>
      </c>
      <c r="I138" s="176"/>
      <c r="J138" s="177">
        <f t="shared" si="0"/>
        <v>0</v>
      </c>
      <c r="K138" s="178"/>
      <c r="L138" s="179"/>
      <c r="M138" s="180" t="s">
        <v>1</v>
      </c>
      <c r="N138" s="181" t="s">
        <v>43</v>
      </c>
      <c r="P138" s="143">
        <f t="shared" si="1"/>
        <v>0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AR138" s="145" t="s">
        <v>332</v>
      </c>
      <c r="AT138" s="145" t="s">
        <v>223</v>
      </c>
      <c r="AU138" s="145" t="s">
        <v>159</v>
      </c>
      <c r="AY138" s="17" t="s">
        <v>152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7" t="s">
        <v>86</v>
      </c>
      <c r="BK138" s="146">
        <f t="shared" si="9"/>
        <v>0</v>
      </c>
      <c r="BL138" s="17" t="s">
        <v>251</v>
      </c>
      <c r="BM138" s="145" t="s">
        <v>271</v>
      </c>
    </row>
    <row r="139" spans="2:65" s="1" customFormat="1" ht="21.75" customHeight="1">
      <c r="B139" s="32"/>
      <c r="C139" s="171" t="s">
        <v>227</v>
      </c>
      <c r="D139" s="171" t="s">
        <v>223</v>
      </c>
      <c r="E139" s="172" t="s">
        <v>1327</v>
      </c>
      <c r="F139" s="173" t="s">
        <v>1328</v>
      </c>
      <c r="G139" s="174" t="s">
        <v>845</v>
      </c>
      <c r="H139" s="175">
        <v>2</v>
      </c>
      <c r="I139" s="176"/>
      <c r="J139" s="177">
        <f t="shared" si="0"/>
        <v>0</v>
      </c>
      <c r="K139" s="178"/>
      <c r="L139" s="179"/>
      <c r="M139" s="180" t="s">
        <v>1</v>
      </c>
      <c r="N139" s="181" t="s">
        <v>43</v>
      </c>
      <c r="P139" s="143">
        <f t="shared" si="1"/>
        <v>0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AR139" s="145" t="s">
        <v>332</v>
      </c>
      <c r="AT139" s="145" t="s">
        <v>223</v>
      </c>
      <c r="AU139" s="145" t="s">
        <v>159</v>
      </c>
      <c r="AY139" s="17" t="s">
        <v>152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7" t="s">
        <v>86</v>
      </c>
      <c r="BK139" s="146">
        <f t="shared" si="9"/>
        <v>0</v>
      </c>
      <c r="BL139" s="17" t="s">
        <v>251</v>
      </c>
      <c r="BM139" s="145" t="s">
        <v>279</v>
      </c>
    </row>
    <row r="140" spans="2:65" s="1" customFormat="1" ht="16.5" customHeight="1">
      <c r="B140" s="32"/>
      <c r="C140" s="171" t="s">
        <v>8</v>
      </c>
      <c r="D140" s="171" t="s">
        <v>223</v>
      </c>
      <c r="E140" s="172" t="s">
        <v>1329</v>
      </c>
      <c r="F140" s="173" t="s">
        <v>1330</v>
      </c>
      <c r="G140" s="174" t="s">
        <v>845</v>
      </c>
      <c r="H140" s="175">
        <v>1</v>
      </c>
      <c r="I140" s="176"/>
      <c r="J140" s="177">
        <f t="shared" si="0"/>
        <v>0</v>
      </c>
      <c r="K140" s="178"/>
      <c r="L140" s="179"/>
      <c r="M140" s="180" t="s">
        <v>1</v>
      </c>
      <c r="N140" s="181" t="s">
        <v>43</v>
      </c>
      <c r="P140" s="143">
        <f t="shared" si="1"/>
        <v>0</v>
      </c>
      <c r="Q140" s="143">
        <v>0</v>
      </c>
      <c r="R140" s="143">
        <f t="shared" si="2"/>
        <v>0</v>
      </c>
      <c r="S140" s="143">
        <v>0</v>
      </c>
      <c r="T140" s="144">
        <f t="shared" si="3"/>
        <v>0</v>
      </c>
      <c r="AR140" s="145" t="s">
        <v>332</v>
      </c>
      <c r="AT140" s="145" t="s">
        <v>223</v>
      </c>
      <c r="AU140" s="145" t="s">
        <v>159</v>
      </c>
      <c r="AY140" s="17" t="s">
        <v>152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7" t="s">
        <v>86</v>
      </c>
      <c r="BK140" s="146">
        <f t="shared" si="9"/>
        <v>0</v>
      </c>
      <c r="BL140" s="17" t="s">
        <v>251</v>
      </c>
      <c r="BM140" s="145" t="s">
        <v>288</v>
      </c>
    </row>
    <row r="141" spans="2:65" s="1" customFormat="1" ht="21.75" customHeight="1">
      <c r="B141" s="32"/>
      <c r="C141" s="171" t="s">
        <v>234</v>
      </c>
      <c r="D141" s="171" t="s">
        <v>223</v>
      </c>
      <c r="E141" s="172" t="s">
        <v>1331</v>
      </c>
      <c r="F141" s="173" t="s">
        <v>1332</v>
      </c>
      <c r="G141" s="174" t="s">
        <v>845</v>
      </c>
      <c r="H141" s="175">
        <v>2</v>
      </c>
      <c r="I141" s="176"/>
      <c r="J141" s="177">
        <f t="shared" si="0"/>
        <v>0</v>
      </c>
      <c r="K141" s="178"/>
      <c r="L141" s="179"/>
      <c r="M141" s="180" t="s">
        <v>1</v>
      </c>
      <c r="N141" s="181" t="s">
        <v>43</v>
      </c>
      <c r="P141" s="143">
        <f t="shared" si="1"/>
        <v>0</v>
      </c>
      <c r="Q141" s="143">
        <v>0</v>
      </c>
      <c r="R141" s="143">
        <f t="shared" si="2"/>
        <v>0</v>
      </c>
      <c r="S141" s="143">
        <v>0</v>
      </c>
      <c r="T141" s="144">
        <f t="shared" si="3"/>
        <v>0</v>
      </c>
      <c r="AR141" s="145" t="s">
        <v>332</v>
      </c>
      <c r="AT141" s="145" t="s">
        <v>223</v>
      </c>
      <c r="AU141" s="145" t="s">
        <v>159</v>
      </c>
      <c r="AY141" s="17" t="s">
        <v>152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7" t="s">
        <v>86</v>
      </c>
      <c r="BK141" s="146">
        <f t="shared" si="9"/>
        <v>0</v>
      </c>
      <c r="BL141" s="17" t="s">
        <v>251</v>
      </c>
      <c r="BM141" s="145" t="s">
        <v>299</v>
      </c>
    </row>
    <row r="142" spans="2:65" s="1" customFormat="1" ht="16.5" customHeight="1">
      <c r="B142" s="32"/>
      <c r="C142" s="171" t="s">
        <v>240</v>
      </c>
      <c r="D142" s="171" t="s">
        <v>223</v>
      </c>
      <c r="E142" s="172" t="s">
        <v>1333</v>
      </c>
      <c r="F142" s="173" t="s">
        <v>1334</v>
      </c>
      <c r="G142" s="174" t="s">
        <v>254</v>
      </c>
      <c r="H142" s="175">
        <v>25</v>
      </c>
      <c r="I142" s="176"/>
      <c r="J142" s="177">
        <f t="shared" si="0"/>
        <v>0</v>
      </c>
      <c r="K142" s="178"/>
      <c r="L142" s="179"/>
      <c r="M142" s="180" t="s">
        <v>1</v>
      </c>
      <c r="N142" s="181" t="s">
        <v>43</v>
      </c>
      <c r="P142" s="143">
        <f t="shared" si="1"/>
        <v>0</v>
      </c>
      <c r="Q142" s="143">
        <v>0</v>
      </c>
      <c r="R142" s="143">
        <f t="shared" si="2"/>
        <v>0</v>
      </c>
      <c r="S142" s="143">
        <v>0</v>
      </c>
      <c r="T142" s="144">
        <f t="shared" si="3"/>
        <v>0</v>
      </c>
      <c r="AR142" s="145" t="s">
        <v>332</v>
      </c>
      <c r="AT142" s="145" t="s">
        <v>223</v>
      </c>
      <c r="AU142" s="145" t="s">
        <v>159</v>
      </c>
      <c r="AY142" s="17" t="s">
        <v>152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7" t="s">
        <v>86</v>
      </c>
      <c r="BK142" s="146">
        <f t="shared" si="9"/>
        <v>0</v>
      </c>
      <c r="BL142" s="17" t="s">
        <v>251</v>
      </c>
      <c r="BM142" s="145" t="s">
        <v>311</v>
      </c>
    </row>
    <row r="143" spans="2:65" s="1" customFormat="1" ht="16.5" customHeight="1">
      <c r="B143" s="32"/>
      <c r="C143" s="171" t="s">
        <v>246</v>
      </c>
      <c r="D143" s="171" t="s">
        <v>223</v>
      </c>
      <c r="E143" s="172" t="s">
        <v>1335</v>
      </c>
      <c r="F143" s="173" t="s">
        <v>1336</v>
      </c>
      <c r="G143" s="174" t="s">
        <v>254</v>
      </c>
      <c r="H143" s="175">
        <v>200</v>
      </c>
      <c r="I143" s="176"/>
      <c r="J143" s="177">
        <f t="shared" si="0"/>
        <v>0</v>
      </c>
      <c r="K143" s="178"/>
      <c r="L143" s="179"/>
      <c r="M143" s="180" t="s">
        <v>1</v>
      </c>
      <c r="N143" s="181" t="s">
        <v>43</v>
      </c>
      <c r="P143" s="143">
        <f t="shared" si="1"/>
        <v>0</v>
      </c>
      <c r="Q143" s="143">
        <v>0</v>
      </c>
      <c r="R143" s="143">
        <f t="shared" si="2"/>
        <v>0</v>
      </c>
      <c r="S143" s="143">
        <v>0</v>
      </c>
      <c r="T143" s="144">
        <f t="shared" si="3"/>
        <v>0</v>
      </c>
      <c r="AR143" s="145" t="s">
        <v>332</v>
      </c>
      <c r="AT143" s="145" t="s">
        <v>223</v>
      </c>
      <c r="AU143" s="145" t="s">
        <v>159</v>
      </c>
      <c r="AY143" s="17" t="s">
        <v>152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7" t="s">
        <v>86</v>
      </c>
      <c r="BK143" s="146">
        <f t="shared" si="9"/>
        <v>0</v>
      </c>
      <c r="BL143" s="17" t="s">
        <v>251</v>
      </c>
      <c r="BM143" s="145" t="s">
        <v>321</v>
      </c>
    </row>
    <row r="144" spans="2:65" s="1" customFormat="1" ht="16.5" customHeight="1">
      <c r="B144" s="32"/>
      <c r="C144" s="171" t="s">
        <v>251</v>
      </c>
      <c r="D144" s="171" t="s">
        <v>223</v>
      </c>
      <c r="E144" s="172" t="s">
        <v>1337</v>
      </c>
      <c r="F144" s="173" t="s">
        <v>1338</v>
      </c>
      <c r="G144" s="174" t="s">
        <v>254</v>
      </c>
      <c r="H144" s="175">
        <v>200</v>
      </c>
      <c r="I144" s="176"/>
      <c r="J144" s="177">
        <f t="shared" si="0"/>
        <v>0</v>
      </c>
      <c r="K144" s="178"/>
      <c r="L144" s="179"/>
      <c r="M144" s="180" t="s">
        <v>1</v>
      </c>
      <c r="N144" s="181" t="s">
        <v>43</v>
      </c>
      <c r="P144" s="143">
        <f t="shared" si="1"/>
        <v>0</v>
      </c>
      <c r="Q144" s="143">
        <v>0</v>
      </c>
      <c r="R144" s="143">
        <f t="shared" si="2"/>
        <v>0</v>
      </c>
      <c r="S144" s="143">
        <v>0</v>
      </c>
      <c r="T144" s="144">
        <f t="shared" si="3"/>
        <v>0</v>
      </c>
      <c r="AR144" s="145" t="s">
        <v>332</v>
      </c>
      <c r="AT144" s="145" t="s">
        <v>223</v>
      </c>
      <c r="AU144" s="145" t="s">
        <v>159</v>
      </c>
      <c r="AY144" s="17" t="s">
        <v>152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7" t="s">
        <v>86</v>
      </c>
      <c r="BK144" s="146">
        <f t="shared" si="9"/>
        <v>0</v>
      </c>
      <c r="BL144" s="17" t="s">
        <v>251</v>
      </c>
      <c r="BM144" s="145" t="s">
        <v>332</v>
      </c>
    </row>
    <row r="145" spans="2:65" s="1" customFormat="1" ht="16.5" customHeight="1">
      <c r="B145" s="32"/>
      <c r="C145" s="171" t="s">
        <v>257</v>
      </c>
      <c r="D145" s="171" t="s">
        <v>223</v>
      </c>
      <c r="E145" s="172" t="s">
        <v>1339</v>
      </c>
      <c r="F145" s="173" t="s">
        <v>1340</v>
      </c>
      <c r="G145" s="174" t="s">
        <v>254</v>
      </c>
      <c r="H145" s="175">
        <v>200</v>
      </c>
      <c r="I145" s="176"/>
      <c r="J145" s="177">
        <f t="shared" si="0"/>
        <v>0</v>
      </c>
      <c r="K145" s="178"/>
      <c r="L145" s="179"/>
      <c r="M145" s="180" t="s">
        <v>1</v>
      </c>
      <c r="N145" s="181" t="s">
        <v>43</v>
      </c>
      <c r="P145" s="143">
        <f t="shared" si="1"/>
        <v>0</v>
      </c>
      <c r="Q145" s="143">
        <v>0</v>
      </c>
      <c r="R145" s="143">
        <f t="shared" si="2"/>
        <v>0</v>
      </c>
      <c r="S145" s="143">
        <v>0</v>
      </c>
      <c r="T145" s="144">
        <f t="shared" si="3"/>
        <v>0</v>
      </c>
      <c r="AR145" s="145" t="s">
        <v>332</v>
      </c>
      <c r="AT145" s="145" t="s">
        <v>223</v>
      </c>
      <c r="AU145" s="145" t="s">
        <v>159</v>
      </c>
      <c r="AY145" s="17" t="s">
        <v>152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7" t="s">
        <v>86</v>
      </c>
      <c r="BK145" s="146">
        <f t="shared" si="9"/>
        <v>0</v>
      </c>
      <c r="BL145" s="17" t="s">
        <v>251</v>
      </c>
      <c r="BM145" s="145" t="s">
        <v>342</v>
      </c>
    </row>
    <row r="146" spans="2:65" s="1" customFormat="1" ht="16.5" customHeight="1">
      <c r="B146" s="32"/>
      <c r="C146" s="171" t="s">
        <v>263</v>
      </c>
      <c r="D146" s="171" t="s">
        <v>223</v>
      </c>
      <c r="E146" s="172" t="s">
        <v>1341</v>
      </c>
      <c r="F146" s="173" t="s">
        <v>1342</v>
      </c>
      <c r="G146" s="174" t="s">
        <v>254</v>
      </c>
      <c r="H146" s="175">
        <v>25</v>
      </c>
      <c r="I146" s="176"/>
      <c r="J146" s="177">
        <f t="shared" si="0"/>
        <v>0</v>
      </c>
      <c r="K146" s="178"/>
      <c r="L146" s="179"/>
      <c r="M146" s="180" t="s">
        <v>1</v>
      </c>
      <c r="N146" s="181" t="s">
        <v>43</v>
      </c>
      <c r="P146" s="143">
        <f t="shared" si="1"/>
        <v>0</v>
      </c>
      <c r="Q146" s="143">
        <v>0</v>
      </c>
      <c r="R146" s="143">
        <f t="shared" si="2"/>
        <v>0</v>
      </c>
      <c r="S146" s="143">
        <v>0</v>
      </c>
      <c r="T146" s="144">
        <f t="shared" si="3"/>
        <v>0</v>
      </c>
      <c r="AR146" s="145" t="s">
        <v>332</v>
      </c>
      <c r="AT146" s="145" t="s">
        <v>223</v>
      </c>
      <c r="AU146" s="145" t="s">
        <v>159</v>
      </c>
      <c r="AY146" s="17" t="s">
        <v>152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7" t="s">
        <v>86</v>
      </c>
      <c r="BK146" s="146">
        <f t="shared" si="9"/>
        <v>0</v>
      </c>
      <c r="BL146" s="17" t="s">
        <v>251</v>
      </c>
      <c r="BM146" s="145" t="s">
        <v>351</v>
      </c>
    </row>
    <row r="147" spans="2:65" s="1" customFormat="1" ht="16.5" customHeight="1">
      <c r="B147" s="32"/>
      <c r="C147" s="171" t="s">
        <v>267</v>
      </c>
      <c r="D147" s="171" t="s">
        <v>223</v>
      </c>
      <c r="E147" s="172" t="s">
        <v>1343</v>
      </c>
      <c r="F147" s="173" t="s">
        <v>1344</v>
      </c>
      <c r="G147" s="174" t="s">
        <v>254</v>
      </c>
      <c r="H147" s="175">
        <v>25</v>
      </c>
      <c r="I147" s="176"/>
      <c r="J147" s="177">
        <f t="shared" si="0"/>
        <v>0</v>
      </c>
      <c r="K147" s="178"/>
      <c r="L147" s="179"/>
      <c r="M147" s="180" t="s">
        <v>1</v>
      </c>
      <c r="N147" s="181" t="s">
        <v>43</v>
      </c>
      <c r="P147" s="143">
        <f t="shared" si="1"/>
        <v>0</v>
      </c>
      <c r="Q147" s="143">
        <v>0</v>
      </c>
      <c r="R147" s="143">
        <f t="shared" si="2"/>
        <v>0</v>
      </c>
      <c r="S147" s="143">
        <v>0</v>
      </c>
      <c r="T147" s="144">
        <f t="shared" si="3"/>
        <v>0</v>
      </c>
      <c r="AR147" s="145" t="s">
        <v>332</v>
      </c>
      <c r="AT147" s="145" t="s">
        <v>223</v>
      </c>
      <c r="AU147" s="145" t="s">
        <v>159</v>
      </c>
      <c r="AY147" s="17" t="s">
        <v>152</v>
      </c>
      <c r="BE147" s="146">
        <f t="shared" si="4"/>
        <v>0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7" t="s">
        <v>86</v>
      </c>
      <c r="BK147" s="146">
        <f t="shared" si="9"/>
        <v>0</v>
      </c>
      <c r="BL147" s="17" t="s">
        <v>251</v>
      </c>
      <c r="BM147" s="145" t="s">
        <v>360</v>
      </c>
    </row>
    <row r="148" spans="2:65" s="1" customFormat="1" ht="16.5" customHeight="1">
      <c r="B148" s="32"/>
      <c r="C148" s="171" t="s">
        <v>271</v>
      </c>
      <c r="D148" s="171" t="s">
        <v>223</v>
      </c>
      <c r="E148" s="172" t="s">
        <v>1345</v>
      </c>
      <c r="F148" s="173" t="s">
        <v>1346</v>
      </c>
      <c r="G148" s="174" t="s">
        <v>254</v>
      </c>
      <c r="H148" s="175">
        <v>25</v>
      </c>
      <c r="I148" s="176"/>
      <c r="J148" s="177">
        <f t="shared" si="0"/>
        <v>0</v>
      </c>
      <c r="K148" s="178"/>
      <c r="L148" s="179"/>
      <c r="M148" s="180" t="s">
        <v>1</v>
      </c>
      <c r="N148" s="181" t="s">
        <v>43</v>
      </c>
      <c r="P148" s="143">
        <f t="shared" si="1"/>
        <v>0</v>
      </c>
      <c r="Q148" s="143">
        <v>0</v>
      </c>
      <c r="R148" s="143">
        <f t="shared" si="2"/>
        <v>0</v>
      </c>
      <c r="S148" s="143">
        <v>0</v>
      </c>
      <c r="T148" s="144">
        <f t="shared" si="3"/>
        <v>0</v>
      </c>
      <c r="AR148" s="145" t="s">
        <v>332</v>
      </c>
      <c r="AT148" s="145" t="s">
        <v>223</v>
      </c>
      <c r="AU148" s="145" t="s">
        <v>159</v>
      </c>
      <c r="AY148" s="17" t="s">
        <v>152</v>
      </c>
      <c r="BE148" s="146">
        <f t="shared" si="4"/>
        <v>0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7" t="s">
        <v>86</v>
      </c>
      <c r="BK148" s="146">
        <f t="shared" si="9"/>
        <v>0</v>
      </c>
      <c r="BL148" s="17" t="s">
        <v>251</v>
      </c>
      <c r="BM148" s="145" t="s">
        <v>376</v>
      </c>
    </row>
    <row r="149" spans="2:65" s="1" customFormat="1" ht="16.5" customHeight="1">
      <c r="B149" s="32"/>
      <c r="C149" s="171" t="s">
        <v>7</v>
      </c>
      <c r="D149" s="171" t="s">
        <v>223</v>
      </c>
      <c r="E149" s="172" t="s">
        <v>1347</v>
      </c>
      <c r="F149" s="173" t="s">
        <v>1348</v>
      </c>
      <c r="G149" s="174" t="s">
        <v>845</v>
      </c>
      <c r="H149" s="175">
        <v>1</v>
      </c>
      <c r="I149" s="176"/>
      <c r="J149" s="177">
        <f t="shared" si="0"/>
        <v>0</v>
      </c>
      <c r="K149" s="178"/>
      <c r="L149" s="179"/>
      <c r="M149" s="180" t="s">
        <v>1</v>
      </c>
      <c r="N149" s="181" t="s">
        <v>43</v>
      </c>
      <c r="P149" s="143">
        <f t="shared" si="1"/>
        <v>0</v>
      </c>
      <c r="Q149" s="143">
        <v>0</v>
      </c>
      <c r="R149" s="143">
        <f t="shared" si="2"/>
        <v>0</v>
      </c>
      <c r="S149" s="143">
        <v>0</v>
      </c>
      <c r="T149" s="144">
        <f t="shared" si="3"/>
        <v>0</v>
      </c>
      <c r="AR149" s="145" t="s">
        <v>332</v>
      </c>
      <c r="AT149" s="145" t="s">
        <v>223</v>
      </c>
      <c r="AU149" s="145" t="s">
        <v>159</v>
      </c>
      <c r="AY149" s="17" t="s">
        <v>152</v>
      </c>
      <c r="BE149" s="146">
        <f t="shared" si="4"/>
        <v>0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7" t="s">
        <v>86</v>
      </c>
      <c r="BK149" s="146">
        <f t="shared" si="9"/>
        <v>0</v>
      </c>
      <c r="BL149" s="17" t="s">
        <v>251</v>
      </c>
      <c r="BM149" s="145" t="s">
        <v>387</v>
      </c>
    </row>
    <row r="150" spans="2:65" s="1" customFormat="1" ht="16.5" customHeight="1">
      <c r="B150" s="32"/>
      <c r="C150" s="171" t="s">
        <v>279</v>
      </c>
      <c r="D150" s="171" t="s">
        <v>223</v>
      </c>
      <c r="E150" s="172" t="s">
        <v>1349</v>
      </c>
      <c r="F150" s="173" t="s">
        <v>1350</v>
      </c>
      <c r="G150" s="174" t="s">
        <v>845</v>
      </c>
      <c r="H150" s="175">
        <v>2</v>
      </c>
      <c r="I150" s="176"/>
      <c r="J150" s="177">
        <f t="shared" si="0"/>
        <v>0</v>
      </c>
      <c r="K150" s="178"/>
      <c r="L150" s="179"/>
      <c r="M150" s="180" t="s">
        <v>1</v>
      </c>
      <c r="N150" s="181" t="s">
        <v>43</v>
      </c>
      <c r="P150" s="143">
        <f t="shared" si="1"/>
        <v>0</v>
      </c>
      <c r="Q150" s="143">
        <v>0</v>
      </c>
      <c r="R150" s="143">
        <f t="shared" si="2"/>
        <v>0</v>
      </c>
      <c r="S150" s="143">
        <v>0</v>
      </c>
      <c r="T150" s="144">
        <f t="shared" si="3"/>
        <v>0</v>
      </c>
      <c r="AR150" s="145" t="s">
        <v>332</v>
      </c>
      <c r="AT150" s="145" t="s">
        <v>223</v>
      </c>
      <c r="AU150" s="145" t="s">
        <v>159</v>
      </c>
      <c r="AY150" s="17" t="s">
        <v>152</v>
      </c>
      <c r="BE150" s="146">
        <f t="shared" si="4"/>
        <v>0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7" t="s">
        <v>86</v>
      </c>
      <c r="BK150" s="146">
        <f t="shared" si="9"/>
        <v>0</v>
      </c>
      <c r="BL150" s="17" t="s">
        <v>251</v>
      </c>
      <c r="BM150" s="145" t="s">
        <v>401</v>
      </c>
    </row>
    <row r="151" spans="2:65" s="1" customFormat="1" ht="16.5" customHeight="1">
      <c r="B151" s="32"/>
      <c r="C151" s="171" t="s">
        <v>284</v>
      </c>
      <c r="D151" s="171" t="s">
        <v>223</v>
      </c>
      <c r="E151" s="172" t="s">
        <v>1351</v>
      </c>
      <c r="F151" s="173" t="s">
        <v>1352</v>
      </c>
      <c r="G151" s="174" t="s">
        <v>845</v>
      </c>
      <c r="H151" s="175">
        <v>1</v>
      </c>
      <c r="I151" s="176"/>
      <c r="J151" s="177">
        <f t="shared" si="0"/>
        <v>0</v>
      </c>
      <c r="K151" s="178"/>
      <c r="L151" s="179"/>
      <c r="M151" s="180" t="s">
        <v>1</v>
      </c>
      <c r="N151" s="181" t="s">
        <v>43</v>
      </c>
      <c r="P151" s="143">
        <f t="shared" si="1"/>
        <v>0</v>
      </c>
      <c r="Q151" s="143">
        <v>0</v>
      </c>
      <c r="R151" s="143">
        <f t="shared" si="2"/>
        <v>0</v>
      </c>
      <c r="S151" s="143">
        <v>0</v>
      </c>
      <c r="T151" s="144">
        <f t="shared" si="3"/>
        <v>0</v>
      </c>
      <c r="AR151" s="145" t="s">
        <v>332</v>
      </c>
      <c r="AT151" s="145" t="s">
        <v>223</v>
      </c>
      <c r="AU151" s="145" t="s">
        <v>159</v>
      </c>
      <c r="AY151" s="17" t="s">
        <v>152</v>
      </c>
      <c r="BE151" s="146">
        <f t="shared" si="4"/>
        <v>0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7" t="s">
        <v>86</v>
      </c>
      <c r="BK151" s="146">
        <f t="shared" si="9"/>
        <v>0</v>
      </c>
      <c r="BL151" s="17" t="s">
        <v>251</v>
      </c>
      <c r="BM151" s="145" t="s">
        <v>410</v>
      </c>
    </row>
    <row r="152" spans="2:65" s="1" customFormat="1" ht="16.5" customHeight="1">
      <c r="B152" s="32"/>
      <c r="C152" s="171" t="s">
        <v>288</v>
      </c>
      <c r="D152" s="171" t="s">
        <v>223</v>
      </c>
      <c r="E152" s="172" t="s">
        <v>1353</v>
      </c>
      <c r="F152" s="173" t="s">
        <v>1354</v>
      </c>
      <c r="G152" s="174" t="s">
        <v>845</v>
      </c>
      <c r="H152" s="175">
        <v>13</v>
      </c>
      <c r="I152" s="176"/>
      <c r="J152" s="177">
        <f t="shared" si="0"/>
        <v>0</v>
      </c>
      <c r="K152" s="178"/>
      <c r="L152" s="179"/>
      <c r="M152" s="180" t="s">
        <v>1</v>
      </c>
      <c r="N152" s="181" t="s">
        <v>43</v>
      </c>
      <c r="P152" s="143">
        <f t="shared" si="1"/>
        <v>0</v>
      </c>
      <c r="Q152" s="143">
        <v>0</v>
      </c>
      <c r="R152" s="143">
        <f t="shared" si="2"/>
        <v>0</v>
      </c>
      <c r="S152" s="143">
        <v>0</v>
      </c>
      <c r="T152" s="144">
        <f t="shared" si="3"/>
        <v>0</v>
      </c>
      <c r="AR152" s="145" t="s">
        <v>332</v>
      </c>
      <c r="AT152" s="145" t="s">
        <v>223</v>
      </c>
      <c r="AU152" s="145" t="s">
        <v>159</v>
      </c>
      <c r="AY152" s="17" t="s">
        <v>152</v>
      </c>
      <c r="BE152" s="146">
        <f t="shared" si="4"/>
        <v>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7" t="s">
        <v>86</v>
      </c>
      <c r="BK152" s="146">
        <f t="shared" si="9"/>
        <v>0</v>
      </c>
      <c r="BL152" s="17" t="s">
        <v>251</v>
      </c>
      <c r="BM152" s="145" t="s">
        <v>422</v>
      </c>
    </row>
    <row r="153" spans="2:65" s="1" customFormat="1" ht="16.5" customHeight="1">
      <c r="B153" s="32"/>
      <c r="C153" s="171" t="s">
        <v>293</v>
      </c>
      <c r="D153" s="171" t="s">
        <v>223</v>
      </c>
      <c r="E153" s="172" t="s">
        <v>1355</v>
      </c>
      <c r="F153" s="173" t="s">
        <v>1356</v>
      </c>
      <c r="G153" s="174" t="s">
        <v>845</v>
      </c>
      <c r="H153" s="175">
        <v>9</v>
      </c>
      <c r="I153" s="176"/>
      <c r="J153" s="177">
        <f t="shared" si="0"/>
        <v>0</v>
      </c>
      <c r="K153" s="178"/>
      <c r="L153" s="179"/>
      <c r="M153" s="180" t="s">
        <v>1</v>
      </c>
      <c r="N153" s="181" t="s">
        <v>43</v>
      </c>
      <c r="P153" s="143">
        <f t="shared" si="1"/>
        <v>0</v>
      </c>
      <c r="Q153" s="143">
        <v>0</v>
      </c>
      <c r="R153" s="143">
        <f t="shared" si="2"/>
        <v>0</v>
      </c>
      <c r="S153" s="143">
        <v>0</v>
      </c>
      <c r="T153" s="144">
        <f t="shared" si="3"/>
        <v>0</v>
      </c>
      <c r="AR153" s="145" t="s">
        <v>332</v>
      </c>
      <c r="AT153" s="145" t="s">
        <v>223</v>
      </c>
      <c r="AU153" s="145" t="s">
        <v>159</v>
      </c>
      <c r="AY153" s="17" t="s">
        <v>152</v>
      </c>
      <c r="BE153" s="146">
        <f t="shared" si="4"/>
        <v>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7" t="s">
        <v>86</v>
      </c>
      <c r="BK153" s="146">
        <f t="shared" si="9"/>
        <v>0</v>
      </c>
      <c r="BL153" s="17" t="s">
        <v>251</v>
      </c>
      <c r="BM153" s="145" t="s">
        <v>431</v>
      </c>
    </row>
    <row r="154" spans="2:65" s="1" customFormat="1" ht="24.25" customHeight="1">
      <c r="B154" s="32"/>
      <c r="C154" s="171" t="s">
        <v>299</v>
      </c>
      <c r="D154" s="171" t="s">
        <v>223</v>
      </c>
      <c r="E154" s="172" t="s">
        <v>1357</v>
      </c>
      <c r="F154" s="173" t="s">
        <v>1358</v>
      </c>
      <c r="G154" s="174" t="s">
        <v>845</v>
      </c>
      <c r="H154" s="175">
        <v>1</v>
      </c>
      <c r="I154" s="176"/>
      <c r="J154" s="177">
        <f t="shared" si="0"/>
        <v>0</v>
      </c>
      <c r="K154" s="178"/>
      <c r="L154" s="179"/>
      <c r="M154" s="180" t="s">
        <v>1</v>
      </c>
      <c r="N154" s="181" t="s">
        <v>43</v>
      </c>
      <c r="P154" s="143">
        <f t="shared" si="1"/>
        <v>0</v>
      </c>
      <c r="Q154" s="143">
        <v>0</v>
      </c>
      <c r="R154" s="143">
        <f t="shared" si="2"/>
        <v>0</v>
      </c>
      <c r="S154" s="143">
        <v>0</v>
      </c>
      <c r="T154" s="144">
        <f t="shared" si="3"/>
        <v>0</v>
      </c>
      <c r="AR154" s="145" t="s">
        <v>332</v>
      </c>
      <c r="AT154" s="145" t="s">
        <v>223</v>
      </c>
      <c r="AU154" s="145" t="s">
        <v>159</v>
      </c>
      <c r="AY154" s="17" t="s">
        <v>152</v>
      </c>
      <c r="BE154" s="146">
        <f t="shared" si="4"/>
        <v>0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7" t="s">
        <v>86</v>
      </c>
      <c r="BK154" s="146">
        <f t="shared" si="9"/>
        <v>0</v>
      </c>
      <c r="BL154" s="17" t="s">
        <v>251</v>
      </c>
      <c r="BM154" s="145" t="s">
        <v>441</v>
      </c>
    </row>
    <row r="155" spans="2:65" s="1" customFormat="1" ht="24.25" customHeight="1">
      <c r="B155" s="32"/>
      <c r="C155" s="171" t="s">
        <v>303</v>
      </c>
      <c r="D155" s="171" t="s">
        <v>223</v>
      </c>
      <c r="E155" s="172" t="s">
        <v>1359</v>
      </c>
      <c r="F155" s="173" t="s">
        <v>1360</v>
      </c>
      <c r="G155" s="174" t="s">
        <v>845</v>
      </c>
      <c r="H155" s="175">
        <v>1</v>
      </c>
      <c r="I155" s="176"/>
      <c r="J155" s="177">
        <f t="shared" si="0"/>
        <v>0</v>
      </c>
      <c r="K155" s="178"/>
      <c r="L155" s="179"/>
      <c r="M155" s="180" t="s">
        <v>1</v>
      </c>
      <c r="N155" s="181" t="s">
        <v>43</v>
      </c>
      <c r="P155" s="143">
        <f t="shared" si="1"/>
        <v>0</v>
      </c>
      <c r="Q155" s="143">
        <v>0</v>
      </c>
      <c r="R155" s="143">
        <f t="shared" si="2"/>
        <v>0</v>
      </c>
      <c r="S155" s="143">
        <v>0</v>
      </c>
      <c r="T155" s="144">
        <f t="shared" si="3"/>
        <v>0</v>
      </c>
      <c r="AR155" s="145" t="s">
        <v>332</v>
      </c>
      <c r="AT155" s="145" t="s">
        <v>223</v>
      </c>
      <c r="AU155" s="145" t="s">
        <v>159</v>
      </c>
      <c r="AY155" s="17" t="s">
        <v>152</v>
      </c>
      <c r="BE155" s="146">
        <f t="shared" si="4"/>
        <v>0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7" t="s">
        <v>86</v>
      </c>
      <c r="BK155" s="146">
        <f t="shared" si="9"/>
        <v>0</v>
      </c>
      <c r="BL155" s="17" t="s">
        <v>251</v>
      </c>
      <c r="BM155" s="145" t="s">
        <v>450</v>
      </c>
    </row>
    <row r="156" spans="2:65" s="15" customFormat="1" ht="20.9" customHeight="1">
      <c r="B156" s="191"/>
      <c r="D156" s="192" t="s">
        <v>77</v>
      </c>
      <c r="E156" s="192" t="s">
        <v>1361</v>
      </c>
      <c r="F156" s="192" t="s">
        <v>1362</v>
      </c>
      <c r="I156" s="193"/>
      <c r="J156" s="194">
        <f>BK156</f>
        <v>0</v>
      </c>
      <c r="L156" s="191"/>
      <c r="M156" s="195"/>
      <c r="P156" s="196">
        <f>SUM(P157:P186)</f>
        <v>0</v>
      </c>
      <c r="R156" s="196">
        <f>SUM(R157:R186)</f>
        <v>0</v>
      </c>
      <c r="T156" s="197">
        <f>SUM(T157:T186)</f>
        <v>0</v>
      </c>
      <c r="AR156" s="192" t="s">
        <v>88</v>
      </c>
      <c r="AT156" s="198" t="s">
        <v>77</v>
      </c>
      <c r="AU156" s="198" t="s">
        <v>153</v>
      </c>
      <c r="AY156" s="192" t="s">
        <v>152</v>
      </c>
      <c r="BK156" s="199">
        <f>SUM(BK157:BK186)</f>
        <v>0</v>
      </c>
    </row>
    <row r="157" spans="2:65" s="1" customFormat="1" ht="21.75" customHeight="1">
      <c r="B157" s="32"/>
      <c r="C157" s="133" t="s">
        <v>311</v>
      </c>
      <c r="D157" s="133" t="s">
        <v>155</v>
      </c>
      <c r="E157" s="134" t="s">
        <v>1363</v>
      </c>
      <c r="F157" s="135" t="s">
        <v>1364</v>
      </c>
      <c r="G157" s="136" t="s">
        <v>1365</v>
      </c>
      <c r="H157" s="137">
        <v>10</v>
      </c>
      <c r="I157" s="138"/>
      <c r="J157" s="139">
        <f t="shared" ref="J157:J176" si="10">ROUND(I157*H157,2)</f>
        <v>0</v>
      </c>
      <c r="K157" s="140"/>
      <c r="L157" s="32"/>
      <c r="M157" s="141" t="s">
        <v>1</v>
      </c>
      <c r="N157" s="142" t="s">
        <v>43</v>
      </c>
      <c r="P157" s="143">
        <f t="shared" ref="P157:P176" si="11">O157*H157</f>
        <v>0</v>
      </c>
      <c r="Q157" s="143">
        <v>0</v>
      </c>
      <c r="R157" s="143">
        <f t="shared" ref="R157:R176" si="12">Q157*H157</f>
        <v>0</v>
      </c>
      <c r="S157" s="143">
        <v>0</v>
      </c>
      <c r="T157" s="144">
        <f t="shared" ref="T157:T176" si="13">S157*H157</f>
        <v>0</v>
      </c>
      <c r="AR157" s="145" t="s">
        <v>251</v>
      </c>
      <c r="AT157" s="145" t="s">
        <v>155</v>
      </c>
      <c r="AU157" s="145" t="s">
        <v>159</v>
      </c>
      <c r="AY157" s="17" t="s">
        <v>152</v>
      </c>
      <c r="BE157" s="146">
        <f t="shared" ref="BE157:BE176" si="14">IF(N157="základní",J157,0)</f>
        <v>0</v>
      </c>
      <c r="BF157" s="146">
        <f t="shared" ref="BF157:BF176" si="15">IF(N157="snížená",J157,0)</f>
        <v>0</v>
      </c>
      <c r="BG157" s="146">
        <f t="shared" ref="BG157:BG176" si="16">IF(N157="zákl. přenesená",J157,0)</f>
        <v>0</v>
      </c>
      <c r="BH157" s="146">
        <f t="shared" ref="BH157:BH176" si="17">IF(N157="sníž. přenesená",J157,0)</f>
        <v>0</v>
      </c>
      <c r="BI157" s="146">
        <f t="shared" ref="BI157:BI176" si="18">IF(N157="nulová",J157,0)</f>
        <v>0</v>
      </c>
      <c r="BJ157" s="17" t="s">
        <v>86</v>
      </c>
      <c r="BK157" s="146">
        <f t="shared" ref="BK157:BK176" si="19">ROUND(I157*H157,2)</f>
        <v>0</v>
      </c>
      <c r="BL157" s="17" t="s">
        <v>251</v>
      </c>
      <c r="BM157" s="145" t="s">
        <v>462</v>
      </c>
    </row>
    <row r="158" spans="2:65" s="1" customFormat="1" ht="16.5" customHeight="1">
      <c r="B158" s="32"/>
      <c r="C158" s="133" t="s">
        <v>316</v>
      </c>
      <c r="D158" s="133" t="s">
        <v>155</v>
      </c>
      <c r="E158" s="134" t="s">
        <v>1366</v>
      </c>
      <c r="F158" s="135" t="s">
        <v>1367</v>
      </c>
      <c r="G158" s="136" t="s">
        <v>1365</v>
      </c>
      <c r="H158" s="137">
        <v>4</v>
      </c>
      <c r="I158" s="138"/>
      <c r="J158" s="139">
        <f t="shared" si="10"/>
        <v>0</v>
      </c>
      <c r="K158" s="140"/>
      <c r="L158" s="32"/>
      <c r="M158" s="141" t="s">
        <v>1</v>
      </c>
      <c r="N158" s="142" t="s">
        <v>43</v>
      </c>
      <c r="P158" s="143">
        <f t="shared" si="11"/>
        <v>0</v>
      </c>
      <c r="Q158" s="143">
        <v>0</v>
      </c>
      <c r="R158" s="143">
        <f t="shared" si="12"/>
        <v>0</v>
      </c>
      <c r="S158" s="143">
        <v>0</v>
      </c>
      <c r="T158" s="144">
        <f t="shared" si="13"/>
        <v>0</v>
      </c>
      <c r="AR158" s="145" t="s">
        <v>251</v>
      </c>
      <c r="AT158" s="145" t="s">
        <v>155</v>
      </c>
      <c r="AU158" s="145" t="s">
        <v>159</v>
      </c>
      <c r="AY158" s="17" t="s">
        <v>152</v>
      </c>
      <c r="BE158" s="146">
        <f t="shared" si="14"/>
        <v>0</v>
      </c>
      <c r="BF158" s="146">
        <f t="shared" si="15"/>
        <v>0</v>
      </c>
      <c r="BG158" s="146">
        <f t="shared" si="16"/>
        <v>0</v>
      </c>
      <c r="BH158" s="146">
        <f t="shared" si="17"/>
        <v>0</v>
      </c>
      <c r="BI158" s="146">
        <f t="shared" si="18"/>
        <v>0</v>
      </c>
      <c r="BJ158" s="17" t="s">
        <v>86</v>
      </c>
      <c r="BK158" s="146">
        <f t="shared" si="19"/>
        <v>0</v>
      </c>
      <c r="BL158" s="17" t="s">
        <v>251</v>
      </c>
      <c r="BM158" s="145" t="s">
        <v>522</v>
      </c>
    </row>
    <row r="159" spans="2:65" s="1" customFormat="1" ht="16.5" customHeight="1">
      <c r="B159" s="32"/>
      <c r="C159" s="133" t="s">
        <v>321</v>
      </c>
      <c r="D159" s="133" t="s">
        <v>155</v>
      </c>
      <c r="E159" s="134" t="s">
        <v>1368</v>
      </c>
      <c r="F159" s="135" t="s">
        <v>1369</v>
      </c>
      <c r="G159" s="136" t="s">
        <v>1365</v>
      </c>
      <c r="H159" s="137">
        <v>4</v>
      </c>
      <c r="I159" s="138"/>
      <c r="J159" s="139">
        <f t="shared" si="10"/>
        <v>0</v>
      </c>
      <c r="K159" s="140"/>
      <c r="L159" s="32"/>
      <c r="M159" s="141" t="s">
        <v>1</v>
      </c>
      <c r="N159" s="142" t="s">
        <v>43</v>
      </c>
      <c r="P159" s="143">
        <f t="shared" si="11"/>
        <v>0</v>
      </c>
      <c r="Q159" s="143">
        <v>0</v>
      </c>
      <c r="R159" s="143">
        <f t="shared" si="12"/>
        <v>0</v>
      </c>
      <c r="S159" s="143">
        <v>0</v>
      </c>
      <c r="T159" s="144">
        <f t="shared" si="13"/>
        <v>0</v>
      </c>
      <c r="AR159" s="145" t="s">
        <v>251</v>
      </c>
      <c r="AT159" s="145" t="s">
        <v>155</v>
      </c>
      <c r="AU159" s="145" t="s">
        <v>159</v>
      </c>
      <c r="AY159" s="17" t="s">
        <v>152</v>
      </c>
      <c r="BE159" s="146">
        <f t="shared" si="14"/>
        <v>0</v>
      </c>
      <c r="BF159" s="146">
        <f t="shared" si="15"/>
        <v>0</v>
      </c>
      <c r="BG159" s="146">
        <f t="shared" si="16"/>
        <v>0</v>
      </c>
      <c r="BH159" s="146">
        <f t="shared" si="17"/>
        <v>0</v>
      </c>
      <c r="BI159" s="146">
        <f t="shared" si="18"/>
        <v>0</v>
      </c>
      <c r="BJ159" s="17" t="s">
        <v>86</v>
      </c>
      <c r="BK159" s="146">
        <f t="shared" si="19"/>
        <v>0</v>
      </c>
      <c r="BL159" s="17" t="s">
        <v>251</v>
      </c>
      <c r="BM159" s="145" t="s">
        <v>537</v>
      </c>
    </row>
    <row r="160" spans="2:65" s="1" customFormat="1" ht="16.5" customHeight="1">
      <c r="B160" s="32"/>
      <c r="C160" s="133" t="s">
        <v>328</v>
      </c>
      <c r="D160" s="133" t="s">
        <v>155</v>
      </c>
      <c r="E160" s="134" t="s">
        <v>1370</v>
      </c>
      <c r="F160" s="135" t="s">
        <v>1369</v>
      </c>
      <c r="G160" s="136" t="s">
        <v>1365</v>
      </c>
      <c r="H160" s="137">
        <v>4</v>
      </c>
      <c r="I160" s="138"/>
      <c r="J160" s="139">
        <f t="shared" si="10"/>
        <v>0</v>
      </c>
      <c r="K160" s="140"/>
      <c r="L160" s="32"/>
      <c r="M160" s="141" t="s">
        <v>1</v>
      </c>
      <c r="N160" s="142" t="s">
        <v>43</v>
      </c>
      <c r="P160" s="143">
        <f t="shared" si="11"/>
        <v>0</v>
      </c>
      <c r="Q160" s="143">
        <v>0</v>
      </c>
      <c r="R160" s="143">
        <f t="shared" si="12"/>
        <v>0</v>
      </c>
      <c r="S160" s="143">
        <v>0</v>
      </c>
      <c r="T160" s="144">
        <f t="shared" si="13"/>
        <v>0</v>
      </c>
      <c r="AR160" s="145" t="s">
        <v>251</v>
      </c>
      <c r="AT160" s="145" t="s">
        <v>155</v>
      </c>
      <c r="AU160" s="145" t="s">
        <v>159</v>
      </c>
      <c r="AY160" s="17" t="s">
        <v>152</v>
      </c>
      <c r="BE160" s="146">
        <f t="shared" si="14"/>
        <v>0</v>
      </c>
      <c r="BF160" s="146">
        <f t="shared" si="15"/>
        <v>0</v>
      </c>
      <c r="BG160" s="146">
        <f t="shared" si="16"/>
        <v>0</v>
      </c>
      <c r="BH160" s="146">
        <f t="shared" si="17"/>
        <v>0</v>
      </c>
      <c r="BI160" s="146">
        <f t="shared" si="18"/>
        <v>0</v>
      </c>
      <c r="BJ160" s="17" t="s">
        <v>86</v>
      </c>
      <c r="BK160" s="146">
        <f t="shared" si="19"/>
        <v>0</v>
      </c>
      <c r="BL160" s="17" t="s">
        <v>251</v>
      </c>
      <c r="BM160" s="145" t="s">
        <v>554</v>
      </c>
    </row>
    <row r="161" spans="2:65" s="1" customFormat="1" ht="16.5" customHeight="1">
      <c r="B161" s="32"/>
      <c r="C161" s="133" t="s">
        <v>332</v>
      </c>
      <c r="D161" s="133" t="s">
        <v>155</v>
      </c>
      <c r="E161" s="134" t="s">
        <v>1371</v>
      </c>
      <c r="F161" s="135" t="s">
        <v>1372</v>
      </c>
      <c r="G161" s="136" t="s">
        <v>845</v>
      </c>
      <c r="H161" s="137">
        <v>1</v>
      </c>
      <c r="I161" s="138"/>
      <c r="J161" s="139">
        <f t="shared" si="10"/>
        <v>0</v>
      </c>
      <c r="K161" s="140"/>
      <c r="L161" s="32"/>
      <c r="M161" s="141" t="s">
        <v>1</v>
      </c>
      <c r="N161" s="142" t="s">
        <v>43</v>
      </c>
      <c r="P161" s="143">
        <f t="shared" si="11"/>
        <v>0</v>
      </c>
      <c r="Q161" s="143">
        <v>0</v>
      </c>
      <c r="R161" s="143">
        <f t="shared" si="12"/>
        <v>0</v>
      </c>
      <c r="S161" s="143">
        <v>0</v>
      </c>
      <c r="T161" s="144">
        <f t="shared" si="13"/>
        <v>0</v>
      </c>
      <c r="AR161" s="145" t="s">
        <v>251</v>
      </c>
      <c r="AT161" s="145" t="s">
        <v>155</v>
      </c>
      <c r="AU161" s="145" t="s">
        <v>159</v>
      </c>
      <c r="AY161" s="17" t="s">
        <v>152</v>
      </c>
      <c r="BE161" s="146">
        <f t="shared" si="14"/>
        <v>0</v>
      </c>
      <c r="BF161" s="146">
        <f t="shared" si="15"/>
        <v>0</v>
      </c>
      <c r="BG161" s="146">
        <f t="shared" si="16"/>
        <v>0</v>
      </c>
      <c r="BH161" s="146">
        <f t="shared" si="17"/>
        <v>0</v>
      </c>
      <c r="BI161" s="146">
        <f t="shared" si="18"/>
        <v>0</v>
      </c>
      <c r="BJ161" s="17" t="s">
        <v>86</v>
      </c>
      <c r="BK161" s="146">
        <f t="shared" si="19"/>
        <v>0</v>
      </c>
      <c r="BL161" s="17" t="s">
        <v>251</v>
      </c>
      <c r="BM161" s="145" t="s">
        <v>567</v>
      </c>
    </row>
    <row r="162" spans="2:65" s="1" customFormat="1" ht="16.5" customHeight="1">
      <c r="B162" s="32"/>
      <c r="C162" s="133" t="s">
        <v>336</v>
      </c>
      <c r="D162" s="133" t="s">
        <v>155</v>
      </c>
      <c r="E162" s="134" t="s">
        <v>1373</v>
      </c>
      <c r="F162" s="135" t="s">
        <v>1374</v>
      </c>
      <c r="G162" s="136" t="s">
        <v>845</v>
      </c>
      <c r="H162" s="137">
        <v>2</v>
      </c>
      <c r="I162" s="138"/>
      <c r="J162" s="139">
        <f t="shared" si="10"/>
        <v>0</v>
      </c>
      <c r="K162" s="140"/>
      <c r="L162" s="32"/>
      <c r="M162" s="141" t="s">
        <v>1</v>
      </c>
      <c r="N162" s="142" t="s">
        <v>43</v>
      </c>
      <c r="P162" s="143">
        <f t="shared" si="11"/>
        <v>0</v>
      </c>
      <c r="Q162" s="143">
        <v>0</v>
      </c>
      <c r="R162" s="143">
        <f t="shared" si="12"/>
        <v>0</v>
      </c>
      <c r="S162" s="143">
        <v>0</v>
      </c>
      <c r="T162" s="144">
        <f t="shared" si="13"/>
        <v>0</v>
      </c>
      <c r="AR162" s="145" t="s">
        <v>251</v>
      </c>
      <c r="AT162" s="145" t="s">
        <v>155</v>
      </c>
      <c r="AU162" s="145" t="s">
        <v>159</v>
      </c>
      <c r="AY162" s="17" t="s">
        <v>152</v>
      </c>
      <c r="BE162" s="146">
        <f t="shared" si="14"/>
        <v>0</v>
      </c>
      <c r="BF162" s="146">
        <f t="shared" si="15"/>
        <v>0</v>
      </c>
      <c r="BG162" s="146">
        <f t="shared" si="16"/>
        <v>0</v>
      </c>
      <c r="BH162" s="146">
        <f t="shared" si="17"/>
        <v>0</v>
      </c>
      <c r="BI162" s="146">
        <f t="shared" si="18"/>
        <v>0</v>
      </c>
      <c r="BJ162" s="17" t="s">
        <v>86</v>
      </c>
      <c r="BK162" s="146">
        <f t="shared" si="19"/>
        <v>0</v>
      </c>
      <c r="BL162" s="17" t="s">
        <v>251</v>
      </c>
      <c r="BM162" s="145" t="s">
        <v>577</v>
      </c>
    </row>
    <row r="163" spans="2:65" s="1" customFormat="1" ht="16.5" customHeight="1">
      <c r="B163" s="32"/>
      <c r="C163" s="133" t="s">
        <v>342</v>
      </c>
      <c r="D163" s="133" t="s">
        <v>155</v>
      </c>
      <c r="E163" s="134" t="s">
        <v>1375</v>
      </c>
      <c r="F163" s="135" t="s">
        <v>1376</v>
      </c>
      <c r="G163" s="136" t="s">
        <v>845</v>
      </c>
      <c r="H163" s="137">
        <v>1</v>
      </c>
      <c r="I163" s="138"/>
      <c r="J163" s="139">
        <f t="shared" si="10"/>
        <v>0</v>
      </c>
      <c r="K163" s="140"/>
      <c r="L163" s="32"/>
      <c r="M163" s="141" t="s">
        <v>1</v>
      </c>
      <c r="N163" s="142" t="s">
        <v>43</v>
      </c>
      <c r="P163" s="143">
        <f t="shared" si="11"/>
        <v>0</v>
      </c>
      <c r="Q163" s="143">
        <v>0</v>
      </c>
      <c r="R163" s="143">
        <f t="shared" si="12"/>
        <v>0</v>
      </c>
      <c r="S163" s="143">
        <v>0</v>
      </c>
      <c r="T163" s="144">
        <f t="shared" si="13"/>
        <v>0</v>
      </c>
      <c r="AR163" s="145" t="s">
        <v>251</v>
      </c>
      <c r="AT163" s="145" t="s">
        <v>155</v>
      </c>
      <c r="AU163" s="145" t="s">
        <v>159</v>
      </c>
      <c r="AY163" s="17" t="s">
        <v>152</v>
      </c>
      <c r="BE163" s="146">
        <f t="shared" si="14"/>
        <v>0</v>
      </c>
      <c r="BF163" s="146">
        <f t="shared" si="15"/>
        <v>0</v>
      </c>
      <c r="BG163" s="146">
        <f t="shared" si="16"/>
        <v>0</v>
      </c>
      <c r="BH163" s="146">
        <f t="shared" si="17"/>
        <v>0</v>
      </c>
      <c r="BI163" s="146">
        <f t="shared" si="18"/>
        <v>0</v>
      </c>
      <c r="BJ163" s="17" t="s">
        <v>86</v>
      </c>
      <c r="BK163" s="146">
        <f t="shared" si="19"/>
        <v>0</v>
      </c>
      <c r="BL163" s="17" t="s">
        <v>251</v>
      </c>
      <c r="BM163" s="145" t="s">
        <v>588</v>
      </c>
    </row>
    <row r="164" spans="2:65" s="1" customFormat="1" ht="24.25" customHeight="1">
      <c r="B164" s="32"/>
      <c r="C164" s="133" t="s">
        <v>347</v>
      </c>
      <c r="D164" s="133" t="s">
        <v>155</v>
      </c>
      <c r="E164" s="134" t="s">
        <v>1377</v>
      </c>
      <c r="F164" s="135" t="s">
        <v>1378</v>
      </c>
      <c r="G164" s="136" t="s">
        <v>845</v>
      </c>
      <c r="H164" s="137">
        <v>20</v>
      </c>
      <c r="I164" s="138"/>
      <c r="J164" s="139">
        <f t="shared" si="10"/>
        <v>0</v>
      </c>
      <c r="K164" s="140"/>
      <c r="L164" s="32"/>
      <c r="M164" s="141" t="s">
        <v>1</v>
      </c>
      <c r="N164" s="142" t="s">
        <v>43</v>
      </c>
      <c r="P164" s="143">
        <f t="shared" si="11"/>
        <v>0</v>
      </c>
      <c r="Q164" s="143">
        <v>0</v>
      </c>
      <c r="R164" s="143">
        <f t="shared" si="12"/>
        <v>0</v>
      </c>
      <c r="S164" s="143">
        <v>0</v>
      </c>
      <c r="T164" s="144">
        <f t="shared" si="13"/>
        <v>0</v>
      </c>
      <c r="AR164" s="145" t="s">
        <v>251</v>
      </c>
      <c r="AT164" s="145" t="s">
        <v>155</v>
      </c>
      <c r="AU164" s="145" t="s">
        <v>159</v>
      </c>
      <c r="AY164" s="17" t="s">
        <v>152</v>
      </c>
      <c r="BE164" s="146">
        <f t="shared" si="14"/>
        <v>0</v>
      </c>
      <c r="BF164" s="146">
        <f t="shared" si="15"/>
        <v>0</v>
      </c>
      <c r="BG164" s="146">
        <f t="shared" si="16"/>
        <v>0</v>
      </c>
      <c r="BH164" s="146">
        <f t="shared" si="17"/>
        <v>0</v>
      </c>
      <c r="BI164" s="146">
        <f t="shared" si="18"/>
        <v>0</v>
      </c>
      <c r="BJ164" s="17" t="s">
        <v>86</v>
      </c>
      <c r="BK164" s="146">
        <f t="shared" si="19"/>
        <v>0</v>
      </c>
      <c r="BL164" s="17" t="s">
        <v>251</v>
      </c>
      <c r="BM164" s="145" t="s">
        <v>598</v>
      </c>
    </row>
    <row r="165" spans="2:65" s="1" customFormat="1" ht="16.5" customHeight="1">
      <c r="B165" s="32"/>
      <c r="C165" s="133" t="s">
        <v>351</v>
      </c>
      <c r="D165" s="133" t="s">
        <v>155</v>
      </c>
      <c r="E165" s="134" t="s">
        <v>1379</v>
      </c>
      <c r="F165" s="135" t="s">
        <v>1380</v>
      </c>
      <c r="G165" s="136" t="s">
        <v>845</v>
      </c>
      <c r="H165" s="137">
        <v>8</v>
      </c>
      <c r="I165" s="138"/>
      <c r="J165" s="139">
        <f t="shared" si="10"/>
        <v>0</v>
      </c>
      <c r="K165" s="140"/>
      <c r="L165" s="32"/>
      <c r="M165" s="141" t="s">
        <v>1</v>
      </c>
      <c r="N165" s="142" t="s">
        <v>43</v>
      </c>
      <c r="P165" s="143">
        <f t="shared" si="11"/>
        <v>0</v>
      </c>
      <c r="Q165" s="143">
        <v>0</v>
      </c>
      <c r="R165" s="143">
        <f t="shared" si="12"/>
        <v>0</v>
      </c>
      <c r="S165" s="143">
        <v>0</v>
      </c>
      <c r="T165" s="144">
        <f t="shared" si="13"/>
        <v>0</v>
      </c>
      <c r="AR165" s="145" t="s">
        <v>251</v>
      </c>
      <c r="AT165" s="145" t="s">
        <v>155</v>
      </c>
      <c r="AU165" s="145" t="s">
        <v>159</v>
      </c>
      <c r="AY165" s="17" t="s">
        <v>152</v>
      </c>
      <c r="BE165" s="146">
        <f t="shared" si="14"/>
        <v>0</v>
      </c>
      <c r="BF165" s="146">
        <f t="shared" si="15"/>
        <v>0</v>
      </c>
      <c r="BG165" s="146">
        <f t="shared" si="16"/>
        <v>0</v>
      </c>
      <c r="BH165" s="146">
        <f t="shared" si="17"/>
        <v>0</v>
      </c>
      <c r="BI165" s="146">
        <f t="shared" si="18"/>
        <v>0</v>
      </c>
      <c r="BJ165" s="17" t="s">
        <v>86</v>
      </c>
      <c r="BK165" s="146">
        <f t="shared" si="19"/>
        <v>0</v>
      </c>
      <c r="BL165" s="17" t="s">
        <v>251</v>
      </c>
      <c r="BM165" s="145" t="s">
        <v>607</v>
      </c>
    </row>
    <row r="166" spans="2:65" s="1" customFormat="1" ht="16.5" customHeight="1">
      <c r="B166" s="32"/>
      <c r="C166" s="133" t="s">
        <v>356</v>
      </c>
      <c r="D166" s="133" t="s">
        <v>155</v>
      </c>
      <c r="E166" s="134" t="s">
        <v>1381</v>
      </c>
      <c r="F166" s="135" t="s">
        <v>1382</v>
      </c>
      <c r="G166" s="136" t="s">
        <v>845</v>
      </c>
      <c r="H166" s="137">
        <v>2</v>
      </c>
      <c r="I166" s="138"/>
      <c r="J166" s="139">
        <f t="shared" si="10"/>
        <v>0</v>
      </c>
      <c r="K166" s="140"/>
      <c r="L166" s="32"/>
      <c r="M166" s="141" t="s">
        <v>1</v>
      </c>
      <c r="N166" s="142" t="s">
        <v>43</v>
      </c>
      <c r="P166" s="143">
        <f t="shared" si="11"/>
        <v>0</v>
      </c>
      <c r="Q166" s="143">
        <v>0</v>
      </c>
      <c r="R166" s="143">
        <f t="shared" si="12"/>
        <v>0</v>
      </c>
      <c r="S166" s="143">
        <v>0</v>
      </c>
      <c r="T166" s="144">
        <f t="shared" si="13"/>
        <v>0</v>
      </c>
      <c r="AR166" s="145" t="s">
        <v>251</v>
      </c>
      <c r="AT166" s="145" t="s">
        <v>155</v>
      </c>
      <c r="AU166" s="145" t="s">
        <v>159</v>
      </c>
      <c r="AY166" s="17" t="s">
        <v>152</v>
      </c>
      <c r="BE166" s="146">
        <f t="shared" si="14"/>
        <v>0</v>
      </c>
      <c r="BF166" s="146">
        <f t="shared" si="15"/>
        <v>0</v>
      </c>
      <c r="BG166" s="146">
        <f t="shared" si="16"/>
        <v>0</v>
      </c>
      <c r="BH166" s="146">
        <f t="shared" si="17"/>
        <v>0</v>
      </c>
      <c r="BI166" s="146">
        <f t="shared" si="18"/>
        <v>0</v>
      </c>
      <c r="BJ166" s="17" t="s">
        <v>86</v>
      </c>
      <c r="BK166" s="146">
        <f t="shared" si="19"/>
        <v>0</v>
      </c>
      <c r="BL166" s="17" t="s">
        <v>251</v>
      </c>
      <c r="BM166" s="145" t="s">
        <v>618</v>
      </c>
    </row>
    <row r="167" spans="2:65" s="1" customFormat="1" ht="16.5" customHeight="1">
      <c r="B167" s="32"/>
      <c r="C167" s="133" t="s">
        <v>360</v>
      </c>
      <c r="D167" s="133" t="s">
        <v>155</v>
      </c>
      <c r="E167" s="134" t="s">
        <v>1383</v>
      </c>
      <c r="F167" s="135" t="s">
        <v>1384</v>
      </c>
      <c r="G167" s="136" t="s">
        <v>845</v>
      </c>
      <c r="H167" s="137">
        <v>11</v>
      </c>
      <c r="I167" s="138"/>
      <c r="J167" s="139">
        <f t="shared" si="10"/>
        <v>0</v>
      </c>
      <c r="K167" s="140"/>
      <c r="L167" s="32"/>
      <c r="M167" s="141" t="s">
        <v>1</v>
      </c>
      <c r="N167" s="142" t="s">
        <v>43</v>
      </c>
      <c r="P167" s="143">
        <f t="shared" si="11"/>
        <v>0</v>
      </c>
      <c r="Q167" s="143">
        <v>0</v>
      </c>
      <c r="R167" s="143">
        <f t="shared" si="12"/>
        <v>0</v>
      </c>
      <c r="S167" s="143">
        <v>0</v>
      </c>
      <c r="T167" s="144">
        <f t="shared" si="13"/>
        <v>0</v>
      </c>
      <c r="AR167" s="145" t="s">
        <v>251</v>
      </c>
      <c r="AT167" s="145" t="s">
        <v>155</v>
      </c>
      <c r="AU167" s="145" t="s">
        <v>159</v>
      </c>
      <c r="AY167" s="17" t="s">
        <v>152</v>
      </c>
      <c r="BE167" s="146">
        <f t="shared" si="14"/>
        <v>0</v>
      </c>
      <c r="BF167" s="146">
        <f t="shared" si="15"/>
        <v>0</v>
      </c>
      <c r="BG167" s="146">
        <f t="shared" si="16"/>
        <v>0</v>
      </c>
      <c r="BH167" s="146">
        <f t="shared" si="17"/>
        <v>0</v>
      </c>
      <c r="BI167" s="146">
        <f t="shared" si="18"/>
        <v>0</v>
      </c>
      <c r="BJ167" s="17" t="s">
        <v>86</v>
      </c>
      <c r="BK167" s="146">
        <f t="shared" si="19"/>
        <v>0</v>
      </c>
      <c r="BL167" s="17" t="s">
        <v>251</v>
      </c>
      <c r="BM167" s="145" t="s">
        <v>626</v>
      </c>
    </row>
    <row r="168" spans="2:65" s="1" customFormat="1" ht="16.5" customHeight="1">
      <c r="B168" s="32"/>
      <c r="C168" s="133" t="s">
        <v>367</v>
      </c>
      <c r="D168" s="133" t="s">
        <v>155</v>
      </c>
      <c r="E168" s="134" t="s">
        <v>1385</v>
      </c>
      <c r="F168" s="135" t="s">
        <v>1386</v>
      </c>
      <c r="G168" s="136" t="s">
        <v>845</v>
      </c>
      <c r="H168" s="137">
        <v>12</v>
      </c>
      <c r="I168" s="138"/>
      <c r="J168" s="139">
        <f t="shared" si="10"/>
        <v>0</v>
      </c>
      <c r="K168" s="140"/>
      <c r="L168" s="32"/>
      <c r="M168" s="141" t="s">
        <v>1</v>
      </c>
      <c r="N168" s="142" t="s">
        <v>43</v>
      </c>
      <c r="P168" s="143">
        <f t="shared" si="11"/>
        <v>0</v>
      </c>
      <c r="Q168" s="143">
        <v>0</v>
      </c>
      <c r="R168" s="143">
        <f t="shared" si="12"/>
        <v>0</v>
      </c>
      <c r="S168" s="143">
        <v>0</v>
      </c>
      <c r="T168" s="144">
        <f t="shared" si="13"/>
        <v>0</v>
      </c>
      <c r="AR168" s="145" t="s">
        <v>251</v>
      </c>
      <c r="AT168" s="145" t="s">
        <v>155</v>
      </c>
      <c r="AU168" s="145" t="s">
        <v>159</v>
      </c>
      <c r="AY168" s="17" t="s">
        <v>152</v>
      </c>
      <c r="BE168" s="146">
        <f t="shared" si="14"/>
        <v>0</v>
      </c>
      <c r="BF168" s="146">
        <f t="shared" si="15"/>
        <v>0</v>
      </c>
      <c r="BG168" s="146">
        <f t="shared" si="16"/>
        <v>0</v>
      </c>
      <c r="BH168" s="146">
        <f t="shared" si="17"/>
        <v>0</v>
      </c>
      <c r="BI168" s="146">
        <f t="shared" si="18"/>
        <v>0</v>
      </c>
      <c r="BJ168" s="17" t="s">
        <v>86</v>
      </c>
      <c r="BK168" s="146">
        <f t="shared" si="19"/>
        <v>0</v>
      </c>
      <c r="BL168" s="17" t="s">
        <v>251</v>
      </c>
      <c r="BM168" s="145" t="s">
        <v>639</v>
      </c>
    </row>
    <row r="169" spans="2:65" s="1" customFormat="1" ht="16.5" customHeight="1">
      <c r="B169" s="32"/>
      <c r="C169" s="133" t="s">
        <v>376</v>
      </c>
      <c r="D169" s="133" t="s">
        <v>155</v>
      </c>
      <c r="E169" s="134" t="s">
        <v>1387</v>
      </c>
      <c r="F169" s="135" t="s">
        <v>1388</v>
      </c>
      <c r="G169" s="136" t="s">
        <v>845</v>
      </c>
      <c r="H169" s="137">
        <v>2</v>
      </c>
      <c r="I169" s="138"/>
      <c r="J169" s="139">
        <f t="shared" si="10"/>
        <v>0</v>
      </c>
      <c r="K169" s="140"/>
      <c r="L169" s="32"/>
      <c r="M169" s="141" t="s">
        <v>1</v>
      </c>
      <c r="N169" s="142" t="s">
        <v>43</v>
      </c>
      <c r="P169" s="143">
        <f t="shared" si="11"/>
        <v>0</v>
      </c>
      <c r="Q169" s="143">
        <v>0</v>
      </c>
      <c r="R169" s="143">
        <f t="shared" si="12"/>
        <v>0</v>
      </c>
      <c r="S169" s="143">
        <v>0</v>
      </c>
      <c r="T169" s="144">
        <f t="shared" si="13"/>
        <v>0</v>
      </c>
      <c r="AR169" s="145" t="s">
        <v>251</v>
      </c>
      <c r="AT169" s="145" t="s">
        <v>155</v>
      </c>
      <c r="AU169" s="145" t="s">
        <v>159</v>
      </c>
      <c r="AY169" s="17" t="s">
        <v>152</v>
      </c>
      <c r="BE169" s="146">
        <f t="shared" si="14"/>
        <v>0</v>
      </c>
      <c r="BF169" s="146">
        <f t="shared" si="15"/>
        <v>0</v>
      </c>
      <c r="BG169" s="146">
        <f t="shared" si="16"/>
        <v>0</v>
      </c>
      <c r="BH169" s="146">
        <f t="shared" si="17"/>
        <v>0</v>
      </c>
      <c r="BI169" s="146">
        <f t="shared" si="18"/>
        <v>0</v>
      </c>
      <c r="BJ169" s="17" t="s">
        <v>86</v>
      </c>
      <c r="BK169" s="146">
        <f t="shared" si="19"/>
        <v>0</v>
      </c>
      <c r="BL169" s="17" t="s">
        <v>251</v>
      </c>
      <c r="BM169" s="145" t="s">
        <v>650</v>
      </c>
    </row>
    <row r="170" spans="2:65" s="1" customFormat="1" ht="16.5" customHeight="1">
      <c r="B170" s="32"/>
      <c r="C170" s="133" t="s">
        <v>381</v>
      </c>
      <c r="D170" s="133" t="s">
        <v>155</v>
      </c>
      <c r="E170" s="134" t="s">
        <v>1389</v>
      </c>
      <c r="F170" s="135" t="s">
        <v>1390</v>
      </c>
      <c r="G170" s="136" t="s">
        <v>845</v>
      </c>
      <c r="H170" s="137">
        <v>2</v>
      </c>
      <c r="I170" s="138"/>
      <c r="J170" s="139">
        <f t="shared" si="10"/>
        <v>0</v>
      </c>
      <c r="K170" s="140"/>
      <c r="L170" s="32"/>
      <c r="M170" s="141" t="s">
        <v>1</v>
      </c>
      <c r="N170" s="142" t="s">
        <v>43</v>
      </c>
      <c r="P170" s="143">
        <f t="shared" si="11"/>
        <v>0</v>
      </c>
      <c r="Q170" s="143">
        <v>0</v>
      </c>
      <c r="R170" s="143">
        <f t="shared" si="12"/>
        <v>0</v>
      </c>
      <c r="S170" s="143">
        <v>0</v>
      </c>
      <c r="T170" s="144">
        <f t="shared" si="13"/>
        <v>0</v>
      </c>
      <c r="AR170" s="145" t="s">
        <v>251</v>
      </c>
      <c r="AT170" s="145" t="s">
        <v>155</v>
      </c>
      <c r="AU170" s="145" t="s">
        <v>159</v>
      </c>
      <c r="AY170" s="17" t="s">
        <v>152</v>
      </c>
      <c r="BE170" s="146">
        <f t="shared" si="14"/>
        <v>0</v>
      </c>
      <c r="BF170" s="146">
        <f t="shared" si="15"/>
        <v>0</v>
      </c>
      <c r="BG170" s="146">
        <f t="shared" si="16"/>
        <v>0</v>
      </c>
      <c r="BH170" s="146">
        <f t="shared" si="17"/>
        <v>0</v>
      </c>
      <c r="BI170" s="146">
        <f t="shared" si="18"/>
        <v>0</v>
      </c>
      <c r="BJ170" s="17" t="s">
        <v>86</v>
      </c>
      <c r="BK170" s="146">
        <f t="shared" si="19"/>
        <v>0</v>
      </c>
      <c r="BL170" s="17" t="s">
        <v>251</v>
      </c>
      <c r="BM170" s="145" t="s">
        <v>660</v>
      </c>
    </row>
    <row r="171" spans="2:65" s="1" customFormat="1" ht="24.25" customHeight="1">
      <c r="B171" s="32"/>
      <c r="C171" s="133" t="s">
        <v>387</v>
      </c>
      <c r="D171" s="133" t="s">
        <v>155</v>
      </c>
      <c r="E171" s="134" t="s">
        <v>1391</v>
      </c>
      <c r="F171" s="135" t="s">
        <v>1392</v>
      </c>
      <c r="G171" s="136" t="s">
        <v>254</v>
      </c>
      <c r="H171" s="137">
        <v>40</v>
      </c>
      <c r="I171" s="138"/>
      <c r="J171" s="139">
        <f t="shared" si="10"/>
        <v>0</v>
      </c>
      <c r="K171" s="140"/>
      <c r="L171" s="32"/>
      <c r="M171" s="141" t="s">
        <v>1</v>
      </c>
      <c r="N171" s="142" t="s">
        <v>43</v>
      </c>
      <c r="P171" s="143">
        <f t="shared" si="11"/>
        <v>0</v>
      </c>
      <c r="Q171" s="143">
        <v>0</v>
      </c>
      <c r="R171" s="143">
        <f t="shared" si="12"/>
        <v>0</v>
      </c>
      <c r="S171" s="143">
        <v>0</v>
      </c>
      <c r="T171" s="144">
        <f t="shared" si="13"/>
        <v>0</v>
      </c>
      <c r="AR171" s="145" t="s">
        <v>251</v>
      </c>
      <c r="AT171" s="145" t="s">
        <v>155</v>
      </c>
      <c r="AU171" s="145" t="s">
        <v>159</v>
      </c>
      <c r="AY171" s="17" t="s">
        <v>152</v>
      </c>
      <c r="BE171" s="146">
        <f t="shared" si="14"/>
        <v>0</v>
      </c>
      <c r="BF171" s="146">
        <f t="shared" si="15"/>
        <v>0</v>
      </c>
      <c r="BG171" s="146">
        <f t="shared" si="16"/>
        <v>0</v>
      </c>
      <c r="BH171" s="146">
        <f t="shared" si="17"/>
        <v>0</v>
      </c>
      <c r="BI171" s="146">
        <f t="shared" si="18"/>
        <v>0</v>
      </c>
      <c r="BJ171" s="17" t="s">
        <v>86</v>
      </c>
      <c r="BK171" s="146">
        <f t="shared" si="19"/>
        <v>0</v>
      </c>
      <c r="BL171" s="17" t="s">
        <v>251</v>
      </c>
      <c r="BM171" s="145" t="s">
        <v>669</v>
      </c>
    </row>
    <row r="172" spans="2:65" s="1" customFormat="1" ht="21.75" customHeight="1">
      <c r="B172" s="32"/>
      <c r="C172" s="133" t="s">
        <v>393</v>
      </c>
      <c r="D172" s="133" t="s">
        <v>155</v>
      </c>
      <c r="E172" s="134" t="s">
        <v>1393</v>
      </c>
      <c r="F172" s="135" t="s">
        <v>1394</v>
      </c>
      <c r="G172" s="136" t="s">
        <v>254</v>
      </c>
      <c r="H172" s="137">
        <v>50</v>
      </c>
      <c r="I172" s="138"/>
      <c r="J172" s="139">
        <f t="shared" si="10"/>
        <v>0</v>
      </c>
      <c r="K172" s="140"/>
      <c r="L172" s="32"/>
      <c r="M172" s="141" t="s">
        <v>1</v>
      </c>
      <c r="N172" s="142" t="s">
        <v>43</v>
      </c>
      <c r="P172" s="143">
        <f t="shared" si="11"/>
        <v>0</v>
      </c>
      <c r="Q172" s="143">
        <v>0</v>
      </c>
      <c r="R172" s="143">
        <f t="shared" si="12"/>
        <v>0</v>
      </c>
      <c r="S172" s="143">
        <v>0</v>
      </c>
      <c r="T172" s="144">
        <f t="shared" si="13"/>
        <v>0</v>
      </c>
      <c r="AR172" s="145" t="s">
        <v>251</v>
      </c>
      <c r="AT172" s="145" t="s">
        <v>155</v>
      </c>
      <c r="AU172" s="145" t="s">
        <v>159</v>
      </c>
      <c r="AY172" s="17" t="s">
        <v>152</v>
      </c>
      <c r="BE172" s="146">
        <f t="shared" si="14"/>
        <v>0</v>
      </c>
      <c r="BF172" s="146">
        <f t="shared" si="15"/>
        <v>0</v>
      </c>
      <c r="BG172" s="146">
        <f t="shared" si="16"/>
        <v>0</v>
      </c>
      <c r="BH172" s="146">
        <f t="shared" si="17"/>
        <v>0</v>
      </c>
      <c r="BI172" s="146">
        <f t="shared" si="18"/>
        <v>0</v>
      </c>
      <c r="BJ172" s="17" t="s">
        <v>86</v>
      </c>
      <c r="BK172" s="146">
        <f t="shared" si="19"/>
        <v>0</v>
      </c>
      <c r="BL172" s="17" t="s">
        <v>251</v>
      </c>
      <c r="BM172" s="145" t="s">
        <v>680</v>
      </c>
    </row>
    <row r="173" spans="2:65" s="1" customFormat="1" ht="16.5" customHeight="1">
      <c r="B173" s="32"/>
      <c r="C173" s="133" t="s">
        <v>401</v>
      </c>
      <c r="D173" s="133" t="s">
        <v>155</v>
      </c>
      <c r="E173" s="134" t="s">
        <v>1395</v>
      </c>
      <c r="F173" s="135" t="s">
        <v>1396</v>
      </c>
      <c r="G173" s="136" t="s">
        <v>254</v>
      </c>
      <c r="H173" s="137">
        <v>450</v>
      </c>
      <c r="I173" s="138"/>
      <c r="J173" s="139">
        <f t="shared" si="10"/>
        <v>0</v>
      </c>
      <c r="K173" s="140"/>
      <c r="L173" s="32"/>
      <c r="M173" s="141" t="s">
        <v>1</v>
      </c>
      <c r="N173" s="142" t="s">
        <v>43</v>
      </c>
      <c r="P173" s="143">
        <f t="shared" si="11"/>
        <v>0</v>
      </c>
      <c r="Q173" s="143">
        <v>0</v>
      </c>
      <c r="R173" s="143">
        <f t="shared" si="12"/>
        <v>0</v>
      </c>
      <c r="S173" s="143">
        <v>0</v>
      </c>
      <c r="T173" s="144">
        <f t="shared" si="13"/>
        <v>0</v>
      </c>
      <c r="AR173" s="145" t="s">
        <v>251</v>
      </c>
      <c r="AT173" s="145" t="s">
        <v>155</v>
      </c>
      <c r="AU173" s="145" t="s">
        <v>159</v>
      </c>
      <c r="AY173" s="17" t="s">
        <v>152</v>
      </c>
      <c r="BE173" s="146">
        <f t="shared" si="14"/>
        <v>0</v>
      </c>
      <c r="BF173" s="146">
        <f t="shared" si="15"/>
        <v>0</v>
      </c>
      <c r="BG173" s="146">
        <f t="shared" si="16"/>
        <v>0</v>
      </c>
      <c r="BH173" s="146">
        <f t="shared" si="17"/>
        <v>0</v>
      </c>
      <c r="BI173" s="146">
        <f t="shared" si="18"/>
        <v>0</v>
      </c>
      <c r="BJ173" s="17" t="s">
        <v>86</v>
      </c>
      <c r="BK173" s="146">
        <f t="shared" si="19"/>
        <v>0</v>
      </c>
      <c r="BL173" s="17" t="s">
        <v>251</v>
      </c>
      <c r="BM173" s="145" t="s">
        <v>690</v>
      </c>
    </row>
    <row r="174" spans="2:65" s="1" customFormat="1" ht="16.5" customHeight="1">
      <c r="B174" s="32"/>
      <c r="C174" s="133" t="s">
        <v>406</v>
      </c>
      <c r="D174" s="133" t="s">
        <v>155</v>
      </c>
      <c r="E174" s="134" t="s">
        <v>1397</v>
      </c>
      <c r="F174" s="135" t="s">
        <v>1398</v>
      </c>
      <c r="G174" s="136" t="s">
        <v>254</v>
      </c>
      <c r="H174" s="137">
        <v>250</v>
      </c>
      <c r="I174" s="138"/>
      <c r="J174" s="139">
        <f t="shared" si="10"/>
        <v>0</v>
      </c>
      <c r="K174" s="140"/>
      <c r="L174" s="32"/>
      <c r="M174" s="141" t="s">
        <v>1</v>
      </c>
      <c r="N174" s="142" t="s">
        <v>43</v>
      </c>
      <c r="P174" s="143">
        <f t="shared" si="11"/>
        <v>0</v>
      </c>
      <c r="Q174" s="143">
        <v>0</v>
      </c>
      <c r="R174" s="143">
        <f t="shared" si="12"/>
        <v>0</v>
      </c>
      <c r="S174" s="143">
        <v>0</v>
      </c>
      <c r="T174" s="144">
        <f t="shared" si="13"/>
        <v>0</v>
      </c>
      <c r="AR174" s="145" t="s">
        <v>251</v>
      </c>
      <c r="AT174" s="145" t="s">
        <v>155</v>
      </c>
      <c r="AU174" s="145" t="s">
        <v>159</v>
      </c>
      <c r="AY174" s="17" t="s">
        <v>152</v>
      </c>
      <c r="BE174" s="146">
        <f t="shared" si="14"/>
        <v>0</v>
      </c>
      <c r="BF174" s="146">
        <f t="shared" si="15"/>
        <v>0</v>
      </c>
      <c r="BG174" s="146">
        <f t="shared" si="16"/>
        <v>0</v>
      </c>
      <c r="BH174" s="146">
        <f t="shared" si="17"/>
        <v>0</v>
      </c>
      <c r="BI174" s="146">
        <f t="shared" si="18"/>
        <v>0</v>
      </c>
      <c r="BJ174" s="17" t="s">
        <v>86</v>
      </c>
      <c r="BK174" s="146">
        <f t="shared" si="19"/>
        <v>0</v>
      </c>
      <c r="BL174" s="17" t="s">
        <v>251</v>
      </c>
      <c r="BM174" s="145" t="s">
        <v>701</v>
      </c>
    </row>
    <row r="175" spans="2:65" s="1" customFormat="1" ht="24.25" customHeight="1">
      <c r="B175" s="32"/>
      <c r="C175" s="133" t="s">
        <v>410</v>
      </c>
      <c r="D175" s="133" t="s">
        <v>155</v>
      </c>
      <c r="E175" s="134" t="s">
        <v>1399</v>
      </c>
      <c r="F175" s="135" t="s">
        <v>1400</v>
      </c>
      <c r="G175" s="136" t="s">
        <v>845</v>
      </c>
      <c r="H175" s="137">
        <v>10</v>
      </c>
      <c r="I175" s="138"/>
      <c r="J175" s="139">
        <f t="shared" si="10"/>
        <v>0</v>
      </c>
      <c r="K175" s="140"/>
      <c r="L175" s="32"/>
      <c r="M175" s="141" t="s">
        <v>1</v>
      </c>
      <c r="N175" s="142" t="s">
        <v>43</v>
      </c>
      <c r="P175" s="143">
        <f t="shared" si="11"/>
        <v>0</v>
      </c>
      <c r="Q175" s="143">
        <v>0</v>
      </c>
      <c r="R175" s="143">
        <f t="shared" si="12"/>
        <v>0</v>
      </c>
      <c r="S175" s="143">
        <v>0</v>
      </c>
      <c r="T175" s="144">
        <f t="shared" si="13"/>
        <v>0</v>
      </c>
      <c r="AR175" s="145" t="s">
        <v>251</v>
      </c>
      <c r="AT175" s="145" t="s">
        <v>155</v>
      </c>
      <c r="AU175" s="145" t="s">
        <v>159</v>
      </c>
      <c r="AY175" s="17" t="s">
        <v>152</v>
      </c>
      <c r="BE175" s="146">
        <f t="shared" si="14"/>
        <v>0</v>
      </c>
      <c r="BF175" s="146">
        <f t="shared" si="15"/>
        <v>0</v>
      </c>
      <c r="BG175" s="146">
        <f t="shared" si="16"/>
        <v>0</v>
      </c>
      <c r="BH175" s="146">
        <f t="shared" si="17"/>
        <v>0</v>
      </c>
      <c r="BI175" s="146">
        <f t="shared" si="18"/>
        <v>0</v>
      </c>
      <c r="BJ175" s="17" t="s">
        <v>86</v>
      </c>
      <c r="BK175" s="146">
        <f t="shared" si="19"/>
        <v>0</v>
      </c>
      <c r="BL175" s="17" t="s">
        <v>251</v>
      </c>
      <c r="BM175" s="145" t="s">
        <v>713</v>
      </c>
    </row>
    <row r="176" spans="2:65" s="1" customFormat="1" ht="24.25" customHeight="1">
      <c r="B176" s="32"/>
      <c r="C176" s="133" t="s">
        <v>417</v>
      </c>
      <c r="D176" s="133" t="s">
        <v>155</v>
      </c>
      <c r="E176" s="134" t="s">
        <v>1401</v>
      </c>
      <c r="F176" s="135" t="s">
        <v>1402</v>
      </c>
      <c r="G176" s="136" t="s">
        <v>845</v>
      </c>
      <c r="H176" s="137">
        <v>50</v>
      </c>
      <c r="I176" s="138"/>
      <c r="J176" s="139">
        <f t="shared" si="10"/>
        <v>0</v>
      </c>
      <c r="K176" s="140"/>
      <c r="L176" s="32"/>
      <c r="M176" s="141" t="s">
        <v>1</v>
      </c>
      <c r="N176" s="142" t="s">
        <v>43</v>
      </c>
      <c r="P176" s="143">
        <f t="shared" si="11"/>
        <v>0</v>
      </c>
      <c r="Q176" s="143">
        <v>0</v>
      </c>
      <c r="R176" s="143">
        <f t="shared" si="12"/>
        <v>0</v>
      </c>
      <c r="S176" s="143">
        <v>0</v>
      </c>
      <c r="T176" s="144">
        <f t="shared" si="13"/>
        <v>0</v>
      </c>
      <c r="AR176" s="145" t="s">
        <v>251</v>
      </c>
      <c r="AT176" s="145" t="s">
        <v>155</v>
      </c>
      <c r="AU176" s="145" t="s">
        <v>159</v>
      </c>
      <c r="AY176" s="17" t="s">
        <v>152</v>
      </c>
      <c r="BE176" s="146">
        <f t="shared" si="14"/>
        <v>0</v>
      </c>
      <c r="BF176" s="146">
        <f t="shared" si="15"/>
        <v>0</v>
      </c>
      <c r="BG176" s="146">
        <f t="shared" si="16"/>
        <v>0</v>
      </c>
      <c r="BH176" s="146">
        <f t="shared" si="17"/>
        <v>0</v>
      </c>
      <c r="BI176" s="146">
        <f t="shared" si="18"/>
        <v>0</v>
      </c>
      <c r="BJ176" s="17" t="s">
        <v>86</v>
      </c>
      <c r="BK176" s="146">
        <f t="shared" si="19"/>
        <v>0</v>
      </c>
      <c r="BL176" s="17" t="s">
        <v>251</v>
      </c>
      <c r="BM176" s="145" t="s">
        <v>722</v>
      </c>
    </row>
    <row r="177" spans="2:65" s="1" customFormat="1" ht="18">
      <c r="B177" s="32"/>
      <c r="D177" s="147" t="s">
        <v>161</v>
      </c>
      <c r="F177" s="148" t="s">
        <v>1403</v>
      </c>
      <c r="I177" s="149"/>
      <c r="L177" s="32"/>
      <c r="M177" s="150"/>
      <c r="T177" s="56"/>
      <c r="AT177" s="17" t="s">
        <v>161</v>
      </c>
      <c r="AU177" s="17" t="s">
        <v>159</v>
      </c>
    </row>
    <row r="178" spans="2:65" s="1" customFormat="1" ht="21.75" customHeight="1">
      <c r="B178" s="32"/>
      <c r="C178" s="133" t="s">
        <v>422</v>
      </c>
      <c r="D178" s="133" t="s">
        <v>155</v>
      </c>
      <c r="E178" s="134" t="s">
        <v>1404</v>
      </c>
      <c r="F178" s="135" t="s">
        <v>1405</v>
      </c>
      <c r="G178" s="136" t="s">
        <v>845</v>
      </c>
      <c r="H178" s="137">
        <v>10</v>
      </c>
      <c r="I178" s="138"/>
      <c r="J178" s="139">
        <f t="shared" ref="J178:J186" si="20">ROUND(I178*H178,2)</f>
        <v>0</v>
      </c>
      <c r="K178" s="140"/>
      <c r="L178" s="32"/>
      <c r="M178" s="141" t="s">
        <v>1</v>
      </c>
      <c r="N178" s="142" t="s">
        <v>43</v>
      </c>
      <c r="P178" s="143">
        <f t="shared" ref="P178:P186" si="21">O178*H178</f>
        <v>0</v>
      </c>
      <c r="Q178" s="143">
        <v>0</v>
      </c>
      <c r="R178" s="143">
        <f t="shared" ref="R178:R186" si="22">Q178*H178</f>
        <v>0</v>
      </c>
      <c r="S178" s="143">
        <v>0</v>
      </c>
      <c r="T178" s="144">
        <f t="shared" ref="T178:T186" si="23">S178*H178</f>
        <v>0</v>
      </c>
      <c r="AR178" s="145" t="s">
        <v>251</v>
      </c>
      <c r="AT178" s="145" t="s">
        <v>155</v>
      </c>
      <c r="AU178" s="145" t="s">
        <v>159</v>
      </c>
      <c r="AY178" s="17" t="s">
        <v>152</v>
      </c>
      <c r="BE178" s="146">
        <f t="shared" ref="BE178:BE186" si="24">IF(N178="základní",J178,0)</f>
        <v>0</v>
      </c>
      <c r="BF178" s="146">
        <f t="shared" ref="BF178:BF186" si="25">IF(N178="snížená",J178,0)</f>
        <v>0</v>
      </c>
      <c r="BG178" s="146">
        <f t="shared" ref="BG178:BG186" si="26">IF(N178="zákl. přenesená",J178,0)</f>
        <v>0</v>
      </c>
      <c r="BH178" s="146">
        <f t="shared" ref="BH178:BH186" si="27">IF(N178="sníž. přenesená",J178,0)</f>
        <v>0</v>
      </c>
      <c r="BI178" s="146">
        <f t="shared" ref="BI178:BI186" si="28">IF(N178="nulová",J178,0)</f>
        <v>0</v>
      </c>
      <c r="BJ178" s="17" t="s">
        <v>86</v>
      </c>
      <c r="BK178" s="146">
        <f t="shared" ref="BK178:BK186" si="29">ROUND(I178*H178,2)</f>
        <v>0</v>
      </c>
      <c r="BL178" s="17" t="s">
        <v>251</v>
      </c>
      <c r="BM178" s="145" t="s">
        <v>734</v>
      </c>
    </row>
    <row r="179" spans="2:65" s="1" customFormat="1" ht="16.5" customHeight="1">
      <c r="B179" s="32"/>
      <c r="C179" s="133" t="s">
        <v>427</v>
      </c>
      <c r="D179" s="133" t="s">
        <v>155</v>
      </c>
      <c r="E179" s="134" t="s">
        <v>1406</v>
      </c>
      <c r="F179" s="135" t="s">
        <v>1407</v>
      </c>
      <c r="G179" s="136" t="s">
        <v>845</v>
      </c>
      <c r="H179" s="137">
        <v>2</v>
      </c>
      <c r="I179" s="138"/>
      <c r="J179" s="139">
        <f t="shared" si="20"/>
        <v>0</v>
      </c>
      <c r="K179" s="140"/>
      <c r="L179" s="32"/>
      <c r="M179" s="141" t="s">
        <v>1</v>
      </c>
      <c r="N179" s="142" t="s">
        <v>43</v>
      </c>
      <c r="P179" s="143">
        <f t="shared" si="21"/>
        <v>0</v>
      </c>
      <c r="Q179" s="143">
        <v>0</v>
      </c>
      <c r="R179" s="143">
        <f t="shared" si="22"/>
        <v>0</v>
      </c>
      <c r="S179" s="143">
        <v>0</v>
      </c>
      <c r="T179" s="144">
        <f t="shared" si="23"/>
        <v>0</v>
      </c>
      <c r="AR179" s="145" t="s">
        <v>251</v>
      </c>
      <c r="AT179" s="145" t="s">
        <v>155</v>
      </c>
      <c r="AU179" s="145" t="s">
        <v>159</v>
      </c>
      <c r="AY179" s="17" t="s">
        <v>152</v>
      </c>
      <c r="BE179" s="146">
        <f t="shared" si="24"/>
        <v>0</v>
      </c>
      <c r="BF179" s="146">
        <f t="shared" si="25"/>
        <v>0</v>
      </c>
      <c r="BG179" s="146">
        <f t="shared" si="26"/>
        <v>0</v>
      </c>
      <c r="BH179" s="146">
        <f t="shared" si="27"/>
        <v>0</v>
      </c>
      <c r="BI179" s="146">
        <f t="shared" si="28"/>
        <v>0</v>
      </c>
      <c r="BJ179" s="17" t="s">
        <v>86</v>
      </c>
      <c r="BK179" s="146">
        <f t="shared" si="29"/>
        <v>0</v>
      </c>
      <c r="BL179" s="17" t="s">
        <v>251</v>
      </c>
      <c r="BM179" s="145" t="s">
        <v>744</v>
      </c>
    </row>
    <row r="180" spans="2:65" s="1" customFormat="1" ht="16.5" customHeight="1">
      <c r="B180" s="32"/>
      <c r="C180" s="133" t="s">
        <v>431</v>
      </c>
      <c r="D180" s="133" t="s">
        <v>155</v>
      </c>
      <c r="E180" s="134" t="s">
        <v>1408</v>
      </c>
      <c r="F180" s="135" t="s">
        <v>1409</v>
      </c>
      <c r="G180" s="136" t="s">
        <v>845</v>
      </c>
      <c r="H180" s="137">
        <v>2</v>
      </c>
      <c r="I180" s="138"/>
      <c r="J180" s="139">
        <f t="shared" si="20"/>
        <v>0</v>
      </c>
      <c r="K180" s="140"/>
      <c r="L180" s="32"/>
      <c r="M180" s="141" t="s">
        <v>1</v>
      </c>
      <c r="N180" s="142" t="s">
        <v>43</v>
      </c>
      <c r="P180" s="143">
        <f t="shared" si="21"/>
        <v>0</v>
      </c>
      <c r="Q180" s="143">
        <v>0</v>
      </c>
      <c r="R180" s="143">
        <f t="shared" si="22"/>
        <v>0</v>
      </c>
      <c r="S180" s="143">
        <v>0</v>
      </c>
      <c r="T180" s="144">
        <f t="shared" si="23"/>
        <v>0</v>
      </c>
      <c r="AR180" s="145" t="s">
        <v>251</v>
      </c>
      <c r="AT180" s="145" t="s">
        <v>155</v>
      </c>
      <c r="AU180" s="145" t="s">
        <v>159</v>
      </c>
      <c r="AY180" s="17" t="s">
        <v>152</v>
      </c>
      <c r="BE180" s="146">
        <f t="shared" si="24"/>
        <v>0</v>
      </c>
      <c r="BF180" s="146">
        <f t="shared" si="25"/>
        <v>0</v>
      </c>
      <c r="BG180" s="146">
        <f t="shared" si="26"/>
        <v>0</v>
      </c>
      <c r="BH180" s="146">
        <f t="shared" si="27"/>
        <v>0</v>
      </c>
      <c r="BI180" s="146">
        <f t="shared" si="28"/>
        <v>0</v>
      </c>
      <c r="BJ180" s="17" t="s">
        <v>86</v>
      </c>
      <c r="BK180" s="146">
        <f t="shared" si="29"/>
        <v>0</v>
      </c>
      <c r="BL180" s="17" t="s">
        <v>251</v>
      </c>
      <c r="BM180" s="145" t="s">
        <v>754</v>
      </c>
    </row>
    <row r="181" spans="2:65" s="1" customFormat="1" ht="24.25" customHeight="1">
      <c r="B181" s="32"/>
      <c r="C181" s="133" t="s">
        <v>435</v>
      </c>
      <c r="D181" s="133" t="s">
        <v>155</v>
      </c>
      <c r="E181" s="134" t="s">
        <v>1410</v>
      </c>
      <c r="F181" s="135" t="s">
        <v>1411</v>
      </c>
      <c r="G181" s="136" t="s">
        <v>845</v>
      </c>
      <c r="H181" s="137">
        <v>9</v>
      </c>
      <c r="I181" s="138"/>
      <c r="J181" s="139">
        <f t="shared" si="20"/>
        <v>0</v>
      </c>
      <c r="K181" s="140"/>
      <c r="L181" s="32"/>
      <c r="M181" s="141" t="s">
        <v>1</v>
      </c>
      <c r="N181" s="142" t="s">
        <v>43</v>
      </c>
      <c r="P181" s="143">
        <f t="shared" si="21"/>
        <v>0</v>
      </c>
      <c r="Q181" s="143">
        <v>0</v>
      </c>
      <c r="R181" s="143">
        <f t="shared" si="22"/>
        <v>0</v>
      </c>
      <c r="S181" s="143">
        <v>0</v>
      </c>
      <c r="T181" s="144">
        <f t="shared" si="23"/>
        <v>0</v>
      </c>
      <c r="AR181" s="145" t="s">
        <v>251</v>
      </c>
      <c r="AT181" s="145" t="s">
        <v>155</v>
      </c>
      <c r="AU181" s="145" t="s">
        <v>159</v>
      </c>
      <c r="AY181" s="17" t="s">
        <v>152</v>
      </c>
      <c r="BE181" s="146">
        <f t="shared" si="24"/>
        <v>0</v>
      </c>
      <c r="BF181" s="146">
        <f t="shared" si="25"/>
        <v>0</v>
      </c>
      <c r="BG181" s="146">
        <f t="shared" si="26"/>
        <v>0</v>
      </c>
      <c r="BH181" s="146">
        <f t="shared" si="27"/>
        <v>0</v>
      </c>
      <c r="BI181" s="146">
        <f t="shared" si="28"/>
        <v>0</v>
      </c>
      <c r="BJ181" s="17" t="s">
        <v>86</v>
      </c>
      <c r="BK181" s="146">
        <f t="shared" si="29"/>
        <v>0</v>
      </c>
      <c r="BL181" s="17" t="s">
        <v>251</v>
      </c>
      <c r="BM181" s="145" t="s">
        <v>763</v>
      </c>
    </row>
    <row r="182" spans="2:65" s="1" customFormat="1" ht="21.75" customHeight="1">
      <c r="B182" s="32"/>
      <c r="C182" s="133" t="s">
        <v>441</v>
      </c>
      <c r="D182" s="133" t="s">
        <v>155</v>
      </c>
      <c r="E182" s="134" t="s">
        <v>1412</v>
      </c>
      <c r="F182" s="135" t="s">
        <v>1413</v>
      </c>
      <c r="G182" s="136" t="s">
        <v>845</v>
      </c>
      <c r="H182" s="137">
        <v>13</v>
      </c>
      <c r="I182" s="138"/>
      <c r="J182" s="139">
        <f t="shared" si="20"/>
        <v>0</v>
      </c>
      <c r="K182" s="140"/>
      <c r="L182" s="32"/>
      <c r="M182" s="141" t="s">
        <v>1</v>
      </c>
      <c r="N182" s="142" t="s">
        <v>43</v>
      </c>
      <c r="P182" s="143">
        <f t="shared" si="21"/>
        <v>0</v>
      </c>
      <c r="Q182" s="143">
        <v>0</v>
      </c>
      <c r="R182" s="143">
        <f t="shared" si="22"/>
        <v>0</v>
      </c>
      <c r="S182" s="143">
        <v>0</v>
      </c>
      <c r="T182" s="144">
        <f t="shared" si="23"/>
        <v>0</v>
      </c>
      <c r="AR182" s="145" t="s">
        <v>251</v>
      </c>
      <c r="AT182" s="145" t="s">
        <v>155</v>
      </c>
      <c r="AU182" s="145" t="s">
        <v>159</v>
      </c>
      <c r="AY182" s="17" t="s">
        <v>152</v>
      </c>
      <c r="BE182" s="146">
        <f t="shared" si="24"/>
        <v>0</v>
      </c>
      <c r="BF182" s="146">
        <f t="shared" si="25"/>
        <v>0</v>
      </c>
      <c r="BG182" s="146">
        <f t="shared" si="26"/>
        <v>0</v>
      </c>
      <c r="BH182" s="146">
        <f t="shared" si="27"/>
        <v>0</v>
      </c>
      <c r="BI182" s="146">
        <f t="shared" si="28"/>
        <v>0</v>
      </c>
      <c r="BJ182" s="17" t="s">
        <v>86</v>
      </c>
      <c r="BK182" s="146">
        <f t="shared" si="29"/>
        <v>0</v>
      </c>
      <c r="BL182" s="17" t="s">
        <v>251</v>
      </c>
      <c r="BM182" s="145" t="s">
        <v>774</v>
      </c>
    </row>
    <row r="183" spans="2:65" s="1" customFormat="1" ht="16.5" customHeight="1">
      <c r="B183" s="32"/>
      <c r="C183" s="133" t="s">
        <v>446</v>
      </c>
      <c r="D183" s="133" t="s">
        <v>155</v>
      </c>
      <c r="E183" s="134" t="s">
        <v>1414</v>
      </c>
      <c r="F183" s="135" t="s">
        <v>1415</v>
      </c>
      <c r="G183" s="136" t="s">
        <v>254</v>
      </c>
      <c r="H183" s="137">
        <v>300</v>
      </c>
      <c r="I183" s="138"/>
      <c r="J183" s="139">
        <f t="shared" si="20"/>
        <v>0</v>
      </c>
      <c r="K183" s="140"/>
      <c r="L183" s="32"/>
      <c r="M183" s="141" t="s">
        <v>1</v>
      </c>
      <c r="N183" s="142" t="s">
        <v>43</v>
      </c>
      <c r="P183" s="143">
        <f t="shared" si="21"/>
        <v>0</v>
      </c>
      <c r="Q183" s="143">
        <v>0</v>
      </c>
      <c r="R183" s="143">
        <f t="shared" si="22"/>
        <v>0</v>
      </c>
      <c r="S183" s="143">
        <v>0</v>
      </c>
      <c r="T183" s="144">
        <f t="shared" si="23"/>
        <v>0</v>
      </c>
      <c r="AR183" s="145" t="s">
        <v>251</v>
      </c>
      <c r="AT183" s="145" t="s">
        <v>155</v>
      </c>
      <c r="AU183" s="145" t="s">
        <v>159</v>
      </c>
      <c r="AY183" s="17" t="s">
        <v>152</v>
      </c>
      <c r="BE183" s="146">
        <f t="shared" si="24"/>
        <v>0</v>
      </c>
      <c r="BF183" s="146">
        <f t="shared" si="25"/>
        <v>0</v>
      </c>
      <c r="BG183" s="146">
        <f t="shared" si="26"/>
        <v>0</v>
      </c>
      <c r="BH183" s="146">
        <f t="shared" si="27"/>
        <v>0</v>
      </c>
      <c r="BI183" s="146">
        <f t="shared" si="28"/>
        <v>0</v>
      </c>
      <c r="BJ183" s="17" t="s">
        <v>86</v>
      </c>
      <c r="BK183" s="146">
        <f t="shared" si="29"/>
        <v>0</v>
      </c>
      <c r="BL183" s="17" t="s">
        <v>251</v>
      </c>
      <c r="BM183" s="145" t="s">
        <v>786</v>
      </c>
    </row>
    <row r="184" spans="2:65" s="1" customFormat="1" ht="16.5" customHeight="1">
      <c r="B184" s="32"/>
      <c r="C184" s="133" t="s">
        <v>450</v>
      </c>
      <c r="D184" s="133" t="s">
        <v>155</v>
      </c>
      <c r="E184" s="134" t="s">
        <v>1416</v>
      </c>
      <c r="F184" s="135" t="s">
        <v>1417</v>
      </c>
      <c r="G184" s="136" t="s">
        <v>845</v>
      </c>
      <c r="H184" s="137">
        <v>19</v>
      </c>
      <c r="I184" s="138"/>
      <c r="J184" s="139">
        <f t="shared" si="20"/>
        <v>0</v>
      </c>
      <c r="K184" s="140"/>
      <c r="L184" s="32"/>
      <c r="M184" s="141" t="s">
        <v>1</v>
      </c>
      <c r="N184" s="142" t="s">
        <v>43</v>
      </c>
      <c r="P184" s="143">
        <f t="shared" si="21"/>
        <v>0</v>
      </c>
      <c r="Q184" s="143">
        <v>0</v>
      </c>
      <c r="R184" s="143">
        <f t="shared" si="22"/>
        <v>0</v>
      </c>
      <c r="S184" s="143">
        <v>0</v>
      </c>
      <c r="T184" s="144">
        <f t="shared" si="23"/>
        <v>0</v>
      </c>
      <c r="AR184" s="145" t="s">
        <v>251</v>
      </c>
      <c r="AT184" s="145" t="s">
        <v>155</v>
      </c>
      <c r="AU184" s="145" t="s">
        <v>159</v>
      </c>
      <c r="AY184" s="17" t="s">
        <v>152</v>
      </c>
      <c r="BE184" s="146">
        <f t="shared" si="24"/>
        <v>0</v>
      </c>
      <c r="BF184" s="146">
        <f t="shared" si="25"/>
        <v>0</v>
      </c>
      <c r="BG184" s="146">
        <f t="shared" si="26"/>
        <v>0</v>
      </c>
      <c r="BH184" s="146">
        <f t="shared" si="27"/>
        <v>0</v>
      </c>
      <c r="BI184" s="146">
        <f t="shared" si="28"/>
        <v>0</v>
      </c>
      <c r="BJ184" s="17" t="s">
        <v>86</v>
      </c>
      <c r="BK184" s="146">
        <f t="shared" si="29"/>
        <v>0</v>
      </c>
      <c r="BL184" s="17" t="s">
        <v>251</v>
      </c>
      <c r="BM184" s="145" t="s">
        <v>797</v>
      </c>
    </row>
    <row r="185" spans="2:65" s="1" customFormat="1" ht="16.5" customHeight="1">
      <c r="B185" s="32"/>
      <c r="C185" s="133" t="s">
        <v>456</v>
      </c>
      <c r="D185" s="133" t="s">
        <v>155</v>
      </c>
      <c r="E185" s="134" t="s">
        <v>1418</v>
      </c>
      <c r="F185" s="135" t="s">
        <v>1419</v>
      </c>
      <c r="G185" s="136" t="s">
        <v>254</v>
      </c>
      <c r="H185" s="137">
        <v>50</v>
      </c>
      <c r="I185" s="138"/>
      <c r="J185" s="139">
        <f t="shared" si="20"/>
        <v>0</v>
      </c>
      <c r="K185" s="140"/>
      <c r="L185" s="32"/>
      <c r="M185" s="141" t="s">
        <v>1</v>
      </c>
      <c r="N185" s="142" t="s">
        <v>43</v>
      </c>
      <c r="P185" s="143">
        <f t="shared" si="21"/>
        <v>0</v>
      </c>
      <c r="Q185" s="143">
        <v>0</v>
      </c>
      <c r="R185" s="143">
        <f t="shared" si="22"/>
        <v>0</v>
      </c>
      <c r="S185" s="143">
        <v>0</v>
      </c>
      <c r="T185" s="144">
        <f t="shared" si="23"/>
        <v>0</v>
      </c>
      <c r="AR185" s="145" t="s">
        <v>251</v>
      </c>
      <c r="AT185" s="145" t="s">
        <v>155</v>
      </c>
      <c r="AU185" s="145" t="s">
        <v>159</v>
      </c>
      <c r="AY185" s="17" t="s">
        <v>152</v>
      </c>
      <c r="BE185" s="146">
        <f t="shared" si="24"/>
        <v>0</v>
      </c>
      <c r="BF185" s="146">
        <f t="shared" si="25"/>
        <v>0</v>
      </c>
      <c r="BG185" s="146">
        <f t="shared" si="26"/>
        <v>0</v>
      </c>
      <c r="BH185" s="146">
        <f t="shared" si="27"/>
        <v>0</v>
      </c>
      <c r="BI185" s="146">
        <f t="shared" si="28"/>
        <v>0</v>
      </c>
      <c r="BJ185" s="17" t="s">
        <v>86</v>
      </c>
      <c r="BK185" s="146">
        <f t="shared" si="29"/>
        <v>0</v>
      </c>
      <c r="BL185" s="17" t="s">
        <v>251</v>
      </c>
      <c r="BM185" s="145" t="s">
        <v>805</v>
      </c>
    </row>
    <row r="186" spans="2:65" s="1" customFormat="1" ht="16.5" customHeight="1">
      <c r="B186" s="32"/>
      <c r="C186" s="133" t="s">
        <v>462</v>
      </c>
      <c r="D186" s="133" t="s">
        <v>155</v>
      </c>
      <c r="E186" s="134" t="s">
        <v>1420</v>
      </c>
      <c r="F186" s="135" t="s">
        <v>1421</v>
      </c>
      <c r="G186" s="136" t="s">
        <v>254</v>
      </c>
      <c r="H186" s="137">
        <v>250</v>
      </c>
      <c r="I186" s="138"/>
      <c r="J186" s="139">
        <f t="shared" si="20"/>
        <v>0</v>
      </c>
      <c r="K186" s="140"/>
      <c r="L186" s="32"/>
      <c r="M186" s="141" t="s">
        <v>1</v>
      </c>
      <c r="N186" s="142" t="s">
        <v>43</v>
      </c>
      <c r="P186" s="143">
        <f t="shared" si="21"/>
        <v>0</v>
      </c>
      <c r="Q186" s="143">
        <v>0</v>
      </c>
      <c r="R186" s="143">
        <f t="shared" si="22"/>
        <v>0</v>
      </c>
      <c r="S186" s="143">
        <v>0</v>
      </c>
      <c r="T186" s="144">
        <f t="shared" si="23"/>
        <v>0</v>
      </c>
      <c r="AR186" s="145" t="s">
        <v>251</v>
      </c>
      <c r="AT186" s="145" t="s">
        <v>155</v>
      </c>
      <c r="AU186" s="145" t="s">
        <v>159</v>
      </c>
      <c r="AY186" s="17" t="s">
        <v>152</v>
      </c>
      <c r="BE186" s="146">
        <f t="shared" si="24"/>
        <v>0</v>
      </c>
      <c r="BF186" s="146">
        <f t="shared" si="25"/>
        <v>0</v>
      </c>
      <c r="BG186" s="146">
        <f t="shared" si="26"/>
        <v>0</v>
      </c>
      <c r="BH186" s="146">
        <f t="shared" si="27"/>
        <v>0</v>
      </c>
      <c r="BI186" s="146">
        <f t="shared" si="28"/>
        <v>0</v>
      </c>
      <c r="BJ186" s="17" t="s">
        <v>86</v>
      </c>
      <c r="BK186" s="146">
        <f t="shared" si="29"/>
        <v>0</v>
      </c>
      <c r="BL186" s="17" t="s">
        <v>251</v>
      </c>
      <c r="BM186" s="145" t="s">
        <v>815</v>
      </c>
    </row>
    <row r="187" spans="2:65" s="11" customFormat="1" ht="20.9" customHeight="1">
      <c r="B187" s="121"/>
      <c r="D187" s="122" t="s">
        <v>77</v>
      </c>
      <c r="E187" s="131" t="s">
        <v>1422</v>
      </c>
      <c r="F187" s="131" t="s">
        <v>1423</v>
      </c>
      <c r="I187" s="124"/>
      <c r="J187" s="132">
        <f>BK187</f>
        <v>0</v>
      </c>
      <c r="L187" s="121"/>
      <c r="M187" s="126"/>
      <c r="P187" s="127">
        <f>P188+P199</f>
        <v>0</v>
      </c>
      <c r="R187" s="127">
        <f>R188+R199</f>
        <v>0</v>
      </c>
      <c r="T187" s="128">
        <f>T188+T199</f>
        <v>0</v>
      </c>
      <c r="AR187" s="122" t="s">
        <v>88</v>
      </c>
      <c r="AT187" s="129" t="s">
        <v>77</v>
      </c>
      <c r="AU187" s="129" t="s">
        <v>88</v>
      </c>
      <c r="AY187" s="122" t="s">
        <v>152</v>
      </c>
      <c r="BK187" s="130">
        <f>BK188+BK199</f>
        <v>0</v>
      </c>
    </row>
    <row r="188" spans="2:65" s="15" customFormat="1" ht="20.9" customHeight="1">
      <c r="B188" s="191"/>
      <c r="D188" s="192" t="s">
        <v>77</v>
      </c>
      <c r="E188" s="192" t="s">
        <v>1424</v>
      </c>
      <c r="F188" s="192" t="s">
        <v>1305</v>
      </c>
      <c r="I188" s="193"/>
      <c r="J188" s="194">
        <f>BK188</f>
        <v>0</v>
      </c>
      <c r="L188" s="191"/>
      <c r="M188" s="195"/>
      <c r="P188" s="196">
        <f>SUM(P189:P198)</f>
        <v>0</v>
      </c>
      <c r="R188" s="196">
        <f>SUM(R189:R198)</f>
        <v>0</v>
      </c>
      <c r="T188" s="197">
        <f>SUM(T189:T198)</f>
        <v>0</v>
      </c>
      <c r="AR188" s="192" t="s">
        <v>88</v>
      </c>
      <c r="AT188" s="198" t="s">
        <v>77</v>
      </c>
      <c r="AU188" s="198" t="s">
        <v>153</v>
      </c>
      <c r="AY188" s="192" t="s">
        <v>152</v>
      </c>
      <c r="BK188" s="199">
        <f>SUM(BK189:BK198)</f>
        <v>0</v>
      </c>
    </row>
    <row r="189" spans="2:65" s="1" customFormat="1" ht="16.5" customHeight="1">
      <c r="B189" s="32"/>
      <c r="C189" s="171" t="s">
        <v>468</v>
      </c>
      <c r="D189" s="171" t="s">
        <v>223</v>
      </c>
      <c r="E189" s="172" t="s">
        <v>1425</v>
      </c>
      <c r="F189" s="173" t="s">
        <v>1426</v>
      </c>
      <c r="G189" s="174" t="s">
        <v>845</v>
      </c>
      <c r="H189" s="175">
        <v>4</v>
      </c>
      <c r="I189" s="176"/>
      <c r="J189" s="177">
        <f t="shared" ref="J189:J198" si="30">ROUND(I189*H189,2)</f>
        <v>0</v>
      </c>
      <c r="K189" s="178"/>
      <c r="L189" s="179"/>
      <c r="M189" s="180" t="s">
        <v>1</v>
      </c>
      <c r="N189" s="181" t="s">
        <v>43</v>
      </c>
      <c r="P189" s="143">
        <f t="shared" ref="P189:P198" si="31">O189*H189</f>
        <v>0</v>
      </c>
      <c r="Q189" s="143">
        <v>0</v>
      </c>
      <c r="R189" s="143">
        <f t="shared" ref="R189:R198" si="32">Q189*H189</f>
        <v>0</v>
      </c>
      <c r="S189" s="143">
        <v>0</v>
      </c>
      <c r="T189" s="144">
        <f t="shared" ref="T189:T198" si="33">S189*H189</f>
        <v>0</v>
      </c>
      <c r="AR189" s="145" t="s">
        <v>332</v>
      </c>
      <c r="AT189" s="145" t="s">
        <v>223</v>
      </c>
      <c r="AU189" s="145" t="s">
        <v>159</v>
      </c>
      <c r="AY189" s="17" t="s">
        <v>152</v>
      </c>
      <c r="BE189" s="146">
        <f t="shared" ref="BE189:BE198" si="34">IF(N189="základní",J189,0)</f>
        <v>0</v>
      </c>
      <c r="BF189" s="146">
        <f t="shared" ref="BF189:BF198" si="35">IF(N189="snížená",J189,0)</f>
        <v>0</v>
      </c>
      <c r="BG189" s="146">
        <f t="shared" ref="BG189:BG198" si="36">IF(N189="zákl. přenesená",J189,0)</f>
        <v>0</v>
      </c>
      <c r="BH189" s="146">
        <f t="shared" ref="BH189:BH198" si="37">IF(N189="sníž. přenesená",J189,0)</f>
        <v>0</v>
      </c>
      <c r="BI189" s="146">
        <f t="shared" ref="BI189:BI198" si="38">IF(N189="nulová",J189,0)</f>
        <v>0</v>
      </c>
      <c r="BJ189" s="17" t="s">
        <v>86</v>
      </c>
      <c r="BK189" s="146">
        <f t="shared" ref="BK189:BK198" si="39">ROUND(I189*H189,2)</f>
        <v>0</v>
      </c>
      <c r="BL189" s="17" t="s">
        <v>251</v>
      </c>
      <c r="BM189" s="145" t="s">
        <v>823</v>
      </c>
    </row>
    <row r="190" spans="2:65" s="1" customFormat="1" ht="16.5" customHeight="1">
      <c r="B190" s="32"/>
      <c r="C190" s="171" t="s">
        <v>472</v>
      </c>
      <c r="D190" s="171" t="s">
        <v>223</v>
      </c>
      <c r="E190" s="172" t="s">
        <v>1427</v>
      </c>
      <c r="F190" s="173" t="s">
        <v>1428</v>
      </c>
      <c r="G190" s="174" t="s">
        <v>845</v>
      </c>
      <c r="H190" s="175">
        <v>8</v>
      </c>
      <c r="I190" s="176"/>
      <c r="J190" s="177">
        <f t="shared" si="30"/>
        <v>0</v>
      </c>
      <c r="K190" s="178"/>
      <c r="L190" s="179"/>
      <c r="M190" s="180" t="s">
        <v>1</v>
      </c>
      <c r="N190" s="181" t="s">
        <v>43</v>
      </c>
      <c r="P190" s="143">
        <f t="shared" si="31"/>
        <v>0</v>
      </c>
      <c r="Q190" s="143">
        <v>0</v>
      </c>
      <c r="R190" s="143">
        <f t="shared" si="32"/>
        <v>0</v>
      </c>
      <c r="S190" s="143">
        <v>0</v>
      </c>
      <c r="T190" s="144">
        <f t="shared" si="33"/>
        <v>0</v>
      </c>
      <c r="AR190" s="145" t="s">
        <v>332</v>
      </c>
      <c r="AT190" s="145" t="s">
        <v>223</v>
      </c>
      <c r="AU190" s="145" t="s">
        <v>159</v>
      </c>
      <c r="AY190" s="17" t="s">
        <v>152</v>
      </c>
      <c r="BE190" s="146">
        <f t="shared" si="34"/>
        <v>0</v>
      </c>
      <c r="BF190" s="146">
        <f t="shared" si="35"/>
        <v>0</v>
      </c>
      <c r="BG190" s="146">
        <f t="shared" si="36"/>
        <v>0</v>
      </c>
      <c r="BH190" s="146">
        <f t="shared" si="37"/>
        <v>0</v>
      </c>
      <c r="BI190" s="146">
        <f t="shared" si="38"/>
        <v>0</v>
      </c>
      <c r="BJ190" s="17" t="s">
        <v>86</v>
      </c>
      <c r="BK190" s="146">
        <f t="shared" si="39"/>
        <v>0</v>
      </c>
      <c r="BL190" s="17" t="s">
        <v>251</v>
      </c>
      <c r="BM190" s="145" t="s">
        <v>833</v>
      </c>
    </row>
    <row r="191" spans="2:65" s="1" customFormat="1" ht="16.5" customHeight="1">
      <c r="B191" s="32"/>
      <c r="C191" s="171" t="s">
        <v>477</v>
      </c>
      <c r="D191" s="171" t="s">
        <v>223</v>
      </c>
      <c r="E191" s="172" t="s">
        <v>1429</v>
      </c>
      <c r="F191" s="173" t="s">
        <v>1430</v>
      </c>
      <c r="G191" s="174" t="s">
        <v>845</v>
      </c>
      <c r="H191" s="175">
        <v>1</v>
      </c>
      <c r="I191" s="176"/>
      <c r="J191" s="177">
        <f t="shared" si="30"/>
        <v>0</v>
      </c>
      <c r="K191" s="178"/>
      <c r="L191" s="179"/>
      <c r="M191" s="180" t="s">
        <v>1</v>
      </c>
      <c r="N191" s="181" t="s">
        <v>43</v>
      </c>
      <c r="P191" s="143">
        <f t="shared" si="31"/>
        <v>0</v>
      </c>
      <c r="Q191" s="143">
        <v>0</v>
      </c>
      <c r="R191" s="143">
        <f t="shared" si="32"/>
        <v>0</v>
      </c>
      <c r="S191" s="143">
        <v>0</v>
      </c>
      <c r="T191" s="144">
        <f t="shared" si="33"/>
        <v>0</v>
      </c>
      <c r="AR191" s="145" t="s">
        <v>332</v>
      </c>
      <c r="AT191" s="145" t="s">
        <v>223</v>
      </c>
      <c r="AU191" s="145" t="s">
        <v>159</v>
      </c>
      <c r="AY191" s="17" t="s">
        <v>152</v>
      </c>
      <c r="BE191" s="146">
        <f t="shared" si="34"/>
        <v>0</v>
      </c>
      <c r="BF191" s="146">
        <f t="shared" si="35"/>
        <v>0</v>
      </c>
      <c r="BG191" s="146">
        <f t="shared" si="36"/>
        <v>0</v>
      </c>
      <c r="BH191" s="146">
        <f t="shared" si="37"/>
        <v>0</v>
      </c>
      <c r="BI191" s="146">
        <f t="shared" si="38"/>
        <v>0</v>
      </c>
      <c r="BJ191" s="17" t="s">
        <v>86</v>
      </c>
      <c r="BK191" s="146">
        <f t="shared" si="39"/>
        <v>0</v>
      </c>
      <c r="BL191" s="17" t="s">
        <v>251</v>
      </c>
      <c r="BM191" s="145" t="s">
        <v>842</v>
      </c>
    </row>
    <row r="192" spans="2:65" s="1" customFormat="1" ht="16.5" customHeight="1">
      <c r="B192" s="32"/>
      <c r="C192" s="171" t="s">
        <v>481</v>
      </c>
      <c r="D192" s="171" t="s">
        <v>223</v>
      </c>
      <c r="E192" s="172" t="s">
        <v>1431</v>
      </c>
      <c r="F192" s="173" t="s">
        <v>1432</v>
      </c>
      <c r="G192" s="174" t="s">
        <v>845</v>
      </c>
      <c r="H192" s="175">
        <v>1</v>
      </c>
      <c r="I192" s="176"/>
      <c r="J192" s="177">
        <f t="shared" si="30"/>
        <v>0</v>
      </c>
      <c r="K192" s="178"/>
      <c r="L192" s="179"/>
      <c r="M192" s="180" t="s">
        <v>1</v>
      </c>
      <c r="N192" s="181" t="s">
        <v>43</v>
      </c>
      <c r="P192" s="143">
        <f t="shared" si="31"/>
        <v>0</v>
      </c>
      <c r="Q192" s="143">
        <v>0</v>
      </c>
      <c r="R192" s="143">
        <f t="shared" si="32"/>
        <v>0</v>
      </c>
      <c r="S192" s="143">
        <v>0</v>
      </c>
      <c r="T192" s="144">
        <f t="shared" si="33"/>
        <v>0</v>
      </c>
      <c r="AR192" s="145" t="s">
        <v>332</v>
      </c>
      <c r="AT192" s="145" t="s">
        <v>223</v>
      </c>
      <c r="AU192" s="145" t="s">
        <v>159</v>
      </c>
      <c r="AY192" s="17" t="s">
        <v>152</v>
      </c>
      <c r="BE192" s="146">
        <f t="shared" si="34"/>
        <v>0</v>
      </c>
      <c r="BF192" s="146">
        <f t="shared" si="35"/>
        <v>0</v>
      </c>
      <c r="BG192" s="146">
        <f t="shared" si="36"/>
        <v>0</v>
      </c>
      <c r="BH192" s="146">
        <f t="shared" si="37"/>
        <v>0</v>
      </c>
      <c r="BI192" s="146">
        <f t="shared" si="38"/>
        <v>0</v>
      </c>
      <c r="BJ192" s="17" t="s">
        <v>86</v>
      </c>
      <c r="BK192" s="146">
        <f t="shared" si="39"/>
        <v>0</v>
      </c>
      <c r="BL192" s="17" t="s">
        <v>251</v>
      </c>
      <c r="BM192" s="145" t="s">
        <v>853</v>
      </c>
    </row>
    <row r="193" spans="2:65" s="1" customFormat="1" ht="16.5" customHeight="1">
      <c r="B193" s="32"/>
      <c r="C193" s="171" t="s">
        <v>486</v>
      </c>
      <c r="D193" s="171" t="s">
        <v>223</v>
      </c>
      <c r="E193" s="172" t="s">
        <v>1433</v>
      </c>
      <c r="F193" s="173" t="s">
        <v>1434</v>
      </c>
      <c r="G193" s="174" t="s">
        <v>845</v>
      </c>
      <c r="H193" s="175">
        <v>1</v>
      </c>
      <c r="I193" s="176"/>
      <c r="J193" s="177">
        <f t="shared" si="30"/>
        <v>0</v>
      </c>
      <c r="K193" s="178"/>
      <c r="L193" s="179"/>
      <c r="M193" s="180" t="s">
        <v>1</v>
      </c>
      <c r="N193" s="181" t="s">
        <v>43</v>
      </c>
      <c r="P193" s="143">
        <f t="shared" si="31"/>
        <v>0</v>
      </c>
      <c r="Q193" s="143">
        <v>0</v>
      </c>
      <c r="R193" s="143">
        <f t="shared" si="32"/>
        <v>0</v>
      </c>
      <c r="S193" s="143">
        <v>0</v>
      </c>
      <c r="T193" s="144">
        <f t="shared" si="33"/>
        <v>0</v>
      </c>
      <c r="AR193" s="145" t="s">
        <v>332</v>
      </c>
      <c r="AT193" s="145" t="s">
        <v>223</v>
      </c>
      <c r="AU193" s="145" t="s">
        <v>159</v>
      </c>
      <c r="AY193" s="17" t="s">
        <v>152</v>
      </c>
      <c r="BE193" s="146">
        <f t="shared" si="34"/>
        <v>0</v>
      </c>
      <c r="BF193" s="146">
        <f t="shared" si="35"/>
        <v>0</v>
      </c>
      <c r="BG193" s="146">
        <f t="shared" si="36"/>
        <v>0</v>
      </c>
      <c r="BH193" s="146">
        <f t="shared" si="37"/>
        <v>0</v>
      </c>
      <c r="BI193" s="146">
        <f t="shared" si="38"/>
        <v>0</v>
      </c>
      <c r="BJ193" s="17" t="s">
        <v>86</v>
      </c>
      <c r="BK193" s="146">
        <f t="shared" si="39"/>
        <v>0</v>
      </c>
      <c r="BL193" s="17" t="s">
        <v>251</v>
      </c>
      <c r="BM193" s="145" t="s">
        <v>865</v>
      </c>
    </row>
    <row r="194" spans="2:65" s="1" customFormat="1" ht="16.5" customHeight="1">
      <c r="B194" s="32"/>
      <c r="C194" s="171" t="s">
        <v>490</v>
      </c>
      <c r="D194" s="171" t="s">
        <v>223</v>
      </c>
      <c r="E194" s="172" t="s">
        <v>1435</v>
      </c>
      <c r="F194" s="173" t="s">
        <v>1436</v>
      </c>
      <c r="G194" s="174" t="s">
        <v>845</v>
      </c>
      <c r="H194" s="175">
        <v>1</v>
      </c>
      <c r="I194" s="176"/>
      <c r="J194" s="177">
        <f t="shared" si="30"/>
        <v>0</v>
      </c>
      <c r="K194" s="178"/>
      <c r="L194" s="179"/>
      <c r="M194" s="180" t="s">
        <v>1</v>
      </c>
      <c r="N194" s="181" t="s">
        <v>43</v>
      </c>
      <c r="P194" s="143">
        <f t="shared" si="31"/>
        <v>0</v>
      </c>
      <c r="Q194" s="143">
        <v>0</v>
      </c>
      <c r="R194" s="143">
        <f t="shared" si="32"/>
        <v>0</v>
      </c>
      <c r="S194" s="143">
        <v>0</v>
      </c>
      <c r="T194" s="144">
        <f t="shared" si="33"/>
        <v>0</v>
      </c>
      <c r="AR194" s="145" t="s">
        <v>332</v>
      </c>
      <c r="AT194" s="145" t="s">
        <v>223</v>
      </c>
      <c r="AU194" s="145" t="s">
        <v>159</v>
      </c>
      <c r="AY194" s="17" t="s">
        <v>152</v>
      </c>
      <c r="BE194" s="146">
        <f t="shared" si="34"/>
        <v>0</v>
      </c>
      <c r="BF194" s="146">
        <f t="shared" si="35"/>
        <v>0</v>
      </c>
      <c r="BG194" s="146">
        <f t="shared" si="36"/>
        <v>0</v>
      </c>
      <c r="BH194" s="146">
        <f t="shared" si="37"/>
        <v>0</v>
      </c>
      <c r="BI194" s="146">
        <f t="shared" si="38"/>
        <v>0</v>
      </c>
      <c r="BJ194" s="17" t="s">
        <v>86</v>
      </c>
      <c r="BK194" s="146">
        <f t="shared" si="39"/>
        <v>0</v>
      </c>
      <c r="BL194" s="17" t="s">
        <v>251</v>
      </c>
      <c r="BM194" s="145" t="s">
        <v>874</v>
      </c>
    </row>
    <row r="195" spans="2:65" s="1" customFormat="1" ht="16.5" customHeight="1">
      <c r="B195" s="32"/>
      <c r="C195" s="171" t="s">
        <v>496</v>
      </c>
      <c r="D195" s="171" t="s">
        <v>223</v>
      </c>
      <c r="E195" s="172" t="s">
        <v>1437</v>
      </c>
      <c r="F195" s="173" t="s">
        <v>1438</v>
      </c>
      <c r="G195" s="174" t="s">
        <v>845</v>
      </c>
      <c r="H195" s="175">
        <v>2</v>
      </c>
      <c r="I195" s="176"/>
      <c r="J195" s="177">
        <f t="shared" si="30"/>
        <v>0</v>
      </c>
      <c r="K195" s="178"/>
      <c r="L195" s="179"/>
      <c r="M195" s="180" t="s">
        <v>1</v>
      </c>
      <c r="N195" s="181" t="s">
        <v>43</v>
      </c>
      <c r="P195" s="143">
        <f t="shared" si="31"/>
        <v>0</v>
      </c>
      <c r="Q195" s="143">
        <v>0</v>
      </c>
      <c r="R195" s="143">
        <f t="shared" si="32"/>
        <v>0</v>
      </c>
      <c r="S195" s="143">
        <v>0</v>
      </c>
      <c r="T195" s="144">
        <f t="shared" si="33"/>
        <v>0</v>
      </c>
      <c r="AR195" s="145" t="s">
        <v>332</v>
      </c>
      <c r="AT195" s="145" t="s">
        <v>223</v>
      </c>
      <c r="AU195" s="145" t="s">
        <v>159</v>
      </c>
      <c r="AY195" s="17" t="s">
        <v>152</v>
      </c>
      <c r="BE195" s="146">
        <f t="shared" si="34"/>
        <v>0</v>
      </c>
      <c r="BF195" s="146">
        <f t="shared" si="35"/>
        <v>0</v>
      </c>
      <c r="BG195" s="146">
        <f t="shared" si="36"/>
        <v>0</v>
      </c>
      <c r="BH195" s="146">
        <f t="shared" si="37"/>
        <v>0</v>
      </c>
      <c r="BI195" s="146">
        <f t="shared" si="38"/>
        <v>0</v>
      </c>
      <c r="BJ195" s="17" t="s">
        <v>86</v>
      </c>
      <c r="BK195" s="146">
        <f t="shared" si="39"/>
        <v>0</v>
      </c>
      <c r="BL195" s="17" t="s">
        <v>251</v>
      </c>
      <c r="BM195" s="145" t="s">
        <v>886</v>
      </c>
    </row>
    <row r="196" spans="2:65" s="1" customFormat="1" ht="16.5" customHeight="1">
      <c r="B196" s="32"/>
      <c r="C196" s="171" t="s">
        <v>502</v>
      </c>
      <c r="D196" s="171" t="s">
        <v>223</v>
      </c>
      <c r="E196" s="172" t="s">
        <v>1439</v>
      </c>
      <c r="F196" s="173" t="s">
        <v>1440</v>
      </c>
      <c r="G196" s="174" t="s">
        <v>845</v>
      </c>
      <c r="H196" s="175">
        <v>3</v>
      </c>
      <c r="I196" s="176"/>
      <c r="J196" s="177">
        <f t="shared" si="30"/>
        <v>0</v>
      </c>
      <c r="K196" s="178"/>
      <c r="L196" s="179"/>
      <c r="M196" s="180" t="s">
        <v>1</v>
      </c>
      <c r="N196" s="181" t="s">
        <v>43</v>
      </c>
      <c r="P196" s="143">
        <f t="shared" si="31"/>
        <v>0</v>
      </c>
      <c r="Q196" s="143">
        <v>0</v>
      </c>
      <c r="R196" s="143">
        <f t="shared" si="32"/>
        <v>0</v>
      </c>
      <c r="S196" s="143">
        <v>0</v>
      </c>
      <c r="T196" s="144">
        <f t="shared" si="33"/>
        <v>0</v>
      </c>
      <c r="AR196" s="145" t="s">
        <v>332</v>
      </c>
      <c r="AT196" s="145" t="s">
        <v>223</v>
      </c>
      <c r="AU196" s="145" t="s">
        <v>159</v>
      </c>
      <c r="AY196" s="17" t="s">
        <v>152</v>
      </c>
      <c r="BE196" s="146">
        <f t="shared" si="34"/>
        <v>0</v>
      </c>
      <c r="BF196" s="146">
        <f t="shared" si="35"/>
        <v>0</v>
      </c>
      <c r="BG196" s="146">
        <f t="shared" si="36"/>
        <v>0</v>
      </c>
      <c r="BH196" s="146">
        <f t="shared" si="37"/>
        <v>0</v>
      </c>
      <c r="BI196" s="146">
        <f t="shared" si="38"/>
        <v>0</v>
      </c>
      <c r="BJ196" s="17" t="s">
        <v>86</v>
      </c>
      <c r="BK196" s="146">
        <f t="shared" si="39"/>
        <v>0</v>
      </c>
      <c r="BL196" s="17" t="s">
        <v>251</v>
      </c>
      <c r="BM196" s="145" t="s">
        <v>896</v>
      </c>
    </row>
    <row r="197" spans="2:65" s="1" customFormat="1" ht="21.75" customHeight="1">
      <c r="B197" s="32"/>
      <c r="C197" s="171" t="s">
        <v>507</v>
      </c>
      <c r="D197" s="171" t="s">
        <v>223</v>
      </c>
      <c r="E197" s="172" t="s">
        <v>1441</v>
      </c>
      <c r="F197" s="173" t="s">
        <v>1442</v>
      </c>
      <c r="G197" s="174" t="s">
        <v>845</v>
      </c>
      <c r="H197" s="175">
        <v>1</v>
      </c>
      <c r="I197" s="176"/>
      <c r="J197" s="177">
        <f t="shared" si="30"/>
        <v>0</v>
      </c>
      <c r="K197" s="178"/>
      <c r="L197" s="179"/>
      <c r="M197" s="180" t="s">
        <v>1</v>
      </c>
      <c r="N197" s="181" t="s">
        <v>43</v>
      </c>
      <c r="P197" s="143">
        <f t="shared" si="31"/>
        <v>0</v>
      </c>
      <c r="Q197" s="143">
        <v>0</v>
      </c>
      <c r="R197" s="143">
        <f t="shared" si="32"/>
        <v>0</v>
      </c>
      <c r="S197" s="143">
        <v>0</v>
      </c>
      <c r="T197" s="144">
        <f t="shared" si="33"/>
        <v>0</v>
      </c>
      <c r="AR197" s="145" t="s">
        <v>332</v>
      </c>
      <c r="AT197" s="145" t="s">
        <v>223</v>
      </c>
      <c r="AU197" s="145" t="s">
        <v>159</v>
      </c>
      <c r="AY197" s="17" t="s">
        <v>152</v>
      </c>
      <c r="BE197" s="146">
        <f t="shared" si="34"/>
        <v>0</v>
      </c>
      <c r="BF197" s="146">
        <f t="shared" si="35"/>
        <v>0</v>
      </c>
      <c r="BG197" s="146">
        <f t="shared" si="36"/>
        <v>0</v>
      </c>
      <c r="BH197" s="146">
        <f t="shared" si="37"/>
        <v>0</v>
      </c>
      <c r="BI197" s="146">
        <f t="shared" si="38"/>
        <v>0</v>
      </c>
      <c r="BJ197" s="17" t="s">
        <v>86</v>
      </c>
      <c r="BK197" s="146">
        <f t="shared" si="39"/>
        <v>0</v>
      </c>
      <c r="BL197" s="17" t="s">
        <v>251</v>
      </c>
      <c r="BM197" s="145" t="s">
        <v>905</v>
      </c>
    </row>
    <row r="198" spans="2:65" s="1" customFormat="1" ht="16.5" customHeight="1">
      <c r="B198" s="32"/>
      <c r="C198" s="171" t="s">
        <v>511</v>
      </c>
      <c r="D198" s="171" t="s">
        <v>223</v>
      </c>
      <c r="E198" s="172" t="s">
        <v>1443</v>
      </c>
      <c r="F198" s="173" t="s">
        <v>1444</v>
      </c>
      <c r="G198" s="174" t="s">
        <v>845</v>
      </c>
      <c r="H198" s="175">
        <v>1</v>
      </c>
      <c r="I198" s="176"/>
      <c r="J198" s="177">
        <f t="shared" si="30"/>
        <v>0</v>
      </c>
      <c r="K198" s="178"/>
      <c r="L198" s="179"/>
      <c r="M198" s="180" t="s">
        <v>1</v>
      </c>
      <c r="N198" s="181" t="s">
        <v>43</v>
      </c>
      <c r="P198" s="143">
        <f t="shared" si="31"/>
        <v>0</v>
      </c>
      <c r="Q198" s="143">
        <v>0</v>
      </c>
      <c r="R198" s="143">
        <f t="shared" si="32"/>
        <v>0</v>
      </c>
      <c r="S198" s="143">
        <v>0</v>
      </c>
      <c r="T198" s="144">
        <f t="shared" si="33"/>
        <v>0</v>
      </c>
      <c r="AR198" s="145" t="s">
        <v>332</v>
      </c>
      <c r="AT198" s="145" t="s">
        <v>223</v>
      </c>
      <c r="AU198" s="145" t="s">
        <v>159</v>
      </c>
      <c r="AY198" s="17" t="s">
        <v>152</v>
      </c>
      <c r="BE198" s="146">
        <f t="shared" si="34"/>
        <v>0</v>
      </c>
      <c r="BF198" s="146">
        <f t="shared" si="35"/>
        <v>0</v>
      </c>
      <c r="BG198" s="146">
        <f t="shared" si="36"/>
        <v>0</v>
      </c>
      <c r="BH198" s="146">
        <f t="shared" si="37"/>
        <v>0</v>
      </c>
      <c r="BI198" s="146">
        <f t="shared" si="38"/>
        <v>0</v>
      </c>
      <c r="BJ198" s="17" t="s">
        <v>86</v>
      </c>
      <c r="BK198" s="146">
        <f t="shared" si="39"/>
        <v>0</v>
      </c>
      <c r="BL198" s="17" t="s">
        <v>251</v>
      </c>
      <c r="BM198" s="145" t="s">
        <v>916</v>
      </c>
    </row>
    <row r="199" spans="2:65" s="15" customFormat="1" ht="20.9" customHeight="1">
      <c r="B199" s="191"/>
      <c r="D199" s="192" t="s">
        <v>77</v>
      </c>
      <c r="E199" s="192" t="s">
        <v>1445</v>
      </c>
      <c r="F199" s="192" t="s">
        <v>1362</v>
      </c>
      <c r="I199" s="193"/>
      <c r="J199" s="194">
        <f>BK199</f>
        <v>0</v>
      </c>
      <c r="L199" s="191"/>
      <c r="M199" s="195"/>
      <c r="P199" s="196">
        <f>SUM(P200:P210)</f>
        <v>0</v>
      </c>
      <c r="R199" s="196">
        <f>SUM(R200:R210)</f>
        <v>0</v>
      </c>
      <c r="T199" s="197">
        <f>SUM(T200:T210)</f>
        <v>0</v>
      </c>
      <c r="AR199" s="192" t="s">
        <v>88</v>
      </c>
      <c r="AT199" s="198" t="s">
        <v>77</v>
      </c>
      <c r="AU199" s="198" t="s">
        <v>153</v>
      </c>
      <c r="AY199" s="192" t="s">
        <v>152</v>
      </c>
      <c r="BK199" s="199">
        <f>SUM(BK200:BK210)</f>
        <v>0</v>
      </c>
    </row>
    <row r="200" spans="2:65" s="1" customFormat="1" ht="16.5" customHeight="1">
      <c r="B200" s="32"/>
      <c r="C200" s="133" t="s">
        <v>516</v>
      </c>
      <c r="D200" s="133" t="s">
        <v>155</v>
      </c>
      <c r="E200" s="134" t="s">
        <v>1446</v>
      </c>
      <c r="F200" s="135" t="s">
        <v>1447</v>
      </c>
      <c r="G200" s="136" t="s">
        <v>845</v>
      </c>
      <c r="H200" s="137">
        <v>12</v>
      </c>
      <c r="I200" s="138"/>
      <c r="J200" s="139">
        <f t="shared" ref="J200:J210" si="40">ROUND(I200*H200,2)</f>
        <v>0</v>
      </c>
      <c r="K200" s="140"/>
      <c r="L200" s="32"/>
      <c r="M200" s="141" t="s">
        <v>1</v>
      </c>
      <c r="N200" s="142" t="s">
        <v>43</v>
      </c>
      <c r="P200" s="143">
        <f t="shared" ref="P200:P210" si="41">O200*H200</f>
        <v>0</v>
      </c>
      <c r="Q200" s="143">
        <v>0</v>
      </c>
      <c r="R200" s="143">
        <f t="shared" ref="R200:R210" si="42">Q200*H200</f>
        <v>0</v>
      </c>
      <c r="S200" s="143">
        <v>0</v>
      </c>
      <c r="T200" s="144">
        <f t="shared" ref="T200:T210" si="43">S200*H200</f>
        <v>0</v>
      </c>
      <c r="AR200" s="145" t="s">
        <v>251</v>
      </c>
      <c r="AT200" s="145" t="s">
        <v>155</v>
      </c>
      <c r="AU200" s="145" t="s">
        <v>159</v>
      </c>
      <c r="AY200" s="17" t="s">
        <v>152</v>
      </c>
      <c r="BE200" s="146">
        <f t="shared" ref="BE200:BE210" si="44">IF(N200="základní",J200,0)</f>
        <v>0</v>
      </c>
      <c r="BF200" s="146">
        <f t="shared" ref="BF200:BF210" si="45">IF(N200="snížená",J200,0)</f>
        <v>0</v>
      </c>
      <c r="BG200" s="146">
        <f t="shared" ref="BG200:BG210" si="46">IF(N200="zákl. přenesená",J200,0)</f>
        <v>0</v>
      </c>
      <c r="BH200" s="146">
        <f t="shared" ref="BH200:BH210" si="47">IF(N200="sníž. přenesená",J200,0)</f>
        <v>0</v>
      </c>
      <c r="BI200" s="146">
        <f t="shared" ref="BI200:BI210" si="48">IF(N200="nulová",J200,0)</f>
        <v>0</v>
      </c>
      <c r="BJ200" s="17" t="s">
        <v>86</v>
      </c>
      <c r="BK200" s="146">
        <f t="shared" ref="BK200:BK210" si="49">ROUND(I200*H200,2)</f>
        <v>0</v>
      </c>
      <c r="BL200" s="17" t="s">
        <v>251</v>
      </c>
      <c r="BM200" s="145" t="s">
        <v>924</v>
      </c>
    </row>
    <row r="201" spans="2:65" s="1" customFormat="1" ht="16.5" customHeight="1">
      <c r="B201" s="32"/>
      <c r="C201" s="133" t="s">
        <v>522</v>
      </c>
      <c r="D201" s="133" t="s">
        <v>155</v>
      </c>
      <c r="E201" s="134" t="s">
        <v>1448</v>
      </c>
      <c r="F201" s="135" t="s">
        <v>1372</v>
      </c>
      <c r="G201" s="136" t="s">
        <v>845</v>
      </c>
      <c r="H201" s="137">
        <v>2</v>
      </c>
      <c r="I201" s="138"/>
      <c r="J201" s="139">
        <f t="shared" si="40"/>
        <v>0</v>
      </c>
      <c r="K201" s="140"/>
      <c r="L201" s="32"/>
      <c r="M201" s="141" t="s">
        <v>1</v>
      </c>
      <c r="N201" s="142" t="s">
        <v>43</v>
      </c>
      <c r="P201" s="143">
        <f t="shared" si="41"/>
        <v>0</v>
      </c>
      <c r="Q201" s="143">
        <v>0</v>
      </c>
      <c r="R201" s="143">
        <f t="shared" si="42"/>
        <v>0</v>
      </c>
      <c r="S201" s="143">
        <v>0</v>
      </c>
      <c r="T201" s="144">
        <f t="shared" si="43"/>
        <v>0</v>
      </c>
      <c r="AR201" s="145" t="s">
        <v>251</v>
      </c>
      <c r="AT201" s="145" t="s">
        <v>155</v>
      </c>
      <c r="AU201" s="145" t="s">
        <v>159</v>
      </c>
      <c r="AY201" s="17" t="s">
        <v>152</v>
      </c>
      <c r="BE201" s="146">
        <f t="shared" si="44"/>
        <v>0</v>
      </c>
      <c r="BF201" s="146">
        <f t="shared" si="45"/>
        <v>0</v>
      </c>
      <c r="BG201" s="146">
        <f t="shared" si="46"/>
        <v>0</v>
      </c>
      <c r="BH201" s="146">
        <f t="shared" si="47"/>
        <v>0</v>
      </c>
      <c r="BI201" s="146">
        <f t="shared" si="48"/>
        <v>0</v>
      </c>
      <c r="BJ201" s="17" t="s">
        <v>86</v>
      </c>
      <c r="BK201" s="146">
        <f t="shared" si="49"/>
        <v>0</v>
      </c>
      <c r="BL201" s="17" t="s">
        <v>251</v>
      </c>
      <c r="BM201" s="145" t="s">
        <v>935</v>
      </c>
    </row>
    <row r="202" spans="2:65" s="1" customFormat="1" ht="16.5" customHeight="1">
      <c r="B202" s="32"/>
      <c r="C202" s="133" t="s">
        <v>528</v>
      </c>
      <c r="D202" s="133" t="s">
        <v>155</v>
      </c>
      <c r="E202" s="134" t="s">
        <v>1449</v>
      </c>
      <c r="F202" s="135" t="s">
        <v>1450</v>
      </c>
      <c r="G202" s="136" t="s">
        <v>845</v>
      </c>
      <c r="H202" s="137">
        <v>1</v>
      </c>
      <c r="I202" s="138"/>
      <c r="J202" s="139">
        <f t="shared" si="40"/>
        <v>0</v>
      </c>
      <c r="K202" s="140"/>
      <c r="L202" s="32"/>
      <c r="M202" s="141" t="s">
        <v>1</v>
      </c>
      <c r="N202" s="142" t="s">
        <v>43</v>
      </c>
      <c r="P202" s="143">
        <f t="shared" si="41"/>
        <v>0</v>
      </c>
      <c r="Q202" s="143">
        <v>0</v>
      </c>
      <c r="R202" s="143">
        <f t="shared" si="42"/>
        <v>0</v>
      </c>
      <c r="S202" s="143">
        <v>0</v>
      </c>
      <c r="T202" s="144">
        <f t="shared" si="43"/>
        <v>0</v>
      </c>
      <c r="AR202" s="145" t="s">
        <v>251</v>
      </c>
      <c r="AT202" s="145" t="s">
        <v>155</v>
      </c>
      <c r="AU202" s="145" t="s">
        <v>159</v>
      </c>
      <c r="AY202" s="17" t="s">
        <v>152</v>
      </c>
      <c r="BE202" s="146">
        <f t="shared" si="44"/>
        <v>0</v>
      </c>
      <c r="BF202" s="146">
        <f t="shared" si="45"/>
        <v>0</v>
      </c>
      <c r="BG202" s="146">
        <f t="shared" si="46"/>
        <v>0</v>
      </c>
      <c r="BH202" s="146">
        <f t="shared" si="47"/>
        <v>0</v>
      </c>
      <c r="BI202" s="146">
        <f t="shared" si="48"/>
        <v>0</v>
      </c>
      <c r="BJ202" s="17" t="s">
        <v>86</v>
      </c>
      <c r="BK202" s="146">
        <f t="shared" si="49"/>
        <v>0</v>
      </c>
      <c r="BL202" s="17" t="s">
        <v>251</v>
      </c>
      <c r="BM202" s="145" t="s">
        <v>945</v>
      </c>
    </row>
    <row r="203" spans="2:65" s="1" customFormat="1" ht="16.5" customHeight="1">
      <c r="B203" s="32"/>
      <c r="C203" s="133" t="s">
        <v>537</v>
      </c>
      <c r="D203" s="133" t="s">
        <v>155</v>
      </c>
      <c r="E203" s="134" t="s">
        <v>1451</v>
      </c>
      <c r="F203" s="135" t="s">
        <v>1452</v>
      </c>
      <c r="G203" s="136" t="s">
        <v>845</v>
      </c>
      <c r="H203" s="137">
        <v>1</v>
      </c>
      <c r="I203" s="138"/>
      <c r="J203" s="139">
        <f t="shared" si="40"/>
        <v>0</v>
      </c>
      <c r="K203" s="140"/>
      <c r="L203" s="32"/>
      <c r="M203" s="141" t="s">
        <v>1</v>
      </c>
      <c r="N203" s="142" t="s">
        <v>43</v>
      </c>
      <c r="P203" s="143">
        <f t="shared" si="41"/>
        <v>0</v>
      </c>
      <c r="Q203" s="143">
        <v>0</v>
      </c>
      <c r="R203" s="143">
        <f t="shared" si="42"/>
        <v>0</v>
      </c>
      <c r="S203" s="143">
        <v>0</v>
      </c>
      <c r="T203" s="144">
        <f t="shared" si="43"/>
        <v>0</v>
      </c>
      <c r="AR203" s="145" t="s">
        <v>251</v>
      </c>
      <c r="AT203" s="145" t="s">
        <v>155</v>
      </c>
      <c r="AU203" s="145" t="s">
        <v>159</v>
      </c>
      <c r="AY203" s="17" t="s">
        <v>152</v>
      </c>
      <c r="BE203" s="146">
        <f t="shared" si="44"/>
        <v>0</v>
      </c>
      <c r="BF203" s="146">
        <f t="shared" si="45"/>
        <v>0</v>
      </c>
      <c r="BG203" s="146">
        <f t="shared" si="46"/>
        <v>0</v>
      </c>
      <c r="BH203" s="146">
        <f t="shared" si="47"/>
        <v>0</v>
      </c>
      <c r="BI203" s="146">
        <f t="shared" si="48"/>
        <v>0</v>
      </c>
      <c r="BJ203" s="17" t="s">
        <v>86</v>
      </c>
      <c r="BK203" s="146">
        <f t="shared" si="49"/>
        <v>0</v>
      </c>
      <c r="BL203" s="17" t="s">
        <v>251</v>
      </c>
      <c r="BM203" s="145" t="s">
        <v>956</v>
      </c>
    </row>
    <row r="204" spans="2:65" s="1" customFormat="1" ht="16.5" customHeight="1">
      <c r="B204" s="32"/>
      <c r="C204" s="133" t="s">
        <v>543</v>
      </c>
      <c r="D204" s="133" t="s">
        <v>155</v>
      </c>
      <c r="E204" s="134" t="s">
        <v>1453</v>
      </c>
      <c r="F204" s="135" t="s">
        <v>1454</v>
      </c>
      <c r="G204" s="136" t="s">
        <v>845</v>
      </c>
      <c r="H204" s="137">
        <v>1</v>
      </c>
      <c r="I204" s="138"/>
      <c r="J204" s="139">
        <f t="shared" si="40"/>
        <v>0</v>
      </c>
      <c r="K204" s="140"/>
      <c r="L204" s="32"/>
      <c r="M204" s="141" t="s">
        <v>1</v>
      </c>
      <c r="N204" s="142" t="s">
        <v>43</v>
      </c>
      <c r="P204" s="143">
        <f t="shared" si="41"/>
        <v>0</v>
      </c>
      <c r="Q204" s="143">
        <v>0</v>
      </c>
      <c r="R204" s="143">
        <f t="shared" si="42"/>
        <v>0</v>
      </c>
      <c r="S204" s="143">
        <v>0</v>
      </c>
      <c r="T204" s="144">
        <f t="shared" si="43"/>
        <v>0</v>
      </c>
      <c r="AR204" s="145" t="s">
        <v>251</v>
      </c>
      <c r="AT204" s="145" t="s">
        <v>155</v>
      </c>
      <c r="AU204" s="145" t="s">
        <v>159</v>
      </c>
      <c r="AY204" s="17" t="s">
        <v>152</v>
      </c>
      <c r="BE204" s="146">
        <f t="shared" si="44"/>
        <v>0</v>
      </c>
      <c r="BF204" s="146">
        <f t="shared" si="45"/>
        <v>0</v>
      </c>
      <c r="BG204" s="146">
        <f t="shared" si="46"/>
        <v>0</v>
      </c>
      <c r="BH204" s="146">
        <f t="shared" si="47"/>
        <v>0</v>
      </c>
      <c r="BI204" s="146">
        <f t="shared" si="48"/>
        <v>0</v>
      </c>
      <c r="BJ204" s="17" t="s">
        <v>86</v>
      </c>
      <c r="BK204" s="146">
        <f t="shared" si="49"/>
        <v>0</v>
      </c>
      <c r="BL204" s="17" t="s">
        <v>251</v>
      </c>
      <c r="BM204" s="145" t="s">
        <v>967</v>
      </c>
    </row>
    <row r="205" spans="2:65" s="1" customFormat="1" ht="16.5" customHeight="1">
      <c r="B205" s="32"/>
      <c r="C205" s="133" t="s">
        <v>554</v>
      </c>
      <c r="D205" s="133" t="s">
        <v>155</v>
      </c>
      <c r="E205" s="134" t="s">
        <v>1455</v>
      </c>
      <c r="F205" s="135" t="s">
        <v>1456</v>
      </c>
      <c r="G205" s="136" t="s">
        <v>845</v>
      </c>
      <c r="H205" s="137">
        <v>1</v>
      </c>
      <c r="I205" s="138"/>
      <c r="J205" s="139">
        <f t="shared" si="40"/>
        <v>0</v>
      </c>
      <c r="K205" s="140"/>
      <c r="L205" s="32"/>
      <c r="M205" s="141" t="s">
        <v>1</v>
      </c>
      <c r="N205" s="142" t="s">
        <v>43</v>
      </c>
      <c r="P205" s="143">
        <f t="shared" si="41"/>
        <v>0</v>
      </c>
      <c r="Q205" s="143">
        <v>0</v>
      </c>
      <c r="R205" s="143">
        <f t="shared" si="42"/>
        <v>0</v>
      </c>
      <c r="S205" s="143">
        <v>0</v>
      </c>
      <c r="T205" s="144">
        <f t="shared" si="43"/>
        <v>0</v>
      </c>
      <c r="AR205" s="145" t="s">
        <v>251</v>
      </c>
      <c r="AT205" s="145" t="s">
        <v>155</v>
      </c>
      <c r="AU205" s="145" t="s">
        <v>159</v>
      </c>
      <c r="AY205" s="17" t="s">
        <v>152</v>
      </c>
      <c r="BE205" s="146">
        <f t="shared" si="44"/>
        <v>0</v>
      </c>
      <c r="BF205" s="146">
        <f t="shared" si="45"/>
        <v>0</v>
      </c>
      <c r="BG205" s="146">
        <f t="shared" si="46"/>
        <v>0</v>
      </c>
      <c r="BH205" s="146">
        <f t="shared" si="47"/>
        <v>0</v>
      </c>
      <c r="BI205" s="146">
        <f t="shared" si="48"/>
        <v>0</v>
      </c>
      <c r="BJ205" s="17" t="s">
        <v>86</v>
      </c>
      <c r="BK205" s="146">
        <f t="shared" si="49"/>
        <v>0</v>
      </c>
      <c r="BL205" s="17" t="s">
        <v>251</v>
      </c>
      <c r="BM205" s="145" t="s">
        <v>976</v>
      </c>
    </row>
    <row r="206" spans="2:65" s="1" customFormat="1" ht="24.25" customHeight="1">
      <c r="B206" s="32"/>
      <c r="C206" s="133" t="s">
        <v>561</v>
      </c>
      <c r="D206" s="133" t="s">
        <v>155</v>
      </c>
      <c r="E206" s="134" t="s">
        <v>1457</v>
      </c>
      <c r="F206" s="135" t="s">
        <v>1458</v>
      </c>
      <c r="G206" s="136" t="s">
        <v>747</v>
      </c>
      <c r="H206" s="137">
        <v>1</v>
      </c>
      <c r="I206" s="138"/>
      <c r="J206" s="139">
        <f t="shared" si="40"/>
        <v>0</v>
      </c>
      <c r="K206" s="140"/>
      <c r="L206" s="32"/>
      <c r="M206" s="141" t="s">
        <v>1</v>
      </c>
      <c r="N206" s="142" t="s">
        <v>43</v>
      </c>
      <c r="P206" s="143">
        <f t="shared" si="41"/>
        <v>0</v>
      </c>
      <c r="Q206" s="143">
        <v>0</v>
      </c>
      <c r="R206" s="143">
        <f t="shared" si="42"/>
        <v>0</v>
      </c>
      <c r="S206" s="143">
        <v>0</v>
      </c>
      <c r="T206" s="144">
        <f t="shared" si="43"/>
        <v>0</v>
      </c>
      <c r="AR206" s="145" t="s">
        <v>251</v>
      </c>
      <c r="AT206" s="145" t="s">
        <v>155</v>
      </c>
      <c r="AU206" s="145" t="s">
        <v>159</v>
      </c>
      <c r="AY206" s="17" t="s">
        <v>152</v>
      </c>
      <c r="BE206" s="146">
        <f t="shared" si="44"/>
        <v>0</v>
      </c>
      <c r="BF206" s="146">
        <f t="shared" si="45"/>
        <v>0</v>
      </c>
      <c r="BG206" s="146">
        <f t="shared" si="46"/>
        <v>0</v>
      </c>
      <c r="BH206" s="146">
        <f t="shared" si="47"/>
        <v>0</v>
      </c>
      <c r="BI206" s="146">
        <f t="shared" si="48"/>
        <v>0</v>
      </c>
      <c r="BJ206" s="17" t="s">
        <v>86</v>
      </c>
      <c r="BK206" s="146">
        <f t="shared" si="49"/>
        <v>0</v>
      </c>
      <c r="BL206" s="17" t="s">
        <v>251</v>
      </c>
      <c r="BM206" s="145" t="s">
        <v>985</v>
      </c>
    </row>
    <row r="207" spans="2:65" s="1" customFormat="1" ht="16.5" customHeight="1">
      <c r="B207" s="32"/>
      <c r="C207" s="133" t="s">
        <v>567</v>
      </c>
      <c r="D207" s="133" t="s">
        <v>155</v>
      </c>
      <c r="E207" s="134" t="s">
        <v>1459</v>
      </c>
      <c r="F207" s="135" t="s">
        <v>1460</v>
      </c>
      <c r="G207" s="136" t="s">
        <v>845</v>
      </c>
      <c r="H207" s="137">
        <v>1</v>
      </c>
      <c r="I207" s="138"/>
      <c r="J207" s="139">
        <f t="shared" si="40"/>
        <v>0</v>
      </c>
      <c r="K207" s="140"/>
      <c r="L207" s="32"/>
      <c r="M207" s="141" t="s">
        <v>1</v>
      </c>
      <c r="N207" s="142" t="s">
        <v>43</v>
      </c>
      <c r="P207" s="143">
        <f t="shared" si="41"/>
        <v>0</v>
      </c>
      <c r="Q207" s="143">
        <v>0</v>
      </c>
      <c r="R207" s="143">
        <f t="shared" si="42"/>
        <v>0</v>
      </c>
      <c r="S207" s="143">
        <v>0</v>
      </c>
      <c r="T207" s="144">
        <f t="shared" si="43"/>
        <v>0</v>
      </c>
      <c r="AR207" s="145" t="s">
        <v>251</v>
      </c>
      <c r="AT207" s="145" t="s">
        <v>155</v>
      </c>
      <c r="AU207" s="145" t="s">
        <v>159</v>
      </c>
      <c r="AY207" s="17" t="s">
        <v>152</v>
      </c>
      <c r="BE207" s="146">
        <f t="shared" si="44"/>
        <v>0</v>
      </c>
      <c r="BF207" s="146">
        <f t="shared" si="45"/>
        <v>0</v>
      </c>
      <c r="BG207" s="146">
        <f t="shared" si="46"/>
        <v>0</v>
      </c>
      <c r="BH207" s="146">
        <f t="shared" si="47"/>
        <v>0</v>
      </c>
      <c r="BI207" s="146">
        <f t="shared" si="48"/>
        <v>0</v>
      </c>
      <c r="BJ207" s="17" t="s">
        <v>86</v>
      </c>
      <c r="BK207" s="146">
        <f t="shared" si="49"/>
        <v>0</v>
      </c>
      <c r="BL207" s="17" t="s">
        <v>251</v>
      </c>
      <c r="BM207" s="145" t="s">
        <v>992</v>
      </c>
    </row>
    <row r="208" spans="2:65" s="1" customFormat="1" ht="37.9" customHeight="1">
      <c r="B208" s="32"/>
      <c r="C208" s="133" t="s">
        <v>572</v>
      </c>
      <c r="D208" s="133" t="s">
        <v>155</v>
      </c>
      <c r="E208" s="134" t="s">
        <v>1461</v>
      </c>
      <c r="F208" s="135" t="s">
        <v>1462</v>
      </c>
      <c r="G208" s="136" t="s">
        <v>845</v>
      </c>
      <c r="H208" s="137">
        <v>1</v>
      </c>
      <c r="I208" s="138"/>
      <c r="J208" s="139">
        <f t="shared" si="40"/>
        <v>0</v>
      </c>
      <c r="K208" s="140"/>
      <c r="L208" s="32"/>
      <c r="M208" s="141" t="s">
        <v>1</v>
      </c>
      <c r="N208" s="142" t="s">
        <v>43</v>
      </c>
      <c r="P208" s="143">
        <f t="shared" si="41"/>
        <v>0</v>
      </c>
      <c r="Q208" s="143">
        <v>0</v>
      </c>
      <c r="R208" s="143">
        <f t="shared" si="42"/>
        <v>0</v>
      </c>
      <c r="S208" s="143">
        <v>0</v>
      </c>
      <c r="T208" s="144">
        <f t="shared" si="43"/>
        <v>0</v>
      </c>
      <c r="AR208" s="145" t="s">
        <v>251</v>
      </c>
      <c r="AT208" s="145" t="s">
        <v>155</v>
      </c>
      <c r="AU208" s="145" t="s">
        <v>159</v>
      </c>
      <c r="AY208" s="17" t="s">
        <v>152</v>
      </c>
      <c r="BE208" s="146">
        <f t="shared" si="44"/>
        <v>0</v>
      </c>
      <c r="BF208" s="146">
        <f t="shared" si="45"/>
        <v>0</v>
      </c>
      <c r="BG208" s="146">
        <f t="shared" si="46"/>
        <v>0</v>
      </c>
      <c r="BH208" s="146">
        <f t="shared" si="47"/>
        <v>0</v>
      </c>
      <c r="BI208" s="146">
        <f t="shared" si="48"/>
        <v>0</v>
      </c>
      <c r="BJ208" s="17" t="s">
        <v>86</v>
      </c>
      <c r="BK208" s="146">
        <f t="shared" si="49"/>
        <v>0</v>
      </c>
      <c r="BL208" s="17" t="s">
        <v>251</v>
      </c>
      <c r="BM208" s="145" t="s">
        <v>1001</v>
      </c>
    </row>
    <row r="209" spans="2:65" s="1" customFormat="1" ht="16.5" customHeight="1">
      <c r="B209" s="32"/>
      <c r="C209" s="133" t="s">
        <v>577</v>
      </c>
      <c r="D209" s="133" t="s">
        <v>155</v>
      </c>
      <c r="E209" s="134" t="s">
        <v>1463</v>
      </c>
      <c r="F209" s="135" t="s">
        <v>1464</v>
      </c>
      <c r="G209" s="136" t="s">
        <v>845</v>
      </c>
      <c r="H209" s="137">
        <v>1</v>
      </c>
      <c r="I209" s="138"/>
      <c r="J209" s="139">
        <f t="shared" si="40"/>
        <v>0</v>
      </c>
      <c r="K209" s="140"/>
      <c r="L209" s="32"/>
      <c r="M209" s="141" t="s">
        <v>1</v>
      </c>
      <c r="N209" s="142" t="s">
        <v>43</v>
      </c>
      <c r="P209" s="143">
        <f t="shared" si="41"/>
        <v>0</v>
      </c>
      <c r="Q209" s="143">
        <v>0</v>
      </c>
      <c r="R209" s="143">
        <f t="shared" si="42"/>
        <v>0</v>
      </c>
      <c r="S209" s="143">
        <v>0</v>
      </c>
      <c r="T209" s="144">
        <f t="shared" si="43"/>
        <v>0</v>
      </c>
      <c r="AR209" s="145" t="s">
        <v>251</v>
      </c>
      <c r="AT209" s="145" t="s">
        <v>155</v>
      </c>
      <c r="AU209" s="145" t="s">
        <v>159</v>
      </c>
      <c r="AY209" s="17" t="s">
        <v>152</v>
      </c>
      <c r="BE209" s="146">
        <f t="shared" si="44"/>
        <v>0</v>
      </c>
      <c r="BF209" s="146">
        <f t="shared" si="45"/>
        <v>0</v>
      </c>
      <c r="BG209" s="146">
        <f t="shared" si="46"/>
        <v>0</v>
      </c>
      <c r="BH209" s="146">
        <f t="shared" si="47"/>
        <v>0</v>
      </c>
      <c r="BI209" s="146">
        <f t="shared" si="48"/>
        <v>0</v>
      </c>
      <c r="BJ209" s="17" t="s">
        <v>86</v>
      </c>
      <c r="BK209" s="146">
        <f t="shared" si="49"/>
        <v>0</v>
      </c>
      <c r="BL209" s="17" t="s">
        <v>251</v>
      </c>
      <c r="BM209" s="145" t="s">
        <v>1010</v>
      </c>
    </row>
    <row r="210" spans="2:65" s="1" customFormat="1" ht="16.5" customHeight="1">
      <c r="B210" s="32"/>
      <c r="C210" s="133" t="s">
        <v>581</v>
      </c>
      <c r="D210" s="133" t="s">
        <v>155</v>
      </c>
      <c r="E210" s="134" t="s">
        <v>1465</v>
      </c>
      <c r="F210" s="135" t="s">
        <v>1466</v>
      </c>
      <c r="G210" s="136" t="s">
        <v>845</v>
      </c>
      <c r="H210" s="137">
        <v>1</v>
      </c>
      <c r="I210" s="138"/>
      <c r="J210" s="139">
        <f t="shared" si="40"/>
        <v>0</v>
      </c>
      <c r="K210" s="140"/>
      <c r="L210" s="32"/>
      <c r="M210" s="186" t="s">
        <v>1</v>
      </c>
      <c r="N210" s="187" t="s">
        <v>43</v>
      </c>
      <c r="O210" s="188"/>
      <c r="P210" s="189">
        <f t="shared" si="41"/>
        <v>0</v>
      </c>
      <c r="Q210" s="189">
        <v>0</v>
      </c>
      <c r="R210" s="189">
        <f t="shared" si="42"/>
        <v>0</v>
      </c>
      <c r="S210" s="189">
        <v>0</v>
      </c>
      <c r="T210" s="190">
        <f t="shared" si="43"/>
        <v>0</v>
      </c>
      <c r="AR210" s="145" t="s">
        <v>251</v>
      </c>
      <c r="AT210" s="145" t="s">
        <v>155</v>
      </c>
      <c r="AU210" s="145" t="s">
        <v>159</v>
      </c>
      <c r="AY210" s="17" t="s">
        <v>152</v>
      </c>
      <c r="BE210" s="146">
        <f t="shared" si="44"/>
        <v>0</v>
      </c>
      <c r="BF210" s="146">
        <f t="shared" si="45"/>
        <v>0</v>
      </c>
      <c r="BG210" s="146">
        <f t="shared" si="46"/>
        <v>0</v>
      </c>
      <c r="BH210" s="146">
        <f t="shared" si="47"/>
        <v>0</v>
      </c>
      <c r="BI210" s="146">
        <f t="shared" si="48"/>
        <v>0</v>
      </c>
      <c r="BJ210" s="17" t="s">
        <v>86</v>
      </c>
      <c r="BK210" s="146">
        <f t="shared" si="49"/>
        <v>0</v>
      </c>
      <c r="BL210" s="17" t="s">
        <v>251</v>
      </c>
      <c r="BM210" s="145" t="s">
        <v>1024</v>
      </c>
    </row>
    <row r="211" spans="2:65" s="1" customFormat="1" ht="7" customHeight="1">
      <c r="B211" s="44"/>
      <c r="C211" s="45"/>
      <c r="D211" s="45"/>
      <c r="E211" s="45"/>
      <c r="F211" s="45"/>
      <c r="G211" s="45"/>
      <c r="H211" s="45"/>
      <c r="I211" s="45"/>
      <c r="J211" s="45"/>
      <c r="K211" s="45"/>
      <c r="L211" s="32"/>
    </row>
  </sheetData>
  <sheetProtection algorithmName="SHA-512" hashValue="p3IC9VNCrdNv+2AEGuwhpzDsq/2+4U1d8NoLWpNndexWXH4Ykza4PqusctY4VXGDKg6ewFSah01k/X0XNIRl3g==" saltValue="V5gTjlsElX4CckSvtSpJ0vY1Uf3wkF65/OnvGVNwfraFThcyfuB7sryyGhys78A3WXr+Qf0+HnDgeZb6yHKcEQ==" spinCount="100000" sheet="1" objects="1" scenarios="1" formatColumns="0" formatRows="0" autoFilter="0"/>
  <autoFilter ref="C123:K210" xr:uid="{00000000-0009-0000-0000-000004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56"/>
  <sheetViews>
    <sheetView showGridLines="0" workbookViewId="0"/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100</v>
      </c>
    </row>
    <row r="3" spans="2:46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5" customHeight="1">
      <c r="B4" s="20"/>
      <c r="D4" s="21" t="s">
        <v>107</v>
      </c>
      <c r="L4" s="20"/>
      <c r="M4" s="88" t="s">
        <v>10</v>
      </c>
      <c r="AT4" s="17" t="s">
        <v>4</v>
      </c>
    </row>
    <row r="5" spans="2:46" ht="7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Budova FF MU Brno - Rekonstrukce učebny G24 - posluchárna</v>
      </c>
      <c r="F7" s="242"/>
      <c r="G7" s="242"/>
      <c r="H7" s="242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21" t="s">
        <v>1467</v>
      </c>
      <c r="F9" s="240"/>
      <c r="G9" s="240"/>
      <c r="H9" s="240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6. 5. 2025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26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</v>
      </c>
      <c r="L15" s="32"/>
    </row>
    <row r="16" spans="2:46" s="1" customFormat="1" ht="7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35"/>
      <c r="G18" s="235"/>
      <c r="H18" s="235"/>
      <c r="I18" s="27" t="s">
        <v>28</v>
      </c>
      <c r="J18" s="28" t="str">
        <f>'Rekapitulace stavby'!AN14</f>
        <v>Vyplň údaj</v>
      </c>
      <c r="L18" s="32"/>
    </row>
    <row r="19" spans="2:12" s="1" customFormat="1" ht="7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25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7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7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9"/>
      <c r="E27" s="239" t="s">
        <v>1</v>
      </c>
      <c r="F27" s="239"/>
      <c r="G27" s="239"/>
      <c r="H27" s="239"/>
      <c r="L27" s="89"/>
    </row>
    <row r="28" spans="2:12" s="1" customFormat="1" ht="7" customHeight="1">
      <c r="B28" s="32"/>
      <c r="L28" s="32"/>
    </row>
    <row r="29" spans="2:12" s="1" customFormat="1" ht="7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4" customHeight="1">
      <c r="B30" s="32"/>
      <c r="D30" s="90" t="s">
        <v>38</v>
      </c>
      <c r="J30" s="66">
        <f>ROUND(J129, 2)</f>
        <v>0</v>
      </c>
      <c r="L30" s="32"/>
    </row>
    <row r="31" spans="2:12" s="1" customFormat="1" ht="7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5" customHeight="1">
      <c r="B33" s="32"/>
      <c r="D33" s="55" t="s">
        <v>42</v>
      </c>
      <c r="E33" s="27" t="s">
        <v>43</v>
      </c>
      <c r="F33" s="91">
        <f>ROUND((SUM(BE129:BE255)),  2)</f>
        <v>0</v>
      </c>
      <c r="I33" s="92">
        <v>0.21</v>
      </c>
      <c r="J33" s="91">
        <f>ROUND(((SUM(BE129:BE255))*I33),  2)</f>
        <v>0</v>
      </c>
      <c r="L33" s="32"/>
    </row>
    <row r="34" spans="2:12" s="1" customFormat="1" ht="14.5" customHeight="1">
      <c r="B34" s="32"/>
      <c r="E34" s="27" t="s">
        <v>44</v>
      </c>
      <c r="F34" s="91">
        <f>ROUND((SUM(BF129:BF255)),  2)</f>
        <v>0</v>
      </c>
      <c r="I34" s="92">
        <v>0.12</v>
      </c>
      <c r="J34" s="91">
        <f>ROUND(((SUM(BF129:BF255))*I34),  2)</f>
        <v>0</v>
      </c>
      <c r="L34" s="32"/>
    </row>
    <row r="35" spans="2:12" s="1" customFormat="1" ht="14.5" hidden="1" customHeight="1">
      <c r="B35" s="32"/>
      <c r="E35" s="27" t="s">
        <v>45</v>
      </c>
      <c r="F35" s="91">
        <f>ROUND((SUM(BG129:BG255)),  2)</f>
        <v>0</v>
      </c>
      <c r="I35" s="92">
        <v>0.21</v>
      </c>
      <c r="J35" s="91">
        <f>0</f>
        <v>0</v>
      </c>
      <c r="L35" s="32"/>
    </row>
    <row r="36" spans="2:12" s="1" customFormat="1" ht="14.5" hidden="1" customHeight="1">
      <c r="B36" s="32"/>
      <c r="E36" s="27" t="s">
        <v>46</v>
      </c>
      <c r="F36" s="91">
        <f>ROUND((SUM(BH129:BH255)),  2)</f>
        <v>0</v>
      </c>
      <c r="I36" s="92">
        <v>0.12</v>
      </c>
      <c r="J36" s="91">
        <f>0</f>
        <v>0</v>
      </c>
      <c r="L36" s="32"/>
    </row>
    <row r="37" spans="2:12" s="1" customFormat="1" ht="14.5" hidden="1" customHeight="1">
      <c r="B37" s="32"/>
      <c r="E37" s="27" t="s">
        <v>47</v>
      </c>
      <c r="F37" s="91">
        <f>ROUND((SUM(BI129:BI255)),  2)</f>
        <v>0</v>
      </c>
      <c r="I37" s="92">
        <v>0</v>
      </c>
      <c r="J37" s="91">
        <f>0</f>
        <v>0</v>
      </c>
      <c r="L37" s="32"/>
    </row>
    <row r="38" spans="2:12" s="1" customFormat="1" ht="7" customHeight="1">
      <c r="B38" s="32"/>
      <c r="L38" s="32"/>
    </row>
    <row r="39" spans="2:12" s="1" customFormat="1" ht="25.4" customHeight="1">
      <c r="B39" s="32"/>
      <c r="C39" s="93"/>
      <c r="D39" s="94" t="s">
        <v>48</v>
      </c>
      <c r="E39" s="57"/>
      <c r="F39" s="57"/>
      <c r="G39" s="95" t="s">
        <v>49</v>
      </c>
      <c r="H39" s="96" t="s">
        <v>50</v>
      </c>
      <c r="I39" s="57"/>
      <c r="J39" s="97">
        <f>SUM(J30:J37)</f>
        <v>0</v>
      </c>
      <c r="K39" s="98"/>
      <c r="L39" s="32"/>
    </row>
    <row r="40" spans="2:12" s="1" customFormat="1" ht="14.5" customHeight="1">
      <c r="B40" s="32"/>
      <c r="L40" s="32"/>
    </row>
    <row r="41" spans="2:12" ht="14.5" customHeight="1">
      <c r="B41" s="20"/>
      <c r="L41" s="20"/>
    </row>
    <row r="42" spans="2:12" ht="14.5" customHeight="1">
      <c r="B42" s="20"/>
      <c r="L42" s="20"/>
    </row>
    <row r="43" spans="2:12" ht="14.5" customHeight="1">
      <c r="B43" s="20"/>
      <c r="L43" s="20"/>
    </row>
    <row r="44" spans="2:12" ht="14.5" customHeight="1">
      <c r="B44" s="20"/>
      <c r="L44" s="20"/>
    </row>
    <row r="45" spans="2:12" ht="14.5" customHeight="1">
      <c r="B45" s="20"/>
      <c r="L45" s="20"/>
    </row>
    <row r="46" spans="2:12" ht="14.5" customHeight="1">
      <c r="B46" s="20"/>
      <c r="L46" s="20"/>
    </row>
    <row r="47" spans="2:12" ht="14.5" customHeight="1">
      <c r="B47" s="20"/>
      <c r="L47" s="20"/>
    </row>
    <row r="48" spans="2:12" ht="14.5" customHeight="1">
      <c r="B48" s="20"/>
      <c r="L48" s="20"/>
    </row>
    <row r="49" spans="2:12" ht="14.5" customHeight="1">
      <c r="B49" s="20"/>
      <c r="L49" s="20"/>
    </row>
    <row r="50" spans="2:12" s="1" customFormat="1" ht="14.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2"/>
      <c r="D61" s="43" t="s">
        <v>53</v>
      </c>
      <c r="E61" s="34"/>
      <c r="F61" s="99" t="s">
        <v>54</v>
      </c>
      <c r="G61" s="43" t="s">
        <v>53</v>
      </c>
      <c r="H61" s="34"/>
      <c r="I61" s="34"/>
      <c r="J61" s="100" t="s">
        <v>54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2"/>
      <c r="D76" s="43" t="s">
        <v>53</v>
      </c>
      <c r="E76" s="34"/>
      <c r="F76" s="99" t="s">
        <v>54</v>
      </c>
      <c r="G76" s="43" t="s">
        <v>53</v>
      </c>
      <c r="H76" s="34"/>
      <c r="I76" s="34"/>
      <c r="J76" s="100" t="s">
        <v>54</v>
      </c>
      <c r="K76" s="34"/>
      <c r="L76" s="32"/>
    </row>
    <row r="77" spans="2:12" s="1" customFormat="1" ht="14.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7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5" customHeight="1">
      <c r="B82" s="32"/>
      <c r="C82" s="21" t="s">
        <v>110</v>
      </c>
      <c r="L82" s="32"/>
    </row>
    <row r="83" spans="2:47" s="1" customFormat="1" ht="7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Budova FF MU Brno - Rekonstrukce učebny G24 - posluchárna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108</v>
      </c>
      <c r="L86" s="32"/>
    </row>
    <row r="87" spans="2:47" s="1" customFormat="1" ht="16.5" customHeight="1">
      <c r="B87" s="32"/>
      <c r="E87" s="221" t="str">
        <f>E9</f>
        <v>D.1.4.5 - Slaboproudé elektroinstalace</v>
      </c>
      <c r="F87" s="240"/>
      <c r="G87" s="240"/>
      <c r="H87" s="240"/>
      <c r="L87" s="32"/>
    </row>
    <row r="88" spans="2:47" s="1" customFormat="1" ht="7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6. 5. 2025</v>
      </c>
      <c r="L89" s="32"/>
    </row>
    <row r="90" spans="2:47" s="1" customFormat="1" ht="7" customHeight="1">
      <c r="B90" s="32"/>
      <c r="L90" s="32"/>
    </row>
    <row r="91" spans="2:47" s="1" customFormat="1" ht="15.25" customHeight="1">
      <c r="B91" s="32"/>
      <c r="C91" s="27" t="s">
        <v>24</v>
      </c>
      <c r="F91" s="25" t="str">
        <f>E15</f>
        <v>Masarykova univerzita, Filozofická fakulta</v>
      </c>
      <c r="I91" s="27" t="s">
        <v>31</v>
      </c>
      <c r="J91" s="30" t="str">
        <f>E21</f>
        <v>INTAR a.s.</v>
      </c>
      <c r="L91" s="32"/>
    </row>
    <row r="92" spans="2:47" s="1" customFormat="1" ht="15.25" customHeight="1">
      <c r="B92" s="32"/>
      <c r="C92" s="27" t="s">
        <v>29</v>
      </c>
      <c r="F92" s="25" t="str">
        <f>IF(E18="","",E18)</f>
        <v>Vyplň údaj</v>
      </c>
      <c r="I92" s="27" t="s">
        <v>36</v>
      </c>
      <c r="J92" s="30" t="str">
        <f>E24</f>
        <v xml:space="preserve"> </v>
      </c>
      <c r="L92" s="32"/>
    </row>
    <row r="93" spans="2:47" s="1" customFormat="1" ht="10.4" customHeight="1">
      <c r="B93" s="32"/>
      <c r="L93" s="32"/>
    </row>
    <row r="94" spans="2:47" s="1" customFormat="1" ht="29.25" customHeight="1">
      <c r="B94" s="32"/>
      <c r="C94" s="101" t="s">
        <v>111</v>
      </c>
      <c r="D94" s="93"/>
      <c r="E94" s="93"/>
      <c r="F94" s="93"/>
      <c r="G94" s="93"/>
      <c r="H94" s="93"/>
      <c r="I94" s="93"/>
      <c r="J94" s="102" t="s">
        <v>112</v>
      </c>
      <c r="K94" s="93"/>
      <c r="L94" s="32"/>
    </row>
    <row r="95" spans="2:47" s="1" customFormat="1" ht="10.4" customHeight="1">
      <c r="B95" s="32"/>
      <c r="L95" s="32"/>
    </row>
    <row r="96" spans="2:47" s="1" customFormat="1" ht="22.9" customHeight="1">
      <c r="B96" s="32"/>
      <c r="C96" s="103" t="s">
        <v>113</v>
      </c>
      <c r="J96" s="66">
        <f>J129</f>
        <v>0</v>
      </c>
      <c r="L96" s="32"/>
      <c r="AU96" s="17" t="s">
        <v>114</v>
      </c>
    </row>
    <row r="97" spans="2:12" s="8" customFormat="1" ht="25" customHeight="1">
      <c r="B97" s="104"/>
      <c r="D97" s="105" t="s">
        <v>122</v>
      </c>
      <c r="E97" s="106"/>
      <c r="F97" s="106"/>
      <c r="G97" s="106"/>
      <c r="H97" s="106"/>
      <c r="I97" s="106"/>
      <c r="J97" s="107">
        <f>J130</f>
        <v>0</v>
      </c>
      <c r="L97" s="104"/>
    </row>
    <row r="98" spans="2:12" s="9" customFormat="1" ht="19.899999999999999" customHeight="1">
      <c r="B98" s="108"/>
      <c r="D98" s="109" t="s">
        <v>1468</v>
      </c>
      <c r="E98" s="110"/>
      <c r="F98" s="110"/>
      <c r="G98" s="110"/>
      <c r="H98" s="110"/>
      <c r="I98" s="110"/>
      <c r="J98" s="111">
        <f>J131</f>
        <v>0</v>
      </c>
      <c r="L98" s="108"/>
    </row>
    <row r="99" spans="2:12" s="9" customFormat="1" ht="14.9" customHeight="1">
      <c r="B99" s="108"/>
      <c r="D99" s="109" t="s">
        <v>1469</v>
      </c>
      <c r="E99" s="110"/>
      <c r="F99" s="110"/>
      <c r="G99" s="110"/>
      <c r="H99" s="110"/>
      <c r="I99" s="110"/>
      <c r="J99" s="111">
        <f>J132</f>
        <v>0</v>
      </c>
      <c r="L99" s="108"/>
    </row>
    <row r="100" spans="2:12" s="9" customFormat="1" ht="21.75" customHeight="1">
      <c r="B100" s="108"/>
      <c r="D100" s="109" t="s">
        <v>1470</v>
      </c>
      <c r="E100" s="110"/>
      <c r="F100" s="110"/>
      <c r="G100" s="110"/>
      <c r="H100" s="110"/>
      <c r="I100" s="110"/>
      <c r="J100" s="111">
        <f>J133</f>
        <v>0</v>
      </c>
      <c r="L100" s="108"/>
    </row>
    <row r="101" spans="2:12" s="9" customFormat="1" ht="21.75" customHeight="1">
      <c r="B101" s="108"/>
      <c r="D101" s="109" t="s">
        <v>1471</v>
      </c>
      <c r="E101" s="110"/>
      <c r="F101" s="110"/>
      <c r="G101" s="110"/>
      <c r="H101" s="110"/>
      <c r="I101" s="110"/>
      <c r="J101" s="111">
        <f>J162</f>
        <v>0</v>
      </c>
      <c r="L101" s="108"/>
    </row>
    <row r="102" spans="2:12" s="9" customFormat="1" ht="21.75" customHeight="1">
      <c r="B102" s="108"/>
      <c r="D102" s="109" t="s">
        <v>1472</v>
      </c>
      <c r="E102" s="110"/>
      <c r="F102" s="110"/>
      <c r="G102" s="110"/>
      <c r="H102" s="110"/>
      <c r="I102" s="110"/>
      <c r="J102" s="111">
        <f>J175</f>
        <v>0</v>
      </c>
      <c r="L102" s="108"/>
    </row>
    <row r="103" spans="2:12" s="9" customFormat="1" ht="21.75" customHeight="1">
      <c r="B103" s="108"/>
      <c r="D103" s="109" t="s">
        <v>1473</v>
      </c>
      <c r="E103" s="110"/>
      <c r="F103" s="110"/>
      <c r="G103" s="110"/>
      <c r="H103" s="110"/>
      <c r="I103" s="110"/>
      <c r="J103" s="111">
        <f>J222</f>
        <v>0</v>
      </c>
      <c r="L103" s="108"/>
    </row>
    <row r="104" spans="2:12" s="9" customFormat="1" ht="14.9" customHeight="1">
      <c r="B104" s="108"/>
      <c r="D104" s="109" t="s">
        <v>1474</v>
      </c>
      <c r="E104" s="110"/>
      <c r="F104" s="110"/>
      <c r="G104" s="110"/>
      <c r="H104" s="110"/>
      <c r="I104" s="110"/>
      <c r="J104" s="111">
        <f>J224</f>
        <v>0</v>
      </c>
      <c r="L104" s="108"/>
    </row>
    <row r="105" spans="2:12" s="9" customFormat="1" ht="21.75" customHeight="1">
      <c r="B105" s="108"/>
      <c r="D105" s="109" t="s">
        <v>1475</v>
      </c>
      <c r="E105" s="110"/>
      <c r="F105" s="110"/>
      <c r="G105" s="110"/>
      <c r="H105" s="110"/>
      <c r="I105" s="110"/>
      <c r="J105" s="111">
        <f>J225</f>
        <v>0</v>
      </c>
      <c r="L105" s="108"/>
    </row>
    <row r="106" spans="2:12" s="9" customFormat="1" ht="21.75" customHeight="1">
      <c r="B106" s="108"/>
      <c r="D106" s="109" t="s">
        <v>1476</v>
      </c>
      <c r="E106" s="110"/>
      <c r="F106" s="110"/>
      <c r="G106" s="110"/>
      <c r="H106" s="110"/>
      <c r="I106" s="110"/>
      <c r="J106" s="111">
        <f>J228</f>
        <v>0</v>
      </c>
      <c r="L106" s="108"/>
    </row>
    <row r="107" spans="2:12" s="9" customFormat="1" ht="14.9" customHeight="1">
      <c r="B107" s="108"/>
      <c r="D107" s="109" t="s">
        <v>1477</v>
      </c>
      <c r="E107" s="110"/>
      <c r="F107" s="110"/>
      <c r="G107" s="110"/>
      <c r="H107" s="110"/>
      <c r="I107" s="110"/>
      <c r="J107" s="111">
        <f>J239</f>
        <v>0</v>
      </c>
      <c r="L107" s="108"/>
    </row>
    <row r="108" spans="2:12" s="9" customFormat="1" ht="21.75" customHeight="1">
      <c r="B108" s="108"/>
      <c r="D108" s="109" t="s">
        <v>1478</v>
      </c>
      <c r="E108" s="110"/>
      <c r="F108" s="110"/>
      <c r="G108" s="110"/>
      <c r="H108" s="110"/>
      <c r="I108" s="110"/>
      <c r="J108" s="111">
        <f>J240</f>
        <v>0</v>
      </c>
      <c r="L108" s="108"/>
    </row>
    <row r="109" spans="2:12" s="9" customFormat="1" ht="21.75" customHeight="1">
      <c r="B109" s="108"/>
      <c r="D109" s="109" t="s">
        <v>1479</v>
      </c>
      <c r="E109" s="110"/>
      <c r="F109" s="110"/>
      <c r="G109" s="110"/>
      <c r="H109" s="110"/>
      <c r="I109" s="110"/>
      <c r="J109" s="111">
        <f>J247</f>
        <v>0</v>
      </c>
      <c r="L109" s="108"/>
    </row>
    <row r="110" spans="2:12" s="1" customFormat="1" ht="21.75" customHeight="1">
      <c r="B110" s="32"/>
      <c r="L110" s="32"/>
    </row>
    <row r="111" spans="2:12" s="1" customFormat="1" ht="7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32"/>
    </row>
    <row r="115" spans="2:20" s="1" customFormat="1" ht="7" customHeight="1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32"/>
    </row>
    <row r="116" spans="2:20" s="1" customFormat="1" ht="25" customHeight="1">
      <c r="B116" s="32"/>
      <c r="C116" s="21" t="s">
        <v>137</v>
      </c>
      <c r="L116" s="32"/>
    </row>
    <row r="117" spans="2:20" s="1" customFormat="1" ht="7" customHeight="1">
      <c r="B117" s="32"/>
      <c r="L117" s="32"/>
    </row>
    <row r="118" spans="2:20" s="1" customFormat="1" ht="12" customHeight="1">
      <c r="B118" s="32"/>
      <c r="C118" s="27" t="s">
        <v>16</v>
      </c>
      <c r="L118" s="32"/>
    </row>
    <row r="119" spans="2:20" s="1" customFormat="1" ht="16.5" customHeight="1">
      <c r="B119" s="32"/>
      <c r="E119" s="241" t="str">
        <f>E7</f>
        <v>Budova FF MU Brno - Rekonstrukce učebny G24 - posluchárna</v>
      </c>
      <c r="F119" s="242"/>
      <c r="G119" s="242"/>
      <c r="H119" s="242"/>
      <c r="L119" s="32"/>
    </row>
    <row r="120" spans="2:20" s="1" customFormat="1" ht="12" customHeight="1">
      <c r="B120" s="32"/>
      <c r="C120" s="27" t="s">
        <v>108</v>
      </c>
      <c r="L120" s="32"/>
    </row>
    <row r="121" spans="2:20" s="1" customFormat="1" ht="16.5" customHeight="1">
      <c r="B121" s="32"/>
      <c r="E121" s="221" t="str">
        <f>E9</f>
        <v>D.1.4.5 - Slaboproudé elektroinstalace</v>
      </c>
      <c r="F121" s="240"/>
      <c r="G121" s="240"/>
      <c r="H121" s="240"/>
      <c r="L121" s="32"/>
    </row>
    <row r="122" spans="2:20" s="1" customFormat="1" ht="7" customHeight="1">
      <c r="B122" s="32"/>
      <c r="L122" s="32"/>
    </row>
    <row r="123" spans="2:20" s="1" customFormat="1" ht="12" customHeight="1">
      <c r="B123" s="32"/>
      <c r="C123" s="27" t="s">
        <v>20</v>
      </c>
      <c r="F123" s="25" t="str">
        <f>F12</f>
        <v xml:space="preserve"> </v>
      </c>
      <c r="I123" s="27" t="s">
        <v>22</v>
      </c>
      <c r="J123" s="52" t="str">
        <f>IF(J12="","",J12)</f>
        <v>6. 5. 2025</v>
      </c>
      <c r="L123" s="32"/>
    </row>
    <row r="124" spans="2:20" s="1" customFormat="1" ht="7" customHeight="1">
      <c r="B124" s="32"/>
      <c r="L124" s="32"/>
    </row>
    <row r="125" spans="2:20" s="1" customFormat="1" ht="15.25" customHeight="1">
      <c r="B125" s="32"/>
      <c r="C125" s="27" t="s">
        <v>24</v>
      </c>
      <c r="F125" s="25" t="str">
        <f>E15</f>
        <v>Masarykova univerzita, Filozofická fakulta</v>
      </c>
      <c r="I125" s="27" t="s">
        <v>31</v>
      </c>
      <c r="J125" s="30" t="str">
        <f>E21</f>
        <v>INTAR a.s.</v>
      </c>
      <c r="L125" s="32"/>
    </row>
    <row r="126" spans="2:20" s="1" customFormat="1" ht="15.25" customHeight="1">
      <c r="B126" s="32"/>
      <c r="C126" s="27" t="s">
        <v>29</v>
      </c>
      <c r="F126" s="25" t="str">
        <f>IF(E18="","",E18)</f>
        <v>Vyplň údaj</v>
      </c>
      <c r="I126" s="27" t="s">
        <v>36</v>
      </c>
      <c r="J126" s="30" t="str">
        <f>E24</f>
        <v xml:space="preserve"> </v>
      </c>
      <c r="L126" s="32"/>
    </row>
    <row r="127" spans="2:20" s="1" customFormat="1" ht="10.4" customHeight="1">
      <c r="B127" s="32"/>
      <c r="L127" s="32"/>
    </row>
    <row r="128" spans="2:20" s="10" customFormat="1" ht="29.25" customHeight="1">
      <c r="B128" s="112"/>
      <c r="C128" s="113" t="s">
        <v>138</v>
      </c>
      <c r="D128" s="114" t="s">
        <v>63</v>
      </c>
      <c r="E128" s="114" t="s">
        <v>59</v>
      </c>
      <c r="F128" s="114" t="s">
        <v>60</v>
      </c>
      <c r="G128" s="114" t="s">
        <v>139</v>
      </c>
      <c r="H128" s="114" t="s">
        <v>140</v>
      </c>
      <c r="I128" s="114" t="s">
        <v>141</v>
      </c>
      <c r="J128" s="115" t="s">
        <v>112</v>
      </c>
      <c r="K128" s="116" t="s">
        <v>142</v>
      </c>
      <c r="L128" s="112"/>
      <c r="M128" s="59" t="s">
        <v>1</v>
      </c>
      <c r="N128" s="60" t="s">
        <v>42</v>
      </c>
      <c r="O128" s="60" t="s">
        <v>143</v>
      </c>
      <c r="P128" s="60" t="s">
        <v>144</v>
      </c>
      <c r="Q128" s="60" t="s">
        <v>145</v>
      </c>
      <c r="R128" s="60" t="s">
        <v>146</v>
      </c>
      <c r="S128" s="60" t="s">
        <v>147</v>
      </c>
      <c r="T128" s="61" t="s">
        <v>148</v>
      </c>
    </row>
    <row r="129" spans="2:65" s="1" customFormat="1" ht="22.9" customHeight="1">
      <c r="B129" s="32"/>
      <c r="C129" s="64" t="s">
        <v>149</v>
      </c>
      <c r="J129" s="117">
        <f>BK129</f>
        <v>0</v>
      </c>
      <c r="L129" s="32"/>
      <c r="M129" s="62"/>
      <c r="N129" s="53"/>
      <c r="O129" s="53"/>
      <c r="P129" s="118">
        <f>P130</f>
        <v>0</v>
      </c>
      <c r="Q129" s="53"/>
      <c r="R129" s="118">
        <f>R130</f>
        <v>0</v>
      </c>
      <c r="S129" s="53"/>
      <c r="T129" s="119">
        <f>T130</f>
        <v>0</v>
      </c>
      <c r="AT129" s="17" t="s">
        <v>77</v>
      </c>
      <c r="AU129" s="17" t="s">
        <v>114</v>
      </c>
      <c r="BK129" s="120">
        <f>BK130</f>
        <v>0</v>
      </c>
    </row>
    <row r="130" spans="2:65" s="11" customFormat="1" ht="25.9" customHeight="1">
      <c r="B130" s="121"/>
      <c r="D130" s="122" t="s">
        <v>77</v>
      </c>
      <c r="E130" s="123" t="s">
        <v>307</v>
      </c>
      <c r="F130" s="123" t="s">
        <v>308</v>
      </c>
      <c r="I130" s="124"/>
      <c r="J130" s="125">
        <f>BK130</f>
        <v>0</v>
      </c>
      <c r="L130" s="121"/>
      <c r="M130" s="126"/>
      <c r="P130" s="127">
        <f>P131</f>
        <v>0</v>
      </c>
      <c r="R130" s="127">
        <f>R131</f>
        <v>0</v>
      </c>
      <c r="T130" s="128">
        <f>T131</f>
        <v>0</v>
      </c>
      <c r="AR130" s="122" t="s">
        <v>88</v>
      </c>
      <c r="AT130" s="129" t="s">
        <v>77</v>
      </c>
      <c r="AU130" s="129" t="s">
        <v>78</v>
      </c>
      <c r="AY130" s="122" t="s">
        <v>152</v>
      </c>
      <c r="BK130" s="130">
        <f>BK131</f>
        <v>0</v>
      </c>
    </row>
    <row r="131" spans="2:65" s="11" customFormat="1" ht="22.9" customHeight="1">
      <c r="B131" s="121"/>
      <c r="D131" s="122" t="s">
        <v>77</v>
      </c>
      <c r="E131" s="131" t="s">
        <v>1480</v>
      </c>
      <c r="F131" s="131" t="s">
        <v>99</v>
      </c>
      <c r="I131" s="124"/>
      <c r="J131" s="132">
        <f>BK131</f>
        <v>0</v>
      </c>
      <c r="L131" s="121"/>
      <c r="M131" s="126"/>
      <c r="P131" s="127">
        <f>P132+P224+P239</f>
        <v>0</v>
      </c>
      <c r="R131" s="127">
        <f>R132+R224+R239</f>
        <v>0</v>
      </c>
      <c r="T131" s="128">
        <f>T132+T224+T239</f>
        <v>0</v>
      </c>
      <c r="AR131" s="122" t="s">
        <v>88</v>
      </c>
      <c r="AT131" s="129" t="s">
        <v>77</v>
      </c>
      <c r="AU131" s="129" t="s">
        <v>86</v>
      </c>
      <c r="AY131" s="122" t="s">
        <v>152</v>
      </c>
      <c r="BK131" s="130">
        <f>BK132+BK224+BK239</f>
        <v>0</v>
      </c>
    </row>
    <row r="132" spans="2:65" s="11" customFormat="1" ht="20.9" customHeight="1">
      <c r="B132" s="121"/>
      <c r="D132" s="122" t="s">
        <v>77</v>
      </c>
      <c r="E132" s="131" t="s">
        <v>1481</v>
      </c>
      <c r="F132" s="131" t="s">
        <v>1482</v>
      </c>
      <c r="I132" s="124"/>
      <c r="J132" s="132">
        <f>BK132</f>
        <v>0</v>
      </c>
      <c r="L132" s="121"/>
      <c r="M132" s="126"/>
      <c r="P132" s="127">
        <f>P133+P162+P175+P222</f>
        <v>0</v>
      </c>
      <c r="R132" s="127">
        <f>R133+R162+R175+R222</f>
        <v>0</v>
      </c>
      <c r="T132" s="128">
        <f>T133+T162+T175+T222</f>
        <v>0</v>
      </c>
      <c r="AR132" s="122" t="s">
        <v>88</v>
      </c>
      <c r="AT132" s="129" t="s">
        <v>77</v>
      </c>
      <c r="AU132" s="129" t="s">
        <v>88</v>
      </c>
      <c r="AY132" s="122" t="s">
        <v>152</v>
      </c>
      <c r="BK132" s="130">
        <f>BK133+BK162+BK175+BK222</f>
        <v>0</v>
      </c>
    </row>
    <row r="133" spans="2:65" s="15" customFormat="1" ht="20.9" customHeight="1">
      <c r="B133" s="191"/>
      <c r="D133" s="192" t="s">
        <v>77</v>
      </c>
      <c r="E133" s="192" t="s">
        <v>1483</v>
      </c>
      <c r="F133" s="192" t="s">
        <v>1484</v>
      </c>
      <c r="I133" s="193"/>
      <c r="J133" s="194">
        <f>BK133</f>
        <v>0</v>
      </c>
      <c r="L133" s="191"/>
      <c r="M133" s="195"/>
      <c r="P133" s="196">
        <f>SUM(P134:P161)</f>
        <v>0</v>
      </c>
      <c r="R133" s="196">
        <f>SUM(R134:R161)</f>
        <v>0</v>
      </c>
      <c r="T133" s="197">
        <f>SUM(T134:T161)</f>
        <v>0</v>
      </c>
      <c r="AR133" s="192" t="s">
        <v>88</v>
      </c>
      <c r="AT133" s="198" t="s">
        <v>77</v>
      </c>
      <c r="AU133" s="198" t="s">
        <v>153</v>
      </c>
      <c r="AY133" s="192" t="s">
        <v>152</v>
      </c>
      <c r="BK133" s="199">
        <f>SUM(BK134:BK161)</f>
        <v>0</v>
      </c>
    </row>
    <row r="134" spans="2:65" s="1" customFormat="1" ht="33" customHeight="1">
      <c r="B134" s="32"/>
      <c r="C134" s="171" t="s">
        <v>86</v>
      </c>
      <c r="D134" s="171" t="s">
        <v>223</v>
      </c>
      <c r="E134" s="172" t="s">
        <v>1485</v>
      </c>
      <c r="F134" s="173" t="s">
        <v>1486</v>
      </c>
      <c r="G134" s="174" t="s">
        <v>254</v>
      </c>
      <c r="H134" s="175">
        <v>300</v>
      </c>
      <c r="I134" s="176"/>
      <c r="J134" s="177">
        <f>ROUND(I134*H134,2)</f>
        <v>0</v>
      </c>
      <c r="K134" s="178"/>
      <c r="L134" s="179"/>
      <c r="M134" s="180" t="s">
        <v>1</v>
      </c>
      <c r="N134" s="181" t="s">
        <v>43</v>
      </c>
      <c r="P134" s="143">
        <f>O134*H134</f>
        <v>0</v>
      </c>
      <c r="Q134" s="143">
        <v>0</v>
      </c>
      <c r="R134" s="143">
        <f>Q134*H134</f>
        <v>0</v>
      </c>
      <c r="S134" s="143">
        <v>0</v>
      </c>
      <c r="T134" s="144">
        <f>S134*H134</f>
        <v>0</v>
      </c>
      <c r="AR134" s="145" t="s">
        <v>332</v>
      </c>
      <c r="AT134" s="145" t="s">
        <v>223</v>
      </c>
      <c r="AU134" s="145" t="s">
        <v>159</v>
      </c>
      <c r="AY134" s="17" t="s">
        <v>152</v>
      </c>
      <c r="BE134" s="146">
        <f>IF(N134="základní",J134,0)</f>
        <v>0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7" t="s">
        <v>86</v>
      </c>
      <c r="BK134" s="146">
        <f>ROUND(I134*H134,2)</f>
        <v>0</v>
      </c>
      <c r="BL134" s="17" t="s">
        <v>251</v>
      </c>
      <c r="BM134" s="145" t="s">
        <v>88</v>
      </c>
    </row>
    <row r="135" spans="2:65" s="1" customFormat="1" ht="18">
      <c r="B135" s="32"/>
      <c r="D135" s="147" t="s">
        <v>161</v>
      </c>
      <c r="F135" s="148" t="s">
        <v>1487</v>
      </c>
      <c r="I135" s="149"/>
      <c r="L135" s="32"/>
      <c r="M135" s="150"/>
      <c r="T135" s="56"/>
      <c r="AT135" s="17" t="s">
        <v>161</v>
      </c>
      <c r="AU135" s="17" t="s">
        <v>159</v>
      </c>
    </row>
    <row r="136" spans="2:65" s="1" customFormat="1" ht="33" customHeight="1">
      <c r="B136" s="32"/>
      <c r="C136" s="171" t="s">
        <v>88</v>
      </c>
      <c r="D136" s="171" t="s">
        <v>223</v>
      </c>
      <c r="E136" s="172" t="s">
        <v>1488</v>
      </c>
      <c r="F136" s="173" t="s">
        <v>1489</v>
      </c>
      <c r="G136" s="174" t="s">
        <v>845</v>
      </c>
      <c r="H136" s="175">
        <v>1300</v>
      </c>
      <c r="I136" s="176"/>
      <c r="J136" s="177">
        <f>ROUND(I136*H136,2)</f>
        <v>0</v>
      </c>
      <c r="K136" s="178"/>
      <c r="L136" s="179"/>
      <c r="M136" s="180" t="s">
        <v>1</v>
      </c>
      <c r="N136" s="181" t="s">
        <v>43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332</v>
      </c>
      <c r="AT136" s="145" t="s">
        <v>223</v>
      </c>
      <c r="AU136" s="145" t="s">
        <v>159</v>
      </c>
      <c r="AY136" s="17" t="s">
        <v>152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7" t="s">
        <v>86</v>
      </c>
      <c r="BK136" s="146">
        <f>ROUND(I136*H136,2)</f>
        <v>0</v>
      </c>
      <c r="BL136" s="17" t="s">
        <v>251</v>
      </c>
      <c r="BM136" s="145" t="s">
        <v>159</v>
      </c>
    </row>
    <row r="137" spans="2:65" s="1" customFormat="1" ht="18">
      <c r="B137" s="32"/>
      <c r="D137" s="147" t="s">
        <v>161</v>
      </c>
      <c r="F137" s="148" t="s">
        <v>1487</v>
      </c>
      <c r="I137" s="149"/>
      <c r="L137" s="32"/>
      <c r="M137" s="150"/>
      <c r="T137" s="56"/>
      <c r="AT137" s="17" t="s">
        <v>161</v>
      </c>
      <c r="AU137" s="17" t="s">
        <v>159</v>
      </c>
    </row>
    <row r="138" spans="2:65" s="1" customFormat="1" ht="24.25" customHeight="1">
      <c r="B138" s="32"/>
      <c r="C138" s="171" t="s">
        <v>153</v>
      </c>
      <c r="D138" s="171" t="s">
        <v>223</v>
      </c>
      <c r="E138" s="172" t="s">
        <v>1490</v>
      </c>
      <c r="F138" s="173" t="s">
        <v>1491</v>
      </c>
      <c r="G138" s="174" t="s">
        <v>845</v>
      </c>
      <c r="H138" s="175">
        <v>1</v>
      </c>
      <c r="I138" s="176"/>
      <c r="J138" s="177">
        <f>ROUND(I138*H138,2)</f>
        <v>0</v>
      </c>
      <c r="K138" s="178"/>
      <c r="L138" s="179"/>
      <c r="M138" s="180" t="s">
        <v>1</v>
      </c>
      <c r="N138" s="181" t="s">
        <v>43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332</v>
      </c>
      <c r="AT138" s="145" t="s">
        <v>223</v>
      </c>
      <c r="AU138" s="145" t="s">
        <v>159</v>
      </c>
      <c r="AY138" s="17" t="s">
        <v>152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7" t="s">
        <v>86</v>
      </c>
      <c r="BK138" s="146">
        <f>ROUND(I138*H138,2)</f>
        <v>0</v>
      </c>
      <c r="BL138" s="17" t="s">
        <v>251</v>
      </c>
      <c r="BM138" s="145" t="s">
        <v>173</v>
      </c>
    </row>
    <row r="139" spans="2:65" s="1" customFormat="1" ht="18">
      <c r="B139" s="32"/>
      <c r="D139" s="147" t="s">
        <v>161</v>
      </c>
      <c r="F139" s="148" t="s">
        <v>1487</v>
      </c>
      <c r="I139" s="149"/>
      <c r="L139" s="32"/>
      <c r="M139" s="150"/>
      <c r="T139" s="56"/>
      <c r="AT139" s="17" t="s">
        <v>161</v>
      </c>
      <c r="AU139" s="17" t="s">
        <v>159</v>
      </c>
    </row>
    <row r="140" spans="2:65" s="1" customFormat="1" ht="24.25" customHeight="1">
      <c r="B140" s="32"/>
      <c r="C140" s="171" t="s">
        <v>159</v>
      </c>
      <c r="D140" s="171" t="s">
        <v>223</v>
      </c>
      <c r="E140" s="172" t="s">
        <v>1492</v>
      </c>
      <c r="F140" s="173" t="s">
        <v>1493</v>
      </c>
      <c r="G140" s="174" t="s">
        <v>845</v>
      </c>
      <c r="H140" s="175">
        <v>2</v>
      </c>
      <c r="I140" s="176"/>
      <c r="J140" s="177">
        <f>ROUND(I140*H140,2)</f>
        <v>0</v>
      </c>
      <c r="K140" s="178"/>
      <c r="L140" s="179"/>
      <c r="M140" s="180" t="s">
        <v>1</v>
      </c>
      <c r="N140" s="181" t="s">
        <v>43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332</v>
      </c>
      <c r="AT140" s="145" t="s">
        <v>223</v>
      </c>
      <c r="AU140" s="145" t="s">
        <v>159</v>
      </c>
      <c r="AY140" s="17" t="s">
        <v>152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7" t="s">
        <v>86</v>
      </c>
      <c r="BK140" s="146">
        <f>ROUND(I140*H140,2)</f>
        <v>0</v>
      </c>
      <c r="BL140" s="17" t="s">
        <v>251</v>
      </c>
      <c r="BM140" s="145" t="s">
        <v>208</v>
      </c>
    </row>
    <row r="141" spans="2:65" s="1" customFormat="1" ht="18">
      <c r="B141" s="32"/>
      <c r="D141" s="147" t="s">
        <v>161</v>
      </c>
      <c r="F141" s="148" t="s">
        <v>1487</v>
      </c>
      <c r="I141" s="149"/>
      <c r="L141" s="32"/>
      <c r="M141" s="150"/>
      <c r="T141" s="56"/>
      <c r="AT141" s="17" t="s">
        <v>161</v>
      </c>
      <c r="AU141" s="17" t="s">
        <v>159</v>
      </c>
    </row>
    <row r="142" spans="2:65" s="1" customFormat="1" ht="24.25" customHeight="1">
      <c r="B142" s="32"/>
      <c r="C142" s="171" t="s">
        <v>191</v>
      </c>
      <c r="D142" s="171" t="s">
        <v>223</v>
      </c>
      <c r="E142" s="172" t="s">
        <v>1494</v>
      </c>
      <c r="F142" s="173" t="s">
        <v>1495</v>
      </c>
      <c r="G142" s="174" t="s">
        <v>845</v>
      </c>
      <c r="H142" s="175">
        <v>8</v>
      </c>
      <c r="I142" s="176"/>
      <c r="J142" s="177">
        <f>ROUND(I142*H142,2)</f>
        <v>0</v>
      </c>
      <c r="K142" s="178"/>
      <c r="L142" s="179"/>
      <c r="M142" s="180" t="s">
        <v>1</v>
      </c>
      <c r="N142" s="181" t="s">
        <v>43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332</v>
      </c>
      <c r="AT142" s="145" t="s">
        <v>223</v>
      </c>
      <c r="AU142" s="145" t="s">
        <v>159</v>
      </c>
      <c r="AY142" s="17" t="s">
        <v>152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7" t="s">
        <v>86</v>
      </c>
      <c r="BK142" s="146">
        <f>ROUND(I142*H142,2)</f>
        <v>0</v>
      </c>
      <c r="BL142" s="17" t="s">
        <v>251</v>
      </c>
      <c r="BM142" s="145" t="s">
        <v>222</v>
      </c>
    </row>
    <row r="143" spans="2:65" s="1" customFormat="1" ht="18">
      <c r="B143" s="32"/>
      <c r="D143" s="147" t="s">
        <v>161</v>
      </c>
      <c r="F143" s="148" t="s">
        <v>1487</v>
      </c>
      <c r="I143" s="149"/>
      <c r="L143" s="32"/>
      <c r="M143" s="150"/>
      <c r="T143" s="56"/>
      <c r="AT143" s="17" t="s">
        <v>161</v>
      </c>
      <c r="AU143" s="17" t="s">
        <v>159</v>
      </c>
    </row>
    <row r="144" spans="2:65" s="1" customFormat="1" ht="37.9" customHeight="1">
      <c r="B144" s="32"/>
      <c r="C144" s="171" t="s">
        <v>173</v>
      </c>
      <c r="D144" s="171" t="s">
        <v>223</v>
      </c>
      <c r="E144" s="172" t="s">
        <v>1496</v>
      </c>
      <c r="F144" s="173" t="s">
        <v>1497</v>
      </c>
      <c r="G144" s="174" t="s">
        <v>845</v>
      </c>
      <c r="H144" s="175">
        <v>1</v>
      </c>
      <c r="I144" s="176"/>
      <c r="J144" s="177">
        <f>ROUND(I144*H144,2)</f>
        <v>0</v>
      </c>
      <c r="K144" s="178"/>
      <c r="L144" s="179"/>
      <c r="M144" s="180" t="s">
        <v>1</v>
      </c>
      <c r="N144" s="181" t="s">
        <v>43</v>
      </c>
      <c r="P144" s="143">
        <f>O144*H144</f>
        <v>0</v>
      </c>
      <c r="Q144" s="143">
        <v>0</v>
      </c>
      <c r="R144" s="143">
        <f>Q144*H144</f>
        <v>0</v>
      </c>
      <c r="S144" s="143">
        <v>0</v>
      </c>
      <c r="T144" s="144">
        <f>S144*H144</f>
        <v>0</v>
      </c>
      <c r="AR144" s="145" t="s">
        <v>332</v>
      </c>
      <c r="AT144" s="145" t="s">
        <v>223</v>
      </c>
      <c r="AU144" s="145" t="s">
        <v>159</v>
      </c>
      <c r="AY144" s="17" t="s">
        <v>152</v>
      </c>
      <c r="BE144" s="146">
        <f>IF(N144="základní",J144,0)</f>
        <v>0</v>
      </c>
      <c r="BF144" s="146">
        <f>IF(N144="snížená",J144,0)</f>
        <v>0</v>
      </c>
      <c r="BG144" s="146">
        <f>IF(N144="zákl. přenesená",J144,0)</f>
        <v>0</v>
      </c>
      <c r="BH144" s="146">
        <f>IF(N144="sníž. přenesená",J144,0)</f>
        <v>0</v>
      </c>
      <c r="BI144" s="146">
        <f>IF(N144="nulová",J144,0)</f>
        <v>0</v>
      </c>
      <c r="BJ144" s="17" t="s">
        <v>86</v>
      </c>
      <c r="BK144" s="146">
        <f>ROUND(I144*H144,2)</f>
        <v>0</v>
      </c>
      <c r="BL144" s="17" t="s">
        <v>251</v>
      </c>
      <c r="BM144" s="145" t="s">
        <v>8</v>
      </c>
    </row>
    <row r="145" spans="2:65" s="1" customFormat="1" ht="18">
      <c r="B145" s="32"/>
      <c r="D145" s="147" t="s">
        <v>161</v>
      </c>
      <c r="F145" s="148" t="s">
        <v>1487</v>
      </c>
      <c r="I145" s="149"/>
      <c r="L145" s="32"/>
      <c r="M145" s="150"/>
      <c r="T145" s="56"/>
      <c r="AT145" s="17" t="s">
        <v>161</v>
      </c>
      <c r="AU145" s="17" t="s">
        <v>159</v>
      </c>
    </row>
    <row r="146" spans="2:65" s="1" customFormat="1" ht="16.5" customHeight="1">
      <c r="B146" s="32"/>
      <c r="C146" s="171" t="s">
        <v>202</v>
      </c>
      <c r="D146" s="171" t="s">
        <v>223</v>
      </c>
      <c r="E146" s="172" t="s">
        <v>1498</v>
      </c>
      <c r="F146" s="173" t="s">
        <v>1499</v>
      </c>
      <c r="G146" s="174" t="s">
        <v>845</v>
      </c>
      <c r="H146" s="175">
        <v>20</v>
      </c>
      <c r="I146" s="176"/>
      <c r="J146" s="177">
        <f>ROUND(I146*H146,2)</f>
        <v>0</v>
      </c>
      <c r="K146" s="178"/>
      <c r="L146" s="179"/>
      <c r="M146" s="180" t="s">
        <v>1</v>
      </c>
      <c r="N146" s="181" t="s">
        <v>43</v>
      </c>
      <c r="P146" s="143">
        <f>O146*H146</f>
        <v>0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AR146" s="145" t="s">
        <v>332</v>
      </c>
      <c r="AT146" s="145" t="s">
        <v>223</v>
      </c>
      <c r="AU146" s="145" t="s">
        <v>159</v>
      </c>
      <c r="AY146" s="17" t="s">
        <v>152</v>
      </c>
      <c r="BE146" s="146">
        <f>IF(N146="základní",J146,0)</f>
        <v>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7" t="s">
        <v>86</v>
      </c>
      <c r="BK146" s="146">
        <f>ROUND(I146*H146,2)</f>
        <v>0</v>
      </c>
      <c r="BL146" s="17" t="s">
        <v>251</v>
      </c>
      <c r="BM146" s="145" t="s">
        <v>240</v>
      </c>
    </row>
    <row r="147" spans="2:65" s="1" customFormat="1" ht="18">
      <c r="B147" s="32"/>
      <c r="D147" s="147" t="s">
        <v>161</v>
      </c>
      <c r="F147" s="148" t="s">
        <v>1487</v>
      </c>
      <c r="I147" s="149"/>
      <c r="L147" s="32"/>
      <c r="M147" s="150"/>
      <c r="T147" s="56"/>
      <c r="AT147" s="17" t="s">
        <v>161</v>
      </c>
      <c r="AU147" s="17" t="s">
        <v>159</v>
      </c>
    </row>
    <row r="148" spans="2:65" s="1" customFormat="1" ht="16.5" customHeight="1">
      <c r="B148" s="32"/>
      <c r="C148" s="171" t="s">
        <v>208</v>
      </c>
      <c r="D148" s="171" t="s">
        <v>223</v>
      </c>
      <c r="E148" s="172" t="s">
        <v>1500</v>
      </c>
      <c r="F148" s="173" t="s">
        <v>1501</v>
      </c>
      <c r="G148" s="174" t="s">
        <v>845</v>
      </c>
      <c r="H148" s="175">
        <v>4</v>
      </c>
      <c r="I148" s="176"/>
      <c r="J148" s="177">
        <f>ROUND(I148*H148,2)</f>
        <v>0</v>
      </c>
      <c r="K148" s="178"/>
      <c r="L148" s="179"/>
      <c r="M148" s="180" t="s">
        <v>1</v>
      </c>
      <c r="N148" s="181" t="s">
        <v>43</v>
      </c>
      <c r="P148" s="143">
        <f>O148*H148</f>
        <v>0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AR148" s="145" t="s">
        <v>332</v>
      </c>
      <c r="AT148" s="145" t="s">
        <v>223</v>
      </c>
      <c r="AU148" s="145" t="s">
        <v>159</v>
      </c>
      <c r="AY148" s="17" t="s">
        <v>152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7" t="s">
        <v>86</v>
      </c>
      <c r="BK148" s="146">
        <f>ROUND(I148*H148,2)</f>
        <v>0</v>
      </c>
      <c r="BL148" s="17" t="s">
        <v>251</v>
      </c>
      <c r="BM148" s="145" t="s">
        <v>251</v>
      </c>
    </row>
    <row r="149" spans="2:65" s="1" customFormat="1" ht="18">
      <c r="B149" s="32"/>
      <c r="D149" s="147" t="s">
        <v>161</v>
      </c>
      <c r="F149" s="148" t="s">
        <v>1502</v>
      </c>
      <c r="I149" s="149"/>
      <c r="L149" s="32"/>
      <c r="M149" s="150"/>
      <c r="T149" s="56"/>
      <c r="AT149" s="17" t="s">
        <v>161</v>
      </c>
      <c r="AU149" s="17" t="s">
        <v>159</v>
      </c>
    </row>
    <row r="150" spans="2:65" s="1" customFormat="1" ht="16.5" customHeight="1">
      <c r="B150" s="32"/>
      <c r="C150" s="171" t="s">
        <v>195</v>
      </c>
      <c r="D150" s="171" t="s">
        <v>223</v>
      </c>
      <c r="E150" s="172" t="s">
        <v>1503</v>
      </c>
      <c r="F150" s="173" t="s">
        <v>1504</v>
      </c>
      <c r="G150" s="174" t="s">
        <v>845</v>
      </c>
      <c r="H150" s="175">
        <v>1</v>
      </c>
      <c r="I150" s="176"/>
      <c r="J150" s="177">
        <f>ROUND(I150*H150,2)</f>
        <v>0</v>
      </c>
      <c r="K150" s="178"/>
      <c r="L150" s="179"/>
      <c r="M150" s="180" t="s">
        <v>1</v>
      </c>
      <c r="N150" s="181" t="s">
        <v>43</v>
      </c>
      <c r="P150" s="143">
        <f>O150*H150</f>
        <v>0</v>
      </c>
      <c r="Q150" s="143">
        <v>0</v>
      </c>
      <c r="R150" s="143">
        <f>Q150*H150</f>
        <v>0</v>
      </c>
      <c r="S150" s="143">
        <v>0</v>
      </c>
      <c r="T150" s="144">
        <f>S150*H150</f>
        <v>0</v>
      </c>
      <c r="AR150" s="145" t="s">
        <v>332</v>
      </c>
      <c r="AT150" s="145" t="s">
        <v>223</v>
      </c>
      <c r="AU150" s="145" t="s">
        <v>159</v>
      </c>
      <c r="AY150" s="17" t="s">
        <v>152</v>
      </c>
      <c r="BE150" s="146">
        <f>IF(N150="základní",J150,0)</f>
        <v>0</v>
      </c>
      <c r="BF150" s="146">
        <f>IF(N150="snížená",J150,0)</f>
        <v>0</v>
      </c>
      <c r="BG150" s="146">
        <f>IF(N150="zákl. přenesená",J150,0)</f>
        <v>0</v>
      </c>
      <c r="BH150" s="146">
        <f>IF(N150="sníž. přenesená",J150,0)</f>
        <v>0</v>
      </c>
      <c r="BI150" s="146">
        <f>IF(N150="nulová",J150,0)</f>
        <v>0</v>
      </c>
      <c r="BJ150" s="17" t="s">
        <v>86</v>
      </c>
      <c r="BK150" s="146">
        <f>ROUND(I150*H150,2)</f>
        <v>0</v>
      </c>
      <c r="BL150" s="17" t="s">
        <v>251</v>
      </c>
      <c r="BM150" s="145" t="s">
        <v>263</v>
      </c>
    </row>
    <row r="151" spans="2:65" s="1" customFormat="1" ht="18">
      <c r="B151" s="32"/>
      <c r="D151" s="147" t="s">
        <v>161</v>
      </c>
      <c r="F151" s="148" t="s">
        <v>1487</v>
      </c>
      <c r="I151" s="149"/>
      <c r="L151" s="32"/>
      <c r="M151" s="150"/>
      <c r="T151" s="56"/>
      <c r="AT151" s="17" t="s">
        <v>161</v>
      </c>
      <c r="AU151" s="17" t="s">
        <v>159</v>
      </c>
    </row>
    <row r="152" spans="2:65" s="1" customFormat="1" ht="24.25" customHeight="1">
      <c r="B152" s="32"/>
      <c r="C152" s="171" t="s">
        <v>222</v>
      </c>
      <c r="D152" s="171" t="s">
        <v>223</v>
      </c>
      <c r="E152" s="172" t="s">
        <v>1505</v>
      </c>
      <c r="F152" s="173" t="s">
        <v>1506</v>
      </c>
      <c r="G152" s="174" t="s">
        <v>254</v>
      </c>
      <c r="H152" s="175">
        <v>5</v>
      </c>
      <c r="I152" s="176"/>
      <c r="J152" s="177">
        <f>ROUND(I152*H152,2)</f>
        <v>0</v>
      </c>
      <c r="K152" s="178"/>
      <c r="L152" s="179"/>
      <c r="M152" s="180" t="s">
        <v>1</v>
      </c>
      <c r="N152" s="181" t="s">
        <v>43</v>
      </c>
      <c r="P152" s="143">
        <f>O152*H152</f>
        <v>0</v>
      </c>
      <c r="Q152" s="143">
        <v>0</v>
      </c>
      <c r="R152" s="143">
        <f>Q152*H152</f>
        <v>0</v>
      </c>
      <c r="S152" s="143">
        <v>0</v>
      </c>
      <c r="T152" s="144">
        <f>S152*H152</f>
        <v>0</v>
      </c>
      <c r="AR152" s="145" t="s">
        <v>332</v>
      </c>
      <c r="AT152" s="145" t="s">
        <v>223</v>
      </c>
      <c r="AU152" s="145" t="s">
        <v>159</v>
      </c>
      <c r="AY152" s="17" t="s">
        <v>152</v>
      </c>
      <c r="BE152" s="146">
        <f>IF(N152="základní",J152,0)</f>
        <v>0</v>
      </c>
      <c r="BF152" s="146">
        <f>IF(N152="snížená",J152,0)</f>
        <v>0</v>
      </c>
      <c r="BG152" s="146">
        <f>IF(N152="zákl. přenesená",J152,0)</f>
        <v>0</v>
      </c>
      <c r="BH152" s="146">
        <f>IF(N152="sníž. přenesená",J152,0)</f>
        <v>0</v>
      </c>
      <c r="BI152" s="146">
        <f>IF(N152="nulová",J152,0)</f>
        <v>0</v>
      </c>
      <c r="BJ152" s="17" t="s">
        <v>86</v>
      </c>
      <c r="BK152" s="146">
        <f>ROUND(I152*H152,2)</f>
        <v>0</v>
      </c>
      <c r="BL152" s="17" t="s">
        <v>251</v>
      </c>
      <c r="BM152" s="145" t="s">
        <v>271</v>
      </c>
    </row>
    <row r="153" spans="2:65" s="1" customFormat="1" ht="18">
      <c r="B153" s="32"/>
      <c r="D153" s="147" t="s">
        <v>161</v>
      </c>
      <c r="F153" s="148" t="s">
        <v>1487</v>
      </c>
      <c r="I153" s="149"/>
      <c r="L153" s="32"/>
      <c r="M153" s="150"/>
      <c r="T153" s="56"/>
      <c r="AT153" s="17" t="s">
        <v>161</v>
      </c>
      <c r="AU153" s="17" t="s">
        <v>159</v>
      </c>
    </row>
    <row r="154" spans="2:65" s="1" customFormat="1" ht="55.5" customHeight="1">
      <c r="B154" s="32"/>
      <c r="C154" s="171" t="s">
        <v>227</v>
      </c>
      <c r="D154" s="171" t="s">
        <v>223</v>
      </c>
      <c r="E154" s="172" t="s">
        <v>1507</v>
      </c>
      <c r="F154" s="173" t="s">
        <v>1508</v>
      </c>
      <c r="G154" s="174" t="s">
        <v>254</v>
      </c>
      <c r="H154" s="175">
        <v>130</v>
      </c>
      <c r="I154" s="176"/>
      <c r="J154" s="177">
        <f>ROUND(I154*H154,2)</f>
        <v>0</v>
      </c>
      <c r="K154" s="178"/>
      <c r="L154" s="179"/>
      <c r="M154" s="180" t="s">
        <v>1</v>
      </c>
      <c r="N154" s="181" t="s">
        <v>43</v>
      </c>
      <c r="P154" s="143">
        <f>O154*H154</f>
        <v>0</v>
      </c>
      <c r="Q154" s="143">
        <v>0</v>
      </c>
      <c r="R154" s="143">
        <f>Q154*H154</f>
        <v>0</v>
      </c>
      <c r="S154" s="143">
        <v>0</v>
      </c>
      <c r="T154" s="144">
        <f>S154*H154</f>
        <v>0</v>
      </c>
      <c r="AR154" s="145" t="s">
        <v>332</v>
      </c>
      <c r="AT154" s="145" t="s">
        <v>223</v>
      </c>
      <c r="AU154" s="145" t="s">
        <v>159</v>
      </c>
      <c r="AY154" s="17" t="s">
        <v>152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7" t="s">
        <v>86</v>
      </c>
      <c r="BK154" s="146">
        <f>ROUND(I154*H154,2)</f>
        <v>0</v>
      </c>
      <c r="BL154" s="17" t="s">
        <v>251</v>
      </c>
      <c r="BM154" s="145" t="s">
        <v>279</v>
      </c>
    </row>
    <row r="155" spans="2:65" s="1" customFormat="1" ht="18">
      <c r="B155" s="32"/>
      <c r="D155" s="147" t="s">
        <v>161</v>
      </c>
      <c r="F155" s="148" t="s">
        <v>1487</v>
      </c>
      <c r="I155" s="149"/>
      <c r="L155" s="32"/>
      <c r="M155" s="150"/>
      <c r="T155" s="56"/>
      <c r="AT155" s="17" t="s">
        <v>161</v>
      </c>
      <c r="AU155" s="17" t="s">
        <v>159</v>
      </c>
    </row>
    <row r="156" spans="2:65" s="1" customFormat="1" ht="55.5" customHeight="1">
      <c r="B156" s="32"/>
      <c r="C156" s="171" t="s">
        <v>8</v>
      </c>
      <c r="D156" s="171" t="s">
        <v>223</v>
      </c>
      <c r="E156" s="172" t="s">
        <v>1509</v>
      </c>
      <c r="F156" s="173" t="s">
        <v>1510</v>
      </c>
      <c r="G156" s="174" t="s">
        <v>254</v>
      </c>
      <c r="H156" s="175">
        <v>5</v>
      </c>
      <c r="I156" s="176"/>
      <c r="J156" s="177">
        <f>ROUND(I156*H156,2)</f>
        <v>0</v>
      </c>
      <c r="K156" s="178"/>
      <c r="L156" s="179"/>
      <c r="M156" s="180" t="s">
        <v>1</v>
      </c>
      <c r="N156" s="181" t="s">
        <v>43</v>
      </c>
      <c r="P156" s="143">
        <f>O156*H156</f>
        <v>0</v>
      </c>
      <c r="Q156" s="143">
        <v>0</v>
      </c>
      <c r="R156" s="143">
        <f>Q156*H156</f>
        <v>0</v>
      </c>
      <c r="S156" s="143">
        <v>0</v>
      </c>
      <c r="T156" s="144">
        <f>S156*H156</f>
        <v>0</v>
      </c>
      <c r="AR156" s="145" t="s">
        <v>332</v>
      </c>
      <c r="AT156" s="145" t="s">
        <v>223</v>
      </c>
      <c r="AU156" s="145" t="s">
        <v>159</v>
      </c>
      <c r="AY156" s="17" t="s">
        <v>152</v>
      </c>
      <c r="BE156" s="146">
        <f>IF(N156="základní",J156,0)</f>
        <v>0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7" t="s">
        <v>86</v>
      </c>
      <c r="BK156" s="146">
        <f>ROUND(I156*H156,2)</f>
        <v>0</v>
      </c>
      <c r="BL156" s="17" t="s">
        <v>251</v>
      </c>
      <c r="BM156" s="145" t="s">
        <v>288</v>
      </c>
    </row>
    <row r="157" spans="2:65" s="1" customFormat="1" ht="18">
      <c r="B157" s="32"/>
      <c r="D157" s="147" t="s">
        <v>161</v>
      </c>
      <c r="F157" s="148" t="s">
        <v>1487</v>
      </c>
      <c r="I157" s="149"/>
      <c r="L157" s="32"/>
      <c r="M157" s="150"/>
      <c r="T157" s="56"/>
      <c r="AT157" s="17" t="s">
        <v>161</v>
      </c>
      <c r="AU157" s="17" t="s">
        <v>159</v>
      </c>
    </row>
    <row r="158" spans="2:65" s="1" customFormat="1" ht="16.5" customHeight="1">
      <c r="B158" s="32"/>
      <c r="C158" s="171" t="s">
        <v>234</v>
      </c>
      <c r="D158" s="171" t="s">
        <v>223</v>
      </c>
      <c r="E158" s="172" t="s">
        <v>1511</v>
      </c>
      <c r="F158" s="173" t="s">
        <v>1512</v>
      </c>
      <c r="G158" s="174" t="s">
        <v>845</v>
      </c>
      <c r="H158" s="175">
        <v>2</v>
      </c>
      <c r="I158" s="176"/>
      <c r="J158" s="177">
        <f>ROUND(I158*H158,2)</f>
        <v>0</v>
      </c>
      <c r="K158" s="178"/>
      <c r="L158" s="179"/>
      <c r="M158" s="180" t="s">
        <v>1</v>
      </c>
      <c r="N158" s="181" t="s">
        <v>43</v>
      </c>
      <c r="P158" s="143">
        <f>O158*H158</f>
        <v>0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332</v>
      </c>
      <c r="AT158" s="145" t="s">
        <v>223</v>
      </c>
      <c r="AU158" s="145" t="s">
        <v>159</v>
      </c>
      <c r="AY158" s="17" t="s">
        <v>152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7" t="s">
        <v>86</v>
      </c>
      <c r="BK158" s="146">
        <f>ROUND(I158*H158,2)</f>
        <v>0</v>
      </c>
      <c r="BL158" s="17" t="s">
        <v>251</v>
      </c>
      <c r="BM158" s="145" t="s">
        <v>299</v>
      </c>
    </row>
    <row r="159" spans="2:65" s="1" customFormat="1" ht="18">
      <c r="B159" s="32"/>
      <c r="D159" s="147" t="s">
        <v>161</v>
      </c>
      <c r="F159" s="148" t="s">
        <v>1513</v>
      </c>
      <c r="I159" s="149"/>
      <c r="L159" s="32"/>
      <c r="M159" s="150"/>
      <c r="T159" s="56"/>
      <c r="AT159" s="17" t="s">
        <v>161</v>
      </c>
      <c r="AU159" s="17" t="s">
        <v>159</v>
      </c>
    </row>
    <row r="160" spans="2:65" s="1" customFormat="1" ht="24.25" customHeight="1">
      <c r="B160" s="32"/>
      <c r="C160" s="171" t="s">
        <v>240</v>
      </c>
      <c r="D160" s="171" t="s">
        <v>223</v>
      </c>
      <c r="E160" s="172" t="s">
        <v>1514</v>
      </c>
      <c r="F160" s="173" t="s">
        <v>1515</v>
      </c>
      <c r="G160" s="174" t="s">
        <v>254</v>
      </c>
      <c r="H160" s="175">
        <v>1</v>
      </c>
      <c r="I160" s="176"/>
      <c r="J160" s="177">
        <f>ROUND(I160*H160,2)</f>
        <v>0</v>
      </c>
      <c r="K160" s="178"/>
      <c r="L160" s="179"/>
      <c r="M160" s="180" t="s">
        <v>1</v>
      </c>
      <c r="N160" s="181" t="s">
        <v>43</v>
      </c>
      <c r="P160" s="143">
        <f>O160*H160</f>
        <v>0</v>
      </c>
      <c r="Q160" s="143">
        <v>0</v>
      </c>
      <c r="R160" s="143">
        <f>Q160*H160</f>
        <v>0</v>
      </c>
      <c r="S160" s="143">
        <v>0</v>
      </c>
      <c r="T160" s="144">
        <f>S160*H160</f>
        <v>0</v>
      </c>
      <c r="AR160" s="145" t="s">
        <v>332</v>
      </c>
      <c r="AT160" s="145" t="s">
        <v>223</v>
      </c>
      <c r="AU160" s="145" t="s">
        <v>159</v>
      </c>
      <c r="AY160" s="17" t="s">
        <v>152</v>
      </c>
      <c r="BE160" s="146">
        <f>IF(N160="základní",J160,0)</f>
        <v>0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7" t="s">
        <v>86</v>
      </c>
      <c r="BK160" s="146">
        <f>ROUND(I160*H160,2)</f>
        <v>0</v>
      </c>
      <c r="BL160" s="17" t="s">
        <v>251</v>
      </c>
      <c r="BM160" s="145" t="s">
        <v>311</v>
      </c>
    </row>
    <row r="161" spans="2:65" s="1" customFormat="1" ht="18">
      <c r="B161" s="32"/>
      <c r="D161" s="147" t="s">
        <v>161</v>
      </c>
      <c r="F161" s="148" t="s">
        <v>1487</v>
      </c>
      <c r="I161" s="149"/>
      <c r="L161" s="32"/>
      <c r="M161" s="150"/>
      <c r="T161" s="56"/>
      <c r="AT161" s="17" t="s">
        <v>161</v>
      </c>
      <c r="AU161" s="17" t="s">
        <v>159</v>
      </c>
    </row>
    <row r="162" spans="2:65" s="15" customFormat="1" ht="20.9" customHeight="1">
      <c r="B162" s="191"/>
      <c r="D162" s="192" t="s">
        <v>77</v>
      </c>
      <c r="E162" s="192" t="s">
        <v>1516</v>
      </c>
      <c r="F162" s="192" t="s">
        <v>1517</v>
      </c>
      <c r="I162" s="193"/>
      <c r="J162" s="194">
        <f>BK162</f>
        <v>0</v>
      </c>
      <c r="L162" s="191"/>
      <c r="M162" s="195"/>
      <c r="P162" s="196">
        <f>SUM(P163:P174)</f>
        <v>0</v>
      </c>
      <c r="R162" s="196">
        <f>SUM(R163:R174)</f>
        <v>0</v>
      </c>
      <c r="T162" s="197">
        <f>SUM(T163:T174)</f>
        <v>0</v>
      </c>
      <c r="AR162" s="192" t="s">
        <v>88</v>
      </c>
      <c r="AT162" s="198" t="s">
        <v>77</v>
      </c>
      <c r="AU162" s="198" t="s">
        <v>153</v>
      </c>
      <c r="AY162" s="192" t="s">
        <v>152</v>
      </c>
      <c r="BK162" s="199">
        <f>SUM(BK163:BK174)</f>
        <v>0</v>
      </c>
    </row>
    <row r="163" spans="2:65" s="1" customFormat="1" ht="16.5" customHeight="1">
      <c r="B163" s="32"/>
      <c r="C163" s="133" t="s">
        <v>246</v>
      </c>
      <c r="D163" s="133" t="s">
        <v>155</v>
      </c>
      <c r="E163" s="134" t="s">
        <v>1518</v>
      </c>
      <c r="F163" s="135" t="s">
        <v>1519</v>
      </c>
      <c r="G163" s="136" t="s">
        <v>845</v>
      </c>
      <c r="H163" s="137">
        <v>1</v>
      </c>
      <c r="I163" s="138"/>
      <c r="J163" s="139">
        <f>ROUND(I163*H163,2)</f>
        <v>0</v>
      </c>
      <c r="K163" s="140"/>
      <c r="L163" s="32"/>
      <c r="M163" s="141" t="s">
        <v>1</v>
      </c>
      <c r="N163" s="142" t="s">
        <v>43</v>
      </c>
      <c r="P163" s="143">
        <f>O163*H163</f>
        <v>0</v>
      </c>
      <c r="Q163" s="143">
        <v>0</v>
      </c>
      <c r="R163" s="143">
        <f>Q163*H163</f>
        <v>0</v>
      </c>
      <c r="S163" s="143">
        <v>0</v>
      </c>
      <c r="T163" s="144">
        <f>S163*H163</f>
        <v>0</v>
      </c>
      <c r="AR163" s="145" t="s">
        <v>251</v>
      </c>
      <c r="AT163" s="145" t="s">
        <v>155</v>
      </c>
      <c r="AU163" s="145" t="s">
        <v>159</v>
      </c>
      <c r="AY163" s="17" t="s">
        <v>152</v>
      </c>
      <c r="BE163" s="146">
        <f>IF(N163="základní",J163,0)</f>
        <v>0</v>
      </c>
      <c r="BF163" s="146">
        <f>IF(N163="snížená",J163,0)</f>
        <v>0</v>
      </c>
      <c r="BG163" s="146">
        <f>IF(N163="zákl. přenesená",J163,0)</f>
        <v>0</v>
      </c>
      <c r="BH163" s="146">
        <f>IF(N163="sníž. přenesená",J163,0)</f>
        <v>0</v>
      </c>
      <c r="BI163" s="146">
        <f>IF(N163="nulová",J163,0)</f>
        <v>0</v>
      </c>
      <c r="BJ163" s="17" t="s">
        <v>86</v>
      </c>
      <c r="BK163" s="146">
        <f>ROUND(I163*H163,2)</f>
        <v>0</v>
      </c>
      <c r="BL163" s="17" t="s">
        <v>251</v>
      </c>
      <c r="BM163" s="145" t="s">
        <v>321</v>
      </c>
    </row>
    <row r="164" spans="2:65" s="1" customFormat="1" ht="18">
      <c r="B164" s="32"/>
      <c r="D164" s="147" t="s">
        <v>161</v>
      </c>
      <c r="F164" s="148" t="s">
        <v>1487</v>
      </c>
      <c r="I164" s="149"/>
      <c r="L164" s="32"/>
      <c r="M164" s="150"/>
      <c r="T164" s="56"/>
      <c r="AT164" s="17" t="s">
        <v>161</v>
      </c>
      <c r="AU164" s="17" t="s">
        <v>159</v>
      </c>
    </row>
    <row r="165" spans="2:65" s="1" customFormat="1" ht="16.5" customHeight="1">
      <c r="B165" s="32"/>
      <c r="C165" s="133" t="s">
        <v>251</v>
      </c>
      <c r="D165" s="133" t="s">
        <v>155</v>
      </c>
      <c r="E165" s="134" t="s">
        <v>1520</v>
      </c>
      <c r="F165" s="135" t="s">
        <v>1521</v>
      </c>
      <c r="G165" s="136" t="s">
        <v>845</v>
      </c>
      <c r="H165" s="137">
        <v>1</v>
      </c>
      <c r="I165" s="138"/>
      <c r="J165" s="139">
        <f>ROUND(I165*H165,2)</f>
        <v>0</v>
      </c>
      <c r="K165" s="140"/>
      <c r="L165" s="32"/>
      <c r="M165" s="141" t="s">
        <v>1</v>
      </c>
      <c r="N165" s="142" t="s">
        <v>43</v>
      </c>
      <c r="P165" s="143">
        <f>O165*H165</f>
        <v>0</v>
      </c>
      <c r="Q165" s="143">
        <v>0</v>
      </c>
      <c r="R165" s="143">
        <f>Q165*H165</f>
        <v>0</v>
      </c>
      <c r="S165" s="143">
        <v>0</v>
      </c>
      <c r="T165" s="144">
        <f>S165*H165</f>
        <v>0</v>
      </c>
      <c r="AR165" s="145" t="s">
        <v>251</v>
      </c>
      <c r="AT165" s="145" t="s">
        <v>155</v>
      </c>
      <c r="AU165" s="145" t="s">
        <v>159</v>
      </c>
      <c r="AY165" s="17" t="s">
        <v>152</v>
      </c>
      <c r="BE165" s="146">
        <f>IF(N165="základní",J165,0)</f>
        <v>0</v>
      </c>
      <c r="BF165" s="146">
        <f>IF(N165="snížená",J165,0)</f>
        <v>0</v>
      </c>
      <c r="BG165" s="146">
        <f>IF(N165="zákl. přenesená",J165,0)</f>
        <v>0</v>
      </c>
      <c r="BH165" s="146">
        <f>IF(N165="sníž. přenesená",J165,0)</f>
        <v>0</v>
      </c>
      <c r="BI165" s="146">
        <f>IF(N165="nulová",J165,0)</f>
        <v>0</v>
      </c>
      <c r="BJ165" s="17" t="s">
        <v>86</v>
      </c>
      <c r="BK165" s="146">
        <f>ROUND(I165*H165,2)</f>
        <v>0</v>
      </c>
      <c r="BL165" s="17" t="s">
        <v>251</v>
      </c>
      <c r="BM165" s="145" t="s">
        <v>332</v>
      </c>
    </row>
    <row r="166" spans="2:65" s="1" customFormat="1" ht="18">
      <c r="B166" s="32"/>
      <c r="D166" s="147" t="s">
        <v>161</v>
      </c>
      <c r="F166" s="148" t="s">
        <v>1487</v>
      </c>
      <c r="I166" s="149"/>
      <c r="L166" s="32"/>
      <c r="M166" s="150"/>
      <c r="T166" s="56"/>
      <c r="AT166" s="17" t="s">
        <v>161</v>
      </c>
      <c r="AU166" s="17" t="s">
        <v>159</v>
      </c>
    </row>
    <row r="167" spans="2:65" s="1" customFormat="1" ht="16.5" customHeight="1">
      <c r="B167" s="32"/>
      <c r="C167" s="133" t="s">
        <v>257</v>
      </c>
      <c r="D167" s="133" t="s">
        <v>155</v>
      </c>
      <c r="E167" s="134" t="s">
        <v>1522</v>
      </c>
      <c r="F167" s="135" t="s">
        <v>1523</v>
      </c>
      <c r="G167" s="136" t="s">
        <v>845</v>
      </c>
      <c r="H167" s="137">
        <v>2</v>
      </c>
      <c r="I167" s="138"/>
      <c r="J167" s="139">
        <f>ROUND(I167*H167,2)</f>
        <v>0</v>
      </c>
      <c r="K167" s="140"/>
      <c r="L167" s="32"/>
      <c r="M167" s="141" t="s">
        <v>1</v>
      </c>
      <c r="N167" s="142" t="s">
        <v>43</v>
      </c>
      <c r="P167" s="143">
        <f>O167*H167</f>
        <v>0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AR167" s="145" t="s">
        <v>251</v>
      </c>
      <c r="AT167" s="145" t="s">
        <v>155</v>
      </c>
      <c r="AU167" s="145" t="s">
        <v>159</v>
      </c>
      <c r="AY167" s="17" t="s">
        <v>152</v>
      </c>
      <c r="BE167" s="146">
        <f>IF(N167="základní",J167,0)</f>
        <v>0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7" t="s">
        <v>86</v>
      </c>
      <c r="BK167" s="146">
        <f>ROUND(I167*H167,2)</f>
        <v>0</v>
      </c>
      <c r="BL167" s="17" t="s">
        <v>251</v>
      </c>
      <c r="BM167" s="145" t="s">
        <v>342</v>
      </c>
    </row>
    <row r="168" spans="2:65" s="1" customFormat="1" ht="18">
      <c r="B168" s="32"/>
      <c r="D168" s="147" t="s">
        <v>161</v>
      </c>
      <c r="F168" s="148" t="s">
        <v>1487</v>
      </c>
      <c r="I168" s="149"/>
      <c r="L168" s="32"/>
      <c r="M168" s="150"/>
      <c r="T168" s="56"/>
      <c r="AT168" s="17" t="s">
        <v>161</v>
      </c>
      <c r="AU168" s="17" t="s">
        <v>159</v>
      </c>
    </row>
    <row r="169" spans="2:65" s="1" customFormat="1" ht="16.5" customHeight="1">
      <c r="B169" s="32"/>
      <c r="C169" s="133" t="s">
        <v>263</v>
      </c>
      <c r="D169" s="133" t="s">
        <v>155</v>
      </c>
      <c r="E169" s="134" t="s">
        <v>1524</v>
      </c>
      <c r="F169" s="135" t="s">
        <v>1525</v>
      </c>
      <c r="G169" s="136" t="s">
        <v>845</v>
      </c>
      <c r="H169" s="137">
        <v>1</v>
      </c>
      <c r="I169" s="138"/>
      <c r="J169" s="139">
        <f>ROUND(I169*H169,2)</f>
        <v>0</v>
      </c>
      <c r="K169" s="140"/>
      <c r="L169" s="32"/>
      <c r="M169" s="141" t="s">
        <v>1</v>
      </c>
      <c r="N169" s="142" t="s">
        <v>43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251</v>
      </c>
      <c r="AT169" s="145" t="s">
        <v>155</v>
      </c>
      <c r="AU169" s="145" t="s">
        <v>159</v>
      </c>
      <c r="AY169" s="17" t="s">
        <v>152</v>
      </c>
      <c r="BE169" s="146">
        <f>IF(N169="základní",J169,0)</f>
        <v>0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7" t="s">
        <v>86</v>
      </c>
      <c r="BK169" s="146">
        <f>ROUND(I169*H169,2)</f>
        <v>0</v>
      </c>
      <c r="BL169" s="17" t="s">
        <v>251</v>
      </c>
      <c r="BM169" s="145" t="s">
        <v>351</v>
      </c>
    </row>
    <row r="170" spans="2:65" s="1" customFormat="1" ht="18">
      <c r="B170" s="32"/>
      <c r="D170" s="147" t="s">
        <v>161</v>
      </c>
      <c r="F170" s="148" t="s">
        <v>1487</v>
      </c>
      <c r="I170" s="149"/>
      <c r="L170" s="32"/>
      <c r="M170" s="150"/>
      <c r="T170" s="56"/>
      <c r="AT170" s="17" t="s">
        <v>161</v>
      </c>
      <c r="AU170" s="17" t="s">
        <v>159</v>
      </c>
    </row>
    <row r="171" spans="2:65" s="1" customFormat="1" ht="16.5" customHeight="1">
      <c r="B171" s="32"/>
      <c r="C171" s="133" t="s">
        <v>267</v>
      </c>
      <c r="D171" s="133" t="s">
        <v>155</v>
      </c>
      <c r="E171" s="134" t="s">
        <v>1526</v>
      </c>
      <c r="F171" s="135" t="s">
        <v>1527</v>
      </c>
      <c r="G171" s="136" t="s">
        <v>845</v>
      </c>
      <c r="H171" s="137">
        <v>1</v>
      </c>
      <c r="I171" s="138"/>
      <c r="J171" s="139">
        <f>ROUND(I171*H171,2)</f>
        <v>0</v>
      </c>
      <c r="K171" s="140"/>
      <c r="L171" s="32"/>
      <c r="M171" s="141" t="s">
        <v>1</v>
      </c>
      <c r="N171" s="142" t="s">
        <v>43</v>
      </c>
      <c r="P171" s="143">
        <f>O171*H171</f>
        <v>0</v>
      </c>
      <c r="Q171" s="143">
        <v>0</v>
      </c>
      <c r="R171" s="143">
        <f>Q171*H171</f>
        <v>0</v>
      </c>
      <c r="S171" s="143">
        <v>0</v>
      </c>
      <c r="T171" s="144">
        <f>S171*H171</f>
        <v>0</v>
      </c>
      <c r="AR171" s="145" t="s">
        <v>251</v>
      </c>
      <c r="AT171" s="145" t="s">
        <v>155</v>
      </c>
      <c r="AU171" s="145" t="s">
        <v>159</v>
      </c>
      <c r="AY171" s="17" t="s">
        <v>152</v>
      </c>
      <c r="BE171" s="146">
        <f>IF(N171="základní",J171,0)</f>
        <v>0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7" t="s">
        <v>86</v>
      </c>
      <c r="BK171" s="146">
        <f>ROUND(I171*H171,2)</f>
        <v>0</v>
      </c>
      <c r="BL171" s="17" t="s">
        <v>251</v>
      </c>
      <c r="BM171" s="145" t="s">
        <v>360</v>
      </c>
    </row>
    <row r="172" spans="2:65" s="1" customFormat="1" ht="18">
      <c r="B172" s="32"/>
      <c r="D172" s="147" t="s">
        <v>161</v>
      </c>
      <c r="F172" s="148" t="s">
        <v>1487</v>
      </c>
      <c r="I172" s="149"/>
      <c r="L172" s="32"/>
      <c r="M172" s="150"/>
      <c r="T172" s="56"/>
      <c r="AT172" s="17" t="s">
        <v>161</v>
      </c>
      <c r="AU172" s="17" t="s">
        <v>159</v>
      </c>
    </row>
    <row r="173" spans="2:65" s="1" customFormat="1" ht="16.5" customHeight="1">
      <c r="B173" s="32"/>
      <c r="C173" s="133" t="s">
        <v>271</v>
      </c>
      <c r="D173" s="133" t="s">
        <v>155</v>
      </c>
      <c r="E173" s="134" t="s">
        <v>1528</v>
      </c>
      <c r="F173" s="135" t="s">
        <v>1529</v>
      </c>
      <c r="G173" s="136" t="s">
        <v>845</v>
      </c>
      <c r="H173" s="137">
        <v>1</v>
      </c>
      <c r="I173" s="138"/>
      <c r="J173" s="139">
        <f>ROUND(I173*H173,2)</f>
        <v>0</v>
      </c>
      <c r="K173" s="140"/>
      <c r="L173" s="32"/>
      <c r="M173" s="141" t="s">
        <v>1</v>
      </c>
      <c r="N173" s="142" t="s">
        <v>43</v>
      </c>
      <c r="P173" s="143">
        <f>O173*H173</f>
        <v>0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45" t="s">
        <v>251</v>
      </c>
      <c r="AT173" s="145" t="s">
        <v>155</v>
      </c>
      <c r="AU173" s="145" t="s">
        <v>159</v>
      </c>
      <c r="AY173" s="17" t="s">
        <v>152</v>
      </c>
      <c r="BE173" s="146">
        <f>IF(N173="základní",J173,0)</f>
        <v>0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7" t="s">
        <v>86</v>
      </c>
      <c r="BK173" s="146">
        <f>ROUND(I173*H173,2)</f>
        <v>0</v>
      </c>
      <c r="BL173" s="17" t="s">
        <v>251</v>
      </c>
      <c r="BM173" s="145" t="s">
        <v>376</v>
      </c>
    </row>
    <row r="174" spans="2:65" s="1" customFormat="1" ht="18">
      <c r="B174" s="32"/>
      <c r="D174" s="147" t="s">
        <v>161</v>
      </c>
      <c r="F174" s="148" t="s">
        <v>1487</v>
      </c>
      <c r="I174" s="149"/>
      <c r="L174" s="32"/>
      <c r="M174" s="150"/>
      <c r="T174" s="56"/>
      <c r="AT174" s="17" t="s">
        <v>161</v>
      </c>
      <c r="AU174" s="17" t="s">
        <v>159</v>
      </c>
    </row>
    <row r="175" spans="2:65" s="15" customFormat="1" ht="20.9" customHeight="1">
      <c r="B175" s="191"/>
      <c r="D175" s="192" t="s">
        <v>77</v>
      </c>
      <c r="E175" s="192" t="s">
        <v>1530</v>
      </c>
      <c r="F175" s="192" t="s">
        <v>1531</v>
      </c>
      <c r="I175" s="193"/>
      <c r="J175" s="194">
        <f>BK175</f>
        <v>0</v>
      </c>
      <c r="L175" s="191"/>
      <c r="M175" s="195"/>
      <c r="P175" s="196">
        <f>SUM(P176:P221)</f>
        <v>0</v>
      </c>
      <c r="R175" s="196">
        <f>SUM(R176:R221)</f>
        <v>0</v>
      </c>
      <c r="T175" s="197">
        <f>SUM(T176:T221)</f>
        <v>0</v>
      </c>
      <c r="AR175" s="192" t="s">
        <v>88</v>
      </c>
      <c r="AT175" s="198" t="s">
        <v>77</v>
      </c>
      <c r="AU175" s="198" t="s">
        <v>153</v>
      </c>
      <c r="AY175" s="192" t="s">
        <v>152</v>
      </c>
      <c r="BK175" s="199">
        <f>SUM(BK176:BK221)</f>
        <v>0</v>
      </c>
    </row>
    <row r="176" spans="2:65" s="1" customFormat="1" ht="24.25" customHeight="1">
      <c r="B176" s="32"/>
      <c r="C176" s="133" t="s">
        <v>7</v>
      </c>
      <c r="D176" s="133" t="s">
        <v>155</v>
      </c>
      <c r="E176" s="134" t="s">
        <v>1532</v>
      </c>
      <c r="F176" s="135" t="s">
        <v>1533</v>
      </c>
      <c r="G176" s="136" t="s">
        <v>254</v>
      </c>
      <c r="H176" s="137">
        <v>1600</v>
      </c>
      <c r="I176" s="138"/>
      <c r="J176" s="139">
        <f>ROUND(I176*H176,2)</f>
        <v>0</v>
      </c>
      <c r="K176" s="140"/>
      <c r="L176" s="32"/>
      <c r="M176" s="141" t="s">
        <v>1</v>
      </c>
      <c r="N176" s="142" t="s">
        <v>43</v>
      </c>
      <c r="P176" s="143">
        <f>O176*H176</f>
        <v>0</v>
      </c>
      <c r="Q176" s="143">
        <v>0</v>
      </c>
      <c r="R176" s="143">
        <f>Q176*H176</f>
        <v>0</v>
      </c>
      <c r="S176" s="143">
        <v>0</v>
      </c>
      <c r="T176" s="144">
        <f>S176*H176</f>
        <v>0</v>
      </c>
      <c r="AR176" s="145" t="s">
        <v>251</v>
      </c>
      <c r="AT176" s="145" t="s">
        <v>155</v>
      </c>
      <c r="AU176" s="145" t="s">
        <v>159</v>
      </c>
      <c r="AY176" s="17" t="s">
        <v>152</v>
      </c>
      <c r="BE176" s="146">
        <f>IF(N176="základní",J176,0)</f>
        <v>0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7" t="s">
        <v>86</v>
      </c>
      <c r="BK176" s="146">
        <f>ROUND(I176*H176,2)</f>
        <v>0</v>
      </c>
      <c r="BL176" s="17" t="s">
        <v>251</v>
      </c>
      <c r="BM176" s="145" t="s">
        <v>387</v>
      </c>
    </row>
    <row r="177" spans="2:65" s="1" customFormat="1" ht="18">
      <c r="B177" s="32"/>
      <c r="D177" s="147" t="s">
        <v>161</v>
      </c>
      <c r="F177" s="148" t="s">
        <v>1487</v>
      </c>
      <c r="I177" s="149"/>
      <c r="L177" s="32"/>
      <c r="M177" s="150"/>
      <c r="T177" s="56"/>
      <c r="AT177" s="17" t="s">
        <v>161</v>
      </c>
      <c r="AU177" s="17" t="s">
        <v>159</v>
      </c>
    </row>
    <row r="178" spans="2:65" s="1" customFormat="1" ht="24.25" customHeight="1">
      <c r="B178" s="32"/>
      <c r="C178" s="133" t="s">
        <v>279</v>
      </c>
      <c r="D178" s="133" t="s">
        <v>155</v>
      </c>
      <c r="E178" s="134" t="s">
        <v>1534</v>
      </c>
      <c r="F178" s="135" t="s">
        <v>1535</v>
      </c>
      <c r="G178" s="136" t="s">
        <v>845</v>
      </c>
      <c r="H178" s="137">
        <v>24</v>
      </c>
      <c r="I178" s="138"/>
      <c r="J178" s="139">
        <f>ROUND(I178*H178,2)</f>
        <v>0</v>
      </c>
      <c r="K178" s="140"/>
      <c r="L178" s="32"/>
      <c r="M178" s="141" t="s">
        <v>1</v>
      </c>
      <c r="N178" s="142" t="s">
        <v>43</v>
      </c>
      <c r="P178" s="143">
        <f>O178*H178</f>
        <v>0</v>
      </c>
      <c r="Q178" s="143">
        <v>0</v>
      </c>
      <c r="R178" s="143">
        <f>Q178*H178</f>
        <v>0</v>
      </c>
      <c r="S178" s="143">
        <v>0</v>
      </c>
      <c r="T178" s="144">
        <f>S178*H178</f>
        <v>0</v>
      </c>
      <c r="AR178" s="145" t="s">
        <v>251</v>
      </c>
      <c r="AT178" s="145" t="s">
        <v>155</v>
      </c>
      <c r="AU178" s="145" t="s">
        <v>159</v>
      </c>
      <c r="AY178" s="17" t="s">
        <v>152</v>
      </c>
      <c r="BE178" s="146">
        <f>IF(N178="základní",J178,0)</f>
        <v>0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7" t="s">
        <v>86</v>
      </c>
      <c r="BK178" s="146">
        <f>ROUND(I178*H178,2)</f>
        <v>0</v>
      </c>
      <c r="BL178" s="17" t="s">
        <v>251</v>
      </c>
      <c r="BM178" s="145" t="s">
        <v>401</v>
      </c>
    </row>
    <row r="179" spans="2:65" s="1" customFormat="1" ht="18">
      <c r="B179" s="32"/>
      <c r="D179" s="147" t="s">
        <v>161</v>
      </c>
      <c r="F179" s="148" t="s">
        <v>1487</v>
      </c>
      <c r="I179" s="149"/>
      <c r="L179" s="32"/>
      <c r="M179" s="150"/>
      <c r="T179" s="56"/>
      <c r="AT179" s="17" t="s">
        <v>161</v>
      </c>
      <c r="AU179" s="17" t="s">
        <v>159</v>
      </c>
    </row>
    <row r="180" spans="2:65" s="1" customFormat="1" ht="16.5" customHeight="1">
      <c r="B180" s="32"/>
      <c r="C180" s="133" t="s">
        <v>284</v>
      </c>
      <c r="D180" s="133" t="s">
        <v>155</v>
      </c>
      <c r="E180" s="134" t="s">
        <v>1536</v>
      </c>
      <c r="F180" s="135" t="s">
        <v>1537</v>
      </c>
      <c r="G180" s="136" t="s">
        <v>845</v>
      </c>
      <c r="H180" s="137">
        <v>1</v>
      </c>
      <c r="I180" s="138"/>
      <c r="J180" s="139">
        <f>ROUND(I180*H180,2)</f>
        <v>0</v>
      </c>
      <c r="K180" s="140"/>
      <c r="L180" s="32"/>
      <c r="M180" s="141" t="s">
        <v>1</v>
      </c>
      <c r="N180" s="142" t="s">
        <v>43</v>
      </c>
      <c r="P180" s="143">
        <f>O180*H180</f>
        <v>0</v>
      </c>
      <c r="Q180" s="143">
        <v>0</v>
      </c>
      <c r="R180" s="143">
        <f>Q180*H180</f>
        <v>0</v>
      </c>
      <c r="S180" s="143">
        <v>0</v>
      </c>
      <c r="T180" s="144">
        <f>S180*H180</f>
        <v>0</v>
      </c>
      <c r="AR180" s="145" t="s">
        <v>251</v>
      </c>
      <c r="AT180" s="145" t="s">
        <v>155</v>
      </c>
      <c r="AU180" s="145" t="s">
        <v>159</v>
      </c>
      <c r="AY180" s="17" t="s">
        <v>152</v>
      </c>
      <c r="BE180" s="146">
        <f>IF(N180="základní",J180,0)</f>
        <v>0</v>
      </c>
      <c r="BF180" s="146">
        <f>IF(N180="snížená",J180,0)</f>
        <v>0</v>
      </c>
      <c r="BG180" s="146">
        <f>IF(N180="zákl. přenesená",J180,0)</f>
        <v>0</v>
      </c>
      <c r="BH180" s="146">
        <f>IF(N180="sníž. přenesená",J180,0)</f>
        <v>0</v>
      </c>
      <c r="BI180" s="146">
        <f>IF(N180="nulová",J180,0)</f>
        <v>0</v>
      </c>
      <c r="BJ180" s="17" t="s">
        <v>86</v>
      </c>
      <c r="BK180" s="146">
        <f>ROUND(I180*H180,2)</f>
        <v>0</v>
      </c>
      <c r="BL180" s="17" t="s">
        <v>251</v>
      </c>
      <c r="BM180" s="145" t="s">
        <v>410</v>
      </c>
    </row>
    <row r="181" spans="2:65" s="1" customFormat="1" ht="18">
      <c r="B181" s="32"/>
      <c r="D181" s="147" t="s">
        <v>161</v>
      </c>
      <c r="F181" s="148" t="s">
        <v>1487</v>
      </c>
      <c r="I181" s="149"/>
      <c r="L181" s="32"/>
      <c r="M181" s="150"/>
      <c r="T181" s="56"/>
      <c r="AT181" s="17" t="s">
        <v>161</v>
      </c>
      <c r="AU181" s="17" t="s">
        <v>159</v>
      </c>
    </row>
    <row r="182" spans="2:65" s="1" customFormat="1" ht="16.5" customHeight="1">
      <c r="B182" s="32"/>
      <c r="C182" s="133" t="s">
        <v>288</v>
      </c>
      <c r="D182" s="133" t="s">
        <v>155</v>
      </c>
      <c r="E182" s="134" t="s">
        <v>1538</v>
      </c>
      <c r="F182" s="135" t="s">
        <v>1539</v>
      </c>
      <c r="G182" s="136" t="s">
        <v>845</v>
      </c>
      <c r="H182" s="137">
        <v>1</v>
      </c>
      <c r="I182" s="138"/>
      <c r="J182" s="139">
        <f>ROUND(I182*H182,2)</f>
        <v>0</v>
      </c>
      <c r="K182" s="140"/>
      <c r="L182" s="32"/>
      <c r="M182" s="141" t="s">
        <v>1</v>
      </c>
      <c r="N182" s="142" t="s">
        <v>43</v>
      </c>
      <c r="P182" s="143">
        <f>O182*H182</f>
        <v>0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AR182" s="145" t="s">
        <v>251</v>
      </c>
      <c r="AT182" s="145" t="s">
        <v>155</v>
      </c>
      <c r="AU182" s="145" t="s">
        <v>159</v>
      </c>
      <c r="AY182" s="17" t="s">
        <v>152</v>
      </c>
      <c r="BE182" s="146">
        <f>IF(N182="základní",J182,0)</f>
        <v>0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7" t="s">
        <v>86</v>
      </c>
      <c r="BK182" s="146">
        <f>ROUND(I182*H182,2)</f>
        <v>0</v>
      </c>
      <c r="BL182" s="17" t="s">
        <v>251</v>
      </c>
      <c r="BM182" s="145" t="s">
        <v>422</v>
      </c>
    </row>
    <row r="183" spans="2:65" s="1" customFormat="1" ht="18">
      <c r="B183" s="32"/>
      <c r="D183" s="147" t="s">
        <v>161</v>
      </c>
      <c r="F183" s="148" t="s">
        <v>1487</v>
      </c>
      <c r="I183" s="149"/>
      <c r="L183" s="32"/>
      <c r="M183" s="150"/>
      <c r="T183" s="56"/>
      <c r="AT183" s="17" t="s">
        <v>161</v>
      </c>
      <c r="AU183" s="17" t="s">
        <v>159</v>
      </c>
    </row>
    <row r="184" spans="2:65" s="1" customFormat="1" ht="16.5" customHeight="1">
      <c r="B184" s="32"/>
      <c r="C184" s="133" t="s">
        <v>293</v>
      </c>
      <c r="D184" s="133" t="s">
        <v>155</v>
      </c>
      <c r="E184" s="134" t="s">
        <v>1540</v>
      </c>
      <c r="F184" s="135" t="s">
        <v>1541</v>
      </c>
      <c r="G184" s="136" t="s">
        <v>845</v>
      </c>
      <c r="H184" s="137">
        <v>10</v>
      </c>
      <c r="I184" s="138"/>
      <c r="J184" s="139">
        <f>ROUND(I184*H184,2)</f>
        <v>0</v>
      </c>
      <c r="K184" s="140"/>
      <c r="L184" s="32"/>
      <c r="M184" s="141" t="s">
        <v>1</v>
      </c>
      <c r="N184" s="142" t="s">
        <v>43</v>
      </c>
      <c r="P184" s="143">
        <f>O184*H184</f>
        <v>0</v>
      </c>
      <c r="Q184" s="143">
        <v>0</v>
      </c>
      <c r="R184" s="143">
        <f>Q184*H184</f>
        <v>0</v>
      </c>
      <c r="S184" s="143">
        <v>0</v>
      </c>
      <c r="T184" s="144">
        <f>S184*H184</f>
        <v>0</v>
      </c>
      <c r="AR184" s="145" t="s">
        <v>251</v>
      </c>
      <c r="AT184" s="145" t="s">
        <v>155</v>
      </c>
      <c r="AU184" s="145" t="s">
        <v>159</v>
      </c>
      <c r="AY184" s="17" t="s">
        <v>152</v>
      </c>
      <c r="BE184" s="146">
        <f>IF(N184="základní",J184,0)</f>
        <v>0</v>
      </c>
      <c r="BF184" s="146">
        <f>IF(N184="snížená",J184,0)</f>
        <v>0</v>
      </c>
      <c r="BG184" s="146">
        <f>IF(N184="zákl. přenesená",J184,0)</f>
        <v>0</v>
      </c>
      <c r="BH184" s="146">
        <f>IF(N184="sníž. přenesená",J184,0)</f>
        <v>0</v>
      </c>
      <c r="BI184" s="146">
        <f>IF(N184="nulová",J184,0)</f>
        <v>0</v>
      </c>
      <c r="BJ184" s="17" t="s">
        <v>86</v>
      </c>
      <c r="BK184" s="146">
        <f>ROUND(I184*H184,2)</f>
        <v>0</v>
      </c>
      <c r="BL184" s="17" t="s">
        <v>251</v>
      </c>
      <c r="BM184" s="145" t="s">
        <v>431</v>
      </c>
    </row>
    <row r="185" spans="2:65" s="1" customFormat="1" ht="18">
      <c r="B185" s="32"/>
      <c r="D185" s="147" t="s">
        <v>161</v>
      </c>
      <c r="F185" s="148" t="s">
        <v>1487</v>
      </c>
      <c r="I185" s="149"/>
      <c r="L185" s="32"/>
      <c r="M185" s="150"/>
      <c r="T185" s="56"/>
      <c r="AT185" s="17" t="s">
        <v>161</v>
      </c>
      <c r="AU185" s="17" t="s">
        <v>159</v>
      </c>
    </row>
    <row r="186" spans="2:65" s="1" customFormat="1" ht="21.75" customHeight="1">
      <c r="B186" s="32"/>
      <c r="C186" s="133" t="s">
        <v>299</v>
      </c>
      <c r="D186" s="133" t="s">
        <v>155</v>
      </c>
      <c r="E186" s="134" t="s">
        <v>1542</v>
      </c>
      <c r="F186" s="135" t="s">
        <v>1543</v>
      </c>
      <c r="G186" s="136" t="s">
        <v>845</v>
      </c>
      <c r="H186" s="137">
        <v>21</v>
      </c>
      <c r="I186" s="138"/>
      <c r="J186" s="139">
        <f>ROUND(I186*H186,2)</f>
        <v>0</v>
      </c>
      <c r="K186" s="140"/>
      <c r="L186" s="32"/>
      <c r="M186" s="141" t="s">
        <v>1</v>
      </c>
      <c r="N186" s="142" t="s">
        <v>43</v>
      </c>
      <c r="P186" s="143">
        <f>O186*H186</f>
        <v>0</v>
      </c>
      <c r="Q186" s="143">
        <v>0</v>
      </c>
      <c r="R186" s="143">
        <f>Q186*H186</f>
        <v>0</v>
      </c>
      <c r="S186" s="143">
        <v>0</v>
      </c>
      <c r="T186" s="144">
        <f>S186*H186</f>
        <v>0</v>
      </c>
      <c r="AR186" s="145" t="s">
        <v>251</v>
      </c>
      <c r="AT186" s="145" t="s">
        <v>155</v>
      </c>
      <c r="AU186" s="145" t="s">
        <v>159</v>
      </c>
      <c r="AY186" s="17" t="s">
        <v>152</v>
      </c>
      <c r="BE186" s="146">
        <f>IF(N186="základní",J186,0)</f>
        <v>0</v>
      </c>
      <c r="BF186" s="146">
        <f>IF(N186="snížená",J186,0)</f>
        <v>0</v>
      </c>
      <c r="BG186" s="146">
        <f>IF(N186="zákl. přenesená",J186,0)</f>
        <v>0</v>
      </c>
      <c r="BH186" s="146">
        <f>IF(N186="sníž. přenesená",J186,0)</f>
        <v>0</v>
      </c>
      <c r="BI186" s="146">
        <f>IF(N186="nulová",J186,0)</f>
        <v>0</v>
      </c>
      <c r="BJ186" s="17" t="s">
        <v>86</v>
      </c>
      <c r="BK186" s="146">
        <f>ROUND(I186*H186,2)</f>
        <v>0</v>
      </c>
      <c r="BL186" s="17" t="s">
        <v>251</v>
      </c>
      <c r="BM186" s="145" t="s">
        <v>441</v>
      </c>
    </row>
    <row r="187" spans="2:65" s="1" customFormat="1" ht="18">
      <c r="B187" s="32"/>
      <c r="D187" s="147" t="s">
        <v>161</v>
      </c>
      <c r="F187" s="148" t="s">
        <v>1487</v>
      </c>
      <c r="I187" s="149"/>
      <c r="L187" s="32"/>
      <c r="M187" s="150"/>
      <c r="T187" s="56"/>
      <c r="AT187" s="17" t="s">
        <v>161</v>
      </c>
      <c r="AU187" s="17" t="s">
        <v>159</v>
      </c>
    </row>
    <row r="188" spans="2:65" s="1" customFormat="1" ht="16.5" customHeight="1">
      <c r="B188" s="32"/>
      <c r="C188" s="133" t="s">
        <v>303</v>
      </c>
      <c r="D188" s="133" t="s">
        <v>155</v>
      </c>
      <c r="E188" s="134" t="s">
        <v>1544</v>
      </c>
      <c r="F188" s="135" t="s">
        <v>1545</v>
      </c>
      <c r="G188" s="136" t="s">
        <v>845</v>
      </c>
      <c r="H188" s="137">
        <v>1</v>
      </c>
      <c r="I188" s="138"/>
      <c r="J188" s="139">
        <f>ROUND(I188*H188,2)</f>
        <v>0</v>
      </c>
      <c r="K188" s="140"/>
      <c r="L188" s="32"/>
      <c r="M188" s="141" t="s">
        <v>1</v>
      </c>
      <c r="N188" s="142" t="s">
        <v>43</v>
      </c>
      <c r="P188" s="143">
        <f>O188*H188</f>
        <v>0</v>
      </c>
      <c r="Q188" s="143">
        <v>0</v>
      </c>
      <c r="R188" s="143">
        <f>Q188*H188</f>
        <v>0</v>
      </c>
      <c r="S188" s="143">
        <v>0</v>
      </c>
      <c r="T188" s="144">
        <f>S188*H188</f>
        <v>0</v>
      </c>
      <c r="AR188" s="145" t="s">
        <v>251</v>
      </c>
      <c r="AT188" s="145" t="s">
        <v>155</v>
      </c>
      <c r="AU188" s="145" t="s">
        <v>159</v>
      </c>
      <c r="AY188" s="17" t="s">
        <v>152</v>
      </c>
      <c r="BE188" s="146">
        <f>IF(N188="základní",J188,0)</f>
        <v>0</v>
      </c>
      <c r="BF188" s="146">
        <f>IF(N188="snížená",J188,0)</f>
        <v>0</v>
      </c>
      <c r="BG188" s="146">
        <f>IF(N188="zákl. přenesená",J188,0)</f>
        <v>0</v>
      </c>
      <c r="BH188" s="146">
        <f>IF(N188="sníž. přenesená",J188,0)</f>
        <v>0</v>
      </c>
      <c r="BI188" s="146">
        <f>IF(N188="nulová",J188,0)</f>
        <v>0</v>
      </c>
      <c r="BJ188" s="17" t="s">
        <v>86</v>
      </c>
      <c r="BK188" s="146">
        <f>ROUND(I188*H188,2)</f>
        <v>0</v>
      </c>
      <c r="BL188" s="17" t="s">
        <v>251</v>
      </c>
      <c r="BM188" s="145" t="s">
        <v>450</v>
      </c>
    </row>
    <row r="189" spans="2:65" s="1" customFormat="1" ht="18">
      <c r="B189" s="32"/>
      <c r="D189" s="147" t="s">
        <v>161</v>
      </c>
      <c r="F189" s="148" t="s">
        <v>1487</v>
      </c>
      <c r="I189" s="149"/>
      <c r="L189" s="32"/>
      <c r="M189" s="150"/>
      <c r="T189" s="56"/>
      <c r="AT189" s="17" t="s">
        <v>161</v>
      </c>
      <c r="AU189" s="17" t="s">
        <v>159</v>
      </c>
    </row>
    <row r="190" spans="2:65" s="1" customFormat="1" ht="16.5" customHeight="1">
      <c r="B190" s="32"/>
      <c r="C190" s="133" t="s">
        <v>311</v>
      </c>
      <c r="D190" s="133" t="s">
        <v>155</v>
      </c>
      <c r="E190" s="134" t="s">
        <v>1546</v>
      </c>
      <c r="F190" s="135" t="s">
        <v>1547</v>
      </c>
      <c r="G190" s="136" t="s">
        <v>845</v>
      </c>
      <c r="H190" s="137">
        <v>21</v>
      </c>
      <c r="I190" s="138"/>
      <c r="J190" s="139">
        <f>ROUND(I190*H190,2)</f>
        <v>0</v>
      </c>
      <c r="K190" s="140"/>
      <c r="L190" s="32"/>
      <c r="M190" s="141" t="s">
        <v>1</v>
      </c>
      <c r="N190" s="142" t="s">
        <v>43</v>
      </c>
      <c r="P190" s="143">
        <f>O190*H190</f>
        <v>0</v>
      </c>
      <c r="Q190" s="143">
        <v>0</v>
      </c>
      <c r="R190" s="143">
        <f>Q190*H190</f>
        <v>0</v>
      </c>
      <c r="S190" s="143">
        <v>0</v>
      </c>
      <c r="T190" s="144">
        <f>S190*H190</f>
        <v>0</v>
      </c>
      <c r="AR190" s="145" t="s">
        <v>251</v>
      </c>
      <c r="AT190" s="145" t="s">
        <v>155</v>
      </c>
      <c r="AU190" s="145" t="s">
        <v>159</v>
      </c>
      <c r="AY190" s="17" t="s">
        <v>152</v>
      </c>
      <c r="BE190" s="146">
        <f>IF(N190="základní",J190,0)</f>
        <v>0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7" t="s">
        <v>86</v>
      </c>
      <c r="BK190" s="146">
        <f>ROUND(I190*H190,2)</f>
        <v>0</v>
      </c>
      <c r="BL190" s="17" t="s">
        <v>251</v>
      </c>
      <c r="BM190" s="145" t="s">
        <v>462</v>
      </c>
    </row>
    <row r="191" spans="2:65" s="1" customFormat="1" ht="18">
      <c r="B191" s="32"/>
      <c r="D191" s="147" t="s">
        <v>161</v>
      </c>
      <c r="F191" s="148" t="s">
        <v>1487</v>
      </c>
      <c r="I191" s="149"/>
      <c r="L191" s="32"/>
      <c r="M191" s="150"/>
      <c r="T191" s="56"/>
      <c r="AT191" s="17" t="s">
        <v>161</v>
      </c>
      <c r="AU191" s="17" t="s">
        <v>159</v>
      </c>
    </row>
    <row r="192" spans="2:65" s="1" customFormat="1" ht="16.5" customHeight="1">
      <c r="B192" s="32"/>
      <c r="C192" s="133" t="s">
        <v>316</v>
      </c>
      <c r="D192" s="133" t="s">
        <v>155</v>
      </c>
      <c r="E192" s="134" t="s">
        <v>1548</v>
      </c>
      <c r="F192" s="135" t="s">
        <v>1549</v>
      </c>
      <c r="G192" s="136" t="s">
        <v>845</v>
      </c>
      <c r="H192" s="137">
        <v>1</v>
      </c>
      <c r="I192" s="138"/>
      <c r="J192" s="139">
        <f>ROUND(I192*H192,2)</f>
        <v>0</v>
      </c>
      <c r="K192" s="140"/>
      <c r="L192" s="32"/>
      <c r="M192" s="141" t="s">
        <v>1</v>
      </c>
      <c r="N192" s="142" t="s">
        <v>43</v>
      </c>
      <c r="P192" s="143">
        <f>O192*H192</f>
        <v>0</v>
      </c>
      <c r="Q192" s="143">
        <v>0</v>
      </c>
      <c r="R192" s="143">
        <f>Q192*H192</f>
        <v>0</v>
      </c>
      <c r="S192" s="143">
        <v>0</v>
      </c>
      <c r="T192" s="144">
        <f>S192*H192</f>
        <v>0</v>
      </c>
      <c r="AR192" s="145" t="s">
        <v>251</v>
      </c>
      <c r="AT192" s="145" t="s">
        <v>155</v>
      </c>
      <c r="AU192" s="145" t="s">
        <v>159</v>
      </c>
      <c r="AY192" s="17" t="s">
        <v>152</v>
      </c>
      <c r="BE192" s="146">
        <f>IF(N192="základní",J192,0)</f>
        <v>0</v>
      </c>
      <c r="BF192" s="146">
        <f>IF(N192="snížená",J192,0)</f>
        <v>0</v>
      </c>
      <c r="BG192" s="146">
        <f>IF(N192="zákl. přenesená",J192,0)</f>
        <v>0</v>
      </c>
      <c r="BH192" s="146">
        <f>IF(N192="sníž. přenesená",J192,0)</f>
        <v>0</v>
      </c>
      <c r="BI192" s="146">
        <f>IF(N192="nulová",J192,0)</f>
        <v>0</v>
      </c>
      <c r="BJ192" s="17" t="s">
        <v>86</v>
      </c>
      <c r="BK192" s="146">
        <f>ROUND(I192*H192,2)</f>
        <v>0</v>
      </c>
      <c r="BL192" s="17" t="s">
        <v>251</v>
      </c>
      <c r="BM192" s="145" t="s">
        <v>472</v>
      </c>
    </row>
    <row r="193" spans="2:65" s="1" customFormat="1" ht="18">
      <c r="B193" s="32"/>
      <c r="D193" s="147" t="s">
        <v>161</v>
      </c>
      <c r="F193" s="148" t="s">
        <v>1487</v>
      </c>
      <c r="I193" s="149"/>
      <c r="L193" s="32"/>
      <c r="M193" s="150"/>
      <c r="T193" s="56"/>
      <c r="AT193" s="17" t="s">
        <v>161</v>
      </c>
      <c r="AU193" s="17" t="s">
        <v>159</v>
      </c>
    </row>
    <row r="194" spans="2:65" s="1" customFormat="1" ht="16.5" customHeight="1">
      <c r="B194" s="32"/>
      <c r="C194" s="133" t="s">
        <v>321</v>
      </c>
      <c r="D194" s="133" t="s">
        <v>155</v>
      </c>
      <c r="E194" s="134" t="s">
        <v>1550</v>
      </c>
      <c r="F194" s="135" t="s">
        <v>1551</v>
      </c>
      <c r="G194" s="136" t="s">
        <v>254</v>
      </c>
      <c r="H194" s="137">
        <v>70</v>
      </c>
      <c r="I194" s="138"/>
      <c r="J194" s="139">
        <f>ROUND(I194*H194,2)</f>
        <v>0</v>
      </c>
      <c r="K194" s="140"/>
      <c r="L194" s="32"/>
      <c r="M194" s="141" t="s">
        <v>1</v>
      </c>
      <c r="N194" s="142" t="s">
        <v>43</v>
      </c>
      <c r="P194" s="143">
        <f>O194*H194</f>
        <v>0</v>
      </c>
      <c r="Q194" s="143">
        <v>0</v>
      </c>
      <c r="R194" s="143">
        <f>Q194*H194</f>
        <v>0</v>
      </c>
      <c r="S194" s="143">
        <v>0</v>
      </c>
      <c r="T194" s="144">
        <f>S194*H194</f>
        <v>0</v>
      </c>
      <c r="AR194" s="145" t="s">
        <v>251</v>
      </c>
      <c r="AT194" s="145" t="s">
        <v>155</v>
      </c>
      <c r="AU194" s="145" t="s">
        <v>159</v>
      </c>
      <c r="AY194" s="17" t="s">
        <v>152</v>
      </c>
      <c r="BE194" s="146">
        <f>IF(N194="základní",J194,0)</f>
        <v>0</v>
      </c>
      <c r="BF194" s="146">
        <f>IF(N194="snížená",J194,0)</f>
        <v>0</v>
      </c>
      <c r="BG194" s="146">
        <f>IF(N194="zákl. přenesená",J194,0)</f>
        <v>0</v>
      </c>
      <c r="BH194" s="146">
        <f>IF(N194="sníž. přenesená",J194,0)</f>
        <v>0</v>
      </c>
      <c r="BI194" s="146">
        <f>IF(N194="nulová",J194,0)</f>
        <v>0</v>
      </c>
      <c r="BJ194" s="17" t="s">
        <v>86</v>
      </c>
      <c r="BK194" s="146">
        <f>ROUND(I194*H194,2)</f>
        <v>0</v>
      </c>
      <c r="BL194" s="17" t="s">
        <v>251</v>
      </c>
      <c r="BM194" s="145" t="s">
        <v>481</v>
      </c>
    </row>
    <row r="195" spans="2:65" s="1" customFormat="1" ht="18">
      <c r="B195" s="32"/>
      <c r="D195" s="147" t="s">
        <v>161</v>
      </c>
      <c r="F195" s="148" t="s">
        <v>1487</v>
      </c>
      <c r="I195" s="149"/>
      <c r="L195" s="32"/>
      <c r="M195" s="150"/>
      <c r="T195" s="56"/>
      <c r="AT195" s="17" t="s">
        <v>161</v>
      </c>
      <c r="AU195" s="17" t="s">
        <v>159</v>
      </c>
    </row>
    <row r="196" spans="2:65" s="1" customFormat="1" ht="16.5" customHeight="1">
      <c r="B196" s="32"/>
      <c r="C196" s="133" t="s">
        <v>328</v>
      </c>
      <c r="D196" s="133" t="s">
        <v>155</v>
      </c>
      <c r="E196" s="134" t="s">
        <v>1552</v>
      </c>
      <c r="F196" s="135" t="s">
        <v>1553</v>
      </c>
      <c r="G196" s="136" t="s">
        <v>254</v>
      </c>
      <c r="H196" s="137">
        <v>5</v>
      </c>
      <c r="I196" s="138"/>
      <c r="J196" s="139">
        <f>ROUND(I196*H196,2)</f>
        <v>0</v>
      </c>
      <c r="K196" s="140"/>
      <c r="L196" s="32"/>
      <c r="M196" s="141" t="s">
        <v>1</v>
      </c>
      <c r="N196" s="142" t="s">
        <v>43</v>
      </c>
      <c r="P196" s="143">
        <f>O196*H196</f>
        <v>0</v>
      </c>
      <c r="Q196" s="143">
        <v>0</v>
      </c>
      <c r="R196" s="143">
        <f>Q196*H196</f>
        <v>0</v>
      </c>
      <c r="S196" s="143">
        <v>0</v>
      </c>
      <c r="T196" s="144">
        <f>S196*H196</f>
        <v>0</v>
      </c>
      <c r="AR196" s="145" t="s">
        <v>251</v>
      </c>
      <c r="AT196" s="145" t="s">
        <v>155</v>
      </c>
      <c r="AU196" s="145" t="s">
        <v>159</v>
      </c>
      <c r="AY196" s="17" t="s">
        <v>152</v>
      </c>
      <c r="BE196" s="146">
        <f>IF(N196="základní",J196,0)</f>
        <v>0</v>
      </c>
      <c r="BF196" s="146">
        <f>IF(N196="snížená",J196,0)</f>
        <v>0</v>
      </c>
      <c r="BG196" s="146">
        <f>IF(N196="zákl. přenesená",J196,0)</f>
        <v>0</v>
      </c>
      <c r="BH196" s="146">
        <f>IF(N196="sníž. přenesená",J196,0)</f>
        <v>0</v>
      </c>
      <c r="BI196" s="146">
        <f>IF(N196="nulová",J196,0)</f>
        <v>0</v>
      </c>
      <c r="BJ196" s="17" t="s">
        <v>86</v>
      </c>
      <c r="BK196" s="146">
        <f>ROUND(I196*H196,2)</f>
        <v>0</v>
      </c>
      <c r="BL196" s="17" t="s">
        <v>251</v>
      </c>
      <c r="BM196" s="145" t="s">
        <v>490</v>
      </c>
    </row>
    <row r="197" spans="2:65" s="1" customFormat="1" ht="18">
      <c r="B197" s="32"/>
      <c r="D197" s="147" t="s">
        <v>161</v>
      </c>
      <c r="F197" s="148" t="s">
        <v>1487</v>
      </c>
      <c r="I197" s="149"/>
      <c r="L197" s="32"/>
      <c r="M197" s="150"/>
      <c r="T197" s="56"/>
      <c r="AT197" s="17" t="s">
        <v>161</v>
      </c>
      <c r="AU197" s="17" t="s">
        <v>159</v>
      </c>
    </row>
    <row r="198" spans="2:65" s="1" customFormat="1" ht="24.25" customHeight="1">
      <c r="B198" s="32"/>
      <c r="C198" s="133" t="s">
        <v>332</v>
      </c>
      <c r="D198" s="133" t="s">
        <v>155</v>
      </c>
      <c r="E198" s="134" t="s">
        <v>1554</v>
      </c>
      <c r="F198" s="135" t="s">
        <v>1555</v>
      </c>
      <c r="G198" s="136" t="s">
        <v>254</v>
      </c>
      <c r="H198" s="137">
        <v>5</v>
      </c>
      <c r="I198" s="138"/>
      <c r="J198" s="139">
        <f>ROUND(I198*H198,2)</f>
        <v>0</v>
      </c>
      <c r="K198" s="140"/>
      <c r="L198" s="32"/>
      <c r="M198" s="141" t="s">
        <v>1</v>
      </c>
      <c r="N198" s="142" t="s">
        <v>43</v>
      </c>
      <c r="P198" s="143">
        <f>O198*H198</f>
        <v>0</v>
      </c>
      <c r="Q198" s="143">
        <v>0</v>
      </c>
      <c r="R198" s="143">
        <f>Q198*H198</f>
        <v>0</v>
      </c>
      <c r="S198" s="143">
        <v>0</v>
      </c>
      <c r="T198" s="144">
        <f>S198*H198</f>
        <v>0</v>
      </c>
      <c r="AR198" s="145" t="s">
        <v>251</v>
      </c>
      <c r="AT198" s="145" t="s">
        <v>155</v>
      </c>
      <c r="AU198" s="145" t="s">
        <v>159</v>
      </c>
      <c r="AY198" s="17" t="s">
        <v>152</v>
      </c>
      <c r="BE198" s="146">
        <f>IF(N198="základní",J198,0)</f>
        <v>0</v>
      </c>
      <c r="BF198" s="146">
        <f>IF(N198="snížená",J198,0)</f>
        <v>0</v>
      </c>
      <c r="BG198" s="146">
        <f>IF(N198="zákl. přenesená",J198,0)</f>
        <v>0</v>
      </c>
      <c r="BH198" s="146">
        <f>IF(N198="sníž. přenesená",J198,0)</f>
        <v>0</v>
      </c>
      <c r="BI198" s="146">
        <f>IF(N198="nulová",J198,0)</f>
        <v>0</v>
      </c>
      <c r="BJ198" s="17" t="s">
        <v>86</v>
      </c>
      <c r="BK198" s="146">
        <f>ROUND(I198*H198,2)</f>
        <v>0</v>
      </c>
      <c r="BL198" s="17" t="s">
        <v>251</v>
      </c>
      <c r="BM198" s="145" t="s">
        <v>502</v>
      </c>
    </row>
    <row r="199" spans="2:65" s="1" customFormat="1" ht="18">
      <c r="B199" s="32"/>
      <c r="D199" s="147" t="s">
        <v>161</v>
      </c>
      <c r="F199" s="148" t="s">
        <v>1487</v>
      </c>
      <c r="I199" s="149"/>
      <c r="L199" s="32"/>
      <c r="M199" s="150"/>
      <c r="T199" s="56"/>
      <c r="AT199" s="17" t="s">
        <v>161</v>
      </c>
      <c r="AU199" s="17" t="s">
        <v>159</v>
      </c>
    </row>
    <row r="200" spans="2:65" s="1" customFormat="1" ht="24.25" customHeight="1">
      <c r="B200" s="32"/>
      <c r="C200" s="133" t="s">
        <v>336</v>
      </c>
      <c r="D200" s="133" t="s">
        <v>155</v>
      </c>
      <c r="E200" s="134" t="s">
        <v>1556</v>
      </c>
      <c r="F200" s="135" t="s">
        <v>1557</v>
      </c>
      <c r="G200" s="136" t="s">
        <v>845</v>
      </c>
      <c r="H200" s="137">
        <v>6</v>
      </c>
      <c r="I200" s="138"/>
      <c r="J200" s="139">
        <f>ROUND(I200*H200,2)</f>
        <v>0</v>
      </c>
      <c r="K200" s="140"/>
      <c r="L200" s="32"/>
      <c r="M200" s="141" t="s">
        <v>1</v>
      </c>
      <c r="N200" s="142" t="s">
        <v>43</v>
      </c>
      <c r="P200" s="143">
        <f>O200*H200</f>
        <v>0</v>
      </c>
      <c r="Q200" s="143">
        <v>0</v>
      </c>
      <c r="R200" s="143">
        <f>Q200*H200</f>
        <v>0</v>
      </c>
      <c r="S200" s="143">
        <v>0</v>
      </c>
      <c r="T200" s="144">
        <f>S200*H200</f>
        <v>0</v>
      </c>
      <c r="AR200" s="145" t="s">
        <v>251</v>
      </c>
      <c r="AT200" s="145" t="s">
        <v>155</v>
      </c>
      <c r="AU200" s="145" t="s">
        <v>159</v>
      </c>
      <c r="AY200" s="17" t="s">
        <v>152</v>
      </c>
      <c r="BE200" s="146">
        <f>IF(N200="základní",J200,0)</f>
        <v>0</v>
      </c>
      <c r="BF200" s="146">
        <f>IF(N200="snížená",J200,0)</f>
        <v>0</v>
      </c>
      <c r="BG200" s="146">
        <f>IF(N200="zákl. přenesená",J200,0)</f>
        <v>0</v>
      </c>
      <c r="BH200" s="146">
        <f>IF(N200="sníž. přenesená",J200,0)</f>
        <v>0</v>
      </c>
      <c r="BI200" s="146">
        <f>IF(N200="nulová",J200,0)</f>
        <v>0</v>
      </c>
      <c r="BJ200" s="17" t="s">
        <v>86</v>
      </c>
      <c r="BK200" s="146">
        <f>ROUND(I200*H200,2)</f>
        <v>0</v>
      </c>
      <c r="BL200" s="17" t="s">
        <v>251</v>
      </c>
      <c r="BM200" s="145" t="s">
        <v>511</v>
      </c>
    </row>
    <row r="201" spans="2:65" s="1" customFormat="1" ht="18">
      <c r="B201" s="32"/>
      <c r="D201" s="147" t="s">
        <v>161</v>
      </c>
      <c r="F201" s="148" t="s">
        <v>1487</v>
      </c>
      <c r="I201" s="149"/>
      <c r="L201" s="32"/>
      <c r="M201" s="150"/>
      <c r="T201" s="56"/>
      <c r="AT201" s="17" t="s">
        <v>161</v>
      </c>
      <c r="AU201" s="17" t="s">
        <v>159</v>
      </c>
    </row>
    <row r="202" spans="2:65" s="1" customFormat="1" ht="55.5" customHeight="1">
      <c r="B202" s="32"/>
      <c r="C202" s="133" t="s">
        <v>342</v>
      </c>
      <c r="D202" s="133" t="s">
        <v>155</v>
      </c>
      <c r="E202" s="134" t="s">
        <v>1558</v>
      </c>
      <c r="F202" s="135" t="s">
        <v>1559</v>
      </c>
      <c r="G202" s="136" t="s">
        <v>254</v>
      </c>
      <c r="H202" s="137">
        <v>60</v>
      </c>
      <c r="I202" s="138"/>
      <c r="J202" s="139">
        <f>ROUND(I202*H202,2)</f>
        <v>0</v>
      </c>
      <c r="K202" s="140"/>
      <c r="L202" s="32"/>
      <c r="M202" s="141" t="s">
        <v>1</v>
      </c>
      <c r="N202" s="142" t="s">
        <v>43</v>
      </c>
      <c r="P202" s="143">
        <f>O202*H202</f>
        <v>0</v>
      </c>
      <c r="Q202" s="143">
        <v>0</v>
      </c>
      <c r="R202" s="143">
        <f>Q202*H202</f>
        <v>0</v>
      </c>
      <c r="S202" s="143">
        <v>0</v>
      </c>
      <c r="T202" s="144">
        <f>S202*H202</f>
        <v>0</v>
      </c>
      <c r="AR202" s="145" t="s">
        <v>251</v>
      </c>
      <c r="AT202" s="145" t="s">
        <v>155</v>
      </c>
      <c r="AU202" s="145" t="s">
        <v>159</v>
      </c>
      <c r="AY202" s="17" t="s">
        <v>152</v>
      </c>
      <c r="BE202" s="146">
        <f>IF(N202="základní",J202,0)</f>
        <v>0</v>
      </c>
      <c r="BF202" s="146">
        <f>IF(N202="snížená",J202,0)</f>
        <v>0</v>
      </c>
      <c r="BG202" s="146">
        <f>IF(N202="zákl. přenesená",J202,0)</f>
        <v>0</v>
      </c>
      <c r="BH202" s="146">
        <f>IF(N202="sníž. přenesená",J202,0)</f>
        <v>0</v>
      </c>
      <c r="BI202" s="146">
        <f>IF(N202="nulová",J202,0)</f>
        <v>0</v>
      </c>
      <c r="BJ202" s="17" t="s">
        <v>86</v>
      </c>
      <c r="BK202" s="146">
        <f>ROUND(I202*H202,2)</f>
        <v>0</v>
      </c>
      <c r="BL202" s="17" t="s">
        <v>251</v>
      </c>
      <c r="BM202" s="145" t="s">
        <v>522</v>
      </c>
    </row>
    <row r="203" spans="2:65" s="1" customFormat="1" ht="18">
      <c r="B203" s="32"/>
      <c r="D203" s="147" t="s">
        <v>161</v>
      </c>
      <c r="F203" s="148" t="s">
        <v>1487</v>
      </c>
      <c r="I203" s="149"/>
      <c r="L203" s="32"/>
      <c r="M203" s="150"/>
      <c r="T203" s="56"/>
      <c r="AT203" s="17" t="s">
        <v>161</v>
      </c>
      <c r="AU203" s="17" t="s">
        <v>159</v>
      </c>
    </row>
    <row r="204" spans="2:65" s="1" customFormat="1" ht="24.25" customHeight="1">
      <c r="B204" s="32"/>
      <c r="C204" s="133" t="s">
        <v>347</v>
      </c>
      <c r="D204" s="133" t="s">
        <v>155</v>
      </c>
      <c r="E204" s="134" t="s">
        <v>1560</v>
      </c>
      <c r="F204" s="135" t="s">
        <v>1561</v>
      </c>
      <c r="G204" s="136" t="s">
        <v>254</v>
      </c>
      <c r="H204" s="137">
        <v>30</v>
      </c>
      <c r="I204" s="138"/>
      <c r="J204" s="139">
        <f>ROUND(I204*H204,2)</f>
        <v>0</v>
      </c>
      <c r="K204" s="140"/>
      <c r="L204" s="32"/>
      <c r="M204" s="141" t="s">
        <v>1</v>
      </c>
      <c r="N204" s="142" t="s">
        <v>43</v>
      </c>
      <c r="P204" s="143">
        <f>O204*H204</f>
        <v>0</v>
      </c>
      <c r="Q204" s="143">
        <v>0</v>
      </c>
      <c r="R204" s="143">
        <f>Q204*H204</f>
        <v>0</v>
      </c>
      <c r="S204" s="143">
        <v>0</v>
      </c>
      <c r="T204" s="144">
        <f>S204*H204</f>
        <v>0</v>
      </c>
      <c r="AR204" s="145" t="s">
        <v>251</v>
      </c>
      <c r="AT204" s="145" t="s">
        <v>155</v>
      </c>
      <c r="AU204" s="145" t="s">
        <v>159</v>
      </c>
      <c r="AY204" s="17" t="s">
        <v>152</v>
      </c>
      <c r="BE204" s="146">
        <f>IF(N204="základní",J204,0)</f>
        <v>0</v>
      </c>
      <c r="BF204" s="146">
        <f>IF(N204="snížená",J204,0)</f>
        <v>0</v>
      </c>
      <c r="BG204" s="146">
        <f>IF(N204="zákl. přenesená",J204,0)</f>
        <v>0</v>
      </c>
      <c r="BH204" s="146">
        <f>IF(N204="sníž. přenesená",J204,0)</f>
        <v>0</v>
      </c>
      <c r="BI204" s="146">
        <f>IF(N204="nulová",J204,0)</f>
        <v>0</v>
      </c>
      <c r="BJ204" s="17" t="s">
        <v>86</v>
      </c>
      <c r="BK204" s="146">
        <f>ROUND(I204*H204,2)</f>
        <v>0</v>
      </c>
      <c r="BL204" s="17" t="s">
        <v>251</v>
      </c>
      <c r="BM204" s="145" t="s">
        <v>537</v>
      </c>
    </row>
    <row r="205" spans="2:65" s="1" customFormat="1" ht="18">
      <c r="B205" s="32"/>
      <c r="D205" s="147" t="s">
        <v>161</v>
      </c>
      <c r="F205" s="148" t="s">
        <v>1487</v>
      </c>
      <c r="I205" s="149"/>
      <c r="L205" s="32"/>
      <c r="M205" s="150"/>
      <c r="T205" s="56"/>
      <c r="AT205" s="17" t="s">
        <v>161</v>
      </c>
      <c r="AU205" s="17" t="s">
        <v>159</v>
      </c>
    </row>
    <row r="206" spans="2:65" s="1" customFormat="1" ht="24.25" customHeight="1">
      <c r="B206" s="32"/>
      <c r="C206" s="133" t="s">
        <v>351</v>
      </c>
      <c r="D206" s="133" t="s">
        <v>155</v>
      </c>
      <c r="E206" s="134" t="s">
        <v>1562</v>
      </c>
      <c r="F206" s="135" t="s">
        <v>1563</v>
      </c>
      <c r="G206" s="136" t="s">
        <v>254</v>
      </c>
      <c r="H206" s="137">
        <v>25</v>
      </c>
      <c r="I206" s="138"/>
      <c r="J206" s="139">
        <f>ROUND(I206*H206,2)</f>
        <v>0</v>
      </c>
      <c r="K206" s="140"/>
      <c r="L206" s="32"/>
      <c r="M206" s="141" t="s">
        <v>1</v>
      </c>
      <c r="N206" s="142" t="s">
        <v>43</v>
      </c>
      <c r="P206" s="143">
        <f>O206*H206</f>
        <v>0</v>
      </c>
      <c r="Q206" s="143">
        <v>0</v>
      </c>
      <c r="R206" s="143">
        <f>Q206*H206</f>
        <v>0</v>
      </c>
      <c r="S206" s="143">
        <v>0</v>
      </c>
      <c r="T206" s="144">
        <f>S206*H206</f>
        <v>0</v>
      </c>
      <c r="AR206" s="145" t="s">
        <v>251</v>
      </c>
      <c r="AT206" s="145" t="s">
        <v>155</v>
      </c>
      <c r="AU206" s="145" t="s">
        <v>159</v>
      </c>
      <c r="AY206" s="17" t="s">
        <v>152</v>
      </c>
      <c r="BE206" s="146">
        <f>IF(N206="základní",J206,0)</f>
        <v>0</v>
      </c>
      <c r="BF206" s="146">
        <f>IF(N206="snížená",J206,0)</f>
        <v>0</v>
      </c>
      <c r="BG206" s="146">
        <f>IF(N206="zákl. přenesená",J206,0)</f>
        <v>0</v>
      </c>
      <c r="BH206" s="146">
        <f>IF(N206="sníž. přenesená",J206,0)</f>
        <v>0</v>
      </c>
      <c r="BI206" s="146">
        <f>IF(N206="nulová",J206,0)</f>
        <v>0</v>
      </c>
      <c r="BJ206" s="17" t="s">
        <v>86</v>
      </c>
      <c r="BK206" s="146">
        <f>ROUND(I206*H206,2)</f>
        <v>0</v>
      </c>
      <c r="BL206" s="17" t="s">
        <v>251</v>
      </c>
      <c r="BM206" s="145" t="s">
        <v>554</v>
      </c>
    </row>
    <row r="207" spans="2:65" s="1" customFormat="1" ht="18">
      <c r="B207" s="32"/>
      <c r="D207" s="147" t="s">
        <v>161</v>
      </c>
      <c r="F207" s="148" t="s">
        <v>1487</v>
      </c>
      <c r="I207" s="149"/>
      <c r="L207" s="32"/>
      <c r="M207" s="150"/>
      <c r="T207" s="56"/>
      <c r="AT207" s="17" t="s">
        <v>161</v>
      </c>
      <c r="AU207" s="17" t="s">
        <v>159</v>
      </c>
    </row>
    <row r="208" spans="2:65" s="1" customFormat="1" ht="21.75" customHeight="1">
      <c r="B208" s="32"/>
      <c r="C208" s="133" t="s">
        <v>356</v>
      </c>
      <c r="D208" s="133" t="s">
        <v>155</v>
      </c>
      <c r="E208" s="134" t="s">
        <v>1564</v>
      </c>
      <c r="F208" s="135" t="s">
        <v>1565</v>
      </c>
      <c r="G208" s="136" t="s">
        <v>845</v>
      </c>
      <c r="H208" s="137">
        <v>2</v>
      </c>
      <c r="I208" s="138"/>
      <c r="J208" s="139">
        <f>ROUND(I208*H208,2)</f>
        <v>0</v>
      </c>
      <c r="K208" s="140"/>
      <c r="L208" s="32"/>
      <c r="M208" s="141" t="s">
        <v>1</v>
      </c>
      <c r="N208" s="142" t="s">
        <v>43</v>
      </c>
      <c r="P208" s="143">
        <f>O208*H208</f>
        <v>0</v>
      </c>
      <c r="Q208" s="143">
        <v>0</v>
      </c>
      <c r="R208" s="143">
        <f>Q208*H208</f>
        <v>0</v>
      </c>
      <c r="S208" s="143">
        <v>0</v>
      </c>
      <c r="T208" s="144">
        <f>S208*H208</f>
        <v>0</v>
      </c>
      <c r="AR208" s="145" t="s">
        <v>251</v>
      </c>
      <c r="AT208" s="145" t="s">
        <v>155</v>
      </c>
      <c r="AU208" s="145" t="s">
        <v>159</v>
      </c>
      <c r="AY208" s="17" t="s">
        <v>152</v>
      </c>
      <c r="BE208" s="146">
        <f>IF(N208="základní",J208,0)</f>
        <v>0</v>
      </c>
      <c r="BF208" s="146">
        <f>IF(N208="snížená",J208,0)</f>
        <v>0</v>
      </c>
      <c r="BG208" s="146">
        <f>IF(N208="zákl. přenesená",J208,0)</f>
        <v>0</v>
      </c>
      <c r="BH208" s="146">
        <f>IF(N208="sníž. přenesená",J208,0)</f>
        <v>0</v>
      </c>
      <c r="BI208" s="146">
        <f>IF(N208="nulová",J208,0)</f>
        <v>0</v>
      </c>
      <c r="BJ208" s="17" t="s">
        <v>86</v>
      </c>
      <c r="BK208" s="146">
        <f>ROUND(I208*H208,2)</f>
        <v>0</v>
      </c>
      <c r="BL208" s="17" t="s">
        <v>251</v>
      </c>
      <c r="BM208" s="145" t="s">
        <v>567</v>
      </c>
    </row>
    <row r="209" spans="2:65" s="1" customFormat="1" ht="18">
      <c r="B209" s="32"/>
      <c r="D209" s="147" t="s">
        <v>161</v>
      </c>
      <c r="F209" s="148" t="s">
        <v>1487</v>
      </c>
      <c r="I209" s="149"/>
      <c r="L209" s="32"/>
      <c r="M209" s="150"/>
      <c r="T209" s="56"/>
      <c r="AT209" s="17" t="s">
        <v>161</v>
      </c>
      <c r="AU209" s="17" t="s">
        <v>159</v>
      </c>
    </row>
    <row r="210" spans="2:65" s="1" customFormat="1" ht="16.5" customHeight="1">
      <c r="B210" s="32"/>
      <c r="C210" s="133" t="s">
        <v>360</v>
      </c>
      <c r="D210" s="133" t="s">
        <v>155</v>
      </c>
      <c r="E210" s="134" t="s">
        <v>1566</v>
      </c>
      <c r="F210" s="135" t="s">
        <v>1567</v>
      </c>
      <c r="G210" s="136" t="s">
        <v>845</v>
      </c>
      <c r="H210" s="137">
        <v>1</v>
      </c>
      <c r="I210" s="138"/>
      <c r="J210" s="139">
        <f>ROUND(I210*H210,2)</f>
        <v>0</v>
      </c>
      <c r="K210" s="140"/>
      <c r="L210" s="32"/>
      <c r="M210" s="141" t="s">
        <v>1</v>
      </c>
      <c r="N210" s="142" t="s">
        <v>43</v>
      </c>
      <c r="P210" s="143">
        <f>O210*H210</f>
        <v>0</v>
      </c>
      <c r="Q210" s="143">
        <v>0</v>
      </c>
      <c r="R210" s="143">
        <f>Q210*H210</f>
        <v>0</v>
      </c>
      <c r="S210" s="143">
        <v>0</v>
      </c>
      <c r="T210" s="144">
        <f>S210*H210</f>
        <v>0</v>
      </c>
      <c r="AR210" s="145" t="s">
        <v>251</v>
      </c>
      <c r="AT210" s="145" t="s">
        <v>155</v>
      </c>
      <c r="AU210" s="145" t="s">
        <v>159</v>
      </c>
      <c r="AY210" s="17" t="s">
        <v>152</v>
      </c>
      <c r="BE210" s="146">
        <f>IF(N210="základní",J210,0)</f>
        <v>0</v>
      </c>
      <c r="BF210" s="146">
        <f>IF(N210="snížená",J210,0)</f>
        <v>0</v>
      </c>
      <c r="BG210" s="146">
        <f>IF(N210="zákl. přenesená",J210,0)</f>
        <v>0</v>
      </c>
      <c r="BH210" s="146">
        <f>IF(N210="sníž. přenesená",J210,0)</f>
        <v>0</v>
      </c>
      <c r="BI210" s="146">
        <f>IF(N210="nulová",J210,0)</f>
        <v>0</v>
      </c>
      <c r="BJ210" s="17" t="s">
        <v>86</v>
      </c>
      <c r="BK210" s="146">
        <f>ROUND(I210*H210,2)</f>
        <v>0</v>
      </c>
      <c r="BL210" s="17" t="s">
        <v>251</v>
      </c>
      <c r="BM210" s="145" t="s">
        <v>577</v>
      </c>
    </row>
    <row r="211" spans="2:65" s="1" customFormat="1" ht="18">
      <c r="B211" s="32"/>
      <c r="D211" s="147" t="s">
        <v>161</v>
      </c>
      <c r="F211" s="148" t="s">
        <v>1487</v>
      </c>
      <c r="I211" s="149"/>
      <c r="L211" s="32"/>
      <c r="M211" s="150"/>
      <c r="T211" s="56"/>
      <c r="AT211" s="17" t="s">
        <v>161</v>
      </c>
      <c r="AU211" s="17" t="s">
        <v>159</v>
      </c>
    </row>
    <row r="212" spans="2:65" s="1" customFormat="1" ht="24.25" customHeight="1">
      <c r="B212" s="32"/>
      <c r="C212" s="133" t="s">
        <v>367</v>
      </c>
      <c r="D212" s="133" t="s">
        <v>155</v>
      </c>
      <c r="E212" s="134" t="s">
        <v>1568</v>
      </c>
      <c r="F212" s="135" t="s">
        <v>1569</v>
      </c>
      <c r="G212" s="136" t="s">
        <v>845</v>
      </c>
      <c r="H212" s="137">
        <v>1</v>
      </c>
      <c r="I212" s="138"/>
      <c r="J212" s="139">
        <f>ROUND(I212*H212,2)</f>
        <v>0</v>
      </c>
      <c r="K212" s="140"/>
      <c r="L212" s="32"/>
      <c r="M212" s="141" t="s">
        <v>1</v>
      </c>
      <c r="N212" s="142" t="s">
        <v>43</v>
      </c>
      <c r="P212" s="143">
        <f>O212*H212</f>
        <v>0</v>
      </c>
      <c r="Q212" s="143">
        <v>0</v>
      </c>
      <c r="R212" s="143">
        <f>Q212*H212</f>
        <v>0</v>
      </c>
      <c r="S212" s="143">
        <v>0</v>
      </c>
      <c r="T212" s="144">
        <f>S212*H212</f>
        <v>0</v>
      </c>
      <c r="AR212" s="145" t="s">
        <v>251</v>
      </c>
      <c r="AT212" s="145" t="s">
        <v>155</v>
      </c>
      <c r="AU212" s="145" t="s">
        <v>159</v>
      </c>
      <c r="AY212" s="17" t="s">
        <v>152</v>
      </c>
      <c r="BE212" s="146">
        <f>IF(N212="základní",J212,0)</f>
        <v>0</v>
      </c>
      <c r="BF212" s="146">
        <f>IF(N212="snížená",J212,0)</f>
        <v>0</v>
      </c>
      <c r="BG212" s="146">
        <f>IF(N212="zákl. přenesená",J212,0)</f>
        <v>0</v>
      </c>
      <c r="BH212" s="146">
        <f>IF(N212="sníž. přenesená",J212,0)</f>
        <v>0</v>
      </c>
      <c r="BI212" s="146">
        <f>IF(N212="nulová",J212,0)</f>
        <v>0</v>
      </c>
      <c r="BJ212" s="17" t="s">
        <v>86</v>
      </c>
      <c r="BK212" s="146">
        <f>ROUND(I212*H212,2)</f>
        <v>0</v>
      </c>
      <c r="BL212" s="17" t="s">
        <v>251</v>
      </c>
      <c r="BM212" s="145" t="s">
        <v>588</v>
      </c>
    </row>
    <row r="213" spans="2:65" s="1" customFormat="1" ht="18">
      <c r="B213" s="32"/>
      <c r="D213" s="147" t="s">
        <v>161</v>
      </c>
      <c r="F213" s="148" t="s">
        <v>1487</v>
      </c>
      <c r="I213" s="149"/>
      <c r="L213" s="32"/>
      <c r="M213" s="150"/>
      <c r="T213" s="56"/>
      <c r="AT213" s="17" t="s">
        <v>161</v>
      </c>
      <c r="AU213" s="17" t="s">
        <v>159</v>
      </c>
    </row>
    <row r="214" spans="2:65" s="1" customFormat="1" ht="16.5" customHeight="1">
      <c r="B214" s="32"/>
      <c r="C214" s="133" t="s">
        <v>376</v>
      </c>
      <c r="D214" s="133" t="s">
        <v>155</v>
      </c>
      <c r="E214" s="134" t="s">
        <v>1570</v>
      </c>
      <c r="F214" s="135" t="s">
        <v>1571</v>
      </c>
      <c r="G214" s="136" t="s">
        <v>845</v>
      </c>
      <c r="H214" s="137">
        <v>1</v>
      </c>
      <c r="I214" s="138"/>
      <c r="J214" s="139">
        <f>ROUND(I214*H214,2)</f>
        <v>0</v>
      </c>
      <c r="K214" s="140"/>
      <c r="L214" s="32"/>
      <c r="M214" s="141" t="s">
        <v>1</v>
      </c>
      <c r="N214" s="142" t="s">
        <v>43</v>
      </c>
      <c r="P214" s="143">
        <f>O214*H214</f>
        <v>0</v>
      </c>
      <c r="Q214" s="143">
        <v>0</v>
      </c>
      <c r="R214" s="143">
        <f>Q214*H214</f>
        <v>0</v>
      </c>
      <c r="S214" s="143">
        <v>0</v>
      </c>
      <c r="T214" s="144">
        <f>S214*H214</f>
        <v>0</v>
      </c>
      <c r="AR214" s="145" t="s">
        <v>251</v>
      </c>
      <c r="AT214" s="145" t="s">
        <v>155</v>
      </c>
      <c r="AU214" s="145" t="s">
        <v>159</v>
      </c>
      <c r="AY214" s="17" t="s">
        <v>152</v>
      </c>
      <c r="BE214" s="146">
        <f>IF(N214="základní",J214,0)</f>
        <v>0</v>
      </c>
      <c r="BF214" s="146">
        <f>IF(N214="snížená",J214,0)</f>
        <v>0</v>
      </c>
      <c r="BG214" s="146">
        <f>IF(N214="zákl. přenesená",J214,0)</f>
        <v>0</v>
      </c>
      <c r="BH214" s="146">
        <f>IF(N214="sníž. přenesená",J214,0)</f>
        <v>0</v>
      </c>
      <c r="BI214" s="146">
        <f>IF(N214="nulová",J214,0)</f>
        <v>0</v>
      </c>
      <c r="BJ214" s="17" t="s">
        <v>86</v>
      </c>
      <c r="BK214" s="146">
        <f>ROUND(I214*H214,2)</f>
        <v>0</v>
      </c>
      <c r="BL214" s="17" t="s">
        <v>251</v>
      </c>
      <c r="BM214" s="145" t="s">
        <v>598</v>
      </c>
    </row>
    <row r="215" spans="2:65" s="1" customFormat="1" ht="18">
      <c r="B215" s="32"/>
      <c r="D215" s="147" t="s">
        <v>161</v>
      </c>
      <c r="F215" s="148" t="s">
        <v>1487</v>
      </c>
      <c r="I215" s="149"/>
      <c r="L215" s="32"/>
      <c r="M215" s="150"/>
      <c r="T215" s="56"/>
      <c r="AT215" s="17" t="s">
        <v>161</v>
      </c>
      <c r="AU215" s="17" t="s">
        <v>159</v>
      </c>
    </row>
    <row r="216" spans="2:65" s="1" customFormat="1" ht="16.5" customHeight="1">
      <c r="B216" s="32"/>
      <c r="C216" s="133" t="s">
        <v>381</v>
      </c>
      <c r="D216" s="133" t="s">
        <v>155</v>
      </c>
      <c r="E216" s="134" t="s">
        <v>1572</v>
      </c>
      <c r="F216" s="135" t="s">
        <v>1573</v>
      </c>
      <c r="G216" s="136" t="s">
        <v>845</v>
      </c>
      <c r="H216" s="137">
        <v>1</v>
      </c>
      <c r="I216" s="138"/>
      <c r="J216" s="139">
        <f>ROUND(I216*H216,2)</f>
        <v>0</v>
      </c>
      <c r="K216" s="140"/>
      <c r="L216" s="32"/>
      <c r="M216" s="141" t="s">
        <v>1</v>
      </c>
      <c r="N216" s="142" t="s">
        <v>43</v>
      </c>
      <c r="P216" s="143">
        <f>O216*H216</f>
        <v>0</v>
      </c>
      <c r="Q216" s="143">
        <v>0</v>
      </c>
      <c r="R216" s="143">
        <f>Q216*H216</f>
        <v>0</v>
      </c>
      <c r="S216" s="143">
        <v>0</v>
      </c>
      <c r="T216" s="144">
        <f>S216*H216</f>
        <v>0</v>
      </c>
      <c r="AR216" s="145" t="s">
        <v>251</v>
      </c>
      <c r="AT216" s="145" t="s">
        <v>155</v>
      </c>
      <c r="AU216" s="145" t="s">
        <v>159</v>
      </c>
      <c r="AY216" s="17" t="s">
        <v>152</v>
      </c>
      <c r="BE216" s="146">
        <f>IF(N216="základní",J216,0)</f>
        <v>0</v>
      </c>
      <c r="BF216" s="146">
        <f>IF(N216="snížená",J216,0)</f>
        <v>0</v>
      </c>
      <c r="BG216" s="146">
        <f>IF(N216="zákl. přenesená",J216,0)</f>
        <v>0</v>
      </c>
      <c r="BH216" s="146">
        <f>IF(N216="sníž. přenesená",J216,0)</f>
        <v>0</v>
      </c>
      <c r="BI216" s="146">
        <f>IF(N216="nulová",J216,0)</f>
        <v>0</v>
      </c>
      <c r="BJ216" s="17" t="s">
        <v>86</v>
      </c>
      <c r="BK216" s="146">
        <f>ROUND(I216*H216,2)</f>
        <v>0</v>
      </c>
      <c r="BL216" s="17" t="s">
        <v>251</v>
      </c>
      <c r="BM216" s="145" t="s">
        <v>607</v>
      </c>
    </row>
    <row r="217" spans="2:65" s="1" customFormat="1" ht="18">
      <c r="B217" s="32"/>
      <c r="D217" s="147" t="s">
        <v>161</v>
      </c>
      <c r="F217" s="148" t="s">
        <v>1487</v>
      </c>
      <c r="I217" s="149"/>
      <c r="L217" s="32"/>
      <c r="M217" s="150"/>
      <c r="T217" s="56"/>
      <c r="AT217" s="17" t="s">
        <v>161</v>
      </c>
      <c r="AU217" s="17" t="s">
        <v>159</v>
      </c>
    </row>
    <row r="218" spans="2:65" s="1" customFormat="1" ht="16.5" customHeight="1">
      <c r="B218" s="32"/>
      <c r="C218" s="133" t="s">
        <v>387</v>
      </c>
      <c r="D218" s="133" t="s">
        <v>155</v>
      </c>
      <c r="E218" s="134" t="s">
        <v>1574</v>
      </c>
      <c r="F218" s="135" t="s">
        <v>1575</v>
      </c>
      <c r="G218" s="136" t="s">
        <v>158</v>
      </c>
      <c r="H218" s="137">
        <v>0.1</v>
      </c>
      <c r="I218" s="138"/>
      <c r="J218" s="139">
        <f>ROUND(I218*H218,2)</f>
        <v>0</v>
      </c>
      <c r="K218" s="140"/>
      <c r="L218" s="32"/>
      <c r="M218" s="141" t="s">
        <v>1</v>
      </c>
      <c r="N218" s="142" t="s">
        <v>43</v>
      </c>
      <c r="P218" s="143">
        <f>O218*H218</f>
        <v>0</v>
      </c>
      <c r="Q218" s="143">
        <v>0</v>
      </c>
      <c r="R218" s="143">
        <f>Q218*H218</f>
        <v>0</v>
      </c>
      <c r="S218" s="143">
        <v>0</v>
      </c>
      <c r="T218" s="144">
        <f>S218*H218</f>
        <v>0</v>
      </c>
      <c r="AR218" s="145" t="s">
        <v>251</v>
      </c>
      <c r="AT218" s="145" t="s">
        <v>155</v>
      </c>
      <c r="AU218" s="145" t="s">
        <v>159</v>
      </c>
      <c r="AY218" s="17" t="s">
        <v>152</v>
      </c>
      <c r="BE218" s="146">
        <f>IF(N218="základní",J218,0)</f>
        <v>0</v>
      </c>
      <c r="BF218" s="146">
        <f>IF(N218="snížená",J218,0)</f>
        <v>0</v>
      </c>
      <c r="BG218" s="146">
        <f>IF(N218="zákl. přenesená",J218,0)</f>
        <v>0</v>
      </c>
      <c r="BH218" s="146">
        <f>IF(N218="sníž. přenesená",J218,0)</f>
        <v>0</v>
      </c>
      <c r="BI218" s="146">
        <f>IF(N218="nulová",J218,0)</f>
        <v>0</v>
      </c>
      <c r="BJ218" s="17" t="s">
        <v>86</v>
      </c>
      <c r="BK218" s="146">
        <f>ROUND(I218*H218,2)</f>
        <v>0</v>
      </c>
      <c r="BL218" s="17" t="s">
        <v>251</v>
      </c>
      <c r="BM218" s="145" t="s">
        <v>618</v>
      </c>
    </row>
    <row r="219" spans="2:65" s="1" customFormat="1" ht="18">
      <c r="B219" s="32"/>
      <c r="D219" s="147" t="s">
        <v>161</v>
      </c>
      <c r="F219" s="148" t="s">
        <v>1487</v>
      </c>
      <c r="I219" s="149"/>
      <c r="L219" s="32"/>
      <c r="M219" s="150"/>
      <c r="T219" s="56"/>
      <c r="AT219" s="17" t="s">
        <v>161</v>
      </c>
      <c r="AU219" s="17" t="s">
        <v>159</v>
      </c>
    </row>
    <row r="220" spans="2:65" s="1" customFormat="1" ht="24.25" customHeight="1">
      <c r="B220" s="32"/>
      <c r="C220" s="133" t="s">
        <v>393</v>
      </c>
      <c r="D220" s="133" t="s">
        <v>155</v>
      </c>
      <c r="E220" s="134" t="s">
        <v>1576</v>
      </c>
      <c r="F220" s="135" t="s">
        <v>1515</v>
      </c>
      <c r="G220" s="136" t="s">
        <v>845</v>
      </c>
      <c r="H220" s="137">
        <v>1</v>
      </c>
      <c r="I220" s="138"/>
      <c r="J220" s="139">
        <f>ROUND(I220*H220,2)</f>
        <v>0</v>
      </c>
      <c r="K220" s="140"/>
      <c r="L220" s="32"/>
      <c r="M220" s="141" t="s">
        <v>1</v>
      </c>
      <c r="N220" s="142" t="s">
        <v>43</v>
      </c>
      <c r="P220" s="143">
        <f>O220*H220</f>
        <v>0</v>
      </c>
      <c r="Q220" s="143">
        <v>0</v>
      </c>
      <c r="R220" s="143">
        <f>Q220*H220</f>
        <v>0</v>
      </c>
      <c r="S220" s="143">
        <v>0</v>
      </c>
      <c r="T220" s="144">
        <f>S220*H220</f>
        <v>0</v>
      </c>
      <c r="AR220" s="145" t="s">
        <v>251</v>
      </c>
      <c r="AT220" s="145" t="s">
        <v>155</v>
      </c>
      <c r="AU220" s="145" t="s">
        <v>159</v>
      </c>
      <c r="AY220" s="17" t="s">
        <v>152</v>
      </c>
      <c r="BE220" s="146">
        <f>IF(N220="základní",J220,0)</f>
        <v>0</v>
      </c>
      <c r="BF220" s="146">
        <f>IF(N220="snížená",J220,0)</f>
        <v>0</v>
      </c>
      <c r="BG220" s="146">
        <f>IF(N220="zákl. přenesená",J220,0)</f>
        <v>0</v>
      </c>
      <c r="BH220" s="146">
        <f>IF(N220="sníž. přenesená",J220,0)</f>
        <v>0</v>
      </c>
      <c r="BI220" s="146">
        <f>IF(N220="nulová",J220,0)</f>
        <v>0</v>
      </c>
      <c r="BJ220" s="17" t="s">
        <v>86</v>
      </c>
      <c r="BK220" s="146">
        <f>ROUND(I220*H220,2)</f>
        <v>0</v>
      </c>
      <c r="BL220" s="17" t="s">
        <v>251</v>
      </c>
      <c r="BM220" s="145" t="s">
        <v>626</v>
      </c>
    </row>
    <row r="221" spans="2:65" s="1" customFormat="1" ht="18">
      <c r="B221" s="32"/>
      <c r="D221" s="147" t="s">
        <v>161</v>
      </c>
      <c r="F221" s="148" t="s">
        <v>1487</v>
      </c>
      <c r="I221" s="149"/>
      <c r="L221" s="32"/>
      <c r="M221" s="150"/>
      <c r="T221" s="56"/>
      <c r="AT221" s="17" t="s">
        <v>161</v>
      </c>
      <c r="AU221" s="17" t="s">
        <v>159</v>
      </c>
    </row>
    <row r="222" spans="2:65" s="15" customFormat="1" ht="20.9" customHeight="1">
      <c r="B222" s="191"/>
      <c r="D222" s="192" t="s">
        <v>77</v>
      </c>
      <c r="E222" s="192" t="s">
        <v>1577</v>
      </c>
      <c r="F222" s="192" t="s">
        <v>1578</v>
      </c>
      <c r="I222" s="193"/>
      <c r="J222" s="194">
        <f>BK222</f>
        <v>0</v>
      </c>
      <c r="L222" s="191"/>
      <c r="M222" s="195"/>
      <c r="P222" s="196">
        <f>P223</f>
        <v>0</v>
      </c>
      <c r="R222" s="196">
        <f>R223</f>
        <v>0</v>
      </c>
      <c r="T222" s="197">
        <f>T223</f>
        <v>0</v>
      </c>
      <c r="AR222" s="192" t="s">
        <v>88</v>
      </c>
      <c r="AT222" s="198" t="s">
        <v>77</v>
      </c>
      <c r="AU222" s="198" t="s">
        <v>153</v>
      </c>
      <c r="AY222" s="192" t="s">
        <v>152</v>
      </c>
      <c r="BK222" s="199">
        <f>BK223</f>
        <v>0</v>
      </c>
    </row>
    <row r="223" spans="2:65" s="1" customFormat="1" ht="16.5" customHeight="1">
      <c r="B223" s="32"/>
      <c r="C223" s="133" t="s">
        <v>401</v>
      </c>
      <c r="D223" s="133" t="s">
        <v>155</v>
      </c>
      <c r="E223" s="134" t="s">
        <v>1579</v>
      </c>
      <c r="F223" s="135" t="s">
        <v>1580</v>
      </c>
      <c r="G223" s="136" t="s">
        <v>1581</v>
      </c>
      <c r="H223" s="137">
        <v>1</v>
      </c>
      <c r="I223" s="138"/>
      <c r="J223" s="139">
        <f>ROUND(I223*H223,2)</f>
        <v>0</v>
      </c>
      <c r="K223" s="140"/>
      <c r="L223" s="32"/>
      <c r="M223" s="141" t="s">
        <v>1</v>
      </c>
      <c r="N223" s="142" t="s">
        <v>43</v>
      </c>
      <c r="P223" s="143">
        <f>O223*H223</f>
        <v>0</v>
      </c>
      <c r="Q223" s="143">
        <v>0</v>
      </c>
      <c r="R223" s="143">
        <f>Q223*H223</f>
        <v>0</v>
      </c>
      <c r="S223" s="143">
        <v>0</v>
      </c>
      <c r="T223" s="144">
        <f>S223*H223</f>
        <v>0</v>
      </c>
      <c r="AR223" s="145" t="s">
        <v>251</v>
      </c>
      <c r="AT223" s="145" t="s">
        <v>155</v>
      </c>
      <c r="AU223" s="145" t="s">
        <v>159</v>
      </c>
      <c r="AY223" s="17" t="s">
        <v>152</v>
      </c>
      <c r="BE223" s="146">
        <f>IF(N223="základní",J223,0)</f>
        <v>0</v>
      </c>
      <c r="BF223" s="146">
        <f>IF(N223="snížená",J223,0)</f>
        <v>0</v>
      </c>
      <c r="BG223" s="146">
        <f>IF(N223="zákl. přenesená",J223,0)</f>
        <v>0</v>
      </c>
      <c r="BH223" s="146">
        <f>IF(N223="sníž. přenesená",J223,0)</f>
        <v>0</v>
      </c>
      <c r="BI223" s="146">
        <f>IF(N223="nulová",J223,0)</f>
        <v>0</v>
      </c>
      <c r="BJ223" s="17" t="s">
        <v>86</v>
      </c>
      <c r="BK223" s="146">
        <f>ROUND(I223*H223,2)</f>
        <v>0</v>
      </c>
      <c r="BL223" s="17" t="s">
        <v>251</v>
      </c>
      <c r="BM223" s="145" t="s">
        <v>639</v>
      </c>
    </row>
    <row r="224" spans="2:65" s="11" customFormat="1" ht="20.9" customHeight="1">
      <c r="B224" s="121"/>
      <c r="D224" s="122" t="s">
        <v>77</v>
      </c>
      <c r="E224" s="131" t="s">
        <v>1582</v>
      </c>
      <c r="F224" s="131" t="s">
        <v>1583</v>
      </c>
      <c r="I224" s="124"/>
      <c r="J224" s="132">
        <f>BK224</f>
        <v>0</v>
      </c>
      <c r="L224" s="121"/>
      <c r="M224" s="126"/>
      <c r="P224" s="127">
        <f>P225+P228</f>
        <v>0</v>
      </c>
      <c r="R224" s="127">
        <f>R225+R228</f>
        <v>0</v>
      </c>
      <c r="T224" s="128">
        <f>T225+T228</f>
        <v>0</v>
      </c>
      <c r="AR224" s="122" t="s">
        <v>88</v>
      </c>
      <c r="AT224" s="129" t="s">
        <v>77</v>
      </c>
      <c r="AU224" s="129" t="s">
        <v>88</v>
      </c>
      <c r="AY224" s="122" t="s">
        <v>152</v>
      </c>
      <c r="BK224" s="130">
        <f>BK225+BK228</f>
        <v>0</v>
      </c>
    </row>
    <row r="225" spans="2:65" s="15" customFormat="1" ht="20.9" customHeight="1">
      <c r="B225" s="191"/>
      <c r="D225" s="192" t="s">
        <v>77</v>
      </c>
      <c r="E225" s="192" t="s">
        <v>1584</v>
      </c>
      <c r="F225" s="192" t="s">
        <v>1585</v>
      </c>
      <c r="I225" s="193"/>
      <c r="J225" s="194">
        <f>BK225</f>
        <v>0</v>
      </c>
      <c r="L225" s="191"/>
      <c r="M225" s="195"/>
      <c r="P225" s="196">
        <f>SUM(P226:P227)</f>
        <v>0</v>
      </c>
      <c r="R225" s="196">
        <f>SUM(R226:R227)</f>
        <v>0</v>
      </c>
      <c r="T225" s="197">
        <f>SUM(T226:T227)</f>
        <v>0</v>
      </c>
      <c r="AR225" s="192" t="s">
        <v>88</v>
      </c>
      <c r="AT225" s="198" t="s">
        <v>77</v>
      </c>
      <c r="AU225" s="198" t="s">
        <v>153</v>
      </c>
      <c r="AY225" s="192" t="s">
        <v>152</v>
      </c>
      <c r="BK225" s="199">
        <f>SUM(BK226:BK227)</f>
        <v>0</v>
      </c>
    </row>
    <row r="226" spans="2:65" s="1" customFormat="1" ht="55.5" customHeight="1">
      <c r="B226" s="32"/>
      <c r="C226" s="171" t="s">
        <v>406</v>
      </c>
      <c r="D226" s="171" t="s">
        <v>223</v>
      </c>
      <c r="E226" s="172" t="s">
        <v>1586</v>
      </c>
      <c r="F226" s="173" t="s">
        <v>1587</v>
      </c>
      <c r="G226" s="174" t="s">
        <v>254</v>
      </c>
      <c r="H226" s="175">
        <v>10</v>
      </c>
      <c r="I226" s="176"/>
      <c r="J226" s="177">
        <f>ROUND(I226*H226,2)</f>
        <v>0</v>
      </c>
      <c r="K226" s="178"/>
      <c r="L226" s="179"/>
      <c r="M226" s="180" t="s">
        <v>1</v>
      </c>
      <c r="N226" s="181" t="s">
        <v>43</v>
      </c>
      <c r="P226" s="143">
        <f>O226*H226</f>
        <v>0</v>
      </c>
      <c r="Q226" s="143">
        <v>0</v>
      </c>
      <c r="R226" s="143">
        <f>Q226*H226</f>
        <v>0</v>
      </c>
      <c r="S226" s="143">
        <v>0</v>
      </c>
      <c r="T226" s="144">
        <f>S226*H226</f>
        <v>0</v>
      </c>
      <c r="AR226" s="145" t="s">
        <v>332</v>
      </c>
      <c r="AT226" s="145" t="s">
        <v>223</v>
      </c>
      <c r="AU226" s="145" t="s">
        <v>159</v>
      </c>
      <c r="AY226" s="17" t="s">
        <v>152</v>
      </c>
      <c r="BE226" s="146">
        <f>IF(N226="základní",J226,0)</f>
        <v>0</v>
      </c>
      <c r="BF226" s="146">
        <f>IF(N226="snížená",J226,0)</f>
        <v>0</v>
      </c>
      <c r="BG226" s="146">
        <f>IF(N226="zákl. přenesená",J226,0)</f>
        <v>0</v>
      </c>
      <c r="BH226" s="146">
        <f>IF(N226="sníž. přenesená",J226,0)</f>
        <v>0</v>
      </c>
      <c r="BI226" s="146">
        <f>IF(N226="nulová",J226,0)</f>
        <v>0</v>
      </c>
      <c r="BJ226" s="17" t="s">
        <v>86</v>
      </c>
      <c r="BK226" s="146">
        <f>ROUND(I226*H226,2)</f>
        <v>0</v>
      </c>
      <c r="BL226" s="17" t="s">
        <v>251</v>
      </c>
      <c r="BM226" s="145" t="s">
        <v>650</v>
      </c>
    </row>
    <row r="227" spans="2:65" s="1" customFormat="1" ht="18">
      <c r="B227" s="32"/>
      <c r="D227" s="147" t="s">
        <v>161</v>
      </c>
      <c r="F227" s="148" t="s">
        <v>1487</v>
      </c>
      <c r="I227" s="149"/>
      <c r="L227" s="32"/>
      <c r="M227" s="150"/>
      <c r="T227" s="56"/>
      <c r="AT227" s="17" t="s">
        <v>161</v>
      </c>
      <c r="AU227" s="17" t="s">
        <v>159</v>
      </c>
    </row>
    <row r="228" spans="2:65" s="15" customFormat="1" ht="20.9" customHeight="1">
      <c r="B228" s="191"/>
      <c r="D228" s="192" t="s">
        <v>77</v>
      </c>
      <c r="E228" s="192" t="s">
        <v>1588</v>
      </c>
      <c r="F228" s="192" t="s">
        <v>1589</v>
      </c>
      <c r="I228" s="193"/>
      <c r="J228" s="194">
        <f>BK228</f>
        <v>0</v>
      </c>
      <c r="L228" s="191"/>
      <c r="M228" s="195"/>
      <c r="P228" s="196">
        <f>SUM(P229:P238)</f>
        <v>0</v>
      </c>
      <c r="R228" s="196">
        <f>SUM(R229:R238)</f>
        <v>0</v>
      </c>
      <c r="T228" s="197">
        <f>SUM(T229:T238)</f>
        <v>0</v>
      </c>
      <c r="AR228" s="192" t="s">
        <v>88</v>
      </c>
      <c r="AT228" s="198" t="s">
        <v>77</v>
      </c>
      <c r="AU228" s="198" t="s">
        <v>153</v>
      </c>
      <c r="AY228" s="192" t="s">
        <v>152</v>
      </c>
      <c r="BK228" s="199">
        <f>SUM(BK229:BK238)</f>
        <v>0</v>
      </c>
    </row>
    <row r="229" spans="2:65" s="1" customFormat="1" ht="55.5" customHeight="1">
      <c r="B229" s="32"/>
      <c r="C229" s="133" t="s">
        <v>410</v>
      </c>
      <c r="D229" s="133" t="s">
        <v>155</v>
      </c>
      <c r="E229" s="134" t="s">
        <v>1590</v>
      </c>
      <c r="F229" s="135" t="s">
        <v>1559</v>
      </c>
      <c r="G229" s="136" t="s">
        <v>254</v>
      </c>
      <c r="H229" s="137">
        <v>10</v>
      </c>
      <c r="I229" s="138"/>
      <c r="J229" s="139">
        <f>ROUND(I229*H229,2)</f>
        <v>0</v>
      </c>
      <c r="K229" s="140"/>
      <c r="L229" s="32"/>
      <c r="M229" s="141" t="s">
        <v>1</v>
      </c>
      <c r="N229" s="142" t="s">
        <v>43</v>
      </c>
      <c r="P229" s="143">
        <f>O229*H229</f>
        <v>0</v>
      </c>
      <c r="Q229" s="143">
        <v>0</v>
      </c>
      <c r="R229" s="143">
        <f>Q229*H229</f>
        <v>0</v>
      </c>
      <c r="S229" s="143">
        <v>0</v>
      </c>
      <c r="T229" s="144">
        <f>S229*H229</f>
        <v>0</v>
      </c>
      <c r="AR229" s="145" t="s">
        <v>251</v>
      </c>
      <c r="AT229" s="145" t="s">
        <v>155</v>
      </c>
      <c r="AU229" s="145" t="s">
        <v>159</v>
      </c>
      <c r="AY229" s="17" t="s">
        <v>152</v>
      </c>
      <c r="BE229" s="146">
        <f>IF(N229="základní",J229,0)</f>
        <v>0</v>
      </c>
      <c r="BF229" s="146">
        <f>IF(N229="snížená",J229,0)</f>
        <v>0</v>
      </c>
      <c r="BG229" s="146">
        <f>IF(N229="zákl. přenesená",J229,0)</f>
        <v>0</v>
      </c>
      <c r="BH229" s="146">
        <f>IF(N229="sníž. přenesená",J229,0)</f>
        <v>0</v>
      </c>
      <c r="BI229" s="146">
        <f>IF(N229="nulová",J229,0)</f>
        <v>0</v>
      </c>
      <c r="BJ229" s="17" t="s">
        <v>86</v>
      </c>
      <c r="BK229" s="146">
        <f>ROUND(I229*H229,2)</f>
        <v>0</v>
      </c>
      <c r="BL229" s="17" t="s">
        <v>251</v>
      </c>
      <c r="BM229" s="145" t="s">
        <v>660</v>
      </c>
    </row>
    <row r="230" spans="2:65" s="1" customFormat="1" ht="18">
      <c r="B230" s="32"/>
      <c r="D230" s="147" t="s">
        <v>161</v>
      </c>
      <c r="F230" s="148" t="s">
        <v>1487</v>
      </c>
      <c r="I230" s="149"/>
      <c r="L230" s="32"/>
      <c r="M230" s="150"/>
      <c r="T230" s="56"/>
      <c r="AT230" s="17" t="s">
        <v>161</v>
      </c>
      <c r="AU230" s="17" t="s">
        <v>159</v>
      </c>
    </row>
    <row r="231" spans="2:65" s="1" customFormat="1" ht="16.5" customHeight="1">
      <c r="B231" s="32"/>
      <c r="C231" s="133" t="s">
        <v>417</v>
      </c>
      <c r="D231" s="133" t="s">
        <v>155</v>
      </c>
      <c r="E231" s="134" t="s">
        <v>1591</v>
      </c>
      <c r="F231" s="135" t="s">
        <v>1551</v>
      </c>
      <c r="G231" s="136" t="s">
        <v>254</v>
      </c>
      <c r="H231" s="137">
        <v>10</v>
      </c>
      <c r="I231" s="138"/>
      <c r="J231" s="139">
        <f>ROUND(I231*H231,2)</f>
        <v>0</v>
      </c>
      <c r="K231" s="140"/>
      <c r="L231" s="32"/>
      <c r="M231" s="141" t="s">
        <v>1</v>
      </c>
      <c r="N231" s="142" t="s">
        <v>43</v>
      </c>
      <c r="P231" s="143">
        <f>O231*H231</f>
        <v>0</v>
      </c>
      <c r="Q231" s="143">
        <v>0</v>
      </c>
      <c r="R231" s="143">
        <f>Q231*H231</f>
        <v>0</v>
      </c>
      <c r="S231" s="143">
        <v>0</v>
      </c>
      <c r="T231" s="144">
        <f>S231*H231</f>
        <v>0</v>
      </c>
      <c r="AR231" s="145" t="s">
        <v>251</v>
      </c>
      <c r="AT231" s="145" t="s">
        <v>155</v>
      </c>
      <c r="AU231" s="145" t="s">
        <v>159</v>
      </c>
      <c r="AY231" s="17" t="s">
        <v>152</v>
      </c>
      <c r="BE231" s="146">
        <f>IF(N231="základní",J231,0)</f>
        <v>0</v>
      </c>
      <c r="BF231" s="146">
        <f>IF(N231="snížená",J231,0)</f>
        <v>0</v>
      </c>
      <c r="BG231" s="146">
        <f>IF(N231="zákl. přenesená",J231,0)</f>
        <v>0</v>
      </c>
      <c r="BH231" s="146">
        <f>IF(N231="sníž. přenesená",J231,0)</f>
        <v>0</v>
      </c>
      <c r="BI231" s="146">
        <f>IF(N231="nulová",J231,0)</f>
        <v>0</v>
      </c>
      <c r="BJ231" s="17" t="s">
        <v>86</v>
      </c>
      <c r="BK231" s="146">
        <f>ROUND(I231*H231,2)</f>
        <v>0</v>
      </c>
      <c r="BL231" s="17" t="s">
        <v>251</v>
      </c>
      <c r="BM231" s="145" t="s">
        <v>669</v>
      </c>
    </row>
    <row r="232" spans="2:65" s="1" customFormat="1" ht="18">
      <c r="B232" s="32"/>
      <c r="D232" s="147" t="s">
        <v>161</v>
      </c>
      <c r="F232" s="148" t="s">
        <v>1487</v>
      </c>
      <c r="I232" s="149"/>
      <c r="L232" s="32"/>
      <c r="M232" s="150"/>
      <c r="T232" s="56"/>
      <c r="AT232" s="17" t="s">
        <v>161</v>
      </c>
      <c r="AU232" s="17" t="s">
        <v>159</v>
      </c>
    </row>
    <row r="233" spans="2:65" s="1" customFormat="1" ht="16.5" customHeight="1">
      <c r="B233" s="32"/>
      <c r="C233" s="133" t="s">
        <v>422</v>
      </c>
      <c r="D233" s="133" t="s">
        <v>155</v>
      </c>
      <c r="E233" s="134" t="s">
        <v>1592</v>
      </c>
      <c r="F233" s="135" t="s">
        <v>1571</v>
      </c>
      <c r="G233" s="136" t="s">
        <v>845</v>
      </c>
      <c r="H233" s="137">
        <v>1</v>
      </c>
      <c r="I233" s="138"/>
      <c r="J233" s="139">
        <f>ROUND(I233*H233,2)</f>
        <v>0</v>
      </c>
      <c r="K233" s="140"/>
      <c r="L233" s="32"/>
      <c r="M233" s="141" t="s">
        <v>1</v>
      </c>
      <c r="N233" s="142" t="s">
        <v>43</v>
      </c>
      <c r="P233" s="143">
        <f>O233*H233</f>
        <v>0</v>
      </c>
      <c r="Q233" s="143">
        <v>0</v>
      </c>
      <c r="R233" s="143">
        <f>Q233*H233</f>
        <v>0</v>
      </c>
      <c r="S233" s="143">
        <v>0</v>
      </c>
      <c r="T233" s="144">
        <f>S233*H233</f>
        <v>0</v>
      </c>
      <c r="AR233" s="145" t="s">
        <v>251</v>
      </c>
      <c r="AT233" s="145" t="s">
        <v>155</v>
      </c>
      <c r="AU233" s="145" t="s">
        <v>159</v>
      </c>
      <c r="AY233" s="17" t="s">
        <v>152</v>
      </c>
      <c r="BE233" s="146">
        <f>IF(N233="základní",J233,0)</f>
        <v>0</v>
      </c>
      <c r="BF233" s="146">
        <f>IF(N233="snížená",J233,0)</f>
        <v>0</v>
      </c>
      <c r="BG233" s="146">
        <f>IF(N233="zákl. přenesená",J233,0)</f>
        <v>0</v>
      </c>
      <c r="BH233" s="146">
        <f>IF(N233="sníž. přenesená",J233,0)</f>
        <v>0</v>
      </c>
      <c r="BI233" s="146">
        <f>IF(N233="nulová",J233,0)</f>
        <v>0</v>
      </c>
      <c r="BJ233" s="17" t="s">
        <v>86</v>
      </c>
      <c r="BK233" s="146">
        <f>ROUND(I233*H233,2)</f>
        <v>0</v>
      </c>
      <c r="BL233" s="17" t="s">
        <v>251</v>
      </c>
      <c r="BM233" s="145" t="s">
        <v>680</v>
      </c>
    </row>
    <row r="234" spans="2:65" s="1" customFormat="1" ht="18">
      <c r="B234" s="32"/>
      <c r="D234" s="147" t="s">
        <v>161</v>
      </c>
      <c r="F234" s="148" t="s">
        <v>1487</v>
      </c>
      <c r="I234" s="149"/>
      <c r="L234" s="32"/>
      <c r="M234" s="150"/>
      <c r="T234" s="56"/>
      <c r="AT234" s="17" t="s">
        <v>161</v>
      </c>
      <c r="AU234" s="17" t="s">
        <v>159</v>
      </c>
    </row>
    <row r="235" spans="2:65" s="1" customFormat="1" ht="16.5" customHeight="1">
      <c r="B235" s="32"/>
      <c r="C235" s="133" t="s">
        <v>427</v>
      </c>
      <c r="D235" s="133" t="s">
        <v>155</v>
      </c>
      <c r="E235" s="134" t="s">
        <v>1593</v>
      </c>
      <c r="F235" s="135" t="s">
        <v>1573</v>
      </c>
      <c r="G235" s="136" t="s">
        <v>845</v>
      </c>
      <c r="H235" s="137">
        <v>1</v>
      </c>
      <c r="I235" s="138"/>
      <c r="J235" s="139">
        <f>ROUND(I235*H235,2)</f>
        <v>0</v>
      </c>
      <c r="K235" s="140"/>
      <c r="L235" s="32"/>
      <c r="M235" s="141" t="s">
        <v>1</v>
      </c>
      <c r="N235" s="142" t="s">
        <v>43</v>
      </c>
      <c r="P235" s="143">
        <f>O235*H235</f>
        <v>0</v>
      </c>
      <c r="Q235" s="143">
        <v>0</v>
      </c>
      <c r="R235" s="143">
        <f>Q235*H235</f>
        <v>0</v>
      </c>
      <c r="S235" s="143">
        <v>0</v>
      </c>
      <c r="T235" s="144">
        <f>S235*H235</f>
        <v>0</v>
      </c>
      <c r="AR235" s="145" t="s">
        <v>251</v>
      </c>
      <c r="AT235" s="145" t="s">
        <v>155</v>
      </c>
      <c r="AU235" s="145" t="s">
        <v>159</v>
      </c>
      <c r="AY235" s="17" t="s">
        <v>152</v>
      </c>
      <c r="BE235" s="146">
        <f>IF(N235="základní",J235,0)</f>
        <v>0</v>
      </c>
      <c r="BF235" s="146">
        <f>IF(N235="snížená",J235,0)</f>
        <v>0</v>
      </c>
      <c r="BG235" s="146">
        <f>IF(N235="zákl. přenesená",J235,0)</f>
        <v>0</v>
      </c>
      <c r="BH235" s="146">
        <f>IF(N235="sníž. přenesená",J235,0)</f>
        <v>0</v>
      </c>
      <c r="BI235" s="146">
        <f>IF(N235="nulová",J235,0)</f>
        <v>0</v>
      </c>
      <c r="BJ235" s="17" t="s">
        <v>86</v>
      </c>
      <c r="BK235" s="146">
        <f>ROUND(I235*H235,2)</f>
        <v>0</v>
      </c>
      <c r="BL235" s="17" t="s">
        <v>251</v>
      </c>
      <c r="BM235" s="145" t="s">
        <v>690</v>
      </c>
    </row>
    <row r="236" spans="2:65" s="1" customFormat="1" ht="18">
      <c r="B236" s="32"/>
      <c r="D236" s="147" t="s">
        <v>161</v>
      </c>
      <c r="F236" s="148" t="s">
        <v>1487</v>
      </c>
      <c r="I236" s="149"/>
      <c r="L236" s="32"/>
      <c r="M236" s="150"/>
      <c r="T236" s="56"/>
      <c r="AT236" s="17" t="s">
        <v>161</v>
      </c>
      <c r="AU236" s="17" t="s">
        <v>159</v>
      </c>
    </row>
    <row r="237" spans="2:65" s="1" customFormat="1" ht="16.5" customHeight="1">
      <c r="B237" s="32"/>
      <c r="C237" s="133" t="s">
        <v>431</v>
      </c>
      <c r="D237" s="133" t="s">
        <v>155</v>
      </c>
      <c r="E237" s="134" t="s">
        <v>1594</v>
      </c>
      <c r="F237" s="135" t="s">
        <v>1575</v>
      </c>
      <c r="G237" s="136" t="s">
        <v>158</v>
      </c>
      <c r="H237" s="137">
        <v>0.1</v>
      </c>
      <c r="I237" s="138"/>
      <c r="J237" s="139">
        <f>ROUND(I237*H237,2)</f>
        <v>0</v>
      </c>
      <c r="K237" s="140"/>
      <c r="L237" s="32"/>
      <c r="M237" s="141" t="s">
        <v>1</v>
      </c>
      <c r="N237" s="142" t="s">
        <v>43</v>
      </c>
      <c r="P237" s="143">
        <f>O237*H237</f>
        <v>0</v>
      </c>
      <c r="Q237" s="143">
        <v>0</v>
      </c>
      <c r="R237" s="143">
        <f>Q237*H237</f>
        <v>0</v>
      </c>
      <c r="S237" s="143">
        <v>0</v>
      </c>
      <c r="T237" s="144">
        <f>S237*H237</f>
        <v>0</v>
      </c>
      <c r="AR237" s="145" t="s">
        <v>251</v>
      </c>
      <c r="AT237" s="145" t="s">
        <v>155</v>
      </c>
      <c r="AU237" s="145" t="s">
        <v>159</v>
      </c>
      <c r="AY237" s="17" t="s">
        <v>152</v>
      </c>
      <c r="BE237" s="146">
        <f>IF(N237="základní",J237,0)</f>
        <v>0</v>
      </c>
      <c r="BF237" s="146">
        <f>IF(N237="snížená",J237,0)</f>
        <v>0</v>
      </c>
      <c r="BG237" s="146">
        <f>IF(N237="zákl. přenesená",J237,0)</f>
        <v>0</v>
      </c>
      <c r="BH237" s="146">
        <f>IF(N237="sníž. přenesená",J237,0)</f>
        <v>0</v>
      </c>
      <c r="BI237" s="146">
        <f>IF(N237="nulová",J237,0)</f>
        <v>0</v>
      </c>
      <c r="BJ237" s="17" t="s">
        <v>86</v>
      </c>
      <c r="BK237" s="146">
        <f>ROUND(I237*H237,2)</f>
        <v>0</v>
      </c>
      <c r="BL237" s="17" t="s">
        <v>251</v>
      </c>
      <c r="BM237" s="145" t="s">
        <v>701</v>
      </c>
    </row>
    <row r="238" spans="2:65" s="1" customFormat="1" ht="18">
      <c r="B238" s="32"/>
      <c r="D238" s="147" t="s">
        <v>161</v>
      </c>
      <c r="F238" s="148" t="s">
        <v>1487</v>
      </c>
      <c r="I238" s="149"/>
      <c r="L238" s="32"/>
      <c r="M238" s="150"/>
      <c r="T238" s="56"/>
      <c r="AT238" s="17" t="s">
        <v>161</v>
      </c>
      <c r="AU238" s="17" t="s">
        <v>159</v>
      </c>
    </row>
    <row r="239" spans="2:65" s="11" customFormat="1" ht="20.9" customHeight="1">
      <c r="B239" s="121"/>
      <c r="D239" s="122" t="s">
        <v>77</v>
      </c>
      <c r="E239" s="131" t="s">
        <v>1595</v>
      </c>
      <c r="F239" s="131" t="s">
        <v>1596</v>
      </c>
      <c r="I239" s="124"/>
      <c r="J239" s="132">
        <f>BK239</f>
        <v>0</v>
      </c>
      <c r="L239" s="121"/>
      <c r="M239" s="126"/>
      <c r="P239" s="127">
        <f>P240+P247</f>
        <v>0</v>
      </c>
      <c r="R239" s="127">
        <f>R240+R247</f>
        <v>0</v>
      </c>
      <c r="T239" s="128">
        <f>T240+T247</f>
        <v>0</v>
      </c>
      <c r="AR239" s="122" t="s">
        <v>88</v>
      </c>
      <c r="AT239" s="129" t="s">
        <v>77</v>
      </c>
      <c r="AU239" s="129" t="s">
        <v>88</v>
      </c>
      <c r="AY239" s="122" t="s">
        <v>152</v>
      </c>
      <c r="BK239" s="130">
        <f>BK240+BK247</f>
        <v>0</v>
      </c>
    </row>
    <row r="240" spans="2:65" s="15" customFormat="1" ht="20.9" customHeight="1">
      <c r="B240" s="191"/>
      <c r="D240" s="192" t="s">
        <v>77</v>
      </c>
      <c r="E240" s="192" t="s">
        <v>1597</v>
      </c>
      <c r="F240" s="192" t="s">
        <v>1585</v>
      </c>
      <c r="I240" s="193"/>
      <c r="J240" s="194">
        <f>BK240</f>
        <v>0</v>
      </c>
      <c r="L240" s="191"/>
      <c r="M240" s="195"/>
      <c r="P240" s="196">
        <f>SUM(P241:P246)</f>
        <v>0</v>
      </c>
      <c r="R240" s="196">
        <f>SUM(R241:R246)</f>
        <v>0</v>
      </c>
      <c r="T240" s="197">
        <f>SUM(T241:T246)</f>
        <v>0</v>
      </c>
      <c r="AR240" s="192" t="s">
        <v>88</v>
      </c>
      <c r="AT240" s="198" t="s">
        <v>77</v>
      </c>
      <c r="AU240" s="198" t="s">
        <v>153</v>
      </c>
      <c r="AY240" s="192" t="s">
        <v>152</v>
      </c>
      <c r="BK240" s="199">
        <f>SUM(BK241:BK246)</f>
        <v>0</v>
      </c>
    </row>
    <row r="241" spans="2:65" s="1" customFormat="1" ht="55.5" customHeight="1">
      <c r="B241" s="32"/>
      <c r="C241" s="171" t="s">
        <v>435</v>
      </c>
      <c r="D241" s="171" t="s">
        <v>223</v>
      </c>
      <c r="E241" s="172" t="s">
        <v>1598</v>
      </c>
      <c r="F241" s="173" t="s">
        <v>1508</v>
      </c>
      <c r="G241" s="174" t="s">
        <v>254</v>
      </c>
      <c r="H241" s="175">
        <v>95</v>
      </c>
      <c r="I241" s="176"/>
      <c r="J241" s="177">
        <f>ROUND(I241*H241,2)</f>
        <v>0</v>
      </c>
      <c r="K241" s="178"/>
      <c r="L241" s="179"/>
      <c r="M241" s="180" t="s">
        <v>1</v>
      </c>
      <c r="N241" s="181" t="s">
        <v>43</v>
      </c>
      <c r="P241" s="143">
        <f>O241*H241</f>
        <v>0</v>
      </c>
      <c r="Q241" s="143">
        <v>0</v>
      </c>
      <c r="R241" s="143">
        <f>Q241*H241</f>
        <v>0</v>
      </c>
      <c r="S241" s="143">
        <v>0</v>
      </c>
      <c r="T241" s="144">
        <f>S241*H241</f>
        <v>0</v>
      </c>
      <c r="AR241" s="145" t="s">
        <v>332</v>
      </c>
      <c r="AT241" s="145" t="s">
        <v>223</v>
      </c>
      <c r="AU241" s="145" t="s">
        <v>159</v>
      </c>
      <c r="AY241" s="17" t="s">
        <v>152</v>
      </c>
      <c r="BE241" s="146">
        <f>IF(N241="základní",J241,0)</f>
        <v>0</v>
      </c>
      <c r="BF241" s="146">
        <f>IF(N241="snížená",J241,0)</f>
        <v>0</v>
      </c>
      <c r="BG241" s="146">
        <f>IF(N241="zákl. přenesená",J241,0)</f>
        <v>0</v>
      </c>
      <c r="BH241" s="146">
        <f>IF(N241="sníž. přenesená",J241,0)</f>
        <v>0</v>
      </c>
      <c r="BI241" s="146">
        <f>IF(N241="nulová",J241,0)</f>
        <v>0</v>
      </c>
      <c r="BJ241" s="17" t="s">
        <v>86</v>
      </c>
      <c r="BK241" s="146">
        <f>ROUND(I241*H241,2)</f>
        <v>0</v>
      </c>
      <c r="BL241" s="17" t="s">
        <v>251</v>
      </c>
      <c r="BM241" s="145" t="s">
        <v>713</v>
      </c>
    </row>
    <row r="242" spans="2:65" s="1" customFormat="1" ht="18">
      <c r="B242" s="32"/>
      <c r="D242" s="147" t="s">
        <v>161</v>
      </c>
      <c r="F242" s="148" t="s">
        <v>1487</v>
      </c>
      <c r="I242" s="149"/>
      <c r="L242" s="32"/>
      <c r="M242" s="150"/>
      <c r="T242" s="56"/>
      <c r="AT242" s="17" t="s">
        <v>161</v>
      </c>
      <c r="AU242" s="17" t="s">
        <v>159</v>
      </c>
    </row>
    <row r="243" spans="2:65" s="1" customFormat="1" ht="55.5" customHeight="1">
      <c r="B243" s="32"/>
      <c r="C243" s="171" t="s">
        <v>441</v>
      </c>
      <c r="D243" s="171" t="s">
        <v>223</v>
      </c>
      <c r="E243" s="172" t="s">
        <v>1599</v>
      </c>
      <c r="F243" s="173" t="s">
        <v>1510</v>
      </c>
      <c r="G243" s="174" t="s">
        <v>254</v>
      </c>
      <c r="H243" s="175">
        <v>10</v>
      </c>
      <c r="I243" s="176"/>
      <c r="J243" s="177">
        <f>ROUND(I243*H243,2)</f>
        <v>0</v>
      </c>
      <c r="K243" s="178"/>
      <c r="L243" s="179"/>
      <c r="M243" s="180" t="s">
        <v>1</v>
      </c>
      <c r="N243" s="181" t="s">
        <v>43</v>
      </c>
      <c r="P243" s="143">
        <f>O243*H243</f>
        <v>0</v>
      </c>
      <c r="Q243" s="143">
        <v>0</v>
      </c>
      <c r="R243" s="143">
        <f>Q243*H243</f>
        <v>0</v>
      </c>
      <c r="S243" s="143">
        <v>0</v>
      </c>
      <c r="T243" s="144">
        <f>S243*H243</f>
        <v>0</v>
      </c>
      <c r="AR243" s="145" t="s">
        <v>332</v>
      </c>
      <c r="AT243" s="145" t="s">
        <v>223</v>
      </c>
      <c r="AU243" s="145" t="s">
        <v>159</v>
      </c>
      <c r="AY243" s="17" t="s">
        <v>152</v>
      </c>
      <c r="BE243" s="146">
        <f>IF(N243="základní",J243,0)</f>
        <v>0</v>
      </c>
      <c r="BF243" s="146">
        <f>IF(N243="snížená",J243,0)</f>
        <v>0</v>
      </c>
      <c r="BG243" s="146">
        <f>IF(N243="zákl. přenesená",J243,0)</f>
        <v>0</v>
      </c>
      <c r="BH243" s="146">
        <f>IF(N243="sníž. přenesená",J243,0)</f>
        <v>0</v>
      </c>
      <c r="BI243" s="146">
        <f>IF(N243="nulová",J243,0)</f>
        <v>0</v>
      </c>
      <c r="BJ243" s="17" t="s">
        <v>86</v>
      </c>
      <c r="BK243" s="146">
        <f>ROUND(I243*H243,2)</f>
        <v>0</v>
      </c>
      <c r="BL243" s="17" t="s">
        <v>251</v>
      </c>
      <c r="BM243" s="145" t="s">
        <v>722</v>
      </c>
    </row>
    <row r="244" spans="2:65" s="1" customFormat="1" ht="18">
      <c r="B244" s="32"/>
      <c r="D244" s="147" t="s">
        <v>161</v>
      </c>
      <c r="F244" s="148" t="s">
        <v>1487</v>
      </c>
      <c r="I244" s="149"/>
      <c r="L244" s="32"/>
      <c r="M244" s="150"/>
      <c r="T244" s="56"/>
      <c r="AT244" s="17" t="s">
        <v>161</v>
      </c>
      <c r="AU244" s="17" t="s">
        <v>159</v>
      </c>
    </row>
    <row r="245" spans="2:65" s="1" customFormat="1" ht="16.5" customHeight="1">
      <c r="B245" s="32"/>
      <c r="C245" s="171" t="s">
        <v>446</v>
      </c>
      <c r="D245" s="171" t="s">
        <v>223</v>
      </c>
      <c r="E245" s="172" t="s">
        <v>1600</v>
      </c>
      <c r="F245" s="173" t="s">
        <v>1512</v>
      </c>
      <c r="G245" s="174" t="s">
        <v>845</v>
      </c>
      <c r="H245" s="175">
        <v>2</v>
      </c>
      <c r="I245" s="176"/>
      <c r="J245" s="177">
        <f>ROUND(I245*H245,2)</f>
        <v>0</v>
      </c>
      <c r="K245" s="178"/>
      <c r="L245" s="179"/>
      <c r="M245" s="180" t="s">
        <v>1</v>
      </c>
      <c r="N245" s="181" t="s">
        <v>43</v>
      </c>
      <c r="P245" s="143">
        <f>O245*H245</f>
        <v>0</v>
      </c>
      <c r="Q245" s="143">
        <v>0</v>
      </c>
      <c r="R245" s="143">
        <f>Q245*H245</f>
        <v>0</v>
      </c>
      <c r="S245" s="143">
        <v>0</v>
      </c>
      <c r="T245" s="144">
        <f>S245*H245</f>
        <v>0</v>
      </c>
      <c r="AR245" s="145" t="s">
        <v>332</v>
      </c>
      <c r="AT245" s="145" t="s">
        <v>223</v>
      </c>
      <c r="AU245" s="145" t="s">
        <v>159</v>
      </c>
      <c r="AY245" s="17" t="s">
        <v>152</v>
      </c>
      <c r="BE245" s="146">
        <f>IF(N245="základní",J245,0)</f>
        <v>0</v>
      </c>
      <c r="BF245" s="146">
        <f>IF(N245="snížená",J245,0)</f>
        <v>0</v>
      </c>
      <c r="BG245" s="146">
        <f>IF(N245="zákl. přenesená",J245,0)</f>
        <v>0</v>
      </c>
      <c r="BH245" s="146">
        <f>IF(N245="sníž. přenesená",J245,0)</f>
        <v>0</v>
      </c>
      <c r="BI245" s="146">
        <f>IF(N245="nulová",J245,0)</f>
        <v>0</v>
      </c>
      <c r="BJ245" s="17" t="s">
        <v>86</v>
      </c>
      <c r="BK245" s="146">
        <f>ROUND(I245*H245,2)</f>
        <v>0</v>
      </c>
      <c r="BL245" s="17" t="s">
        <v>251</v>
      </c>
      <c r="BM245" s="145" t="s">
        <v>734</v>
      </c>
    </row>
    <row r="246" spans="2:65" s="1" customFormat="1" ht="18">
      <c r="B246" s="32"/>
      <c r="D246" s="147" t="s">
        <v>161</v>
      </c>
      <c r="F246" s="148" t="s">
        <v>1513</v>
      </c>
      <c r="I246" s="149"/>
      <c r="L246" s="32"/>
      <c r="M246" s="150"/>
      <c r="T246" s="56"/>
      <c r="AT246" s="17" t="s">
        <v>161</v>
      </c>
      <c r="AU246" s="17" t="s">
        <v>159</v>
      </c>
    </row>
    <row r="247" spans="2:65" s="15" customFormat="1" ht="20.9" customHeight="1">
      <c r="B247" s="191"/>
      <c r="D247" s="192" t="s">
        <v>77</v>
      </c>
      <c r="E247" s="192" t="s">
        <v>1601</v>
      </c>
      <c r="F247" s="192" t="s">
        <v>1589</v>
      </c>
      <c r="I247" s="193"/>
      <c r="J247" s="194">
        <f>BK247</f>
        <v>0</v>
      </c>
      <c r="L247" s="191"/>
      <c r="M247" s="195"/>
      <c r="P247" s="196">
        <f>SUM(P248:P255)</f>
        <v>0</v>
      </c>
      <c r="R247" s="196">
        <f>SUM(R248:R255)</f>
        <v>0</v>
      </c>
      <c r="T247" s="197">
        <f>SUM(T248:T255)</f>
        <v>0</v>
      </c>
      <c r="AR247" s="192" t="s">
        <v>88</v>
      </c>
      <c r="AT247" s="198" t="s">
        <v>77</v>
      </c>
      <c r="AU247" s="198" t="s">
        <v>153</v>
      </c>
      <c r="AY247" s="192" t="s">
        <v>152</v>
      </c>
      <c r="BK247" s="199">
        <f>SUM(BK248:BK255)</f>
        <v>0</v>
      </c>
    </row>
    <row r="248" spans="2:65" s="1" customFormat="1" ht="55.5" customHeight="1">
      <c r="B248" s="32"/>
      <c r="C248" s="133" t="s">
        <v>450</v>
      </c>
      <c r="D248" s="133" t="s">
        <v>155</v>
      </c>
      <c r="E248" s="134" t="s">
        <v>1602</v>
      </c>
      <c r="F248" s="135" t="s">
        <v>1559</v>
      </c>
      <c r="G248" s="136" t="s">
        <v>254</v>
      </c>
      <c r="H248" s="137">
        <v>40</v>
      </c>
      <c r="I248" s="138"/>
      <c r="J248" s="139">
        <f>ROUND(I248*H248,2)</f>
        <v>0</v>
      </c>
      <c r="K248" s="140"/>
      <c r="L248" s="32"/>
      <c r="M248" s="141" t="s">
        <v>1</v>
      </c>
      <c r="N248" s="142" t="s">
        <v>43</v>
      </c>
      <c r="P248" s="143">
        <f>O248*H248</f>
        <v>0</v>
      </c>
      <c r="Q248" s="143">
        <v>0</v>
      </c>
      <c r="R248" s="143">
        <f>Q248*H248</f>
        <v>0</v>
      </c>
      <c r="S248" s="143">
        <v>0</v>
      </c>
      <c r="T248" s="144">
        <f>S248*H248</f>
        <v>0</v>
      </c>
      <c r="AR248" s="145" t="s">
        <v>251</v>
      </c>
      <c r="AT248" s="145" t="s">
        <v>155</v>
      </c>
      <c r="AU248" s="145" t="s">
        <v>159</v>
      </c>
      <c r="AY248" s="17" t="s">
        <v>152</v>
      </c>
      <c r="BE248" s="146">
        <f>IF(N248="základní",J248,0)</f>
        <v>0</v>
      </c>
      <c r="BF248" s="146">
        <f>IF(N248="snížená",J248,0)</f>
        <v>0</v>
      </c>
      <c r="BG248" s="146">
        <f>IF(N248="zákl. přenesená",J248,0)</f>
        <v>0</v>
      </c>
      <c r="BH248" s="146">
        <f>IF(N248="sníž. přenesená",J248,0)</f>
        <v>0</v>
      </c>
      <c r="BI248" s="146">
        <f>IF(N248="nulová",J248,0)</f>
        <v>0</v>
      </c>
      <c r="BJ248" s="17" t="s">
        <v>86</v>
      </c>
      <c r="BK248" s="146">
        <f>ROUND(I248*H248,2)</f>
        <v>0</v>
      </c>
      <c r="BL248" s="17" t="s">
        <v>251</v>
      </c>
      <c r="BM248" s="145" t="s">
        <v>744</v>
      </c>
    </row>
    <row r="249" spans="2:65" s="1" customFormat="1" ht="18">
      <c r="B249" s="32"/>
      <c r="D249" s="147" t="s">
        <v>161</v>
      </c>
      <c r="F249" s="148" t="s">
        <v>1487</v>
      </c>
      <c r="I249" s="149"/>
      <c r="L249" s="32"/>
      <c r="M249" s="150"/>
      <c r="T249" s="56"/>
      <c r="AT249" s="17" t="s">
        <v>161</v>
      </c>
      <c r="AU249" s="17" t="s">
        <v>159</v>
      </c>
    </row>
    <row r="250" spans="2:65" s="1" customFormat="1" ht="24.25" customHeight="1">
      <c r="B250" s="32"/>
      <c r="C250" s="133" t="s">
        <v>456</v>
      </c>
      <c r="D250" s="133" t="s">
        <v>155</v>
      </c>
      <c r="E250" s="134" t="s">
        <v>1603</v>
      </c>
      <c r="F250" s="135" t="s">
        <v>1561</v>
      </c>
      <c r="G250" s="136" t="s">
        <v>254</v>
      </c>
      <c r="H250" s="137">
        <v>30</v>
      </c>
      <c r="I250" s="138"/>
      <c r="J250" s="139">
        <f>ROUND(I250*H250,2)</f>
        <v>0</v>
      </c>
      <c r="K250" s="140"/>
      <c r="L250" s="32"/>
      <c r="M250" s="141" t="s">
        <v>1</v>
      </c>
      <c r="N250" s="142" t="s">
        <v>43</v>
      </c>
      <c r="P250" s="143">
        <f>O250*H250</f>
        <v>0</v>
      </c>
      <c r="Q250" s="143">
        <v>0</v>
      </c>
      <c r="R250" s="143">
        <f>Q250*H250</f>
        <v>0</v>
      </c>
      <c r="S250" s="143">
        <v>0</v>
      </c>
      <c r="T250" s="144">
        <f>S250*H250</f>
        <v>0</v>
      </c>
      <c r="AR250" s="145" t="s">
        <v>251</v>
      </c>
      <c r="AT250" s="145" t="s">
        <v>155</v>
      </c>
      <c r="AU250" s="145" t="s">
        <v>159</v>
      </c>
      <c r="AY250" s="17" t="s">
        <v>152</v>
      </c>
      <c r="BE250" s="146">
        <f>IF(N250="základní",J250,0)</f>
        <v>0</v>
      </c>
      <c r="BF250" s="146">
        <f>IF(N250="snížená",J250,0)</f>
        <v>0</v>
      </c>
      <c r="BG250" s="146">
        <f>IF(N250="zákl. přenesená",J250,0)</f>
        <v>0</v>
      </c>
      <c r="BH250" s="146">
        <f>IF(N250="sníž. přenesená",J250,0)</f>
        <v>0</v>
      </c>
      <c r="BI250" s="146">
        <f>IF(N250="nulová",J250,0)</f>
        <v>0</v>
      </c>
      <c r="BJ250" s="17" t="s">
        <v>86</v>
      </c>
      <c r="BK250" s="146">
        <f>ROUND(I250*H250,2)</f>
        <v>0</v>
      </c>
      <c r="BL250" s="17" t="s">
        <v>251</v>
      </c>
      <c r="BM250" s="145" t="s">
        <v>754</v>
      </c>
    </row>
    <row r="251" spans="2:65" s="1" customFormat="1" ht="18">
      <c r="B251" s="32"/>
      <c r="D251" s="147" t="s">
        <v>161</v>
      </c>
      <c r="F251" s="148" t="s">
        <v>1487</v>
      </c>
      <c r="I251" s="149"/>
      <c r="L251" s="32"/>
      <c r="M251" s="150"/>
      <c r="T251" s="56"/>
      <c r="AT251" s="17" t="s">
        <v>161</v>
      </c>
      <c r="AU251" s="17" t="s">
        <v>159</v>
      </c>
    </row>
    <row r="252" spans="2:65" s="1" customFormat="1" ht="24.25" customHeight="1">
      <c r="B252" s="32"/>
      <c r="C252" s="133" t="s">
        <v>462</v>
      </c>
      <c r="D252" s="133" t="s">
        <v>155</v>
      </c>
      <c r="E252" s="134" t="s">
        <v>1604</v>
      </c>
      <c r="F252" s="135" t="s">
        <v>1563</v>
      </c>
      <c r="G252" s="136" t="s">
        <v>254</v>
      </c>
      <c r="H252" s="137">
        <v>35</v>
      </c>
      <c r="I252" s="138"/>
      <c r="J252" s="139">
        <f>ROUND(I252*H252,2)</f>
        <v>0</v>
      </c>
      <c r="K252" s="140"/>
      <c r="L252" s="32"/>
      <c r="M252" s="141" t="s">
        <v>1</v>
      </c>
      <c r="N252" s="142" t="s">
        <v>43</v>
      </c>
      <c r="P252" s="143">
        <f>O252*H252</f>
        <v>0</v>
      </c>
      <c r="Q252" s="143">
        <v>0</v>
      </c>
      <c r="R252" s="143">
        <f>Q252*H252</f>
        <v>0</v>
      </c>
      <c r="S252" s="143">
        <v>0</v>
      </c>
      <c r="T252" s="144">
        <f>S252*H252</f>
        <v>0</v>
      </c>
      <c r="AR252" s="145" t="s">
        <v>251</v>
      </c>
      <c r="AT252" s="145" t="s">
        <v>155</v>
      </c>
      <c r="AU252" s="145" t="s">
        <v>159</v>
      </c>
      <c r="AY252" s="17" t="s">
        <v>152</v>
      </c>
      <c r="BE252" s="146">
        <f>IF(N252="základní",J252,0)</f>
        <v>0</v>
      </c>
      <c r="BF252" s="146">
        <f>IF(N252="snížená",J252,0)</f>
        <v>0</v>
      </c>
      <c r="BG252" s="146">
        <f>IF(N252="zákl. přenesená",J252,0)</f>
        <v>0</v>
      </c>
      <c r="BH252" s="146">
        <f>IF(N252="sníž. přenesená",J252,0)</f>
        <v>0</v>
      </c>
      <c r="BI252" s="146">
        <f>IF(N252="nulová",J252,0)</f>
        <v>0</v>
      </c>
      <c r="BJ252" s="17" t="s">
        <v>86</v>
      </c>
      <c r="BK252" s="146">
        <f>ROUND(I252*H252,2)</f>
        <v>0</v>
      </c>
      <c r="BL252" s="17" t="s">
        <v>251</v>
      </c>
      <c r="BM252" s="145" t="s">
        <v>763</v>
      </c>
    </row>
    <row r="253" spans="2:65" s="1" customFormat="1" ht="18">
      <c r="B253" s="32"/>
      <c r="D253" s="147" t="s">
        <v>161</v>
      </c>
      <c r="F253" s="148" t="s">
        <v>1487</v>
      </c>
      <c r="I253" s="149"/>
      <c r="L253" s="32"/>
      <c r="M253" s="150"/>
      <c r="T253" s="56"/>
      <c r="AT253" s="17" t="s">
        <v>161</v>
      </c>
      <c r="AU253" s="17" t="s">
        <v>159</v>
      </c>
    </row>
    <row r="254" spans="2:65" s="1" customFormat="1" ht="21.75" customHeight="1">
      <c r="B254" s="32"/>
      <c r="C254" s="133" t="s">
        <v>468</v>
      </c>
      <c r="D254" s="133" t="s">
        <v>155</v>
      </c>
      <c r="E254" s="134" t="s">
        <v>1605</v>
      </c>
      <c r="F254" s="135" t="s">
        <v>1565</v>
      </c>
      <c r="G254" s="136" t="s">
        <v>845</v>
      </c>
      <c r="H254" s="137">
        <v>2</v>
      </c>
      <c r="I254" s="138"/>
      <c r="J254" s="139">
        <f>ROUND(I254*H254,2)</f>
        <v>0</v>
      </c>
      <c r="K254" s="140"/>
      <c r="L254" s="32"/>
      <c r="M254" s="141" t="s">
        <v>1</v>
      </c>
      <c r="N254" s="142" t="s">
        <v>43</v>
      </c>
      <c r="P254" s="143">
        <f>O254*H254</f>
        <v>0</v>
      </c>
      <c r="Q254" s="143">
        <v>0</v>
      </c>
      <c r="R254" s="143">
        <f>Q254*H254</f>
        <v>0</v>
      </c>
      <c r="S254" s="143">
        <v>0</v>
      </c>
      <c r="T254" s="144">
        <f>S254*H254</f>
        <v>0</v>
      </c>
      <c r="AR254" s="145" t="s">
        <v>251</v>
      </c>
      <c r="AT254" s="145" t="s">
        <v>155</v>
      </c>
      <c r="AU254" s="145" t="s">
        <v>159</v>
      </c>
      <c r="AY254" s="17" t="s">
        <v>152</v>
      </c>
      <c r="BE254" s="146">
        <f>IF(N254="základní",J254,0)</f>
        <v>0</v>
      </c>
      <c r="BF254" s="146">
        <f>IF(N254="snížená",J254,0)</f>
        <v>0</v>
      </c>
      <c r="BG254" s="146">
        <f>IF(N254="zákl. přenesená",J254,0)</f>
        <v>0</v>
      </c>
      <c r="BH254" s="146">
        <f>IF(N254="sníž. přenesená",J254,0)</f>
        <v>0</v>
      </c>
      <c r="BI254" s="146">
        <f>IF(N254="nulová",J254,0)</f>
        <v>0</v>
      </c>
      <c r="BJ254" s="17" t="s">
        <v>86</v>
      </c>
      <c r="BK254" s="146">
        <f>ROUND(I254*H254,2)</f>
        <v>0</v>
      </c>
      <c r="BL254" s="17" t="s">
        <v>251</v>
      </c>
      <c r="BM254" s="145" t="s">
        <v>774</v>
      </c>
    </row>
    <row r="255" spans="2:65" s="1" customFormat="1" ht="18">
      <c r="B255" s="32"/>
      <c r="D255" s="147" t="s">
        <v>161</v>
      </c>
      <c r="F255" s="148" t="s">
        <v>1487</v>
      </c>
      <c r="I255" s="149"/>
      <c r="L255" s="32"/>
      <c r="M255" s="200"/>
      <c r="N255" s="188"/>
      <c r="O255" s="188"/>
      <c r="P255" s="188"/>
      <c r="Q255" s="188"/>
      <c r="R255" s="188"/>
      <c r="S255" s="188"/>
      <c r="T255" s="201"/>
      <c r="AT255" s="17" t="s">
        <v>161</v>
      </c>
      <c r="AU255" s="17" t="s">
        <v>159</v>
      </c>
    </row>
    <row r="256" spans="2:65" s="1" customFormat="1" ht="7" customHeight="1">
      <c r="B256" s="44"/>
      <c r="C256" s="45"/>
      <c r="D256" s="45"/>
      <c r="E256" s="45"/>
      <c r="F256" s="45"/>
      <c r="G256" s="45"/>
      <c r="H256" s="45"/>
      <c r="I256" s="45"/>
      <c r="J256" s="45"/>
      <c r="K256" s="45"/>
      <c r="L256" s="32"/>
    </row>
  </sheetData>
  <sheetProtection algorithmName="SHA-512" hashValue="FiYYuTJtoZNklYZOBZrT5xLmhLhH/4WcKvifFjuRxS92jqYoRNbToHcmwHAQ50+hPLfXvIz9SuzCoI68Om6+vA==" saltValue="mPnzLLoqZ/EdS/ln08j9hMdskyNVh7SDo9UoPOLxrLo9dqC/80T1MXndjcAVrpDFq+fkF/sEPdxPH0Q1C7Gm8Q==" spinCount="100000" sheet="1" objects="1" scenarios="1" formatColumns="0" formatRows="0" autoFilter="0"/>
  <autoFilter ref="C128:K255" xr:uid="{00000000-0009-0000-0000-000005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45"/>
  <sheetViews>
    <sheetView showGridLines="0" workbookViewId="0"/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103</v>
      </c>
    </row>
    <row r="3" spans="2:46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5" customHeight="1">
      <c r="B4" s="20"/>
      <c r="D4" s="21" t="s">
        <v>107</v>
      </c>
      <c r="L4" s="20"/>
      <c r="M4" s="88" t="s">
        <v>10</v>
      </c>
      <c r="AT4" s="17" t="s">
        <v>4</v>
      </c>
    </row>
    <row r="5" spans="2:46" ht="7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Budova FF MU Brno - Rekonstrukce učebny G24 - posluchárna</v>
      </c>
      <c r="F7" s="242"/>
      <c r="G7" s="242"/>
      <c r="H7" s="242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21" t="s">
        <v>1606</v>
      </c>
      <c r="F9" s="240"/>
      <c r="G9" s="240"/>
      <c r="H9" s="240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6. 5. 2025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26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</v>
      </c>
      <c r="L15" s="32"/>
    </row>
    <row r="16" spans="2:46" s="1" customFormat="1" ht="7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35"/>
      <c r="G18" s="235"/>
      <c r="H18" s="235"/>
      <c r="I18" s="27" t="s">
        <v>28</v>
      </c>
      <c r="J18" s="28" t="str">
        <f>'Rekapitulace stavby'!AN14</f>
        <v>Vyplň údaj</v>
      </c>
      <c r="L18" s="32"/>
    </row>
    <row r="19" spans="2:12" s="1" customFormat="1" ht="7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25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7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7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9"/>
      <c r="E27" s="239" t="s">
        <v>1</v>
      </c>
      <c r="F27" s="239"/>
      <c r="G27" s="239"/>
      <c r="H27" s="239"/>
      <c r="L27" s="89"/>
    </row>
    <row r="28" spans="2:12" s="1" customFormat="1" ht="7" customHeight="1">
      <c r="B28" s="32"/>
      <c r="L28" s="32"/>
    </row>
    <row r="29" spans="2:12" s="1" customFormat="1" ht="7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4" customHeight="1">
      <c r="B30" s="32"/>
      <c r="D30" s="90" t="s">
        <v>38</v>
      </c>
      <c r="J30" s="66">
        <f>ROUND(J122, 2)</f>
        <v>0</v>
      </c>
      <c r="L30" s="32"/>
    </row>
    <row r="31" spans="2:12" s="1" customFormat="1" ht="7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5" customHeight="1">
      <c r="B33" s="32"/>
      <c r="D33" s="55" t="s">
        <v>42</v>
      </c>
      <c r="E33" s="27" t="s">
        <v>43</v>
      </c>
      <c r="F33" s="91">
        <f>ROUND((SUM(BE122:BE244)),  2)</f>
        <v>0</v>
      </c>
      <c r="I33" s="92">
        <v>0.21</v>
      </c>
      <c r="J33" s="91">
        <f>ROUND(((SUM(BE122:BE244))*I33),  2)</f>
        <v>0</v>
      </c>
      <c r="L33" s="32"/>
    </row>
    <row r="34" spans="2:12" s="1" customFormat="1" ht="14.5" customHeight="1">
      <c r="B34" s="32"/>
      <c r="E34" s="27" t="s">
        <v>44</v>
      </c>
      <c r="F34" s="91">
        <f>ROUND((SUM(BF122:BF244)),  2)</f>
        <v>0</v>
      </c>
      <c r="I34" s="92">
        <v>0.12</v>
      </c>
      <c r="J34" s="91">
        <f>ROUND(((SUM(BF122:BF244))*I34),  2)</f>
        <v>0</v>
      </c>
      <c r="L34" s="32"/>
    </row>
    <row r="35" spans="2:12" s="1" customFormat="1" ht="14.5" hidden="1" customHeight="1">
      <c r="B35" s="32"/>
      <c r="E35" s="27" t="s">
        <v>45</v>
      </c>
      <c r="F35" s="91">
        <f>ROUND((SUM(BG122:BG244)),  2)</f>
        <v>0</v>
      </c>
      <c r="I35" s="92">
        <v>0.21</v>
      </c>
      <c r="J35" s="91">
        <f>0</f>
        <v>0</v>
      </c>
      <c r="L35" s="32"/>
    </row>
    <row r="36" spans="2:12" s="1" customFormat="1" ht="14.5" hidden="1" customHeight="1">
      <c r="B36" s="32"/>
      <c r="E36" s="27" t="s">
        <v>46</v>
      </c>
      <c r="F36" s="91">
        <f>ROUND((SUM(BH122:BH244)),  2)</f>
        <v>0</v>
      </c>
      <c r="I36" s="92">
        <v>0.12</v>
      </c>
      <c r="J36" s="91">
        <f>0</f>
        <v>0</v>
      </c>
      <c r="L36" s="32"/>
    </row>
    <row r="37" spans="2:12" s="1" customFormat="1" ht="14.5" hidden="1" customHeight="1">
      <c r="B37" s="32"/>
      <c r="E37" s="27" t="s">
        <v>47</v>
      </c>
      <c r="F37" s="91">
        <f>ROUND((SUM(BI122:BI244)),  2)</f>
        <v>0</v>
      </c>
      <c r="I37" s="92">
        <v>0</v>
      </c>
      <c r="J37" s="91">
        <f>0</f>
        <v>0</v>
      </c>
      <c r="L37" s="32"/>
    </row>
    <row r="38" spans="2:12" s="1" customFormat="1" ht="7" customHeight="1">
      <c r="B38" s="32"/>
      <c r="L38" s="32"/>
    </row>
    <row r="39" spans="2:12" s="1" customFormat="1" ht="25.4" customHeight="1">
      <c r="B39" s="32"/>
      <c r="C39" s="93"/>
      <c r="D39" s="94" t="s">
        <v>48</v>
      </c>
      <c r="E39" s="57"/>
      <c r="F39" s="57"/>
      <c r="G39" s="95" t="s">
        <v>49</v>
      </c>
      <c r="H39" s="96" t="s">
        <v>50</v>
      </c>
      <c r="I39" s="57"/>
      <c r="J39" s="97">
        <f>SUM(J30:J37)</f>
        <v>0</v>
      </c>
      <c r="K39" s="98"/>
      <c r="L39" s="32"/>
    </row>
    <row r="40" spans="2:12" s="1" customFormat="1" ht="14.5" customHeight="1">
      <c r="B40" s="32"/>
      <c r="L40" s="32"/>
    </row>
    <row r="41" spans="2:12" ht="14.5" customHeight="1">
      <c r="B41" s="20"/>
      <c r="L41" s="20"/>
    </row>
    <row r="42" spans="2:12" ht="14.5" customHeight="1">
      <c r="B42" s="20"/>
      <c r="L42" s="20"/>
    </row>
    <row r="43" spans="2:12" ht="14.5" customHeight="1">
      <c r="B43" s="20"/>
      <c r="L43" s="20"/>
    </row>
    <row r="44" spans="2:12" ht="14.5" customHeight="1">
      <c r="B44" s="20"/>
      <c r="L44" s="20"/>
    </row>
    <row r="45" spans="2:12" ht="14.5" customHeight="1">
      <c r="B45" s="20"/>
      <c r="L45" s="20"/>
    </row>
    <row r="46" spans="2:12" ht="14.5" customHeight="1">
      <c r="B46" s="20"/>
      <c r="L46" s="20"/>
    </row>
    <row r="47" spans="2:12" ht="14.5" customHeight="1">
      <c r="B47" s="20"/>
      <c r="L47" s="20"/>
    </row>
    <row r="48" spans="2:12" ht="14.5" customHeight="1">
      <c r="B48" s="20"/>
      <c r="L48" s="20"/>
    </row>
    <row r="49" spans="2:12" ht="14.5" customHeight="1">
      <c r="B49" s="20"/>
      <c r="L49" s="20"/>
    </row>
    <row r="50" spans="2:12" s="1" customFormat="1" ht="14.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2"/>
      <c r="D61" s="43" t="s">
        <v>53</v>
      </c>
      <c r="E61" s="34"/>
      <c r="F61" s="99" t="s">
        <v>54</v>
      </c>
      <c r="G61" s="43" t="s">
        <v>53</v>
      </c>
      <c r="H61" s="34"/>
      <c r="I61" s="34"/>
      <c r="J61" s="100" t="s">
        <v>54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2"/>
      <c r="D76" s="43" t="s">
        <v>53</v>
      </c>
      <c r="E76" s="34"/>
      <c r="F76" s="99" t="s">
        <v>54</v>
      </c>
      <c r="G76" s="43" t="s">
        <v>53</v>
      </c>
      <c r="H76" s="34"/>
      <c r="I76" s="34"/>
      <c r="J76" s="100" t="s">
        <v>54</v>
      </c>
      <c r="K76" s="34"/>
      <c r="L76" s="32"/>
    </row>
    <row r="77" spans="2:12" s="1" customFormat="1" ht="14.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7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5" customHeight="1">
      <c r="B82" s="32"/>
      <c r="C82" s="21" t="s">
        <v>110</v>
      </c>
      <c r="L82" s="32"/>
    </row>
    <row r="83" spans="2:47" s="1" customFormat="1" ht="7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Budova FF MU Brno - Rekonstrukce učebny G24 - posluchárna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108</v>
      </c>
      <c r="L86" s="32"/>
    </row>
    <row r="87" spans="2:47" s="1" customFormat="1" ht="16.5" customHeight="1">
      <c r="B87" s="32"/>
      <c r="E87" s="221" t="str">
        <f>E9</f>
        <v>D.1.4.6 - Měření a regulace</v>
      </c>
      <c r="F87" s="240"/>
      <c r="G87" s="240"/>
      <c r="H87" s="240"/>
      <c r="L87" s="32"/>
    </row>
    <row r="88" spans="2:47" s="1" customFormat="1" ht="7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6. 5. 2025</v>
      </c>
      <c r="L89" s="32"/>
    </row>
    <row r="90" spans="2:47" s="1" customFormat="1" ht="7" customHeight="1">
      <c r="B90" s="32"/>
      <c r="L90" s="32"/>
    </row>
    <row r="91" spans="2:47" s="1" customFormat="1" ht="15.25" customHeight="1">
      <c r="B91" s="32"/>
      <c r="C91" s="27" t="s">
        <v>24</v>
      </c>
      <c r="F91" s="25" t="str">
        <f>E15</f>
        <v>Masarykova univerzita, Filozofická fakulta</v>
      </c>
      <c r="I91" s="27" t="s">
        <v>31</v>
      </c>
      <c r="J91" s="30" t="str">
        <f>E21</f>
        <v>INTAR a.s.</v>
      </c>
      <c r="L91" s="32"/>
    </row>
    <row r="92" spans="2:47" s="1" customFormat="1" ht="15.25" customHeight="1">
      <c r="B92" s="32"/>
      <c r="C92" s="27" t="s">
        <v>29</v>
      </c>
      <c r="F92" s="25" t="str">
        <f>IF(E18="","",E18)</f>
        <v>Vyplň údaj</v>
      </c>
      <c r="I92" s="27" t="s">
        <v>36</v>
      </c>
      <c r="J92" s="30" t="str">
        <f>E24</f>
        <v xml:space="preserve"> </v>
      </c>
      <c r="L92" s="32"/>
    </row>
    <row r="93" spans="2:47" s="1" customFormat="1" ht="10.4" customHeight="1">
      <c r="B93" s="32"/>
      <c r="L93" s="32"/>
    </row>
    <row r="94" spans="2:47" s="1" customFormat="1" ht="29.25" customHeight="1">
      <c r="B94" s="32"/>
      <c r="C94" s="101" t="s">
        <v>111</v>
      </c>
      <c r="D94" s="93"/>
      <c r="E94" s="93"/>
      <c r="F94" s="93"/>
      <c r="G94" s="93"/>
      <c r="H94" s="93"/>
      <c r="I94" s="93"/>
      <c r="J94" s="102" t="s">
        <v>112</v>
      </c>
      <c r="K94" s="93"/>
      <c r="L94" s="32"/>
    </row>
    <row r="95" spans="2:47" s="1" customFormat="1" ht="10.4" customHeight="1">
      <c r="B95" s="32"/>
      <c r="L95" s="32"/>
    </row>
    <row r="96" spans="2:47" s="1" customFormat="1" ht="22.9" customHeight="1">
      <c r="B96" s="32"/>
      <c r="C96" s="103" t="s">
        <v>113</v>
      </c>
      <c r="J96" s="66">
        <f>J122</f>
        <v>0</v>
      </c>
      <c r="L96" s="32"/>
      <c r="AU96" s="17" t="s">
        <v>114</v>
      </c>
    </row>
    <row r="97" spans="2:12" s="8" customFormat="1" ht="25" customHeight="1">
      <c r="B97" s="104"/>
      <c r="D97" s="105" t="s">
        <v>1607</v>
      </c>
      <c r="E97" s="106"/>
      <c r="F97" s="106"/>
      <c r="G97" s="106"/>
      <c r="H97" s="106"/>
      <c r="I97" s="106"/>
      <c r="J97" s="107">
        <f>J123</f>
        <v>0</v>
      </c>
      <c r="L97" s="104"/>
    </row>
    <row r="98" spans="2:12" s="8" customFormat="1" ht="25" customHeight="1">
      <c r="B98" s="104"/>
      <c r="D98" s="105" t="s">
        <v>1608</v>
      </c>
      <c r="E98" s="106"/>
      <c r="F98" s="106"/>
      <c r="G98" s="106"/>
      <c r="H98" s="106"/>
      <c r="I98" s="106"/>
      <c r="J98" s="107">
        <f>J132</f>
        <v>0</v>
      </c>
      <c r="L98" s="104"/>
    </row>
    <row r="99" spans="2:12" s="8" customFormat="1" ht="25" customHeight="1">
      <c r="B99" s="104"/>
      <c r="D99" s="105" t="s">
        <v>1609</v>
      </c>
      <c r="E99" s="106"/>
      <c r="F99" s="106"/>
      <c r="G99" s="106"/>
      <c r="H99" s="106"/>
      <c r="I99" s="106"/>
      <c r="J99" s="107">
        <f>J144</f>
        <v>0</v>
      </c>
      <c r="L99" s="104"/>
    </row>
    <row r="100" spans="2:12" s="8" customFormat="1" ht="25" customHeight="1">
      <c r="B100" s="104"/>
      <c r="D100" s="105" t="s">
        <v>1610</v>
      </c>
      <c r="E100" s="106"/>
      <c r="F100" s="106"/>
      <c r="G100" s="106"/>
      <c r="H100" s="106"/>
      <c r="I100" s="106"/>
      <c r="J100" s="107">
        <f>J146</f>
        <v>0</v>
      </c>
      <c r="L100" s="104"/>
    </row>
    <row r="101" spans="2:12" s="8" customFormat="1" ht="25" customHeight="1">
      <c r="B101" s="104"/>
      <c r="D101" s="105" t="s">
        <v>1611</v>
      </c>
      <c r="E101" s="106"/>
      <c r="F101" s="106"/>
      <c r="G101" s="106"/>
      <c r="H101" s="106"/>
      <c r="I101" s="106"/>
      <c r="J101" s="107">
        <f>J180</f>
        <v>0</v>
      </c>
      <c r="L101" s="104"/>
    </row>
    <row r="102" spans="2:12" s="8" customFormat="1" ht="25" customHeight="1">
      <c r="B102" s="104"/>
      <c r="D102" s="105" t="s">
        <v>1612</v>
      </c>
      <c r="E102" s="106"/>
      <c r="F102" s="106"/>
      <c r="G102" s="106"/>
      <c r="H102" s="106"/>
      <c r="I102" s="106"/>
      <c r="J102" s="107">
        <f>J196</f>
        <v>0</v>
      </c>
      <c r="L102" s="104"/>
    </row>
    <row r="103" spans="2:12" s="1" customFormat="1" ht="21.75" customHeight="1">
      <c r="B103" s="32"/>
      <c r="L103" s="32"/>
    </row>
    <row r="104" spans="2:12" s="1" customFormat="1" ht="7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2"/>
    </row>
    <row r="108" spans="2:12" s="1" customFormat="1" ht="7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2"/>
    </row>
    <row r="109" spans="2:12" s="1" customFormat="1" ht="25" customHeight="1">
      <c r="B109" s="32"/>
      <c r="C109" s="21" t="s">
        <v>137</v>
      </c>
      <c r="L109" s="32"/>
    </row>
    <row r="110" spans="2:12" s="1" customFormat="1" ht="7" customHeight="1">
      <c r="B110" s="32"/>
      <c r="L110" s="32"/>
    </row>
    <row r="111" spans="2:12" s="1" customFormat="1" ht="12" customHeight="1">
      <c r="B111" s="32"/>
      <c r="C111" s="27" t="s">
        <v>16</v>
      </c>
      <c r="L111" s="32"/>
    </row>
    <row r="112" spans="2:12" s="1" customFormat="1" ht="16.5" customHeight="1">
      <c r="B112" s="32"/>
      <c r="E112" s="241" t="str">
        <f>E7</f>
        <v>Budova FF MU Brno - Rekonstrukce učebny G24 - posluchárna</v>
      </c>
      <c r="F112" s="242"/>
      <c r="G112" s="242"/>
      <c r="H112" s="242"/>
      <c r="L112" s="32"/>
    </row>
    <row r="113" spans="2:65" s="1" customFormat="1" ht="12" customHeight="1">
      <c r="B113" s="32"/>
      <c r="C113" s="27" t="s">
        <v>108</v>
      </c>
      <c r="L113" s="32"/>
    </row>
    <row r="114" spans="2:65" s="1" customFormat="1" ht="16.5" customHeight="1">
      <c r="B114" s="32"/>
      <c r="E114" s="221" t="str">
        <f>E9</f>
        <v>D.1.4.6 - Měření a regulace</v>
      </c>
      <c r="F114" s="240"/>
      <c r="G114" s="240"/>
      <c r="H114" s="240"/>
      <c r="L114" s="32"/>
    </row>
    <row r="115" spans="2:65" s="1" customFormat="1" ht="7" customHeight="1">
      <c r="B115" s="32"/>
      <c r="L115" s="32"/>
    </row>
    <row r="116" spans="2:65" s="1" customFormat="1" ht="12" customHeight="1">
      <c r="B116" s="32"/>
      <c r="C116" s="27" t="s">
        <v>20</v>
      </c>
      <c r="F116" s="25" t="str">
        <f>F12</f>
        <v xml:space="preserve"> </v>
      </c>
      <c r="I116" s="27" t="s">
        <v>22</v>
      </c>
      <c r="J116" s="52" t="str">
        <f>IF(J12="","",J12)</f>
        <v>6. 5. 2025</v>
      </c>
      <c r="L116" s="32"/>
    </row>
    <row r="117" spans="2:65" s="1" customFormat="1" ht="7" customHeight="1">
      <c r="B117" s="32"/>
      <c r="L117" s="32"/>
    </row>
    <row r="118" spans="2:65" s="1" customFormat="1" ht="15.25" customHeight="1">
      <c r="B118" s="32"/>
      <c r="C118" s="27" t="s">
        <v>24</v>
      </c>
      <c r="F118" s="25" t="str">
        <f>E15</f>
        <v>Masarykova univerzita, Filozofická fakulta</v>
      </c>
      <c r="I118" s="27" t="s">
        <v>31</v>
      </c>
      <c r="J118" s="30" t="str">
        <f>E21</f>
        <v>INTAR a.s.</v>
      </c>
      <c r="L118" s="32"/>
    </row>
    <row r="119" spans="2:65" s="1" customFormat="1" ht="15.25" customHeight="1">
      <c r="B119" s="32"/>
      <c r="C119" s="27" t="s">
        <v>29</v>
      </c>
      <c r="F119" s="25" t="str">
        <f>IF(E18="","",E18)</f>
        <v>Vyplň údaj</v>
      </c>
      <c r="I119" s="27" t="s">
        <v>36</v>
      </c>
      <c r="J119" s="30" t="str">
        <f>E24</f>
        <v xml:space="preserve"> </v>
      </c>
      <c r="L119" s="32"/>
    </row>
    <row r="120" spans="2:65" s="1" customFormat="1" ht="10.4" customHeight="1">
      <c r="B120" s="32"/>
      <c r="L120" s="32"/>
    </row>
    <row r="121" spans="2:65" s="10" customFormat="1" ht="29.25" customHeight="1">
      <c r="B121" s="112"/>
      <c r="C121" s="113" t="s">
        <v>138</v>
      </c>
      <c r="D121" s="114" t="s">
        <v>63</v>
      </c>
      <c r="E121" s="114" t="s">
        <v>59</v>
      </c>
      <c r="F121" s="114" t="s">
        <v>60</v>
      </c>
      <c r="G121" s="114" t="s">
        <v>139</v>
      </c>
      <c r="H121" s="114" t="s">
        <v>140</v>
      </c>
      <c r="I121" s="114" t="s">
        <v>141</v>
      </c>
      <c r="J121" s="115" t="s">
        <v>112</v>
      </c>
      <c r="K121" s="116" t="s">
        <v>142</v>
      </c>
      <c r="L121" s="112"/>
      <c r="M121" s="59" t="s">
        <v>1</v>
      </c>
      <c r="N121" s="60" t="s">
        <v>42</v>
      </c>
      <c r="O121" s="60" t="s">
        <v>143</v>
      </c>
      <c r="P121" s="60" t="s">
        <v>144</v>
      </c>
      <c r="Q121" s="60" t="s">
        <v>145</v>
      </c>
      <c r="R121" s="60" t="s">
        <v>146</v>
      </c>
      <c r="S121" s="60" t="s">
        <v>147</v>
      </c>
      <c r="T121" s="61" t="s">
        <v>148</v>
      </c>
    </row>
    <row r="122" spans="2:65" s="1" customFormat="1" ht="22.9" customHeight="1">
      <c r="B122" s="32"/>
      <c r="C122" s="64" t="s">
        <v>149</v>
      </c>
      <c r="J122" s="117">
        <f>BK122</f>
        <v>0</v>
      </c>
      <c r="L122" s="32"/>
      <c r="M122" s="62"/>
      <c r="N122" s="53"/>
      <c r="O122" s="53"/>
      <c r="P122" s="118">
        <f>P123+P132+P144+P146+P180+P196</f>
        <v>0</v>
      </c>
      <c r="Q122" s="53"/>
      <c r="R122" s="118">
        <f>R123+R132+R144+R146+R180+R196</f>
        <v>0</v>
      </c>
      <c r="S122" s="53"/>
      <c r="T122" s="119">
        <f>T123+T132+T144+T146+T180+T196</f>
        <v>0</v>
      </c>
      <c r="AT122" s="17" t="s">
        <v>77</v>
      </c>
      <c r="AU122" s="17" t="s">
        <v>114</v>
      </c>
      <c r="BK122" s="120">
        <f>BK123+BK132+BK144+BK146+BK180+BK196</f>
        <v>0</v>
      </c>
    </row>
    <row r="123" spans="2:65" s="11" customFormat="1" ht="25.9" customHeight="1">
      <c r="B123" s="121"/>
      <c r="D123" s="122" t="s">
        <v>77</v>
      </c>
      <c r="E123" s="123" t="s">
        <v>1613</v>
      </c>
      <c r="F123" s="123" t="s">
        <v>1614</v>
      </c>
      <c r="I123" s="124"/>
      <c r="J123" s="125">
        <f>BK123</f>
        <v>0</v>
      </c>
      <c r="L123" s="121"/>
      <c r="M123" s="126"/>
      <c r="P123" s="127">
        <f>SUM(P124:P131)</f>
        <v>0</v>
      </c>
      <c r="R123" s="127">
        <f>SUM(R124:R131)</f>
        <v>0</v>
      </c>
      <c r="T123" s="128">
        <f>SUM(T124:T131)</f>
        <v>0</v>
      </c>
      <c r="AR123" s="122" t="s">
        <v>88</v>
      </c>
      <c r="AT123" s="129" t="s">
        <v>77</v>
      </c>
      <c r="AU123" s="129" t="s">
        <v>78</v>
      </c>
      <c r="AY123" s="122" t="s">
        <v>152</v>
      </c>
      <c r="BK123" s="130">
        <f>SUM(BK124:BK131)</f>
        <v>0</v>
      </c>
    </row>
    <row r="124" spans="2:65" s="1" customFormat="1" ht="16.5" customHeight="1">
      <c r="B124" s="32"/>
      <c r="C124" s="133" t="s">
        <v>86</v>
      </c>
      <c r="D124" s="133" t="s">
        <v>155</v>
      </c>
      <c r="E124" s="134" t="s">
        <v>1615</v>
      </c>
      <c r="F124" s="135" t="s">
        <v>1616</v>
      </c>
      <c r="G124" s="136" t="s">
        <v>845</v>
      </c>
      <c r="H124" s="137">
        <v>1</v>
      </c>
      <c r="I124" s="138"/>
      <c r="J124" s="139">
        <f t="shared" ref="J124:J131" si="0">ROUND(I124*H124,2)</f>
        <v>0</v>
      </c>
      <c r="K124" s="140"/>
      <c r="L124" s="32"/>
      <c r="M124" s="141" t="s">
        <v>1</v>
      </c>
      <c r="N124" s="142" t="s">
        <v>43</v>
      </c>
      <c r="P124" s="143">
        <f t="shared" ref="P124:P131" si="1">O124*H124</f>
        <v>0</v>
      </c>
      <c r="Q124" s="143">
        <v>0</v>
      </c>
      <c r="R124" s="143">
        <f t="shared" ref="R124:R131" si="2">Q124*H124</f>
        <v>0</v>
      </c>
      <c r="S124" s="143">
        <v>0</v>
      </c>
      <c r="T124" s="144">
        <f t="shared" ref="T124:T131" si="3">S124*H124</f>
        <v>0</v>
      </c>
      <c r="AR124" s="145" t="s">
        <v>251</v>
      </c>
      <c r="AT124" s="145" t="s">
        <v>155</v>
      </c>
      <c r="AU124" s="145" t="s">
        <v>86</v>
      </c>
      <c r="AY124" s="17" t="s">
        <v>152</v>
      </c>
      <c r="BE124" s="146">
        <f t="shared" ref="BE124:BE131" si="4">IF(N124="základní",J124,0)</f>
        <v>0</v>
      </c>
      <c r="BF124" s="146">
        <f t="shared" ref="BF124:BF131" si="5">IF(N124="snížená",J124,0)</f>
        <v>0</v>
      </c>
      <c r="BG124" s="146">
        <f t="shared" ref="BG124:BG131" si="6">IF(N124="zákl. přenesená",J124,0)</f>
        <v>0</v>
      </c>
      <c r="BH124" s="146">
        <f t="shared" ref="BH124:BH131" si="7">IF(N124="sníž. přenesená",J124,0)</f>
        <v>0</v>
      </c>
      <c r="BI124" s="146">
        <f t="shared" ref="BI124:BI131" si="8">IF(N124="nulová",J124,0)</f>
        <v>0</v>
      </c>
      <c r="BJ124" s="17" t="s">
        <v>86</v>
      </c>
      <c r="BK124" s="146">
        <f t="shared" ref="BK124:BK131" si="9">ROUND(I124*H124,2)</f>
        <v>0</v>
      </c>
      <c r="BL124" s="17" t="s">
        <v>251</v>
      </c>
      <c r="BM124" s="145" t="s">
        <v>88</v>
      </c>
    </row>
    <row r="125" spans="2:65" s="1" customFormat="1" ht="16.5" customHeight="1">
      <c r="B125" s="32"/>
      <c r="C125" s="133" t="s">
        <v>88</v>
      </c>
      <c r="D125" s="133" t="s">
        <v>155</v>
      </c>
      <c r="E125" s="134" t="s">
        <v>1617</v>
      </c>
      <c r="F125" s="135" t="s">
        <v>1618</v>
      </c>
      <c r="G125" s="136" t="s">
        <v>845</v>
      </c>
      <c r="H125" s="137">
        <v>2</v>
      </c>
      <c r="I125" s="138"/>
      <c r="J125" s="139">
        <f t="shared" si="0"/>
        <v>0</v>
      </c>
      <c r="K125" s="140"/>
      <c r="L125" s="32"/>
      <c r="M125" s="141" t="s">
        <v>1</v>
      </c>
      <c r="N125" s="142" t="s">
        <v>43</v>
      </c>
      <c r="P125" s="143">
        <f t="shared" si="1"/>
        <v>0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AR125" s="145" t="s">
        <v>251</v>
      </c>
      <c r="AT125" s="145" t="s">
        <v>155</v>
      </c>
      <c r="AU125" s="145" t="s">
        <v>86</v>
      </c>
      <c r="AY125" s="17" t="s">
        <v>152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7" t="s">
        <v>86</v>
      </c>
      <c r="BK125" s="146">
        <f t="shared" si="9"/>
        <v>0</v>
      </c>
      <c r="BL125" s="17" t="s">
        <v>251</v>
      </c>
      <c r="BM125" s="145" t="s">
        <v>159</v>
      </c>
    </row>
    <row r="126" spans="2:65" s="1" customFormat="1" ht="16.5" customHeight="1">
      <c r="B126" s="32"/>
      <c r="C126" s="133" t="s">
        <v>153</v>
      </c>
      <c r="D126" s="133" t="s">
        <v>155</v>
      </c>
      <c r="E126" s="134" t="s">
        <v>1619</v>
      </c>
      <c r="F126" s="135" t="s">
        <v>1620</v>
      </c>
      <c r="G126" s="136" t="s">
        <v>845</v>
      </c>
      <c r="H126" s="137">
        <v>2</v>
      </c>
      <c r="I126" s="138"/>
      <c r="J126" s="139">
        <f t="shared" si="0"/>
        <v>0</v>
      </c>
      <c r="K126" s="140"/>
      <c r="L126" s="32"/>
      <c r="M126" s="141" t="s">
        <v>1</v>
      </c>
      <c r="N126" s="142" t="s">
        <v>43</v>
      </c>
      <c r="P126" s="143">
        <f t="shared" si="1"/>
        <v>0</v>
      </c>
      <c r="Q126" s="143">
        <v>0</v>
      </c>
      <c r="R126" s="143">
        <f t="shared" si="2"/>
        <v>0</v>
      </c>
      <c r="S126" s="143">
        <v>0</v>
      </c>
      <c r="T126" s="144">
        <f t="shared" si="3"/>
        <v>0</v>
      </c>
      <c r="AR126" s="145" t="s">
        <v>251</v>
      </c>
      <c r="AT126" s="145" t="s">
        <v>155</v>
      </c>
      <c r="AU126" s="145" t="s">
        <v>86</v>
      </c>
      <c r="AY126" s="17" t="s">
        <v>152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7" t="s">
        <v>86</v>
      </c>
      <c r="BK126" s="146">
        <f t="shared" si="9"/>
        <v>0</v>
      </c>
      <c r="BL126" s="17" t="s">
        <v>251</v>
      </c>
      <c r="BM126" s="145" t="s">
        <v>173</v>
      </c>
    </row>
    <row r="127" spans="2:65" s="1" customFormat="1" ht="16.5" customHeight="1">
      <c r="B127" s="32"/>
      <c r="C127" s="133" t="s">
        <v>159</v>
      </c>
      <c r="D127" s="133" t="s">
        <v>155</v>
      </c>
      <c r="E127" s="134" t="s">
        <v>1621</v>
      </c>
      <c r="F127" s="135" t="s">
        <v>1622</v>
      </c>
      <c r="G127" s="136" t="s">
        <v>845</v>
      </c>
      <c r="H127" s="137">
        <v>4</v>
      </c>
      <c r="I127" s="138"/>
      <c r="J127" s="139">
        <f t="shared" si="0"/>
        <v>0</v>
      </c>
      <c r="K127" s="140"/>
      <c r="L127" s="32"/>
      <c r="M127" s="141" t="s">
        <v>1</v>
      </c>
      <c r="N127" s="142" t="s">
        <v>43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251</v>
      </c>
      <c r="AT127" s="145" t="s">
        <v>155</v>
      </c>
      <c r="AU127" s="145" t="s">
        <v>86</v>
      </c>
      <c r="AY127" s="17" t="s">
        <v>152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7" t="s">
        <v>86</v>
      </c>
      <c r="BK127" s="146">
        <f t="shared" si="9"/>
        <v>0</v>
      </c>
      <c r="BL127" s="17" t="s">
        <v>251</v>
      </c>
      <c r="BM127" s="145" t="s">
        <v>208</v>
      </c>
    </row>
    <row r="128" spans="2:65" s="1" customFormat="1" ht="16.5" customHeight="1">
      <c r="B128" s="32"/>
      <c r="C128" s="133" t="s">
        <v>191</v>
      </c>
      <c r="D128" s="133" t="s">
        <v>155</v>
      </c>
      <c r="E128" s="134" t="s">
        <v>1623</v>
      </c>
      <c r="F128" s="135" t="s">
        <v>1624</v>
      </c>
      <c r="G128" s="136" t="s">
        <v>845</v>
      </c>
      <c r="H128" s="137">
        <v>1</v>
      </c>
      <c r="I128" s="138"/>
      <c r="J128" s="139">
        <f t="shared" si="0"/>
        <v>0</v>
      </c>
      <c r="K128" s="140"/>
      <c r="L128" s="32"/>
      <c r="M128" s="141" t="s">
        <v>1</v>
      </c>
      <c r="N128" s="142" t="s">
        <v>43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251</v>
      </c>
      <c r="AT128" s="145" t="s">
        <v>155</v>
      </c>
      <c r="AU128" s="145" t="s">
        <v>86</v>
      </c>
      <c r="AY128" s="17" t="s">
        <v>152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7" t="s">
        <v>86</v>
      </c>
      <c r="BK128" s="146">
        <f t="shared" si="9"/>
        <v>0</v>
      </c>
      <c r="BL128" s="17" t="s">
        <v>251</v>
      </c>
      <c r="BM128" s="145" t="s">
        <v>222</v>
      </c>
    </row>
    <row r="129" spans="2:65" s="1" customFormat="1" ht="24.25" customHeight="1">
      <c r="B129" s="32"/>
      <c r="C129" s="133" t="s">
        <v>173</v>
      </c>
      <c r="D129" s="133" t="s">
        <v>155</v>
      </c>
      <c r="E129" s="134" t="s">
        <v>1625</v>
      </c>
      <c r="F129" s="135" t="s">
        <v>1626</v>
      </c>
      <c r="G129" s="136" t="s">
        <v>845</v>
      </c>
      <c r="H129" s="137">
        <v>1</v>
      </c>
      <c r="I129" s="138"/>
      <c r="J129" s="139">
        <f t="shared" si="0"/>
        <v>0</v>
      </c>
      <c r="K129" s="140"/>
      <c r="L129" s="32"/>
      <c r="M129" s="141" t="s">
        <v>1</v>
      </c>
      <c r="N129" s="142" t="s">
        <v>43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251</v>
      </c>
      <c r="AT129" s="145" t="s">
        <v>155</v>
      </c>
      <c r="AU129" s="145" t="s">
        <v>86</v>
      </c>
      <c r="AY129" s="17" t="s">
        <v>152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7" t="s">
        <v>86</v>
      </c>
      <c r="BK129" s="146">
        <f t="shared" si="9"/>
        <v>0</v>
      </c>
      <c r="BL129" s="17" t="s">
        <v>251</v>
      </c>
      <c r="BM129" s="145" t="s">
        <v>8</v>
      </c>
    </row>
    <row r="130" spans="2:65" s="1" customFormat="1" ht="16.5" customHeight="1">
      <c r="B130" s="32"/>
      <c r="C130" s="133" t="s">
        <v>202</v>
      </c>
      <c r="D130" s="133" t="s">
        <v>155</v>
      </c>
      <c r="E130" s="134" t="s">
        <v>1627</v>
      </c>
      <c r="F130" s="135" t="s">
        <v>1628</v>
      </c>
      <c r="G130" s="136" t="s">
        <v>845</v>
      </c>
      <c r="H130" s="137">
        <v>2</v>
      </c>
      <c r="I130" s="138"/>
      <c r="J130" s="139">
        <f t="shared" si="0"/>
        <v>0</v>
      </c>
      <c r="K130" s="140"/>
      <c r="L130" s="32"/>
      <c r="M130" s="141" t="s">
        <v>1</v>
      </c>
      <c r="N130" s="142" t="s">
        <v>43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251</v>
      </c>
      <c r="AT130" s="145" t="s">
        <v>155</v>
      </c>
      <c r="AU130" s="145" t="s">
        <v>86</v>
      </c>
      <c r="AY130" s="17" t="s">
        <v>152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7" t="s">
        <v>86</v>
      </c>
      <c r="BK130" s="146">
        <f t="shared" si="9"/>
        <v>0</v>
      </c>
      <c r="BL130" s="17" t="s">
        <v>251</v>
      </c>
      <c r="BM130" s="145" t="s">
        <v>240</v>
      </c>
    </row>
    <row r="131" spans="2:65" s="1" customFormat="1" ht="16.5" customHeight="1">
      <c r="B131" s="32"/>
      <c r="C131" s="133" t="s">
        <v>208</v>
      </c>
      <c r="D131" s="133" t="s">
        <v>155</v>
      </c>
      <c r="E131" s="134" t="s">
        <v>1629</v>
      </c>
      <c r="F131" s="135" t="s">
        <v>1630</v>
      </c>
      <c r="G131" s="136" t="s">
        <v>845</v>
      </c>
      <c r="H131" s="137">
        <v>1</v>
      </c>
      <c r="I131" s="138"/>
      <c r="J131" s="139">
        <f t="shared" si="0"/>
        <v>0</v>
      </c>
      <c r="K131" s="140"/>
      <c r="L131" s="32"/>
      <c r="M131" s="141" t="s">
        <v>1</v>
      </c>
      <c r="N131" s="142" t="s">
        <v>43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251</v>
      </c>
      <c r="AT131" s="145" t="s">
        <v>155</v>
      </c>
      <c r="AU131" s="145" t="s">
        <v>86</v>
      </c>
      <c r="AY131" s="17" t="s">
        <v>152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7" t="s">
        <v>86</v>
      </c>
      <c r="BK131" s="146">
        <f t="shared" si="9"/>
        <v>0</v>
      </c>
      <c r="BL131" s="17" t="s">
        <v>251</v>
      </c>
      <c r="BM131" s="145" t="s">
        <v>251</v>
      </c>
    </row>
    <row r="132" spans="2:65" s="11" customFormat="1" ht="25.9" customHeight="1">
      <c r="B132" s="121"/>
      <c r="D132" s="122" t="s">
        <v>77</v>
      </c>
      <c r="E132" s="123" t="s">
        <v>1631</v>
      </c>
      <c r="F132" s="123" t="s">
        <v>1632</v>
      </c>
      <c r="I132" s="124"/>
      <c r="J132" s="125">
        <f>BK132</f>
        <v>0</v>
      </c>
      <c r="L132" s="121"/>
      <c r="M132" s="126"/>
      <c r="P132" s="127">
        <f>SUM(P133:P143)</f>
        <v>0</v>
      </c>
      <c r="R132" s="127">
        <f>SUM(R133:R143)</f>
        <v>0</v>
      </c>
      <c r="T132" s="128">
        <f>SUM(T133:T143)</f>
        <v>0</v>
      </c>
      <c r="AR132" s="122" t="s">
        <v>88</v>
      </c>
      <c r="AT132" s="129" t="s">
        <v>77</v>
      </c>
      <c r="AU132" s="129" t="s">
        <v>78</v>
      </c>
      <c r="AY132" s="122" t="s">
        <v>152</v>
      </c>
      <c r="BK132" s="130">
        <f>SUM(BK133:BK143)</f>
        <v>0</v>
      </c>
    </row>
    <row r="133" spans="2:65" s="1" customFormat="1" ht="24.25" customHeight="1">
      <c r="B133" s="32"/>
      <c r="C133" s="133" t="s">
        <v>195</v>
      </c>
      <c r="D133" s="133" t="s">
        <v>155</v>
      </c>
      <c r="E133" s="134" t="s">
        <v>1633</v>
      </c>
      <c r="F133" s="135" t="s">
        <v>1634</v>
      </c>
      <c r="G133" s="136" t="s">
        <v>845</v>
      </c>
      <c r="H133" s="137">
        <v>2</v>
      </c>
      <c r="I133" s="138"/>
      <c r="J133" s="139">
        <f t="shared" ref="J133:J143" si="10">ROUND(I133*H133,2)</f>
        <v>0</v>
      </c>
      <c r="K133" s="140"/>
      <c r="L133" s="32"/>
      <c r="M133" s="141" t="s">
        <v>1</v>
      </c>
      <c r="N133" s="142" t="s">
        <v>43</v>
      </c>
      <c r="P133" s="143">
        <f t="shared" ref="P133:P143" si="11">O133*H133</f>
        <v>0</v>
      </c>
      <c r="Q133" s="143">
        <v>0</v>
      </c>
      <c r="R133" s="143">
        <f t="shared" ref="R133:R143" si="12">Q133*H133</f>
        <v>0</v>
      </c>
      <c r="S133" s="143">
        <v>0</v>
      </c>
      <c r="T133" s="144">
        <f t="shared" ref="T133:T143" si="13">S133*H133</f>
        <v>0</v>
      </c>
      <c r="AR133" s="145" t="s">
        <v>251</v>
      </c>
      <c r="AT133" s="145" t="s">
        <v>155</v>
      </c>
      <c r="AU133" s="145" t="s">
        <v>86</v>
      </c>
      <c r="AY133" s="17" t="s">
        <v>152</v>
      </c>
      <c r="BE133" s="146">
        <f t="shared" ref="BE133:BE143" si="14">IF(N133="základní",J133,0)</f>
        <v>0</v>
      </c>
      <c r="BF133" s="146">
        <f t="shared" ref="BF133:BF143" si="15">IF(N133="snížená",J133,0)</f>
        <v>0</v>
      </c>
      <c r="BG133" s="146">
        <f t="shared" ref="BG133:BG143" si="16">IF(N133="zákl. přenesená",J133,0)</f>
        <v>0</v>
      </c>
      <c r="BH133" s="146">
        <f t="shared" ref="BH133:BH143" si="17">IF(N133="sníž. přenesená",J133,0)</f>
        <v>0</v>
      </c>
      <c r="BI133" s="146">
        <f t="shared" ref="BI133:BI143" si="18">IF(N133="nulová",J133,0)</f>
        <v>0</v>
      </c>
      <c r="BJ133" s="17" t="s">
        <v>86</v>
      </c>
      <c r="BK133" s="146">
        <f t="shared" ref="BK133:BK143" si="19">ROUND(I133*H133,2)</f>
        <v>0</v>
      </c>
      <c r="BL133" s="17" t="s">
        <v>251</v>
      </c>
      <c r="BM133" s="145" t="s">
        <v>263</v>
      </c>
    </row>
    <row r="134" spans="2:65" s="1" customFormat="1" ht="24.25" customHeight="1">
      <c r="B134" s="32"/>
      <c r="C134" s="133" t="s">
        <v>222</v>
      </c>
      <c r="D134" s="133" t="s">
        <v>155</v>
      </c>
      <c r="E134" s="134" t="s">
        <v>1635</v>
      </c>
      <c r="F134" s="135" t="s">
        <v>1636</v>
      </c>
      <c r="G134" s="136" t="s">
        <v>845</v>
      </c>
      <c r="H134" s="137">
        <v>4</v>
      </c>
      <c r="I134" s="138"/>
      <c r="J134" s="139">
        <f t="shared" si="10"/>
        <v>0</v>
      </c>
      <c r="K134" s="140"/>
      <c r="L134" s="32"/>
      <c r="M134" s="141" t="s">
        <v>1</v>
      </c>
      <c r="N134" s="142" t="s">
        <v>43</v>
      </c>
      <c r="P134" s="143">
        <f t="shared" si="11"/>
        <v>0</v>
      </c>
      <c r="Q134" s="143">
        <v>0</v>
      </c>
      <c r="R134" s="143">
        <f t="shared" si="12"/>
        <v>0</v>
      </c>
      <c r="S134" s="143">
        <v>0</v>
      </c>
      <c r="T134" s="144">
        <f t="shared" si="13"/>
        <v>0</v>
      </c>
      <c r="AR134" s="145" t="s">
        <v>251</v>
      </c>
      <c r="AT134" s="145" t="s">
        <v>155</v>
      </c>
      <c r="AU134" s="145" t="s">
        <v>86</v>
      </c>
      <c r="AY134" s="17" t="s">
        <v>152</v>
      </c>
      <c r="BE134" s="146">
        <f t="shared" si="14"/>
        <v>0</v>
      </c>
      <c r="BF134" s="146">
        <f t="shared" si="15"/>
        <v>0</v>
      </c>
      <c r="BG134" s="146">
        <f t="shared" si="16"/>
        <v>0</v>
      </c>
      <c r="BH134" s="146">
        <f t="shared" si="17"/>
        <v>0</v>
      </c>
      <c r="BI134" s="146">
        <f t="shared" si="18"/>
        <v>0</v>
      </c>
      <c r="BJ134" s="17" t="s">
        <v>86</v>
      </c>
      <c r="BK134" s="146">
        <f t="shared" si="19"/>
        <v>0</v>
      </c>
      <c r="BL134" s="17" t="s">
        <v>251</v>
      </c>
      <c r="BM134" s="145" t="s">
        <v>271</v>
      </c>
    </row>
    <row r="135" spans="2:65" s="1" customFormat="1" ht="24.25" customHeight="1">
      <c r="B135" s="32"/>
      <c r="C135" s="133" t="s">
        <v>227</v>
      </c>
      <c r="D135" s="133" t="s">
        <v>155</v>
      </c>
      <c r="E135" s="134" t="s">
        <v>1637</v>
      </c>
      <c r="F135" s="135" t="s">
        <v>1638</v>
      </c>
      <c r="G135" s="136" t="s">
        <v>845</v>
      </c>
      <c r="H135" s="137">
        <v>3</v>
      </c>
      <c r="I135" s="138"/>
      <c r="J135" s="139">
        <f t="shared" si="10"/>
        <v>0</v>
      </c>
      <c r="K135" s="140"/>
      <c r="L135" s="32"/>
      <c r="M135" s="141" t="s">
        <v>1</v>
      </c>
      <c r="N135" s="142" t="s">
        <v>43</v>
      </c>
      <c r="P135" s="143">
        <f t="shared" si="11"/>
        <v>0</v>
      </c>
      <c r="Q135" s="143">
        <v>0</v>
      </c>
      <c r="R135" s="143">
        <f t="shared" si="12"/>
        <v>0</v>
      </c>
      <c r="S135" s="143">
        <v>0</v>
      </c>
      <c r="T135" s="144">
        <f t="shared" si="13"/>
        <v>0</v>
      </c>
      <c r="AR135" s="145" t="s">
        <v>251</v>
      </c>
      <c r="AT135" s="145" t="s">
        <v>155</v>
      </c>
      <c r="AU135" s="145" t="s">
        <v>86</v>
      </c>
      <c r="AY135" s="17" t="s">
        <v>152</v>
      </c>
      <c r="BE135" s="146">
        <f t="shared" si="14"/>
        <v>0</v>
      </c>
      <c r="BF135" s="146">
        <f t="shared" si="15"/>
        <v>0</v>
      </c>
      <c r="BG135" s="146">
        <f t="shared" si="16"/>
        <v>0</v>
      </c>
      <c r="BH135" s="146">
        <f t="shared" si="17"/>
        <v>0</v>
      </c>
      <c r="BI135" s="146">
        <f t="shared" si="18"/>
        <v>0</v>
      </c>
      <c r="BJ135" s="17" t="s">
        <v>86</v>
      </c>
      <c r="BK135" s="146">
        <f t="shared" si="19"/>
        <v>0</v>
      </c>
      <c r="BL135" s="17" t="s">
        <v>251</v>
      </c>
      <c r="BM135" s="145" t="s">
        <v>279</v>
      </c>
    </row>
    <row r="136" spans="2:65" s="1" customFormat="1" ht="24.25" customHeight="1">
      <c r="B136" s="32"/>
      <c r="C136" s="133" t="s">
        <v>8</v>
      </c>
      <c r="D136" s="133" t="s">
        <v>155</v>
      </c>
      <c r="E136" s="134" t="s">
        <v>1639</v>
      </c>
      <c r="F136" s="135" t="s">
        <v>1640</v>
      </c>
      <c r="G136" s="136" t="s">
        <v>845</v>
      </c>
      <c r="H136" s="137">
        <v>2</v>
      </c>
      <c r="I136" s="138"/>
      <c r="J136" s="139">
        <f t="shared" si="10"/>
        <v>0</v>
      </c>
      <c r="K136" s="140"/>
      <c r="L136" s="32"/>
      <c r="M136" s="141" t="s">
        <v>1</v>
      </c>
      <c r="N136" s="142" t="s">
        <v>43</v>
      </c>
      <c r="P136" s="143">
        <f t="shared" si="11"/>
        <v>0</v>
      </c>
      <c r="Q136" s="143">
        <v>0</v>
      </c>
      <c r="R136" s="143">
        <f t="shared" si="12"/>
        <v>0</v>
      </c>
      <c r="S136" s="143">
        <v>0</v>
      </c>
      <c r="T136" s="144">
        <f t="shared" si="13"/>
        <v>0</v>
      </c>
      <c r="AR136" s="145" t="s">
        <v>251</v>
      </c>
      <c r="AT136" s="145" t="s">
        <v>155</v>
      </c>
      <c r="AU136" s="145" t="s">
        <v>86</v>
      </c>
      <c r="AY136" s="17" t="s">
        <v>152</v>
      </c>
      <c r="BE136" s="146">
        <f t="shared" si="14"/>
        <v>0</v>
      </c>
      <c r="BF136" s="146">
        <f t="shared" si="15"/>
        <v>0</v>
      </c>
      <c r="BG136" s="146">
        <f t="shared" si="16"/>
        <v>0</v>
      </c>
      <c r="BH136" s="146">
        <f t="shared" si="17"/>
        <v>0</v>
      </c>
      <c r="BI136" s="146">
        <f t="shared" si="18"/>
        <v>0</v>
      </c>
      <c r="BJ136" s="17" t="s">
        <v>86</v>
      </c>
      <c r="BK136" s="146">
        <f t="shared" si="19"/>
        <v>0</v>
      </c>
      <c r="BL136" s="17" t="s">
        <v>251</v>
      </c>
      <c r="BM136" s="145" t="s">
        <v>288</v>
      </c>
    </row>
    <row r="137" spans="2:65" s="1" customFormat="1" ht="24.25" customHeight="1">
      <c r="B137" s="32"/>
      <c r="C137" s="133" t="s">
        <v>234</v>
      </c>
      <c r="D137" s="133" t="s">
        <v>155</v>
      </c>
      <c r="E137" s="134" t="s">
        <v>1641</v>
      </c>
      <c r="F137" s="135" t="s">
        <v>1642</v>
      </c>
      <c r="G137" s="136" t="s">
        <v>845</v>
      </c>
      <c r="H137" s="137">
        <v>2</v>
      </c>
      <c r="I137" s="138"/>
      <c r="J137" s="139">
        <f t="shared" si="10"/>
        <v>0</v>
      </c>
      <c r="K137" s="140"/>
      <c r="L137" s="32"/>
      <c r="M137" s="141" t="s">
        <v>1</v>
      </c>
      <c r="N137" s="142" t="s">
        <v>43</v>
      </c>
      <c r="P137" s="143">
        <f t="shared" si="11"/>
        <v>0</v>
      </c>
      <c r="Q137" s="143">
        <v>0</v>
      </c>
      <c r="R137" s="143">
        <f t="shared" si="12"/>
        <v>0</v>
      </c>
      <c r="S137" s="143">
        <v>0</v>
      </c>
      <c r="T137" s="144">
        <f t="shared" si="13"/>
        <v>0</v>
      </c>
      <c r="AR137" s="145" t="s">
        <v>251</v>
      </c>
      <c r="AT137" s="145" t="s">
        <v>155</v>
      </c>
      <c r="AU137" s="145" t="s">
        <v>86</v>
      </c>
      <c r="AY137" s="17" t="s">
        <v>152</v>
      </c>
      <c r="BE137" s="146">
        <f t="shared" si="14"/>
        <v>0</v>
      </c>
      <c r="BF137" s="146">
        <f t="shared" si="15"/>
        <v>0</v>
      </c>
      <c r="BG137" s="146">
        <f t="shared" si="16"/>
        <v>0</v>
      </c>
      <c r="BH137" s="146">
        <f t="shared" si="17"/>
        <v>0</v>
      </c>
      <c r="BI137" s="146">
        <f t="shared" si="18"/>
        <v>0</v>
      </c>
      <c r="BJ137" s="17" t="s">
        <v>86</v>
      </c>
      <c r="BK137" s="146">
        <f t="shared" si="19"/>
        <v>0</v>
      </c>
      <c r="BL137" s="17" t="s">
        <v>251</v>
      </c>
      <c r="BM137" s="145" t="s">
        <v>299</v>
      </c>
    </row>
    <row r="138" spans="2:65" s="1" customFormat="1" ht="24.25" customHeight="1">
      <c r="B138" s="32"/>
      <c r="C138" s="133" t="s">
        <v>240</v>
      </c>
      <c r="D138" s="133" t="s">
        <v>155</v>
      </c>
      <c r="E138" s="134" t="s">
        <v>1643</v>
      </c>
      <c r="F138" s="135" t="s">
        <v>1644</v>
      </c>
      <c r="G138" s="136" t="s">
        <v>845</v>
      </c>
      <c r="H138" s="137">
        <v>2</v>
      </c>
      <c r="I138" s="138"/>
      <c r="J138" s="139">
        <f t="shared" si="10"/>
        <v>0</v>
      </c>
      <c r="K138" s="140"/>
      <c r="L138" s="32"/>
      <c r="M138" s="141" t="s">
        <v>1</v>
      </c>
      <c r="N138" s="142" t="s">
        <v>43</v>
      </c>
      <c r="P138" s="143">
        <f t="shared" si="11"/>
        <v>0</v>
      </c>
      <c r="Q138" s="143">
        <v>0</v>
      </c>
      <c r="R138" s="143">
        <f t="shared" si="12"/>
        <v>0</v>
      </c>
      <c r="S138" s="143">
        <v>0</v>
      </c>
      <c r="T138" s="144">
        <f t="shared" si="13"/>
        <v>0</v>
      </c>
      <c r="AR138" s="145" t="s">
        <v>251</v>
      </c>
      <c r="AT138" s="145" t="s">
        <v>155</v>
      </c>
      <c r="AU138" s="145" t="s">
        <v>86</v>
      </c>
      <c r="AY138" s="17" t="s">
        <v>152</v>
      </c>
      <c r="BE138" s="146">
        <f t="shared" si="14"/>
        <v>0</v>
      </c>
      <c r="BF138" s="146">
        <f t="shared" si="15"/>
        <v>0</v>
      </c>
      <c r="BG138" s="146">
        <f t="shared" si="16"/>
        <v>0</v>
      </c>
      <c r="BH138" s="146">
        <f t="shared" si="17"/>
        <v>0</v>
      </c>
      <c r="BI138" s="146">
        <f t="shared" si="18"/>
        <v>0</v>
      </c>
      <c r="BJ138" s="17" t="s">
        <v>86</v>
      </c>
      <c r="BK138" s="146">
        <f t="shared" si="19"/>
        <v>0</v>
      </c>
      <c r="BL138" s="17" t="s">
        <v>251</v>
      </c>
      <c r="BM138" s="145" t="s">
        <v>311</v>
      </c>
    </row>
    <row r="139" spans="2:65" s="1" customFormat="1" ht="24.25" customHeight="1">
      <c r="B139" s="32"/>
      <c r="C139" s="133" t="s">
        <v>246</v>
      </c>
      <c r="D139" s="133" t="s">
        <v>155</v>
      </c>
      <c r="E139" s="134" t="s">
        <v>1645</v>
      </c>
      <c r="F139" s="135" t="s">
        <v>1646</v>
      </c>
      <c r="G139" s="136" t="s">
        <v>845</v>
      </c>
      <c r="H139" s="137">
        <v>1</v>
      </c>
      <c r="I139" s="138"/>
      <c r="J139" s="139">
        <f t="shared" si="10"/>
        <v>0</v>
      </c>
      <c r="K139" s="140"/>
      <c r="L139" s="32"/>
      <c r="M139" s="141" t="s">
        <v>1</v>
      </c>
      <c r="N139" s="142" t="s">
        <v>43</v>
      </c>
      <c r="P139" s="143">
        <f t="shared" si="11"/>
        <v>0</v>
      </c>
      <c r="Q139" s="143">
        <v>0</v>
      </c>
      <c r="R139" s="143">
        <f t="shared" si="12"/>
        <v>0</v>
      </c>
      <c r="S139" s="143">
        <v>0</v>
      </c>
      <c r="T139" s="144">
        <f t="shared" si="13"/>
        <v>0</v>
      </c>
      <c r="AR139" s="145" t="s">
        <v>251</v>
      </c>
      <c r="AT139" s="145" t="s">
        <v>155</v>
      </c>
      <c r="AU139" s="145" t="s">
        <v>86</v>
      </c>
      <c r="AY139" s="17" t="s">
        <v>152</v>
      </c>
      <c r="BE139" s="146">
        <f t="shared" si="14"/>
        <v>0</v>
      </c>
      <c r="BF139" s="146">
        <f t="shared" si="15"/>
        <v>0</v>
      </c>
      <c r="BG139" s="146">
        <f t="shared" si="16"/>
        <v>0</v>
      </c>
      <c r="BH139" s="146">
        <f t="shared" si="17"/>
        <v>0</v>
      </c>
      <c r="BI139" s="146">
        <f t="shared" si="18"/>
        <v>0</v>
      </c>
      <c r="BJ139" s="17" t="s">
        <v>86</v>
      </c>
      <c r="BK139" s="146">
        <f t="shared" si="19"/>
        <v>0</v>
      </c>
      <c r="BL139" s="17" t="s">
        <v>251</v>
      </c>
      <c r="BM139" s="145" t="s">
        <v>321</v>
      </c>
    </row>
    <row r="140" spans="2:65" s="1" customFormat="1" ht="37.9" customHeight="1">
      <c r="B140" s="32"/>
      <c r="C140" s="133" t="s">
        <v>251</v>
      </c>
      <c r="D140" s="133" t="s">
        <v>155</v>
      </c>
      <c r="E140" s="134" t="s">
        <v>1647</v>
      </c>
      <c r="F140" s="135" t="s">
        <v>1648</v>
      </c>
      <c r="G140" s="136" t="s">
        <v>845</v>
      </c>
      <c r="H140" s="137">
        <v>2</v>
      </c>
      <c r="I140" s="138"/>
      <c r="J140" s="139">
        <f t="shared" si="10"/>
        <v>0</v>
      </c>
      <c r="K140" s="140"/>
      <c r="L140" s="32"/>
      <c r="M140" s="141" t="s">
        <v>1</v>
      </c>
      <c r="N140" s="142" t="s">
        <v>43</v>
      </c>
      <c r="P140" s="143">
        <f t="shared" si="11"/>
        <v>0</v>
      </c>
      <c r="Q140" s="143">
        <v>0</v>
      </c>
      <c r="R140" s="143">
        <f t="shared" si="12"/>
        <v>0</v>
      </c>
      <c r="S140" s="143">
        <v>0</v>
      </c>
      <c r="T140" s="144">
        <f t="shared" si="13"/>
        <v>0</v>
      </c>
      <c r="AR140" s="145" t="s">
        <v>251</v>
      </c>
      <c r="AT140" s="145" t="s">
        <v>155</v>
      </c>
      <c r="AU140" s="145" t="s">
        <v>86</v>
      </c>
      <c r="AY140" s="17" t="s">
        <v>152</v>
      </c>
      <c r="BE140" s="146">
        <f t="shared" si="14"/>
        <v>0</v>
      </c>
      <c r="BF140" s="146">
        <f t="shared" si="15"/>
        <v>0</v>
      </c>
      <c r="BG140" s="146">
        <f t="shared" si="16"/>
        <v>0</v>
      </c>
      <c r="BH140" s="146">
        <f t="shared" si="17"/>
        <v>0</v>
      </c>
      <c r="BI140" s="146">
        <f t="shared" si="18"/>
        <v>0</v>
      </c>
      <c r="BJ140" s="17" t="s">
        <v>86</v>
      </c>
      <c r="BK140" s="146">
        <f t="shared" si="19"/>
        <v>0</v>
      </c>
      <c r="BL140" s="17" t="s">
        <v>251</v>
      </c>
      <c r="BM140" s="145" t="s">
        <v>332</v>
      </c>
    </row>
    <row r="141" spans="2:65" s="1" customFormat="1" ht="16.5" customHeight="1">
      <c r="B141" s="32"/>
      <c r="C141" s="133" t="s">
        <v>257</v>
      </c>
      <c r="D141" s="133" t="s">
        <v>155</v>
      </c>
      <c r="E141" s="134" t="s">
        <v>1649</v>
      </c>
      <c r="F141" s="135" t="s">
        <v>1650</v>
      </c>
      <c r="G141" s="136" t="s">
        <v>845</v>
      </c>
      <c r="H141" s="137">
        <v>1</v>
      </c>
      <c r="I141" s="138"/>
      <c r="J141" s="139">
        <f t="shared" si="10"/>
        <v>0</v>
      </c>
      <c r="K141" s="140"/>
      <c r="L141" s="32"/>
      <c r="M141" s="141" t="s">
        <v>1</v>
      </c>
      <c r="N141" s="142" t="s">
        <v>43</v>
      </c>
      <c r="P141" s="143">
        <f t="shared" si="11"/>
        <v>0</v>
      </c>
      <c r="Q141" s="143">
        <v>0</v>
      </c>
      <c r="R141" s="143">
        <f t="shared" si="12"/>
        <v>0</v>
      </c>
      <c r="S141" s="143">
        <v>0</v>
      </c>
      <c r="T141" s="144">
        <f t="shared" si="13"/>
        <v>0</v>
      </c>
      <c r="AR141" s="145" t="s">
        <v>251</v>
      </c>
      <c r="AT141" s="145" t="s">
        <v>155</v>
      </c>
      <c r="AU141" s="145" t="s">
        <v>86</v>
      </c>
      <c r="AY141" s="17" t="s">
        <v>152</v>
      </c>
      <c r="BE141" s="146">
        <f t="shared" si="14"/>
        <v>0</v>
      </c>
      <c r="BF141" s="146">
        <f t="shared" si="15"/>
        <v>0</v>
      </c>
      <c r="BG141" s="146">
        <f t="shared" si="16"/>
        <v>0</v>
      </c>
      <c r="BH141" s="146">
        <f t="shared" si="17"/>
        <v>0</v>
      </c>
      <c r="BI141" s="146">
        <f t="shared" si="18"/>
        <v>0</v>
      </c>
      <c r="BJ141" s="17" t="s">
        <v>86</v>
      </c>
      <c r="BK141" s="146">
        <f t="shared" si="19"/>
        <v>0</v>
      </c>
      <c r="BL141" s="17" t="s">
        <v>251</v>
      </c>
      <c r="BM141" s="145" t="s">
        <v>342</v>
      </c>
    </row>
    <row r="142" spans="2:65" s="1" customFormat="1" ht="16.5" customHeight="1">
      <c r="B142" s="32"/>
      <c r="C142" s="133" t="s">
        <v>263</v>
      </c>
      <c r="D142" s="133" t="s">
        <v>155</v>
      </c>
      <c r="E142" s="134" t="s">
        <v>1651</v>
      </c>
      <c r="F142" s="135" t="s">
        <v>1652</v>
      </c>
      <c r="G142" s="136" t="s">
        <v>845</v>
      </c>
      <c r="H142" s="137">
        <v>1</v>
      </c>
      <c r="I142" s="138"/>
      <c r="J142" s="139">
        <f t="shared" si="10"/>
        <v>0</v>
      </c>
      <c r="K142" s="140"/>
      <c r="L142" s="32"/>
      <c r="M142" s="141" t="s">
        <v>1</v>
      </c>
      <c r="N142" s="142" t="s">
        <v>43</v>
      </c>
      <c r="P142" s="143">
        <f t="shared" si="11"/>
        <v>0</v>
      </c>
      <c r="Q142" s="143">
        <v>0</v>
      </c>
      <c r="R142" s="143">
        <f t="shared" si="12"/>
        <v>0</v>
      </c>
      <c r="S142" s="143">
        <v>0</v>
      </c>
      <c r="T142" s="144">
        <f t="shared" si="13"/>
        <v>0</v>
      </c>
      <c r="AR142" s="145" t="s">
        <v>251</v>
      </c>
      <c r="AT142" s="145" t="s">
        <v>155</v>
      </c>
      <c r="AU142" s="145" t="s">
        <v>86</v>
      </c>
      <c r="AY142" s="17" t="s">
        <v>152</v>
      </c>
      <c r="BE142" s="146">
        <f t="shared" si="14"/>
        <v>0</v>
      </c>
      <c r="BF142" s="146">
        <f t="shared" si="15"/>
        <v>0</v>
      </c>
      <c r="BG142" s="146">
        <f t="shared" si="16"/>
        <v>0</v>
      </c>
      <c r="BH142" s="146">
        <f t="shared" si="17"/>
        <v>0</v>
      </c>
      <c r="BI142" s="146">
        <f t="shared" si="18"/>
        <v>0</v>
      </c>
      <c r="BJ142" s="17" t="s">
        <v>86</v>
      </c>
      <c r="BK142" s="146">
        <f t="shared" si="19"/>
        <v>0</v>
      </c>
      <c r="BL142" s="17" t="s">
        <v>251</v>
      </c>
      <c r="BM142" s="145" t="s">
        <v>351</v>
      </c>
    </row>
    <row r="143" spans="2:65" s="1" customFormat="1" ht="16.5" customHeight="1">
      <c r="B143" s="32"/>
      <c r="C143" s="133" t="s">
        <v>267</v>
      </c>
      <c r="D143" s="133" t="s">
        <v>155</v>
      </c>
      <c r="E143" s="134" t="s">
        <v>1653</v>
      </c>
      <c r="F143" s="135" t="s">
        <v>1654</v>
      </c>
      <c r="G143" s="136" t="s">
        <v>845</v>
      </c>
      <c r="H143" s="137">
        <v>1</v>
      </c>
      <c r="I143" s="138"/>
      <c r="J143" s="139">
        <f t="shared" si="10"/>
        <v>0</v>
      </c>
      <c r="K143" s="140"/>
      <c r="L143" s="32"/>
      <c r="M143" s="141" t="s">
        <v>1</v>
      </c>
      <c r="N143" s="142" t="s">
        <v>43</v>
      </c>
      <c r="P143" s="143">
        <f t="shared" si="11"/>
        <v>0</v>
      </c>
      <c r="Q143" s="143">
        <v>0</v>
      </c>
      <c r="R143" s="143">
        <f t="shared" si="12"/>
        <v>0</v>
      </c>
      <c r="S143" s="143">
        <v>0</v>
      </c>
      <c r="T143" s="144">
        <f t="shared" si="13"/>
        <v>0</v>
      </c>
      <c r="AR143" s="145" t="s">
        <v>251</v>
      </c>
      <c r="AT143" s="145" t="s">
        <v>155</v>
      </c>
      <c r="AU143" s="145" t="s">
        <v>86</v>
      </c>
      <c r="AY143" s="17" t="s">
        <v>152</v>
      </c>
      <c r="BE143" s="146">
        <f t="shared" si="14"/>
        <v>0</v>
      </c>
      <c r="BF143" s="146">
        <f t="shared" si="15"/>
        <v>0</v>
      </c>
      <c r="BG143" s="146">
        <f t="shared" si="16"/>
        <v>0</v>
      </c>
      <c r="BH143" s="146">
        <f t="shared" si="17"/>
        <v>0</v>
      </c>
      <c r="BI143" s="146">
        <f t="shared" si="18"/>
        <v>0</v>
      </c>
      <c r="BJ143" s="17" t="s">
        <v>86</v>
      </c>
      <c r="BK143" s="146">
        <f t="shared" si="19"/>
        <v>0</v>
      </c>
      <c r="BL143" s="17" t="s">
        <v>251</v>
      </c>
      <c r="BM143" s="145" t="s">
        <v>360</v>
      </c>
    </row>
    <row r="144" spans="2:65" s="11" customFormat="1" ht="25.9" customHeight="1">
      <c r="B144" s="121"/>
      <c r="D144" s="122" t="s">
        <v>77</v>
      </c>
      <c r="E144" s="123" t="s">
        <v>1655</v>
      </c>
      <c r="F144" s="123" t="s">
        <v>1656</v>
      </c>
      <c r="I144" s="124"/>
      <c r="J144" s="125">
        <f>BK144</f>
        <v>0</v>
      </c>
      <c r="L144" s="121"/>
      <c r="M144" s="126"/>
      <c r="P144" s="127">
        <f>P145</f>
        <v>0</v>
      </c>
      <c r="R144" s="127">
        <f>R145</f>
        <v>0</v>
      </c>
      <c r="T144" s="128">
        <f>T145</f>
        <v>0</v>
      </c>
      <c r="AR144" s="122" t="s">
        <v>88</v>
      </c>
      <c r="AT144" s="129" t="s">
        <v>77</v>
      </c>
      <c r="AU144" s="129" t="s">
        <v>78</v>
      </c>
      <c r="AY144" s="122" t="s">
        <v>152</v>
      </c>
      <c r="BK144" s="130">
        <f>BK145</f>
        <v>0</v>
      </c>
    </row>
    <row r="145" spans="2:65" s="1" customFormat="1" ht="24.25" customHeight="1">
      <c r="B145" s="32"/>
      <c r="C145" s="133" t="s">
        <v>271</v>
      </c>
      <c r="D145" s="133" t="s">
        <v>155</v>
      </c>
      <c r="E145" s="134" t="s">
        <v>1657</v>
      </c>
      <c r="F145" s="135" t="s">
        <v>1658</v>
      </c>
      <c r="G145" s="136" t="s">
        <v>845</v>
      </c>
      <c r="H145" s="137">
        <v>1</v>
      </c>
      <c r="I145" s="138"/>
      <c r="J145" s="139">
        <f>ROUND(I145*H145,2)</f>
        <v>0</v>
      </c>
      <c r="K145" s="140"/>
      <c r="L145" s="32"/>
      <c r="M145" s="141" t="s">
        <v>1</v>
      </c>
      <c r="N145" s="142" t="s">
        <v>43</v>
      </c>
      <c r="P145" s="143">
        <f>O145*H145</f>
        <v>0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251</v>
      </c>
      <c r="AT145" s="145" t="s">
        <v>155</v>
      </c>
      <c r="AU145" s="145" t="s">
        <v>86</v>
      </c>
      <c r="AY145" s="17" t="s">
        <v>152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7" t="s">
        <v>86</v>
      </c>
      <c r="BK145" s="146">
        <f>ROUND(I145*H145,2)</f>
        <v>0</v>
      </c>
      <c r="BL145" s="17" t="s">
        <v>251</v>
      </c>
      <c r="BM145" s="145" t="s">
        <v>376</v>
      </c>
    </row>
    <row r="146" spans="2:65" s="11" customFormat="1" ht="25.9" customHeight="1">
      <c r="B146" s="121"/>
      <c r="D146" s="122" t="s">
        <v>77</v>
      </c>
      <c r="E146" s="123" t="s">
        <v>1659</v>
      </c>
      <c r="F146" s="123" t="s">
        <v>1273</v>
      </c>
      <c r="I146" s="124"/>
      <c r="J146" s="125">
        <f>BK146</f>
        <v>0</v>
      </c>
      <c r="L146" s="121"/>
      <c r="M146" s="126"/>
      <c r="P146" s="127">
        <f>SUM(P147:P179)</f>
        <v>0</v>
      </c>
      <c r="R146" s="127">
        <f>SUM(R147:R179)</f>
        <v>0</v>
      </c>
      <c r="T146" s="128">
        <f>SUM(T147:T179)</f>
        <v>0</v>
      </c>
      <c r="AR146" s="122" t="s">
        <v>88</v>
      </c>
      <c r="AT146" s="129" t="s">
        <v>77</v>
      </c>
      <c r="AU146" s="129" t="s">
        <v>78</v>
      </c>
      <c r="AY146" s="122" t="s">
        <v>152</v>
      </c>
      <c r="BK146" s="130">
        <f>SUM(BK147:BK179)</f>
        <v>0</v>
      </c>
    </row>
    <row r="147" spans="2:65" s="1" customFormat="1" ht="16.5" customHeight="1">
      <c r="B147" s="32"/>
      <c r="C147" s="171" t="s">
        <v>7</v>
      </c>
      <c r="D147" s="171" t="s">
        <v>223</v>
      </c>
      <c r="E147" s="172" t="s">
        <v>1660</v>
      </c>
      <c r="F147" s="173" t="s">
        <v>1661</v>
      </c>
      <c r="G147" s="174" t="s">
        <v>254</v>
      </c>
      <c r="H147" s="175">
        <v>50</v>
      </c>
      <c r="I147" s="176"/>
      <c r="J147" s="177">
        <f t="shared" ref="J147:J179" si="20">ROUND(I147*H147,2)</f>
        <v>0</v>
      </c>
      <c r="K147" s="178"/>
      <c r="L147" s="179"/>
      <c r="M147" s="180" t="s">
        <v>1</v>
      </c>
      <c r="N147" s="181" t="s">
        <v>43</v>
      </c>
      <c r="P147" s="143">
        <f t="shared" ref="P147:P179" si="21">O147*H147</f>
        <v>0</v>
      </c>
      <c r="Q147" s="143">
        <v>0</v>
      </c>
      <c r="R147" s="143">
        <f t="shared" ref="R147:R179" si="22">Q147*H147</f>
        <v>0</v>
      </c>
      <c r="S147" s="143">
        <v>0</v>
      </c>
      <c r="T147" s="144">
        <f t="shared" ref="T147:T179" si="23">S147*H147</f>
        <v>0</v>
      </c>
      <c r="AR147" s="145" t="s">
        <v>332</v>
      </c>
      <c r="AT147" s="145" t="s">
        <v>223</v>
      </c>
      <c r="AU147" s="145" t="s">
        <v>86</v>
      </c>
      <c r="AY147" s="17" t="s">
        <v>152</v>
      </c>
      <c r="BE147" s="146">
        <f t="shared" ref="BE147:BE179" si="24">IF(N147="základní",J147,0)</f>
        <v>0</v>
      </c>
      <c r="BF147" s="146">
        <f t="shared" ref="BF147:BF179" si="25">IF(N147="snížená",J147,0)</f>
        <v>0</v>
      </c>
      <c r="BG147" s="146">
        <f t="shared" ref="BG147:BG179" si="26">IF(N147="zákl. přenesená",J147,0)</f>
        <v>0</v>
      </c>
      <c r="BH147" s="146">
        <f t="shared" ref="BH147:BH179" si="27">IF(N147="sníž. přenesená",J147,0)</f>
        <v>0</v>
      </c>
      <c r="BI147" s="146">
        <f t="shared" ref="BI147:BI179" si="28">IF(N147="nulová",J147,0)</f>
        <v>0</v>
      </c>
      <c r="BJ147" s="17" t="s">
        <v>86</v>
      </c>
      <c r="BK147" s="146">
        <f t="shared" ref="BK147:BK179" si="29">ROUND(I147*H147,2)</f>
        <v>0</v>
      </c>
      <c r="BL147" s="17" t="s">
        <v>251</v>
      </c>
      <c r="BM147" s="145" t="s">
        <v>387</v>
      </c>
    </row>
    <row r="148" spans="2:65" s="1" customFormat="1" ht="16.5" customHeight="1">
      <c r="B148" s="32"/>
      <c r="C148" s="171" t="s">
        <v>279</v>
      </c>
      <c r="D148" s="171" t="s">
        <v>223</v>
      </c>
      <c r="E148" s="172" t="s">
        <v>1662</v>
      </c>
      <c r="F148" s="173" t="s">
        <v>1663</v>
      </c>
      <c r="G148" s="174" t="s">
        <v>747</v>
      </c>
      <c r="H148" s="175">
        <v>2</v>
      </c>
      <c r="I148" s="176"/>
      <c r="J148" s="177">
        <f t="shared" si="20"/>
        <v>0</v>
      </c>
      <c r="K148" s="178"/>
      <c r="L148" s="179"/>
      <c r="M148" s="180" t="s">
        <v>1</v>
      </c>
      <c r="N148" s="181" t="s">
        <v>43</v>
      </c>
      <c r="P148" s="143">
        <f t="shared" si="21"/>
        <v>0</v>
      </c>
      <c r="Q148" s="143">
        <v>0</v>
      </c>
      <c r="R148" s="143">
        <f t="shared" si="22"/>
        <v>0</v>
      </c>
      <c r="S148" s="143">
        <v>0</v>
      </c>
      <c r="T148" s="144">
        <f t="shared" si="23"/>
        <v>0</v>
      </c>
      <c r="AR148" s="145" t="s">
        <v>332</v>
      </c>
      <c r="AT148" s="145" t="s">
        <v>223</v>
      </c>
      <c r="AU148" s="145" t="s">
        <v>86</v>
      </c>
      <c r="AY148" s="17" t="s">
        <v>152</v>
      </c>
      <c r="BE148" s="146">
        <f t="shared" si="24"/>
        <v>0</v>
      </c>
      <c r="BF148" s="146">
        <f t="shared" si="25"/>
        <v>0</v>
      </c>
      <c r="BG148" s="146">
        <f t="shared" si="26"/>
        <v>0</v>
      </c>
      <c r="BH148" s="146">
        <f t="shared" si="27"/>
        <v>0</v>
      </c>
      <c r="BI148" s="146">
        <f t="shared" si="28"/>
        <v>0</v>
      </c>
      <c r="BJ148" s="17" t="s">
        <v>86</v>
      </c>
      <c r="BK148" s="146">
        <f t="shared" si="29"/>
        <v>0</v>
      </c>
      <c r="BL148" s="17" t="s">
        <v>251</v>
      </c>
      <c r="BM148" s="145" t="s">
        <v>401</v>
      </c>
    </row>
    <row r="149" spans="2:65" s="1" customFormat="1" ht="16.5" customHeight="1">
      <c r="B149" s="32"/>
      <c r="C149" s="171" t="s">
        <v>284</v>
      </c>
      <c r="D149" s="171" t="s">
        <v>223</v>
      </c>
      <c r="E149" s="172" t="s">
        <v>1664</v>
      </c>
      <c r="F149" s="173" t="s">
        <v>1665</v>
      </c>
      <c r="G149" s="174" t="s">
        <v>747</v>
      </c>
      <c r="H149" s="175">
        <v>2</v>
      </c>
      <c r="I149" s="176"/>
      <c r="J149" s="177">
        <f t="shared" si="20"/>
        <v>0</v>
      </c>
      <c r="K149" s="178"/>
      <c r="L149" s="179"/>
      <c r="M149" s="180" t="s">
        <v>1</v>
      </c>
      <c r="N149" s="181" t="s">
        <v>43</v>
      </c>
      <c r="P149" s="143">
        <f t="shared" si="21"/>
        <v>0</v>
      </c>
      <c r="Q149" s="143">
        <v>0</v>
      </c>
      <c r="R149" s="143">
        <f t="shared" si="22"/>
        <v>0</v>
      </c>
      <c r="S149" s="143">
        <v>0</v>
      </c>
      <c r="T149" s="144">
        <f t="shared" si="23"/>
        <v>0</v>
      </c>
      <c r="AR149" s="145" t="s">
        <v>332</v>
      </c>
      <c r="AT149" s="145" t="s">
        <v>223</v>
      </c>
      <c r="AU149" s="145" t="s">
        <v>86</v>
      </c>
      <c r="AY149" s="17" t="s">
        <v>152</v>
      </c>
      <c r="BE149" s="146">
        <f t="shared" si="24"/>
        <v>0</v>
      </c>
      <c r="BF149" s="146">
        <f t="shared" si="25"/>
        <v>0</v>
      </c>
      <c r="BG149" s="146">
        <f t="shared" si="26"/>
        <v>0</v>
      </c>
      <c r="BH149" s="146">
        <f t="shared" si="27"/>
        <v>0</v>
      </c>
      <c r="BI149" s="146">
        <f t="shared" si="28"/>
        <v>0</v>
      </c>
      <c r="BJ149" s="17" t="s">
        <v>86</v>
      </c>
      <c r="BK149" s="146">
        <f t="shared" si="29"/>
        <v>0</v>
      </c>
      <c r="BL149" s="17" t="s">
        <v>251</v>
      </c>
      <c r="BM149" s="145" t="s">
        <v>410</v>
      </c>
    </row>
    <row r="150" spans="2:65" s="1" customFormat="1" ht="16.5" customHeight="1">
      <c r="B150" s="32"/>
      <c r="C150" s="171" t="s">
        <v>288</v>
      </c>
      <c r="D150" s="171" t="s">
        <v>223</v>
      </c>
      <c r="E150" s="172" t="s">
        <v>1666</v>
      </c>
      <c r="F150" s="173" t="s">
        <v>1667</v>
      </c>
      <c r="G150" s="174" t="s">
        <v>845</v>
      </c>
      <c r="H150" s="175">
        <v>1</v>
      </c>
      <c r="I150" s="176"/>
      <c r="J150" s="177">
        <f t="shared" si="20"/>
        <v>0</v>
      </c>
      <c r="K150" s="178"/>
      <c r="L150" s="179"/>
      <c r="M150" s="180" t="s">
        <v>1</v>
      </c>
      <c r="N150" s="181" t="s">
        <v>43</v>
      </c>
      <c r="P150" s="143">
        <f t="shared" si="21"/>
        <v>0</v>
      </c>
      <c r="Q150" s="143">
        <v>0</v>
      </c>
      <c r="R150" s="143">
        <f t="shared" si="22"/>
        <v>0</v>
      </c>
      <c r="S150" s="143">
        <v>0</v>
      </c>
      <c r="T150" s="144">
        <f t="shared" si="23"/>
        <v>0</v>
      </c>
      <c r="AR150" s="145" t="s">
        <v>332</v>
      </c>
      <c r="AT150" s="145" t="s">
        <v>223</v>
      </c>
      <c r="AU150" s="145" t="s">
        <v>86</v>
      </c>
      <c r="AY150" s="17" t="s">
        <v>152</v>
      </c>
      <c r="BE150" s="146">
        <f t="shared" si="24"/>
        <v>0</v>
      </c>
      <c r="BF150" s="146">
        <f t="shared" si="25"/>
        <v>0</v>
      </c>
      <c r="BG150" s="146">
        <f t="shared" si="26"/>
        <v>0</v>
      </c>
      <c r="BH150" s="146">
        <f t="shared" si="27"/>
        <v>0</v>
      </c>
      <c r="BI150" s="146">
        <f t="shared" si="28"/>
        <v>0</v>
      </c>
      <c r="BJ150" s="17" t="s">
        <v>86</v>
      </c>
      <c r="BK150" s="146">
        <f t="shared" si="29"/>
        <v>0</v>
      </c>
      <c r="BL150" s="17" t="s">
        <v>251</v>
      </c>
      <c r="BM150" s="145" t="s">
        <v>422</v>
      </c>
    </row>
    <row r="151" spans="2:65" s="1" customFormat="1" ht="21.75" customHeight="1">
      <c r="B151" s="32"/>
      <c r="C151" s="171" t="s">
        <v>293</v>
      </c>
      <c r="D151" s="171" t="s">
        <v>223</v>
      </c>
      <c r="E151" s="172" t="s">
        <v>1668</v>
      </c>
      <c r="F151" s="173" t="s">
        <v>1669</v>
      </c>
      <c r="G151" s="174" t="s">
        <v>845</v>
      </c>
      <c r="H151" s="175">
        <v>1</v>
      </c>
      <c r="I151" s="176"/>
      <c r="J151" s="177">
        <f t="shared" si="20"/>
        <v>0</v>
      </c>
      <c r="K151" s="178"/>
      <c r="L151" s="179"/>
      <c r="M151" s="180" t="s">
        <v>1</v>
      </c>
      <c r="N151" s="181" t="s">
        <v>43</v>
      </c>
      <c r="P151" s="143">
        <f t="shared" si="21"/>
        <v>0</v>
      </c>
      <c r="Q151" s="143">
        <v>0</v>
      </c>
      <c r="R151" s="143">
        <f t="shared" si="22"/>
        <v>0</v>
      </c>
      <c r="S151" s="143">
        <v>0</v>
      </c>
      <c r="T151" s="144">
        <f t="shared" si="23"/>
        <v>0</v>
      </c>
      <c r="AR151" s="145" t="s">
        <v>332</v>
      </c>
      <c r="AT151" s="145" t="s">
        <v>223</v>
      </c>
      <c r="AU151" s="145" t="s">
        <v>86</v>
      </c>
      <c r="AY151" s="17" t="s">
        <v>152</v>
      </c>
      <c r="BE151" s="146">
        <f t="shared" si="24"/>
        <v>0</v>
      </c>
      <c r="BF151" s="146">
        <f t="shared" si="25"/>
        <v>0</v>
      </c>
      <c r="BG151" s="146">
        <f t="shared" si="26"/>
        <v>0</v>
      </c>
      <c r="BH151" s="146">
        <f t="shared" si="27"/>
        <v>0</v>
      </c>
      <c r="BI151" s="146">
        <f t="shared" si="28"/>
        <v>0</v>
      </c>
      <c r="BJ151" s="17" t="s">
        <v>86</v>
      </c>
      <c r="BK151" s="146">
        <f t="shared" si="29"/>
        <v>0</v>
      </c>
      <c r="BL151" s="17" t="s">
        <v>251</v>
      </c>
      <c r="BM151" s="145" t="s">
        <v>431</v>
      </c>
    </row>
    <row r="152" spans="2:65" s="1" customFormat="1" ht="24.25" customHeight="1">
      <c r="B152" s="32"/>
      <c r="C152" s="171" t="s">
        <v>299</v>
      </c>
      <c r="D152" s="171" t="s">
        <v>223</v>
      </c>
      <c r="E152" s="172" t="s">
        <v>1670</v>
      </c>
      <c r="F152" s="173" t="s">
        <v>1671</v>
      </c>
      <c r="G152" s="174" t="s">
        <v>845</v>
      </c>
      <c r="H152" s="175">
        <v>1</v>
      </c>
      <c r="I152" s="176"/>
      <c r="J152" s="177">
        <f t="shared" si="20"/>
        <v>0</v>
      </c>
      <c r="K152" s="178"/>
      <c r="L152" s="179"/>
      <c r="M152" s="180" t="s">
        <v>1</v>
      </c>
      <c r="N152" s="181" t="s">
        <v>43</v>
      </c>
      <c r="P152" s="143">
        <f t="shared" si="21"/>
        <v>0</v>
      </c>
      <c r="Q152" s="143">
        <v>0</v>
      </c>
      <c r="R152" s="143">
        <f t="shared" si="22"/>
        <v>0</v>
      </c>
      <c r="S152" s="143">
        <v>0</v>
      </c>
      <c r="T152" s="144">
        <f t="shared" si="23"/>
        <v>0</v>
      </c>
      <c r="AR152" s="145" t="s">
        <v>332</v>
      </c>
      <c r="AT152" s="145" t="s">
        <v>223</v>
      </c>
      <c r="AU152" s="145" t="s">
        <v>86</v>
      </c>
      <c r="AY152" s="17" t="s">
        <v>152</v>
      </c>
      <c r="BE152" s="146">
        <f t="shared" si="24"/>
        <v>0</v>
      </c>
      <c r="BF152" s="146">
        <f t="shared" si="25"/>
        <v>0</v>
      </c>
      <c r="BG152" s="146">
        <f t="shared" si="26"/>
        <v>0</v>
      </c>
      <c r="BH152" s="146">
        <f t="shared" si="27"/>
        <v>0</v>
      </c>
      <c r="BI152" s="146">
        <f t="shared" si="28"/>
        <v>0</v>
      </c>
      <c r="BJ152" s="17" t="s">
        <v>86</v>
      </c>
      <c r="BK152" s="146">
        <f t="shared" si="29"/>
        <v>0</v>
      </c>
      <c r="BL152" s="17" t="s">
        <v>251</v>
      </c>
      <c r="BM152" s="145" t="s">
        <v>441</v>
      </c>
    </row>
    <row r="153" spans="2:65" s="1" customFormat="1" ht="16.5" customHeight="1">
      <c r="B153" s="32"/>
      <c r="C153" s="171" t="s">
        <v>303</v>
      </c>
      <c r="D153" s="171" t="s">
        <v>223</v>
      </c>
      <c r="E153" s="172" t="s">
        <v>1672</v>
      </c>
      <c r="F153" s="173" t="s">
        <v>1673</v>
      </c>
      <c r="G153" s="174" t="s">
        <v>845</v>
      </c>
      <c r="H153" s="175">
        <v>2</v>
      </c>
      <c r="I153" s="176"/>
      <c r="J153" s="177">
        <f t="shared" si="20"/>
        <v>0</v>
      </c>
      <c r="K153" s="178"/>
      <c r="L153" s="179"/>
      <c r="M153" s="180" t="s">
        <v>1</v>
      </c>
      <c r="N153" s="181" t="s">
        <v>43</v>
      </c>
      <c r="P153" s="143">
        <f t="shared" si="21"/>
        <v>0</v>
      </c>
      <c r="Q153" s="143">
        <v>0</v>
      </c>
      <c r="R153" s="143">
        <f t="shared" si="22"/>
        <v>0</v>
      </c>
      <c r="S153" s="143">
        <v>0</v>
      </c>
      <c r="T153" s="144">
        <f t="shared" si="23"/>
        <v>0</v>
      </c>
      <c r="AR153" s="145" t="s">
        <v>332</v>
      </c>
      <c r="AT153" s="145" t="s">
        <v>223</v>
      </c>
      <c r="AU153" s="145" t="s">
        <v>86</v>
      </c>
      <c r="AY153" s="17" t="s">
        <v>152</v>
      </c>
      <c r="BE153" s="146">
        <f t="shared" si="24"/>
        <v>0</v>
      </c>
      <c r="BF153" s="146">
        <f t="shared" si="25"/>
        <v>0</v>
      </c>
      <c r="BG153" s="146">
        <f t="shared" si="26"/>
        <v>0</v>
      </c>
      <c r="BH153" s="146">
        <f t="shared" si="27"/>
        <v>0</v>
      </c>
      <c r="BI153" s="146">
        <f t="shared" si="28"/>
        <v>0</v>
      </c>
      <c r="BJ153" s="17" t="s">
        <v>86</v>
      </c>
      <c r="BK153" s="146">
        <f t="shared" si="29"/>
        <v>0</v>
      </c>
      <c r="BL153" s="17" t="s">
        <v>251</v>
      </c>
      <c r="BM153" s="145" t="s">
        <v>450</v>
      </c>
    </row>
    <row r="154" spans="2:65" s="1" customFormat="1" ht="16.5" customHeight="1">
      <c r="B154" s="32"/>
      <c r="C154" s="171" t="s">
        <v>311</v>
      </c>
      <c r="D154" s="171" t="s">
        <v>223</v>
      </c>
      <c r="E154" s="172" t="s">
        <v>1674</v>
      </c>
      <c r="F154" s="173" t="s">
        <v>1675</v>
      </c>
      <c r="G154" s="174" t="s">
        <v>254</v>
      </c>
      <c r="H154" s="175">
        <v>348</v>
      </c>
      <c r="I154" s="176"/>
      <c r="J154" s="177">
        <f t="shared" si="20"/>
        <v>0</v>
      </c>
      <c r="K154" s="178"/>
      <c r="L154" s="179"/>
      <c r="M154" s="180" t="s">
        <v>1</v>
      </c>
      <c r="N154" s="181" t="s">
        <v>43</v>
      </c>
      <c r="P154" s="143">
        <f t="shared" si="21"/>
        <v>0</v>
      </c>
      <c r="Q154" s="143">
        <v>0</v>
      </c>
      <c r="R154" s="143">
        <f t="shared" si="22"/>
        <v>0</v>
      </c>
      <c r="S154" s="143">
        <v>0</v>
      </c>
      <c r="T154" s="144">
        <f t="shared" si="23"/>
        <v>0</v>
      </c>
      <c r="AR154" s="145" t="s">
        <v>332</v>
      </c>
      <c r="AT154" s="145" t="s">
        <v>223</v>
      </c>
      <c r="AU154" s="145" t="s">
        <v>86</v>
      </c>
      <c r="AY154" s="17" t="s">
        <v>152</v>
      </c>
      <c r="BE154" s="146">
        <f t="shared" si="24"/>
        <v>0</v>
      </c>
      <c r="BF154" s="146">
        <f t="shared" si="25"/>
        <v>0</v>
      </c>
      <c r="BG154" s="146">
        <f t="shared" si="26"/>
        <v>0</v>
      </c>
      <c r="BH154" s="146">
        <f t="shared" si="27"/>
        <v>0</v>
      </c>
      <c r="BI154" s="146">
        <f t="shared" si="28"/>
        <v>0</v>
      </c>
      <c r="BJ154" s="17" t="s">
        <v>86</v>
      </c>
      <c r="BK154" s="146">
        <f t="shared" si="29"/>
        <v>0</v>
      </c>
      <c r="BL154" s="17" t="s">
        <v>251</v>
      </c>
      <c r="BM154" s="145" t="s">
        <v>462</v>
      </c>
    </row>
    <row r="155" spans="2:65" s="1" customFormat="1" ht="16.5" customHeight="1">
      <c r="B155" s="32"/>
      <c r="C155" s="171" t="s">
        <v>316</v>
      </c>
      <c r="D155" s="171" t="s">
        <v>223</v>
      </c>
      <c r="E155" s="172" t="s">
        <v>1676</v>
      </c>
      <c r="F155" s="173" t="s">
        <v>1677</v>
      </c>
      <c r="G155" s="174" t="s">
        <v>254</v>
      </c>
      <c r="H155" s="175">
        <v>348</v>
      </c>
      <c r="I155" s="176"/>
      <c r="J155" s="177">
        <f t="shared" si="20"/>
        <v>0</v>
      </c>
      <c r="K155" s="178"/>
      <c r="L155" s="179"/>
      <c r="M155" s="180" t="s">
        <v>1</v>
      </c>
      <c r="N155" s="181" t="s">
        <v>43</v>
      </c>
      <c r="P155" s="143">
        <f t="shared" si="21"/>
        <v>0</v>
      </c>
      <c r="Q155" s="143">
        <v>0</v>
      </c>
      <c r="R155" s="143">
        <f t="shared" si="22"/>
        <v>0</v>
      </c>
      <c r="S155" s="143">
        <v>0</v>
      </c>
      <c r="T155" s="144">
        <f t="shared" si="23"/>
        <v>0</v>
      </c>
      <c r="AR155" s="145" t="s">
        <v>332</v>
      </c>
      <c r="AT155" s="145" t="s">
        <v>223</v>
      </c>
      <c r="AU155" s="145" t="s">
        <v>86</v>
      </c>
      <c r="AY155" s="17" t="s">
        <v>152</v>
      </c>
      <c r="BE155" s="146">
        <f t="shared" si="24"/>
        <v>0</v>
      </c>
      <c r="BF155" s="146">
        <f t="shared" si="25"/>
        <v>0</v>
      </c>
      <c r="BG155" s="146">
        <f t="shared" si="26"/>
        <v>0</v>
      </c>
      <c r="BH155" s="146">
        <f t="shared" si="27"/>
        <v>0</v>
      </c>
      <c r="BI155" s="146">
        <f t="shared" si="28"/>
        <v>0</v>
      </c>
      <c r="BJ155" s="17" t="s">
        <v>86</v>
      </c>
      <c r="BK155" s="146">
        <f t="shared" si="29"/>
        <v>0</v>
      </c>
      <c r="BL155" s="17" t="s">
        <v>251</v>
      </c>
      <c r="BM155" s="145" t="s">
        <v>472</v>
      </c>
    </row>
    <row r="156" spans="2:65" s="1" customFormat="1" ht="16.5" customHeight="1">
      <c r="B156" s="32"/>
      <c r="C156" s="171" t="s">
        <v>321</v>
      </c>
      <c r="D156" s="171" t="s">
        <v>223</v>
      </c>
      <c r="E156" s="172" t="s">
        <v>1678</v>
      </c>
      <c r="F156" s="173" t="s">
        <v>1679</v>
      </c>
      <c r="G156" s="174" t="s">
        <v>254</v>
      </c>
      <c r="H156" s="175">
        <v>96</v>
      </c>
      <c r="I156" s="176"/>
      <c r="J156" s="177">
        <f t="shared" si="20"/>
        <v>0</v>
      </c>
      <c r="K156" s="178"/>
      <c r="L156" s="179"/>
      <c r="M156" s="180" t="s">
        <v>1</v>
      </c>
      <c r="N156" s="181" t="s">
        <v>43</v>
      </c>
      <c r="P156" s="143">
        <f t="shared" si="21"/>
        <v>0</v>
      </c>
      <c r="Q156" s="143">
        <v>0</v>
      </c>
      <c r="R156" s="143">
        <f t="shared" si="22"/>
        <v>0</v>
      </c>
      <c r="S156" s="143">
        <v>0</v>
      </c>
      <c r="T156" s="144">
        <f t="shared" si="23"/>
        <v>0</v>
      </c>
      <c r="AR156" s="145" t="s">
        <v>332</v>
      </c>
      <c r="AT156" s="145" t="s">
        <v>223</v>
      </c>
      <c r="AU156" s="145" t="s">
        <v>86</v>
      </c>
      <c r="AY156" s="17" t="s">
        <v>152</v>
      </c>
      <c r="BE156" s="146">
        <f t="shared" si="24"/>
        <v>0</v>
      </c>
      <c r="BF156" s="146">
        <f t="shared" si="25"/>
        <v>0</v>
      </c>
      <c r="BG156" s="146">
        <f t="shared" si="26"/>
        <v>0</v>
      </c>
      <c r="BH156" s="146">
        <f t="shared" si="27"/>
        <v>0</v>
      </c>
      <c r="BI156" s="146">
        <f t="shared" si="28"/>
        <v>0</v>
      </c>
      <c r="BJ156" s="17" t="s">
        <v>86</v>
      </c>
      <c r="BK156" s="146">
        <f t="shared" si="29"/>
        <v>0</v>
      </c>
      <c r="BL156" s="17" t="s">
        <v>251</v>
      </c>
      <c r="BM156" s="145" t="s">
        <v>481</v>
      </c>
    </row>
    <row r="157" spans="2:65" s="1" customFormat="1" ht="16.5" customHeight="1">
      <c r="B157" s="32"/>
      <c r="C157" s="171" t="s">
        <v>328</v>
      </c>
      <c r="D157" s="171" t="s">
        <v>223</v>
      </c>
      <c r="E157" s="172" t="s">
        <v>1680</v>
      </c>
      <c r="F157" s="173" t="s">
        <v>1681</v>
      </c>
      <c r="G157" s="174" t="s">
        <v>254</v>
      </c>
      <c r="H157" s="175">
        <v>384</v>
      </c>
      <c r="I157" s="176"/>
      <c r="J157" s="177">
        <f t="shared" si="20"/>
        <v>0</v>
      </c>
      <c r="K157" s="178"/>
      <c r="L157" s="179"/>
      <c r="M157" s="180" t="s">
        <v>1</v>
      </c>
      <c r="N157" s="181" t="s">
        <v>43</v>
      </c>
      <c r="P157" s="143">
        <f t="shared" si="21"/>
        <v>0</v>
      </c>
      <c r="Q157" s="143">
        <v>0</v>
      </c>
      <c r="R157" s="143">
        <f t="shared" si="22"/>
        <v>0</v>
      </c>
      <c r="S157" s="143">
        <v>0</v>
      </c>
      <c r="T157" s="144">
        <f t="shared" si="23"/>
        <v>0</v>
      </c>
      <c r="AR157" s="145" t="s">
        <v>332</v>
      </c>
      <c r="AT157" s="145" t="s">
        <v>223</v>
      </c>
      <c r="AU157" s="145" t="s">
        <v>86</v>
      </c>
      <c r="AY157" s="17" t="s">
        <v>152</v>
      </c>
      <c r="BE157" s="146">
        <f t="shared" si="24"/>
        <v>0</v>
      </c>
      <c r="BF157" s="146">
        <f t="shared" si="25"/>
        <v>0</v>
      </c>
      <c r="BG157" s="146">
        <f t="shared" si="26"/>
        <v>0</v>
      </c>
      <c r="BH157" s="146">
        <f t="shared" si="27"/>
        <v>0</v>
      </c>
      <c r="BI157" s="146">
        <f t="shared" si="28"/>
        <v>0</v>
      </c>
      <c r="BJ157" s="17" t="s">
        <v>86</v>
      </c>
      <c r="BK157" s="146">
        <f t="shared" si="29"/>
        <v>0</v>
      </c>
      <c r="BL157" s="17" t="s">
        <v>251</v>
      </c>
      <c r="BM157" s="145" t="s">
        <v>490</v>
      </c>
    </row>
    <row r="158" spans="2:65" s="1" customFormat="1" ht="16.5" customHeight="1">
      <c r="B158" s="32"/>
      <c r="C158" s="171" t="s">
        <v>332</v>
      </c>
      <c r="D158" s="171" t="s">
        <v>223</v>
      </c>
      <c r="E158" s="172" t="s">
        <v>1682</v>
      </c>
      <c r="F158" s="173" t="s">
        <v>1683</v>
      </c>
      <c r="G158" s="174" t="s">
        <v>254</v>
      </c>
      <c r="H158" s="175">
        <v>90</v>
      </c>
      <c r="I158" s="176"/>
      <c r="J158" s="177">
        <f t="shared" si="20"/>
        <v>0</v>
      </c>
      <c r="K158" s="178"/>
      <c r="L158" s="179"/>
      <c r="M158" s="180" t="s">
        <v>1</v>
      </c>
      <c r="N158" s="181" t="s">
        <v>43</v>
      </c>
      <c r="P158" s="143">
        <f t="shared" si="21"/>
        <v>0</v>
      </c>
      <c r="Q158" s="143">
        <v>0</v>
      </c>
      <c r="R158" s="143">
        <f t="shared" si="22"/>
        <v>0</v>
      </c>
      <c r="S158" s="143">
        <v>0</v>
      </c>
      <c r="T158" s="144">
        <f t="shared" si="23"/>
        <v>0</v>
      </c>
      <c r="AR158" s="145" t="s">
        <v>332</v>
      </c>
      <c r="AT158" s="145" t="s">
        <v>223</v>
      </c>
      <c r="AU158" s="145" t="s">
        <v>86</v>
      </c>
      <c r="AY158" s="17" t="s">
        <v>152</v>
      </c>
      <c r="BE158" s="146">
        <f t="shared" si="24"/>
        <v>0</v>
      </c>
      <c r="BF158" s="146">
        <f t="shared" si="25"/>
        <v>0</v>
      </c>
      <c r="BG158" s="146">
        <f t="shared" si="26"/>
        <v>0</v>
      </c>
      <c r="BH158" s="146">
        <f t="shared" si="27"/>
        <v>0</v>
      </c>
      <c r="BI158" s="146">
        <f t="shared" si="28"/>
        <v>0</v>
      </c>
      <c r="BJ158" s="17" t="s">
        <v>86</v>
      </c>
      <c r="BK158" s="146">
        <f t="shared" si="29"/>
        <v>0</v>
      </c>
      <c r="BL158" s="17" t="s">
        <v>251</v>
      </c>
      <c r="BM158" s="145" t="s">
        <v>502</v>
      </c>
    </row>
    <row r="159" spans="2:65" s="1" customFormat="1" ht="16.5" customHeight="1">
      <c r="B159" s="32"/>
      <c r="C159" s="171" t="s">
        <v>336</v>
      </c>
      <c r="D159" s="171" t="s">
        <v>223</v>
      </c>
      <c r="E159" s="172" t="s">
        <v>1684</v>
      </c>
      <c r="F159" s="173" t="s">
        <v>1685</v>
      </c>
      <c r="G159" s="174" t="s">
        <v>254</v>
      </c>
      <c r="H159" s="175">
        <v>45</v>
      </c>
      <c r="I159" s="176"/>
      <c r="J159" s="177">
        <f t="shared" si="20"/>
        <v>0</v>
      </c>
      <c r="K159" s="178"/>
      <c r="L159" s="179"/>
      <c r="M159" s="180" t="s">
        <v>1</v>
      </c>
      <c r="N159" s="181" t="s">
        <v>43</v>
      </c>
      <c r="P159" s="143">
        <f t="shared" si="21"/>
        <v>0</v>
      </c>
      <c r="Q159" s="143">
        <v>0</v>
      </c>
      <c r="R159" s="143">
        <f t="shared" si="22"/>
        <v>0</v>
      </c>
      <c r="S159" s="143">
        <v>0</v>
      </c>
      <c r="T159" s="144">
        <f t="shared" si="23"/>
        <v>0</v>
      </c>
      <c r="AR159" s="145" t="s">
        <v>332</v>
      </c>
      <c r="AT159" s="145" t="s">
        <v>223</v>
      </c>
      <c r="AU159" s="145" t="s">
        <v>86</v>
      </c>
      <c r="AY159" s="17" t="s">
        <v>152</v>
      </c>
      <c r="BE159" s="146">
        <f t="shared" si="24"/>
        <v>0</v>
      </c>
      <c r="BF159" s="146">
        <f t="shared" si="25"/>
        <v>0</v>
      </c>
      <c r="BG159" s="146">
        <f t="shared" si="26"/>
        <v>0</v>
      </c>
      <c r="BH159" s="146">
        <f t="shared" si="27"/>
        <v>0</v>
      </c>
      <c r="BI159" s="146">
        <f t="shared" si="28"/>
        <v>0</v>
      </c>
      <c r="BJ159" s="17" t="s">
        <v>86</v>
      </c>
      <c r="BK159" s="146">
        <f t="shared" si="29"/>
        <v>0</v>
      </c>
      <c r="BL159" s="17" t="s">
        <v>251</v>
      </c>
      <c r="BM159" s="145" t="s">
        <v>511</v>
      </c>
    </row>
    <row r="160" spans="2:65" s="1" customFormat="1" ht="21.75" customHeight="1">
      <c r="B160" s="32"/>
      <c r="C160" s="171" t="s">
        <v>342</v>
      </c>
      <c r="D160" s="171" t="s">
        <v>223</v>
      </c>
      <c r="E160" s="172" t="s">
        <v>1686</v>
      </c>
      <c r="F160" s="173" t="s">
        <v>1687</v>
      </c>
      <c r="G160" s="174" t="s">
        <v>254</v>
      </c>
      <c r="H160" s="175">
        <v>18</v>
      </c>
      <c r="I160" s="176"/>
      <c r="J160" s="177">
        <f t="shared" si="20"/>
        <v>0</v>
      </c>
      <c r="K160" s="178"/>
      <c r="L160" s="179"/>
      <c r="M160" s="180" t="s">
        <v>1</v>
      </c>
      <c r="N160" s="181" t="s">
        <v>43</v>
      </c>
      <c r="P160" s="143">
        <f t="shared" si="21"/>
        <v>0</v>
      </c>
      <c r="Q160" s="143">
        <v>0</v>
      </c>
      <c r="R160" s="143">
        <f t="shared" si="22"/>
        <v>0</v>
      </c>
      <c r="S160" s="143">
        <v>0</v>
      </c>
      <c r="T160" s="144">
        <f t="shared" si="23"/>
        <v>0</v>
      </c>
      <c r="AR160" s="145" t="s">
        <v>332</v>
      </c>
      <c r="AT160" s="145" t="s">
        <v>223</v>
      </c>
      <c r="AU160" s="145" t="s">
        <v>86</v>
      </c>
      <c r="AY160" s="17" t="s">
        <v>152</v>
      </c>
      <c r="BE160" s="146">
        <f t="shared" si="24"/>
        <v>0</v>
      </c>
      <c r="BF160" s="146">
        <f t="shared" si="25"/>
        <v>0</v>
      </c>
      <c r="BG160" s="146">
        <f t="shared" si="26"/>
        <v>0</v>
      </c>
      <c r="BH160" s="146">
        <f t="shared" si="27"/>
        <v>0</v>
      </c>
      <c r="BI160" s="146">
        <f t="shared" si="28"/>
        <v>0</v>
      </c>
      <c r="BJ160" s="17" t="s">
        <v>86</v>
      </c>
      <c r="BK160" s="146">
        <f t="shared" si="29"/>
        <v>0</v>
      </c>
      <c r="BL160" s="17" t="s">
        <v>251</v>
      </c>
      <c r="BM160" s="145" t="s">
        <v>522</v>
      </c>
    </row>
    <row r="161" spans="2:65" s="1" customFormat="1" ht="21.75" customHeight="1">
      <c r="B161" s="32"/>
      <c r="C161" s="171" t="s">
        <v>347</v>
      </c>
      <c r="D161" s="171" t="s">
        <v>223</v>
      </c>
      <c r="E161" s="172" t="s">
        <v>1688</v>
      </c>
      <c r="F161" s="173" t="s">
        <v>1689</v>
      </c>
      <c r="G161" s="174" t="s">
        <v>254</v>
      </c>
      <c r="H161" s="175">
        <v>72</v>
      </c>
      <c r="I161" s="176"/>
      <c r="J161" s="177">
        <f t="shared" si="20"/>
        <v>0</v>
      </c>
      <c r="K161" s="178"/>
      <c r="L161" s="179"/>
      <c r="M161" s="180" t="s">
        <v>1</v>
      </c>
      <c r="N161" s="181" t="s">
        <v>43</v>
      </c>
      <c r="P161" s="143">
        <f t="shared" si="21"/>
        <v>0</v>
      </c>
      <c r="Q161" s="143">
        <v>0</v>
      </c>
      <c r="R161" s="143">
        <f t="shared" si="22"/>
        <v>0</v>
      </c>
      <c r="S161" s="143">
        <v>0</v>
      </c>
      <c r="T161" s="144">
        <f t="shared" si="23"/>
        <v>0</v>
      </c>
      <c r="AR161" s="145" t="s">
        <v>332</v>
      </c>
      <c r="AT161" s="145" t="s">
        <v>223</v>
      </c>
      <c r="AU161" s="145" t="s">
        <v>86</v>
      </c>
      <c r="AY161" s="17" t="s">
        <v>152</v>
      </c>
      <c r="BE161" s="146">
        <f t="shared" si="24"/>
        <v>0</v>
      </c>
      <c r="BF161" s="146">
        <f t="shared" si="25"/>
        <v>0</v>
      </c>
      <c r="BG161" s="146">
        <f t="shared" si="26"/>
        <v>0</v>
      </c>
      <c r="BH161" s="146">
        <f t="shared" si="27"/>
        <v>0</v>
      </c>
      <c r="BI161" s="146">
        <f t="shared" si="28"/>
        <v>0</v>
      </c>
      <c r="BJ161" s="17" t="s">
        <v>86</v>
      </c>
      <c r="BK161" s="146">
        <f t="shared" si="29"/>
        <v>0</v>
      </c>
      <c r="BL161" s="17" t="s">
        <v>251</v>
      </c>
      <c r="BM161" s="145" t="s">
        <v>537</v>
      </c>
    </row>
    <row r="162" spans="2:65" s="1" customFormat="1" ht="21.75" customHeight="1">
      <c r="B162" s="32"/>
      <c r="C162" s="171" t="s">
        <v>351</v>
      </c>
      <c r="D162" s="171" t="s">
        <v>223</v>
      </c>
      <c r="E162" s="172" t="s">
        <v>1690</v>
      </c>
      <c r="F162" s="173" t="s">
        <v>1691</v>
      </c>
      <c r="G162" s="174" t="s">
        <v>254</v>
      </c>
      <c r="H162" s="175">
        <v>18</v>
      </c>
      <c r="I162" s="176"/>
      <c r="J162" s="177">
        <f t="shared" si="20"/>
        <v>0</v>
      </c>
      <c r="K162" s="178"/>
      <c r="L162" s="179"/>
      <c r="M162" s="180" t="s">
        <v>1</v>
      </c>
      <c r="N162" s="181" t="s">
        <v>43</v>
      </c>
      <c r="P162" s="143">
        <f t="shared" si="21"/>
        <v>0</v>
      </c>
      <c r="Q162" s="143">
        <v>0</v>
      </c>
      <c r="R162" s="143">
        <f t="shared" si="22"/>
        <v>0</v>
      </c>
      <c r="S162" s="143">
        <v>0</v>
      </c>
      <c r="T162" s="144">
        <f t="shared" si="23"/>
        <v>0</v>
      </c>
      <c r="AR162" s="145" t="s">
        <v>332</v>
      </c>
      <c r="AT162" s="145" t="s">
        <v>223</v>
      </c>
      <c r="AU162" s="145" t="s">
        <v>86</v>
      </c>
      <c r="AY162" s="17" t="s">
        <v>152</v>
      </c>
      <c r="BE162" s="146">
        <f t="shared" si="24"/>
        <v>0</v>
      </c>
      <c r="BF162" s="146">
        <f t="shared" si="25"/>
        <v>0</v>
      </c>
      <c r="BG162" s="146">
        <f t="shared" si="26"/>
        <v>0</v>
      </c>
      <c r="BH162" s="146">
        <f t="shared" si="27"/>
        <v>0</v>
      </c>
      <c r="BI162" s="146">
        <f t="shared" si="28"/>
        <v>0</v>
      </c>
      <c r="BJ162" s="17" t="s">
        <v>86</v>
      </c>
      <c r="BK162" s="146">
        <f t="shared" si="29"/>
        <v>0</v>
      </c>
      <c r="BL162" s="17" t="s">
        <v>251</v>
      </c>
      <c r="BM162" s="145" t="s">
        <v>554</v>
      </c>
    </row>
    <row r="163" spans="2:65" s="1" customFormat="1" ht="16.5" customHeight="1">
      <c r="B163" s="32"/>
      <c r="C163" s="171" t="s">
        <v>356</v>
      </c>
      <c r="D163" s="171" t="s">
        <v>223</v>
      </c>
      <c r="E163" s="172" t="s">
        <v>1692</v>
      </c>
      <c r="F163" s="173" t="s">
        <v>1693</v>
      </c>
      <c r="G163" s="174" t="s">
        <v>254</v>
      </c>
      <c r="H163" s="175">
        <v>50</v>
      </c>
      <c r="I163" s="176"/>
      <c r="J163" s="177">
        <f t="shared" si="20"/>
        <v>0</v>
      </c>
      <c r="K163" s="178"/>
      <c r="L163" s="179"/>
      <c r="M163" s="180" t="s">
        <v>1</v>
      </c>
      <c r="N163" s="181" t="s">
        <v>43</v>
      </c>
      <c r="P163" s="143">
        <f t="shared" si="21"/>
        <v>0</v>
      </c>
      <c r="Q163" s="143">
        <v>0</v>
      </c>
      <c r="R163" s="143">
        <f t="shared" si="22"/>
        <v>0</v>
      </c>
      <c r="S163" s="143">
        <v>0</v>
      </c>
      <c r="T163" s="144">
        <f t="shared" si="23"/>
        <v>0</v>
      </c>
      <c r="AR163" s="145" t="s">
        <v>332</v>
      </c>
      <c r="AT163" s="145" t="s">
        <v>223</v>
      </c>
      <c r="AU163" s="145" t="s">
        <v>86</v>
      </c>
      <c r="AY163" s="17" t="s">
        <v>152</v>
      </c>
      <c r="BE163" s="146">
        <f t="shared" si="24"/>
        <v>0</v>
      </c>
      <c r="BF163" s="146">
        <f t="shared" si="25"/>
        <v>0</v>
      </c>
      <c r="BG163" s="146">
        <f t="shared" si="26"/>
        <v>0</v>
      </c>
      <c r="BH163" s="146">
        <f t="shared" si="27"/>
        <v>0</v>
      </c>
      <c r="BI163" s="146">
        <f t="shared" si="28"/>
        <v>0</v>
      </c>
      <c r="BJ163" s="17" t="s">
        <v>86</v>
      </c>
      <c r="BK163" s="146">
        <f t="shared" si="29"/>
        <v>0</v>
      </c>
      <c r="BL163" s="17" t="s">
        <v>251</v>
      </c>
      <c r="BM163" s="145" t="s">
        <v>567</v>
      </c>
    </row>
    <row r="164" spans="2:65" s="1" customFormat="1" ht="16.5" customHeight="1">
      <c r="B164" s="32"/>
      <c r="C164" s="171" t="s">
        <v>360</v>
      </c>
      <c r="D164" s="171" t="s">
        <v>223</v>
      </c>
      <c r="E164" s="172" t="s">
        <v>1694</v>
      </c>
      <c r="F164" s="173" t="s">
        <v>1695</v>
      </c>
      <c r="G164" s="174" t="s">
        <v>254</v>
      </c>
      <c r="H164" s="175">
        <v>20</v>
      </c>
      <c r="I164" s="176"/>
      <c r="J164" s="177">
        <f t="shared" si="20"/>
        <v>0</v>
      </c>
      <c r="K164" s="178"/>
      <c r="L164" s="179"/>
      <c r="M164" s="180" t="s">
        <v>1</v>
      </c>
      <c r="N164" s="181" t="s">
        <v>43</v>
      </c>
      <c r="P164" s="143">
        <f t="shared" si="21"/>
        <v>0</v>
      </c>
      <c r="Q164" s="143">
        <v>0</v>
      </c>
      <c r="R164" s="143">
        <f t="shared" si="22"/>
        <v>0</v>
      </c>
      <c r="S164" s="143">
        <v>0</v>
      </c>
      <c r="T164" s="144">
        <f t="shared" si="23"/>
        <v>0</v>
      </c>
      <c r="AR164" s="145" t="s">
        <v>332</v>
      </c>
      <c r="AT164" s="145" t="s">
        <v>223</v>
      </c>
      <c r="AU164" s="145" t="s">
        <v>86</v>
      </c>
      <c r="AY164" s="17" t="s">
        <v>152</v>
      </c>
      <c r="BE164" s="146">
        <f t="shared" si="24"/>
        <v>0</v>
      </c>
      <c r="BF164" s="146">
        <f t="shared" si="25"/>
        <v>0</v>
      </c>
      <c r="BG164" s="146">
        <f t="shared" si="26"/>
        <v>0</v>
      </c>
      <c r="BH164" s="146">
        <f t="shared" si="27"/>
        <v>0</v>
      </c>
      <c r="BI164" s="146">
        <f t="shared" si="28"/>
        <v>0</v>
      </c>
      <c r="BJ164" s="17" t="s">
        <v>86</v>
      </c>
      <c r="BK164" s="146">
        <f t="shared" si="29"/>
        <v>0</v>
      </c>
      <c r="BL164" s="17" t="s">
        <v>251</v>
      </c>
      <c r="BM164" s="145" t="s">
        <v>577</v>
      </c>
    </row>
    <row r="165" spans="2:65" s="1" customFormat="1" ht="24.25" customHeight="1">
      <c r="B165" s="32"/>
      <c r="C165" s="171" t="s">
        <v>367</v>
      </c>
      <c r="D165" s="171" t="s">
        <v>223</v>
      </c>
      <c r="E165" s="172" t="s">
        <v>1696</v>
      </c>
      <c r="F165" s="173" t="s">
        <v>1697</v>
      </c>
      <c r="G165" s="174" t="s">
        <v>254</v>
      </c>
      <c r="H165" s="175">
        <v>75</v>
      </c>
      <c r="I165" s="176"/>
      <c r="J165" s="177">
        <f t="shared" si="20"/>
        <v>0</v>
      </c>
      <c r="K165" s="178"/>
      <c r="L165" s="179"/>
      <c r="M165" s="180" t="s">
        <v>1</v>
      </c>
      <c r="N165" s="181" t="s">
        <v>43</v>
      </c>
      <c r="P165" s="143">
        <f t="shared" si="21"/>
        <v>0</v>
      </c>
      <c r="Q165" s="143">
        <v>0</v>
      </c>
      <c r="R165" s="143">
        <f t="shared" si="22"/>
        <v>0</v>
      </c>
      <c r="S165" s="143">
        <v>0</v>
      </c>
      <c r="T165" s="144">
        <f t="shared" si="23"/>
        <v>0</v>
      </c>
      <c r="AR165" s="145" t="s">
        <v>332</v>
      </c>
      <c r="AT165" s="145" t="s">
        <v>223</v>
      </c>
      <c r="AU165" s="145" t="s">
        <v>86</v>
      </c>
      <c r="AY165" s="17" t="s">
        <v>152</v>
      </c>
      <c r="BE165" s="146">
        <f t="shared" si="24"/>
        <v>0</v>
      </c>
      <c r="BF165" s="146">
        <f t="shared" si="25"/>
        <v>0</v>
      </c>
      <c r="BG165" s="146">
        <f t="shared" si="26"/>
        <v>0</v>
      </c>
      <c r="BH165" s="146">
        <f t="shared" si="27"/>
        <v>0</v>
      </c>
      <c r="BI165" s="146">
        <f t="shared" si="28"/>
        <v>0</v>
      </c>
      <c r="BJ165" s="17" t="s">
        <v>86</v>
      </c>
      <c r="BK165" s="146">
        <f t="shared" si="29"/>
        <v>0</v>
      </c>
      <c r="BL165" s="17" t="s">
        <v>251</v>
      </c>
      <c r="BM165" s="145" t="s">
        <v>588</v>
      </c>
    </row>
    <row r="166" spans="2:65" s="1" customFormat="1" ht="16.5" customHeight="1">
      <c r="B166" s="32"/>
      <c r="C166" s="171" t="s">
        <v>376</v>
      </c>
      <c r="D166" s="171" t="s">
        <v>223</v>
      </c>
      <c r="E166" s="172" t="s">
        <v>1698</v>
      </c>
      <c r="F166" s="173" t="s">
        <v>1699</v>
      </c>
      <c r="G166" s="174" t="s">
        <v>845</v>
      </c>
      <c r="H166" s="175">
        <v>150</v>
      </c>
      <c r="I166" s="176"/>
      <c r="J166" s="177">
        <f t="shared" si="20"/>
        <v>0</v>
      </c>
      <c r="K166" s="178"/>
      <c r="L166" s="179"/>
      <c r="M166" s="180" t="s">
        <v>1</v>
      </c>
      <c r="N166" s="181" t="s">
        <v>43</v>
      </c>
      <c r="P166" s="143">
        <f t="shared" si="21"/>
        <v>0</v>
      </c>
      <c r="Q166" s="143">
        <v>0</v>
      </c>
      <c r="R166" s="143">
        <f t="shared" si="22"/>
        <v>0</v>
      </c>
      <c r="S166" s="143">
        <v>0</v>
      </c>
      <c r="T166" s="144">
        <f t="shared" si="23"/>
        <v>0</v>
      </c>
      <c r="AR166" s="145" t="s">
        <v>332</v>
      </c>
      <c r="AT166" s="145" t="s">
        <v>223</v>
      </c>
      <c r="AU166" s="145" t="s">
        <v>86</v>
      </c>
      <c r="AY166" s="17" t="s">
        <v>152</v>
      </c>
      <c r="BE166" s="146">
        <f t="shared" si="24"/>
        <v>0</v>
      </c>
      <c r="BF166" s="146">
        <f t="shared" si="25"/>
        <v>0</v>
      </c>
      <c r="BG166" s="146">
        <f t="shared" si="26"/>
        <v>0</v>
      </c>
      <c r="BH166" s="146">
        <f t="shared" si="27"/>
        <v>0</v>
      </c>
      <c r="BI166" s="146">
        <f t="shared" si="28"/>
        <v>0</v>
      </c>
      <c r="BJ166" s="17" t="s">
        <v>86</v>
      </c>
      <c r="BK166" s="146">
        <f t="shared" si="29"/>
        <v>0</v>
      </c>
      <c r="BL166" s="17" t="s">
        <v>251</v>
      </c>
      <c r="BM166" s="145" t="s">
        <v>598</v>
      </c>
    </row>
    <row r="167" spans="2:65" s="1" customFormat="1" ht="24.25" customHeight="1">
      <c r="B167" s="32"/>
      <c r="C167" s="171" t="s">
        <v>381</v>
      </c>
      <c r="D167" s="171" t="s">
        <v>223</v>
      </c>
      <c r="E167" s="172" t="s">
        <v>1700</v>
      </c>
      <c r="F167" s="173" t="s">
        <v>1701</v>
      </c>
      <c r="G167" s="174" t="s">
        <v>845</v>
      </c>
      <c r="H167" s="175">
        <v>260</v>
      </c>
      <c r="I167" s="176"/>
      <c r="J167" s="177">
        <f t="shared" si="20"/>
        <v>0</v>
      </c>
      <c r="K167" s="178"/>
      <c r="L167" s="179"/>
      <c r="M167" s="180" t="s">
        <v>1</v>
      </c>
      <c r="N167" s="181" t="s">
        <v>43</v>
      </c>
      <c r="P167" s="143">
        <f t="shared" si="21"/>
        <v>0</v>
      </c>
      <c r="Q167" s="143">
        <v>0</v>
      </c>
      <c r="R167" s="143">
        <f t="shared" si="22"/>
        <v>0</v>
      </c>
      <c r="S167" s="143">
        <v>0</v>
      </c>
      <c r="T167" s="144">
        <f t="shared" si="23"/>
        <v>0</v>
      </c>
      <c r="AR167" s="145" t="s">
        <v>332</v>
      </c>
      <c r="AT167" s="145" t="s">
        <v>223</v>
      </c>
      <c r="AU167" s="145" t="s">
        <v>86</v>
      </c>
      <c r="AY167" s="17" t="s">
        <v>152</v>
      </c>
      <c r="BE167" s="146">
        <f t="shared" si="24"/>
        <v>0</v>
      </c>
      <c r="BF167" s="146">
        <f t="shared" si="25"/>
        <v>0</v>
      </c>
      <c r="BG167" s="146">
        <f t="shared" si="26"/>
        <v>0</v>
      </c>
      <c r="BH167" s="146">
        <f t="shared" si="27"/>
        <v>0</v>
      </c>
      <c r="BI167" s="146">
        <f t="shared" si="28"/>
        <v>0</v>
      </c>
      <c r="BJ167" s="17" t="s">
        <v>86</v>
      </c>
      <c r="BK167" s="146">
        <f t="shared" si="29"/>
        <v>0</v>
      </c>
      <c r="BL167" s="17" t="s">
        <v>251</v>
      </c>
      <c r="BM167" s="145" t="s">
        <v>607</v>
      </c>
    </row>
    <row r="168" spans="2:65" s="1" customFormat="1" ht="16.5" customHeight="1">
      <c r="B168" s="32"/>
      <c r="C168" s="171" t="s">
        <v>387</v>
      </c>
      <c r="D168" s="171" t="s">
        <v>223</v>
      </c>
      <c r="E168" s="172" t="s">
        <v>1702</v>
      </c>
      <c r="F168" s="173" t="s">
        <v>1703</v>
      </c>
      <c r="G168" s="174" t="s">
        <v>845</v>
      </c>
      <c r="H168" s="175">
        <v>50</v>
      </c>
      <c r="I168" s="176"/>
      <c r="J168" s="177">
        <f t="shared" si="20"/>
        <v>0</v>
      </c>
      <c r="K168" s="178"/>
      <c r="L168" s="179"/>
      <c r="M168" s="180" t="s">
        <v>1</v>
      </c>
      <c r="N168" s="181" t="s">
        <v>43</v>
      </c>
      <c r="P168" s="143">
        <f t="shared" si="21"/>
        <v>0</v>
      </c>
      <c r="Q168" s="143">
        <v>0</v>
      </c>
      <c r="R168" s="143">
        <f t="shared" si="22"/>
        <v>0</v>
      </c>
      <c r="S168" s="143">
        <v>0</v>
      </c>
      <c r="T168" s="144">
        <f t="shared" si="23"/>
        <v>0</v>
      </c>
      <c r="AR168" s="145" t="s">
        <v>332</v>
      </c>
      <c r="AT168" s="145" t="s">
        <v>223</v>
      </c>
      <c r="AU168" s="145" t="s">
        <v>86</v>
      </c>
      <c r="AY168" s="17" t="s">
        <v>152</v>
      </c>
      <c r="BE168" s="146">
        <f t="shared" si="24"/>
        <v>0</v>
      </c>
      <c r="BF168" s="146">
        <f t="shared" si="25"/>
        <v>0</v>
      </c>
      <c r="BG168" s="146">
        <f t="shared" si="26"/>
        <v>0</v>
      </c>
      <c r="BH168" s="146">
        <f t="shared" si="27"/>
        <v>0</v>
      </c>
      <c r="BI168" s="146">
        <f t="shared" si="28"/>
        <v>0</v>
      </c>
      <c r="BJ168" s="17" t="s">
        <v>86</v>
      </c>
      <c r="BK168" s="146">
        <f t="shared" si="29"/>
        <v>0</v>
      </c>
      <c r="BL168" s="17" t="s">
        <v>251</v>
      </c>
      <c r="BM168" s="145" t="s">
        <v>618</v>
      </c>
    </row>
    <row r="169" spans="2:65" s="1" customFormat="1" ht="16.5" customHeight="1">
      <c r="B169" s="32"/>
      <c r="C169" s="171" t="s">
        <v>393</v>
      </c>
      <c r="D169" s="171" t="s">
        <v>223</v>
      </c>
      <c r="E169" s="172" t="s">
        <v>1704</v>
      </c>
      <c r="F169" s="173" t="s">
        <v>1705</v>
      </c>
      <c r="G169" s="174" t="s">
        <v>254</v>
      </c>
      <c r="H169" s="175">
        <v>60</v>
      </c>
      <c r="I169" s="176"/>
      <c r="J169" s="177">
        <f t="shared" si="20"/>
        <v>0</v>
      </c>
      <c r="K169" s="178"/>
      <c r="L169" s="179"/>
      <c r="M169" s="180" t="s">
        <v>1</v>
      </c>
      <c r="N169" s="181" t="s">
        <v>43</v>
      </c>
      <c r="P169" s="143">
        <f t="shared" si="21"/>
        <v>0</v>
      </c>
      <c r="Q169" s="143">
        <v>0</v>
      </c>
      <c r="R169" s="143">
        <f t="shared" si="22"/>
        <v>0</v>
      </c>
      <c r="S169" s="143">
        <v>0</v>
      </c>
      <c r="T169" s="144">
        <f t="shared" si="23"/>
        <v>0</v>
      </c>
      <c r="AR169" s="145" t="s">
        <v>332</v>
      </c>
      <c r="AT169" s="145" t="s">
        <v>223</v>
      </c>
      <c r="AU169" s="145" t="s">
        <v>86</v>
      </c>
      <c r="AY169" s="17" t="s">
        <v>152</v>
      </c>
      <c r="BE169" s="146">
        <f t="shared" si="24"/>
        <v>0</v>
      </c>
      <c r="BF169" s="146">
        <f t="shared" si="25"/>
        <v>0</v>
      </c>
      <c r="BG169" s="146">
        <f t="shared" si="26"/>
        <v>0</v>
      </c>
      <c r="BH169" s="146">
        <f t="shared" si="27"/>
        <v>0</v>
      </c>
      <c r="BI169" s="146">
        <f t="shared" si="28"/>
        <v>0</v>
      </c>
      <c r="BJ169" s="17" t="s">
        <v>86</v>
      </c>
      <c r="BK169" s="146">
        <f t="shared" si="29"/>
        <v>0</v>
      </c>
      <c r="BL169" s="17" t="s">
        <v>251</v>
      </c>
      <c r="BM169" s="145" t="s">
        <v>626</v>
      </c>
    </row>
    <row r="170" spans="2:65" s="1" customFormat="1" ht="24.25" customHeight="1">
      <c r="B170" s="32"/>
      <c r="C170" s="171" t="s">
        <v>401</v>
      </c>
      <c r="D170" s="171" t="s">
        <v>223</v>
      </c>
      <c r="E170" s="172" t="s">
        <v>1706</v>
      </c>
      <c r="F170" s="173" t="s">
        <v>1707</v>
      </c>
      <c r="G170" s="174" t="s">
        <v>254</v>
      </c>
      <c r="H170" s="175">
        <v>20</v>
      </c>
      <c r="I170" s="176"/>
      <c r="J170" s="177">
        <f t="shared" si="20"/>
        <v>0</v>
      </c>
      <c r="K170" s="178"/>
      <c r="L170" s="179"/>
      <c r="M170" s="180" t="s">
        <v>1</v>
      </c>
      <c r="N170" s="181" t="s">
        <v>43</v>
      </c>
      <c r="P170" s="143">
        <f t="shared" si="21"/>
        <v>0</v>
      </c>
      <c r="Q170" s="143">
        <v>0</v>
      </c>
      <c r="R170" s="143">
        <f t="shared" si="22"/>
        <v>0</v>
      </c>
      <c r="S170" s="143">
        <v>0</v>
      </c>
      <c r="T170" s="144">
        <f t="shared" si="23"/>
        <v>0</v>
      </c>
      <c r="AR170" s="145" t="s">
        <v>332</v>
      </c>
      <c r="AT170" s="145" t="s">
        <v>223</v>
      </c>
      <c r="AU170" s="145" t="s">
        <v>86</v>
      </c>
      <c r="AY170" s="17" t="s">
        <v>152</v>
      </c>
      <c r="BE170" s="146">
        <f t="shared" si="24"/>
        <v>0</v>
      </c>
      <c r="BF170" s="146">
        <f t="shared" si="25"/>
        <v>0</v>
      </c>
      <c r="BG170" s="146">
        <f t="shared" si="26"/>
        <v>0</v>
      </c>
      <c r="BH170" s="146">
        <f t="shared" si="27"/>
        <v>0</v>
      </c>
      <c r="BI170" s="146">
        <f t="shared" si="28"/>
        <v>0</v>
      </c>
      <c r="BJ170" s="17" t="s">
        <v>86</v>
      </c>
      <c r="BK170" s="146">
        <f t="shared" si="29"/>
        <v>0</v>
      </c>
      <c r="BL170" s="17" t="s">
        <v>251</v>
      </c>
      <c r="BM170" s="145" t="s">
        <v>639</v>
      </c>
    </row>
    <row r="171" spans="2:65" s="1" customFormat="1" ht="16.5" customHeight="1">
      <c r="B171" s="32"/>
      <c r="C171" s="171" t="s">
        <v>406</v>
      </c>
      <c r="D171" s="171" t="s">
        <v>223</v>
      </c>
      <c r="E171" s="172" t="s">
        <v>1708</v>
      </c>
      <c r="F171" s="173" t="s">
        <v>1709</v>
      </c>
      <c r="G171" s="174" t="s">
        <v>254</v>
      </c>
      <c r="H171" s="175">
        <v>20</v>
      </c>
      <c r="I171" s="176"/>
      <c r="J171" s="177">
        <f t="shared" si="20"/>
        <v>0</v>
      </c>
      <c r="K171" s="178"/>
      <c r="L171" s="179"/>
      <c r="M171" s="180" t="s">
        <v>1</v>
      </c>
      <c r="N171" s="181" t="s">
        <v>43</v>
      </c>
      <c r="P171" s="143">
        <f t="shared" si="21"/>
        <v>0</v>
      </c>
      <c r="Q171" s="143">
        <v>0</v>
      </c>
      <c r="R171" s="143">
        <f t="shared" si="22"/>
        <v>0</v>
      </c>
      <c r="S171" s="143">
        <v>0</v>
      </c>
      <c r="T171" s="144">
        <f t="shared" si="23"/>
        <v>0</v>
      </c>
      <c r="AR171" s="145" t="s">
        <v>332</v>
      </c>
      <c r="AT171" s="145" t="s">
        <v>223</v>
      </c>
      <c r="AU171" s="145" t="s">
        <v>86</v>
      </c>
      <c r="AY171" s="17" t="s">
        <v>152</v>
      </c>
      <c r="BE171" s="146">
        <f t="shared" si="24"/>
        <v>0</v>
      </c>
      <c r="BF171" s="146">
        <f t="shared" si="25"/>
        <v>0</v>
      </c>
      <c r="BG171" s="146">
        <f t="shared" si="26"/>
        <v>0</v>
      </c>
      <c r="BH171" s="146">
        <f t="shared" si="27"/>
        <v>0</v>
      </c>
      <c r="BI171" s="146">
        <f t="shared" si="28"/>
        <v>0</v>
      </c>
      <c r="BJ171" s="17" t="s">
        <v>86</v>
      </c>
      <c r="BK171" s="146">
        <f t="shared" si="29"/>
        <v>0</v>
      </c>
      <c r="BL171" s="17" t="s">
        <v>251</v>
      </c>
      <c r="BM171" s="145" t="s">
        <v>650</v>
      </c>
    </row>
    <row r="172" spans="2:65" s="1" customFormat="1" ht="16.5" customHeight="1">
      <c r="B172" s="32"/>
      <c r="C172" s="171" t="s">
        <v>410</v>
      </c>
      <c r="D172" s="171" t="s">
        <v>223</v>
      </c>
      <c r="E172" s="172" t="s">
        <v>1710</v>
      </c>
      <c r="F172" s="173" t="s">
        <v>1711</v>
      </c>
      <c r="G172" s="174" t="s">
        <v>254</v>
      </c>
      <c r="H172" s="175">
        <v>20</v>
      </c>
      <c r="I172" s="176"/>
      <c r="J172" s="177">
        <f t="shared" si="20"/>
        <v>0</v>
      </c>
      <c r="K172" s="178"/>
      <c r="L172" s="179"/>
      <c r="M172" s="180" t="s">
        <v>1</v>
      </c>
      <c r="N172" s="181" t="s">
        <v>43</v>
      </c>
      <c r="P172" s="143">
        <f t="shared" si="21"/>
        <v>0</v>
      </c>
      <c r="Q172" s="143">
        <v>0</v>
      </c>
      <c r="R172" s="143">
        <f t="shared" si="22"/>
        <v>0</v>
      </c>
      <c r="S172" s="143">
        <v>0</v>
      </c>
      <c r="T172" s="144">
        <f t="shared" si="23"/>
        <v>0</v>
      </c>
      <c r="AR172" s="145" t="s">
        <v>332</v>
      </c>
      <c r="AT172" s="145" t="s">
        <v>223</v>
      </c>
      <c r="AU172" s="145" t="s">
        <v>86</v>
      </c>
      <c r="AY172" s="17" t="s">
        <v>152</v>
      </c>
      <c r="BE172" s="146">
        <f t="shared" si="24"/>
        <v>0</v>
      </c>
      <c r="BF172" s="146">
        <f t="shared" si="25"/>
        <v>0</v>
      </c>
      <c r="BG172" s="146">
        <f t="shared" si="26"/>
        <v>0</v>
      </c>
      <c r="BH172" s="146">
        <f t="shared" si="27"/>
        <v>0</v>
      </c>
      <c r="BI172" s="146">
        <f t="shared" si="28"/>
        <v>0</v>
      </c>
      <c r="BJ172" s="17" t="s">
        <v>86</v>
      </c>
      <c r="BK172" s="146">
        <f t="shared" si="29"/>
        <v>0</v>
      </c>
      <c r="BL172" s="17" t="s">
        <v>251</v>
      </c>
      <c r="BM172" s="145" t="s">
        <v>660</v>
      </c>
    </row>
    <row r="173" spans="2:65" s="1" customFormat="1" ht="16.5" customHeight="1">
      <c r="B173" s="32"/>
      <c r="C173" s="171" t="s">
        <v>417</v>
      </c>
      <c r="D173" s="171" t="s">
        <v>223</v>
      </c>
      <c r="E173" s="172" t="s">
        <v>1712</v>
      </c>
      <c r="F173" s="173" t="s">
        <v>1713</v>
      </c>
      <c r="G173" s="174" t="s">
        <v>845</v>
      </c>
      <c r="H173" s="175">
        <v>40</v>
      </c>
      <c r="I173" s="176"/>
      <c r="J173" s="177">
        <f t="shared" si="20"/>
        <v>0</v>
      </c>
      <c r="K173" s="178"/>
      <c r="L173" s="179"/>
      <c r="M173" s="180" t="s">
        <v>1</v>
      </c>
      <c r="N173" s="181" t="s">
        <v>43</v>
      </c>
      <c r="P173" s="143">
        <f t="shared" si="21"/>
        <v>0</v>
      </c>
      <c r="Q173" s="143">
        <v>0</v>
      </c>
      <c r="R173" s="143">
        <f t="shared" si="22"/>
        <v>0</v>
      </c>
      <c r="S173" s="143">
        <v>0</v>
      </c>
      <c r="T173" s="144">
        <f t="shared" si="23"/>
        <v>0</v>
      </c>
      <c r="AR173" s="145" t="s">
        <v>332</v>
      </c>
      <c r="AT173" s="145" t="s">
        <v>223</v>
      </c>
      <c r="AU173" s="145" t="s">
        <v>86</v>
      </c>
      <c r="AY173" s="17" t="s">
        <v>152</v>
      </c>
      <c r="BE173" s="146">
        <f t="shared" si="24"/>
        <v>0</v>
      </c>
      <c r="BF173" s="146">
        <f t="shared" si="25"/>
        <v>0</v>
      </c>
      <c r="BG173" s="146">
        <f t="shared" si="26"/>
        <v>0</v>
      </c>
      <c r="BH173" s="146">
        <f t="shared" si="27"/>
        <v>0</v>
      </c>
      <c r="BI173" s="146">
        <f t="shared" si="28"/>
        <v>0</v>
      </c>
      <c r="BJ173" s="17" t="s">
        <v>86</v>
      </c>
      <c r="BK173" s="146">
        <f t="shared" si="29"/>
        <v>0</v>
      </c>
      <c r="BL173" s="17" t="s">
        <v>251</v>
      </c>
      <c r="BM173" s="145" t="s">
        <v>669</v>
      </c>
    </row>
    <row r="174" spans="2:65" s="1" customFormat="1" ht="24.25" customHeight="1">
      <c r="B174" s="32"/>
      <c r="C174" s="171" t="s">
        <v>422</v>
      </c>
      <c r="D174" s="171" t="s">
        <v>223</v>
      </c>
      <c r="E174" s="172" t="s">
        <v>1714</v>
      </c>
      <c r="F174" s="173" t="s">
        <v>1715</v>
      </c>
      <c r="G174" s="174" t="s">
        <v>1716</v>
      </c>
      <c r="H174" s="175">
        <v>1</v>
      </c>
      <c r="I174" s="176"/>
      <c r="J174" s="177">
        <f t="shared" si="20"/>
        <v>0</v>
      </c>
      <c r="K174" s="178"/>
      <c r="L174" s="179"/>
      <c r="M174" s="180" t="s">
        <v>1</v>
      </c>
      <c r="N174" s="181" t="s">
        <v>43</v>
      </c>
      <c r="P174" s="143">
        <f t="shared" si="21"/>
        <v>0</v>
      </c>
      <c r="Q174" s="143">
        <v>0</v>
      </c>
      <c r="R174" s="143">
        <f t="shared" si="22"/>
        <v>0</v>
      </c>
      <c r="S174" s="143">
        <v>0</v>
      </c>
      <c r="T174" s="144">
        <f t="shared" si="23"/>
        <v>0</v>
      </c>
      <c r="AR174" s="145" t="s">
        <v>332</v>
      </c>
      <c r="AT174" s="145" t="s">
        <v>223</v>
      </c>
      <c r="AU174" s="145" t="s">
        <v>86</v>
      </c>
      <c r="AY174" s="17" t="s">
        <v>152</v>
      </c>
      <c r="BE174" s="146">
        <f t="shared" si="24"/>
        <v>0</v>
      </c>
      <c r="BF174" s="146">
        <f t="shared" si="25"/>
        <v>0</v>
      </c>
      <c r="BG174" s="146">
        <f t="shared" si="26"/>
        <v>0</v>
      </c>
      <c r="BH174" s="146">
        <f t="shared" si="27"/>
        <v>0</v>
      </c>
      <c r="BI174" s="146">
        <f t="shared" si="28"/>
        <v>0</v>
      </c>
      <c r="BJ174" s="17" t="s">
        <v>86</v>
      </c>
      <c r="BK174" s="146">
        <f t="shared" si="29"/>
        <v>0</v>
      </c>
      <c r="BL174" s="17" t="s">
        <v>251</v>
      </c>
      <c r="BM174" s="145" t="s">
        <v>680</v>
      </c>
    </row>
    <row r="175" spans="2:65" s="1" customFormat="1" ht="16.5" customHeight="1">
      <c r="B175" s="32"/>
      <c r="C175" s="171" t="s">
        <v>427</v>
      </c>
      <c r="D175" s="171" t="s">
        <v>223</v>
      </c>
      <c r="E175" s="172" t="s">
        <v>1717</v>
      </c>
      <c r="F175" s="173" t="s">
        <v>1718</v>
      </c>
      <c r="G175" s="174" t="s">
        <v>254</v>
      </c>
      <c r="H175" s="175">
        <v>15</v>
      </c>
      <c r="I175" s="176"/>
      <c r="J175" s="177">
        <f t="shared" si="20"/>
        <v>0</v>
      </c>
      <c r="K175" s="178"/>
      <c r="L175" s="179"/>
      <c r="M175" s="180" t="s">
        <v>1</v>
      </c>
      <c r="N175" s="181" t="s">
        <v>43</v>
      </c>
      <c r="P175" s="143">
        <f t="shared" si="21"/>
        <v>0</v>
      </c>
      <c r="Q175" s="143">
        <v>0</v>
      </c>
      <c r="R175" s="143">
        <f t="shared" si="22"/>
        <v>0</v>
      </c>
      <c r="S175" s="143">
        <v>0</v>
      </c>
      <c r="T175" s="144">
        <f t="shared" si="23"/>
        <v>0</v>
      </c>
      <c r="AR175" s="145" t="s">
        <v>332</v>
      </c>
      <c r="AT175" s="145" t="s">
        <v>223</v>
      </c>
      <c r="AU175" s="145" t="s">
        <v>86</v>
      </c>
      <c r="AY175" s="17" t="s">
        <v>152</v>
      </c>
      <c r="BE175" s="146">
        <f t="shared" si="24"/>
        <v>0</v>
      </c>
      <c r="BF175" s="146">
        <f t="shared" si="25"/>
        <v>0</v>
      </c>
      <c r="BG175" s="146">
        <f t="shared" si="26"/>
        <v>0</v>
      </c>
      <c r="BH175" s="146">
        <f t="shared" si="27"/>
        <v>0</v>
      </c>
      <c r="BI175" s="146">
        <f t="shared" si="28"/>
        <v>0</v>
      </c>
      <c r="BJ175" s="17" t="s">
        <v>86</v>
      </c>
      <c r="BK175" s="146">
        <f t="shared" si="29"/>
        <v>0</v>
      </c>
      <c r="BL175" s="17" t="s">
        <v>251</v>
      </c>
      <c r="BM175" s="145" t="s">
        <v>690</v>
      </c>
    </row>
    <row r="176" spans="2:65" s="1" customFormat="1" ht="16.5" customHeight="1">
      <c r="B176" s="32"/>
      <c r="C176" s="171" t="s">
        <v>431</v>
      </c>
      <c r="D176" s="171" t="s">
        <v>223</v>
      </c>
      <c r="E176" s="172" t="s">
        <v>1719</v>
      </c>
      <c r="F176" s="173" t="s">
        <v>1720</v>
      </c>
      <c r="G176" s="174" t="s">
        <v>845</v>
      </c>
      <c r="H176" s="175">
        <v>8</v>
      </c>
      <c r="I176" s="176"/>
      <c r="J176" s="177">
        <f t="shared" si="20"/>
        <v>0</v>
      </c>
      <c r="K176" s="178"/>
      <c r="L176" s="179"/>
      <c r="M176" s="180" t="s">
        <v>1</v>
      </c>
      <c r="N176" s="181" t="s">
        <v>43</v>
      </c>
      <c r="P176" s="143">
        <f t="shared" si="21"/>
        <v>0</v>
      </c>
      <c r="Q176" s="143">
        <v>0</v>
      </c>
      <c r="R176" s="143">
        <f t="shared" si="22"/>
        <v>0</v>
      </c>
      <c r="S176" s="143">
        <v>0</v>
      </c>
      <c r="T176" s="144">
        <f t="shared" si="23"/>
        <v>0</v>
      </c>
      <c r="AR176" s="145" t="s">
        <v>332</v>
      </c>
      <c r="AT176" s="145" t="s">
        <v>223</v>
      </c>
      <c r="AU176" s="145" t="s">
        <v>86</v>
      </c>
      <c r="AY176" s="17" t="s">
        <v>152</v>
      </c>
      <c r="BE176" s="146">
        <f t="shared" si="24"/>
        <v>0</v>
      </c>
      <c r="BF176" s="146">
        <f t="shared" si="25"/>
        <v>0</v>
      </c>
      <c r="BG176" s="146">
        <f t="shared" si="26"/>
        <v>0</v>
      </c>
      <c r="BH176" s="146">
        <f t="shared" si="27"/>
        <v>0</v>
      </c>
      <c r="BI176" s="146">
        <f t="shared" si="28"/>
        <v>0</v>
      </c>
      <c r="BJ176" s="17" t="s">
        <v>86</v>
      </c>
      <c r="BK176" s="146">
        <f t="shared" si="29"/>
        <v>0</v>
      </c>
      <c r="BL176" s="17" t="s">
        <v>251</v>
      </c>
      <c r="BM176" s="145" t="s">
        <v>701</v>
      </c>
    </row>
    <row r="177" spans="2:65" s="1" customFormat="1" ht="16.5" customHeight="1">
      <c r="B177" s="32"/>
      <c r="C177" s="171" t="s">
        <v>435</v>
      </c>
      <c r="D177" s="171" t="s">
        <v>223</v>
      </c>
      <c r="E177" s="172" t="s">
        <v>1721</v>
      </c>
      <c r="F177" s="173" t="s">
        <v>1722</v>
      </c>
      <c r="G177" s="174" t="s">
        <v>845</v>
      </c>
      <c r="H177" s="175">
        <v>76</v>
      </c>
      <c r="I177" s="176"/>
      <c r="J177" s="177">
        <f t="shared" si="20"/>
        <v>0</v>
      </c>
      <c r="K177" s="178"/>
      <c r="L177" s="179"/>
      <c r="M177" s="180" t="s">
        <v>1</v>
      </c>
      <c r="N177" s="181" t="s">
        <v>43</v>
      </c>
      <c r="P177" s="143">
        <f t="shared" si="21"/>
        <v>0</v>
      </c>
      <c r="Q177" s="143">
        <v>0</v>
      </c>
      <c r="R177" s="143">
        <f t="shared" si="22"/>
        <v>0</v>
      </c>
      <c r="S177" s="143">
        <v>0</v>
      </c>
      <c r="T177" s="144">
        <f t="shared" si="23"/>
        <v>0</v>
      </c>
      <c r="AR177" s="145" t="s">
        <v>332</v>
      </c>
      <c r="AT177" s="145" t="s">
        <v>223</v>
      </c>
      <c r="AU177" s="145" t="s">
        <v>86</v>
      </c>
      <c r="AY177" s="17" t="s">
        <v>152</v>
      </c>
      <c r="BE177" s="146">
        <f t="shared" si="24"/>
        <v>0</v>
      </c>
      <c r="BF177" s="146">
        <f t="shared" si="25"/>
        <v>0</v>
      </c>
      <c r="BG177" s="146">
        <f t="shared" si="26"/>
        <v>0</v>
      </c>
      <c r="BH177" s="146">
        <f t="shared" si="27"/>
        <v>0</v>
      </c>
      <c r="BI177" s="146">
        <f t="shared" si="28"/>
        <v>0</v>
      </c>
      <c r="BJ177" s="17" t="s">
        <v>86</v>
      </c>
      <c r="BK177" s="146">
        <f t="shared" si="29"/>
        <v>0</v>
      </c>
      <c r="BL177" s="17" t="s">
        <v>251</v>
      </c>
      <c r="BM177" s="145" t="s">
        <v>713</v>
      </c>
    </row>
    <row r="178" spans="2:65" s="1" customFormat="1" ht="16.5" customHeight="1">
      <c r="B178" s="32"/>
      <c r="C178" s="171" t="s">
        <v>441</v>
      </c>
      <c r="D178" s="171" t="s">
        <v>223</v>
      </c>
      <c r="E178" s="172" t="s">
        <v>1723</v>
      </c>
      <c r="F178" s="173" t="s">
        <v>1724</v>
      </c>
      <c r="G178" s="174" t="s">
        <v>845</v>
      </c>
      <c r="H178" s="175">
        <v>2</v>
      </c>
      <c r="I178" s="176"/>
      <c r="J178" s="177">
        <f t="shared" si="20"/>
        <v>0</v>
      </c>
      <c r="K178" s="178"/>
      <c r="L178" s="179"/>
      <c r="M178" s="180" t="s">
        <v>1</v>
      </c>
      <c r="N178" s="181" t="s">
        <v>43</v>
      </c>
      <c r="P178" s="143">
        <f t="shared" si="21"/>
        <v>0</v>
      </c>
      <c r="Q178" s="143">
        <v>0</v>
      </c>
      <c r="R178" s="143">
        <f t="shared" si="22"/>
        <v>0</v>
      </c>
      <c r="S178" s="143">
        <v>0</v>
      </c>
      <c r="T178" s="144">
        <f t="shared" si="23"/>
        <v>0</v>
      </c>
      <c r="AR178" s="145" t="s">
        <v>332</v>
      </c>
      <c r="AT178" s="145" t="s">
        <v>223</v>
      </c>
      <c r="AU178" s="145" t="s">
        <v>86</v>
      </c>
      <c r="AY178" s="17" t="s">
        <v>152</v>
      </c>
      <c r="BE178" s="146">
        <f t="shared" si="24"/>
        <v>0</v>
      </c>
      <c r="BF178" s="146">
        <f t="shared" si="25"/>
        <v>0</v>
      </c>
      <c r="BG178" s="146">
        <f t="shared" si="26"/>
        <v>0</v>
      </c>
      <c r="BH178" s="146">
        <f t="shared" si="27"/>
        <v>0</v>
      </c>
      <c r="BI178" s="146">
        <f t="shared" si="28"/>
        <v>0</v>
      </c>
      <c r="BJ178" s="17" t="s">
        <v>86</v>
      </c>
      <c r="BK178" s="146">
        <f t="shared" si="29"/>
        <v>0</v>
      </c>
      <c r="BL178" s="17" t="s">
        <v>251</v>
      </c>
      <c r="BM178" s="145" t="s">
        <v>722</v>
      </c>
    </row>
    <row r="179" spans="2:65" s="1" customFormat="1" ht="24.25" customHeight="1">
      <c r="B179" s="32"/>
      <c r="C179" s="171" t="s">
        <v>446</v>
      </c>
      <c r="D179" s="171" t="s">
        <v>223</v>
      </c>
      <c r="E179" s="172" t="s">
        <v>1725</v>
      </c>
      <c r="F179" s="173" t="s">
        <v>1726</v>
      </c>
      <c r="G179" s="174" t="s">
        <v>1581</v>
      </c>
      <c r="H179" s="175">
        <v>1</v>
      </c>
      <c r="I179" s="176"/>
      <c r="J179" s="177">
        <f t="shared" si="20"/>
        <v>0</v>
      </c>
      <c r="K179" s="178"/>
      <c r="L179" s="179"/>
      <c r="M179" s="180" t="s">
        <v>1</v>
      </c>
      <c r="N179" s="181" t="s">
        <v>43</v>
      </c>
      <c r="P179" s="143">
        <f t="shared" si="21"/>
        <v>0</v>
      </c>
      <c r="Q179" s="143">
        <v>0</v>
      </c>
      <c r="R179" s="143">
        <f t="shared" si="22"/>
        <v>0</v>
      </c>
      <c r="S179" s="143">
        <v>0</v>
      </c>
      <c r="T179" s="144">
        <f t="shared" si="23"/>
        <v>0</v>
      </c>
      <c r="AR179" s="145" t="s">
        <v>332</v>
      </c>
      <c r="AT179" s="145" t="s">
        <v>223</v>
      </c>
      <c r="AU179" s="145" t="s">
        <v>86</v>
      </c>
      <c r="AY179" s="17" t="s">
        <v>152</v>
      </c>
      <c r="BE179" s="146">
        <f t="shared" si="24"/>
        <v>0</v>
      </c>
      <c r="BF179" s="146">
        <f t="shared" si="25"/>
        <v>0</v>
      </c>
      <c r="BG179" s="146">
        <f t="shared" si="26"/>
        <v>0</v>
      </c>
      <c r="BH179" s="146">
        <f t="shared" si="27"/>
        <v>0</v>
      </c>
      <c r="BI179" s="146">
        <f t="shared" si="28"/>
        <v>0</v>
      </c>
      <c r="BJ179" s="17" t="s">
        <v>86</v>
      </c>
      <c r="BK179" s="146">
        <f t="shared" si="29"/>
        <v>0</v>
      </c>
      <c r="BL179" s="17" t="s">
        <v>251</v>
      </c>
      <c r="BM179" s="145" t="s">
        <v>734</v>
      </c>
    </row>
    <row r="180" spans="2:65" s="11" customFormat="1" ht="25.9" customHeight="1">
      <c r="B180" s="121"/>
      <c r="D180" s="122" t="s">
        <v>77</v>
      </c>
      <c r="E180" s="123" t="s">
        <v>1727</v>
      </c>
      <c r="F180" s="123" t="s">
        <v>1728</v>
      </c>
      <c r="I180" s="124"/>
      <c r="J180" s="125">
        <f>BK180</f>
        <v>0</v>
      </c>
      <c r="L180" s="121"/>
      <c r="M180" s="126"/>
      <c r="P180" s="127">
        <f>SUM(P181:P195)</f>
        <v>0</v>
      </c>
      <c r="R180" s="127">
        <f>SUM(R181:R195)</f>
        <v>0</v>
      </c>
      <c r="T180" s="128">
        <f>SUM(T181:T195)</f>
        <v>0</v>
      </c>
      <c r="AR180" s="122" t="s">
        <v>88</v>
      </c>
      <c r="AT180" s="129" t="s">
        <v>77</v>
      </c>
      <c r="AU180" s="129" t="s">
        <v>78</v>
      </c>
      <c r="AY180" s="122" t="s">
        <v>152</v>
      </c>
      <c r="BK180" s="130">
        <f>SUM(BK181:BK195)</f>
        <v>0</v>
      </c>
    </row>
    <row r="181" spans="2:65" s="1" customFormat="1" ht="16.5" customHeight="1">
      <c r="B181" s="32"/>
      <c r="C181" s="133" t="s">
        <v>450</v>
      </c>
      <c r="D181" s="133" t="s">
        <v>155</v>
      </c>
      <c r="E181" s="134" t="s">
        <v>1729</v>
      </c>
      <c r="F181" s="135" t="s">
        <v>1730</v>
      </c>
      <c r="G181" s="136" t="s">
        <v>1731</v>
      </c>
      <c r="H181" s="137">
        <v>51</v>
      </c>
      <c r="I181" s="138"/>
      <c r="J181" s="139">
        <f t="shared" ref="J181:J195" si="30">ROUND(I181*H181,2)</f>
        <v>0</v>
      </c>
      <c r="K181" s="140"/>
      <c r="L181" s="32"/>
      <c r="M181" s="141" t="s">
        <v>1</v>
      </c>
      <c r="N181" s="142" t="s">
        <v>43</v>
      </c>
      <c r="P181" s="143">
        <f t="shared" ref="P181:P195" si="31">O181*H181</f>
        <v>0</v>
      </c>
      <c r="Q181" s="143">
        <v>0</v>
      </c>
      <c r="R181" s="143">
        <f t="shared" ref="R181:R195" si="32">Q181*H181</f>
        <v>0</v>
      </c>
      <c r="S181" s="143">
        <v>0</v>
      </c>
      <c r="T181" s="144">
        <f t="shared" ref="T181:T195" si="33">S181*H181</f>
        <v>0</v>
      </c>
      <c r="AR181" s="145" t="s">
        <v>251</v>
      </c>
      <c r="AT181" s="145" t="s">
        <v>155</v>
      </c>
      <c r="AU181" s="145" t="s">
        <v>86</v>
      </c>
      <c r="AY181" s="17" t="s">
        <v>152</v>
      </c>
      <c r="BE181" s="146">
        <f t="shared" ref="BE181:BE195" si="34">IF(N181="základní",J181,0)</f>
        <v>0</v>
      </c>
      <c r="BF181" s="146">
        <f t="shared" ref="BF181:BF195" si="35">IF(N181="snížená",J181,0)</f>
        <v>0</v>
      </c>
      <c r="BG181" s="146">
        <f t="shared" ref="BG181:BG195" si="36">IF(N181="zákl. přenesená",J181,0)</f>
        <v>0</v>
      </c>
      <c r="BH181" s="146">
        <f t="shared" ref="BH181:BH195" si="37">IF(N181="sníž. přenesená",J181,0)</f>
        <v>0</v>
      </c>
      <c r="BI181" s="146">
        <f t="shared" ref="BI181:BI195" si="38">IF(N181="nulová",J181,0)</f>
        <v>0</v>
      </c>
      <c r="BJ181" s="17" t="s">
        <v>86</v>
      </c>
      <c r="BK181" s="146">
        <f t="shared" ref="BK181:BK195" si="39">ROUND(I181*H181,2)</f>
        <v>0</v>
      </c>
      <c r="BL181" s="17" t="s">
        <v>251</v>
      </c>
      <c r="BM181" s="145" t="s">
        <v>744</v>
      </c>
    </row>
    <row r="182" spans="2:65" s="1" customFormat="1" ht="16.5" customHeight="1">
      <c r="B182" s="32"/>
      <c r="C182" s="133" t="s">
        <v>456</v>
      </c>
      <c r="D182" s="133" t="s">
        <v>155</v>
      </c>
      <c r="E182" s="134" t="s">
        <v>1732</v>
      </c>
      <c r="F182" s="135" t="s">
        <v>1733</v>
      </c>
      <c r="G182" s="136" t="s">
        <v>1365</v>
      </c>
      <c r="H182" s="137">
        <v>12</v>
      </c>
      <c r="I182" s="138"/>
      <c r="J182" s="139">
        <f t="shared" si="30"/>
        <v>0</v>
      </c>
      <c r="K182" s="140"/>
      <c r="L182" s="32"/>
      <c r="M182" s="141" t="s">
        <v>1</v>
      </c>
      <c r="N182" s="142" t="s">
        <v>43</v>
      </c>
      <c r="P182" s="143">
        <f t="shared" si="31"/>
        <v>0</v>
      </c>
      <c r="Q182" s="143">
        <v>0</v>
      </c>
      <c r="R182" s="143">
        <f t="shared" si="32"/>
        <v>0</v>
      </c>
      <c r="S182" s="143">
        <v>0</v>
      </c>
      <c r="T182" s="144">
        <f t="shared" si="33"/>
        <v>0</v>
      </c>
      <c r="AR182" s="145" t="s">
        <v>251</v>
      </c>
      <c r="AT182" s="145" t="s">
        <v>155</v>
      </c>
      <c r="AU182" s="145" t="s">
        <v>86</v>
      </c>
      <c r="AY182" s="17" t="s">
        <v>152</v>
      </c>
      <c r="BE182" s="146">
        <f t="shared" si="34"/>
        <v>0</v>
      </c>
      <c r="BF182" s="146">
        <f t="shared" si="35"/>
        <v>0</v>
      </c>
      <c r="BG182" s="146">
        <f t="shared" si="36"/>
        <v>0</v>
      </c>
      <c r="BH182" s="146">
        <f t="shared" si="37"/>
        <v>0</v>
      </c>
      <c r="BI182" s="146">
        <f t="shared" si="38"/>
        <v>0</v>
      </c>
      <c r="BJ182" s="17" t="s">
        <v>86</v>
      </c>
      <c r="BK182" s="146">
        <f t="shared" si="39"/>
        <v>0</v>
      </c>
      <c r="BL182" s="17" t="s">
        <v>251</v>
      </c>
      <c r="BM182" s="145" t="s">
        <v>754</v>
      </c>
    </row>
    <row r="183" spans="2:65" s="1" customFormat="1" ht="24.25" customHeight="1">
      <c r="B183" s="32"/>
      <c r="C183" s="133" t="s">
        <v>462</v>
      </c>
      <c r="D183" s="133" t="s">
        <v>155</v>
      </c>
      <c r="E183" s="134" t="s">
        <v>1734</v>
      </c>
      <c r="F183" s="135" t="s">
        <v>1735</v>
      </c>
      <c r="G183" s="136" t="s">
        <v>1365</v>
      </c>
      <c r="H183" s="137">
        <v>8</v>
      </c>
      <c r="I183" s="138"/>
      <c r="J183" s="139">
        <f t="shared" si="30"/>
        <v>0</v>
      </c>
      <c r="K183" s="140"/>
      <c r="L183" s="32"/>
      <c r="M183" s="141" t="s">
        <v>1</v>
      </c>
      <c r="N183" s="142" t="s">
        <v>43</v>
      </c>
      <c r="P183" s="143">
        <f t="shared" si="31"/>
        <v>0</v>
      </c>
      <c r="Q183" s="143">
        <v>0</v>
      </c>
      <c r="R183" s="143">
        <f t="shared" si="32"/>
        <v>0</v>
      </c>
      <c r="S183" s="143">
        <v>0</v>
      </c>
      <c r="T183" s="144">
        <f t="shared" si="33"/>
        <v>0</v>
      </c>
      <c r="AR183" s="145" t="s">
        <v>251</v>
      </c>
      <c r="AT183" s="145" t="s">
        <v>155</v>
      </c>
      <c r="AU183" s="145" t="s">
        <v>86</v>
      </c>
      <c r="AY183" s="17" t="s">
        <v>152</v>
      </c>
      <c r="BE183" s="146">
        <f t="shared" si="34"/>
        <v>0</v>
      </c>
      <c r="BF183" s="146">
        <f t="shared" si="35"/>
        <v>0</v>
      </c>
      <c r="BG183" s="146">
        <f t="shared" si="36"/>
        <v>0</v>
      </c>
      <c r="BH183" s="146">
        <f t="shared" si="37"/>
        <v>0</v>
      </c>
      <c r="BI183" s="146">
        <f t="shared" si="38"/>
        <v>0</v>
      </c>
      <c r="BJ183" s="17" t="s">
        <v>86</v>
      </c>
      <c r="BK183" s="146">
        <f t="shared" si="39"/>
        <v>0</v>
      </c>
      <c r="BL183" s="17" t="s">
        <v>251</v>
      </c>
      <c r="BM183" s="145" t="s">
        <v>763</v>
      </c>
    </row>
    <row r="184" spans="2:65" s="1" customFormat="1" ht="16.5" customHeight="1">
      <c r="B184" s="32"/>
      <c r="C184" s="133" t="s">
        <v>468</v>
      </c>
      <c r="D184" s="133" t="s">
        <v>155</v>
      </c>
      <c r="E184" s="134" t="s">
        <v>1736</v>
      </c>
      <c r="F184" s="135" t="s">
        <v>1737</v>
      </c>
      <c r="G184" s="136" t="s">
        <v>1365</v>
      </c>
      <c r="H184" s="137">
        <v>8</v>
      </c>
      <c r="I184" s="138"/>
      <c r="J184" s="139">
        <f t="shared" si="30"/>
        <v>0</v>
      </c>
      <c r="K184" s="140"/>
      <c r="L184" s="32"/>
      <c r="M184" s="141" t="s">
        <v>1</v>
      </c>
      <c r="N184" s="142" t="s">
        <v>43</v>
      </c>
      <c r="P184" s="143">
        <f t="shared" si="31"/>
        <v>0</v>
      </c>
      <c r="Q184" s="143">
        <v>0</v>
      </c>
      <c r="R184" s="143">
        <f t="shared" si="32"/>
        <v>0</v>
      </c>
      <c r="S184" s="143">
        <v>0</v>
      </c>
      <c r="T184" s="144">
        <f t="shared" si="33"/>
        <v>0</v>
      </c>
      <c r="AR184" s="145" t="s">
        <v>251</v>
      </c>
      <c r="AT184" s="145" t="s">
        <v>155</v>
      </c>
      <c r="AU184" s="145" t="s">
        <v>86</v>
      </c>
      <c r="AY184" s="17" t="s">
        <v>152</v>
      </c>
      <c r="BE184" s="146">
        <f t="shared" si="34"/>
        <v>0</v>
      </c>
      <c r="BF184" s="146">
        <f t="shared" si="35"/>
        <v>0</v>
      </c>
      <c r="BG184" s="146">
        <f t="shared" si="36"/>
        <v>0</v>
      </c>
      <c r="BH184" s="146">
        <f t="shared" si="37"/>
        <v>0</v>
      </c>
      <c r="BI184" s="146">
        <f t="shared" si="38"/>
        <v>0</v>
      </c>
      <c r="BJ184" s="17" t="s">
        <v>86</v>
      </c>
      <c r="BK184" s="146">
        <f t="shared" si="39"/>
        <v>0</v>
      </c>
      <c r="BL184" s="17" t="s">
        <v>251</v>
      </c>
      <c r="BM184" s="145" t="s">
        <v>774</v>
      </c>
    </row>
    <row r="185" spans="2:65" s="1" customFormat="1" ht="16.5" customHeight="1">
      <c r="B185" s="32"/>
      <c r="C185" s="133" t="s">
        <v>472</v>
      </c>
      <c r="D185" s="133" t="s">
        <v>155</v>
      </c>
      <c r="E185" s="134" t="s">
        <v>1738</v>
      </c>
      <c r="F185" s="135" t="s">
        <v>1739</v>
      </c>
      <c r="G185" s="136" t="s">
        <v>1365</v>
      </c>
      <c r="H185" s="137">
        <v>8</v>
      </c>
      <c r="I185" s="138"/>
      <c r="J185" s="139">
        <f t="shared" si="30"/>
        <v>0</v>
      </c>
      <c r="K185" s="140"/>
      <c r="L185" s="32"/>
      <c r="M185" s="141" t="s">
        <v>1</v>
      </c>
      <c r="N185" s="142" t="s">
        <v>43</v>
      </c>
      <c r="P185" s="143">
        <f t="shared" si="31"/>
        <v>0</v>
      </c>
      <c r="Q185" s="143">
        <v>0</v>
      </c>
      <c r="R185" s="143">
        <f t="shared" si="32"/>
        <v>0</v>
      </c>
      <c r="S185" s="143">
        <v>0</v>
      </c>
      <c r="T185" s="144">
        <f t="shared" si="33"/>
        <v>0</v>
      </c>
      <c r="AR185" s="145" t="s">
        <v>251</v>
      </c>
      <c r="AT185" s="145" t="s">
        <v>155</v>
      </c>
      <c r="AU185" s="145" t="s">
        <v>86</v>
      </c>
      <c r="AY185" s="17" t="s">
        <v>152</v>
      </c>
      <c r="BE185" s="146">
        <f t="shared" si="34"/>
        <v>0</v>
      </c>
      <c r="BF185" s="146">
        <f t="shared" si="35"/>
        <v>0</v>
      </c>
      <c r="BG185" s="146">
        <f t="shared" si="36"/>
        <v>0</v>
      </c>
      <c r="BH185" s="146">
        <f t="shared" si="37"/>
        <v>0</v>
      </c>
      <c r="BI185" s="146">
        <f t="shared" si="38"/>
        <v>0</v>
      </c>
      <c r="BJ185" s="17" t="s">
        <v>86</v>
      </c>
      <c r="BK185" s="146">
        <f t="shared" si="39"/>
        <v>0</v>
      </c>
      <c r="BL185" s="17" t="s">
        <v>251</v>
      </c>
      <c r="BM185" s="145" t="s">
        <v>786</v>
      </c>
    </row>
    <row r="186" spans="2:65" s="1" customFormat="1" ht="16.5" customHeight="1">
      <c r="B186" s="32"/>
      <c r="C186" s="133" t="s">
        <v>477</v>
      </c>
      <c r="D186" s="133" t="s">
        <v>155</v>
      </c>
      <c r="E186" s="134" t="s">
        <v>1740</v>
      </c>
      <c r="F186" s="135" t="s">
        <v>1741</v>
      </c>
      <c r="G186" s="136" t="s">
        <v>1731</v>
      </c>
      <c r="H186" s="137">
        <v>51</v>
      </c>
      <c r="I186" s="138"/>
      <c r="J186" s="139">
        <f t="shared" si="30"/>
        <v>0</v>
      </c>
      <c r="K186" s="140"/>
      <c r="L186" s="32"/>
      <c r="M186" s="141" t="s">
        <v>1</v>
      </c>
      <c r="N186" s="142" t="s">
        <v>43</v>
      </c>
      <c r="P186" s="143">
        <f t="shared" si="31"/>
        <v>0</v>
      </c>
      <c r="Q186" s="143">
        <v>0</v>
      </c>
      <c r="R186" s="143">
        <f t="shared" si="32"/>
        <v>0</v>
      </c>
      <c r="S186" s="143">
        <v>0</v>
      </c>
      <c r="T186" s="144">
        <f t="shared" si="33"/>
        <v>0</v>
      </c>
      <c r="AR186" s="145" t="s">
        <v>251</v>
      </c>
      <c r="AT186" s="145" t="s">
        <v>155</v>
      </c>
      <c r="AU186" s="145" t="s">
        <v>86</v>
      </c>
      <c r="AY186" s="17" t="s">
        <v>152</v>
      </c>
      <c r="BE186" s="146">
        <f t="shared" si="34"/>
        <v>0</v>
      </c>
      <c r="BF186" s="146">
        <f t="shared" si="35"/>
        <v>0</v>
      </c>
      <c r="BG186" s="146">
        <f t="shared" si="36"/>
        <v>0</v>
      </c>
      <c r="BH186" s="146">
        <f t="shared" si="37"/>
        <v>0</v>
      </c>
      <c r="BI186" s="146">
        <f t="shared" si="38"/>
        <v>0</v>
      </c>
      <c r="BJ186" s="17" t="s">
        <v>86</v>
      </c>
      <c r="BK186" s="146">
        <f t="shared" si="39"/>
        <v>0</v>
      </c>
      <c r="BL186" s="17" t="s">
        <v>251</v>
      </c>
      <c r="BM186" s="145" t="s">
        <v>797</v>
      </c>
    </row>
    <row r="187" spans="2:65" s="1" customFormat="1" ht="16.5" customHeight="1">
      <c r="B187" s="32"/>
      <c r="C187" s="133" t="s">
        <v>481</v>
      </c>
      <c r="D187" s="133" t="s">
        <v>155</v>
      </c>
      <c r="E187" s="134" t="s">
        <v>1742</v>
      </c>
      <c r="F187" s="135" t="s">
        <v>1743</v>
      </c>
      <c r="G187" s="136" t="s">
        <v>1731</v>
      </c>
      <c r="H187" s="137">
        <v>56</v>
      </c>
      <c r="I187" s="138"/>
      <c r="J187" s="139">
        <f t="shared" si="30"/>
        <v>0</v>
      </c>
      <c r="K187" s="140"/>
      <c r="L187" s="32"/>
      <c r="M187" s="141" t="s">
        <v>1</v>
      </c>
      <c r="N187" s="142" t="s">
        <v>43</v>
      </c>
      <c r="P187" s="143">
        <f t="shared" si="31"/>
        <v>0</v>
      </c>
      <c r="Q187" s="143">
        <v>0</v>
      </c>
      <c r="R187" s="143">
        <f t="shared" si="32"/>
        <v>0</v>
      </c>
      <c r="S187" s="143">
        <v>0</v>
      </c>
      <c r="T187" s="144">
        <f t="shared" si="33"/>
        <v>0</v>
      </c>
      <c r="AR187" s="145" t="s">
        <v>251</v>
      </c>
      <c r="AT187" s="145" t="s">
        <v>155</v>
      </c>
      <c r="AU187" s="145" t="s">
        <v>86</v>
      </c>
      <c r="AY187" s="17" t="s">
        <v>152</v>
      </c>
      <c r="BE187" s="146">
        <f t="shared" si="34"/>
        <v>0</v>
      </c>
      <c r="BF187" s="146">
        <f t="shared" si="35"/>
        <v>0</v>
      </c>
      <c r="BG187" s="146">
        <f t="shared" si="36"/>
        <v>0</v>
      </c>
      <c r="BH187" s="146">
        <f t="shared" si="37"/>
        <v>0</v>
      </c>
      <c r="BI187" s="146">
        <f t="shared" si="38"/>
        <v>0</v>
      </c>
      <c r="BJ187" s="17" t="s">
        <v>86</v>
      </c>
      <c r="BK187" s="146">
        <f t="shared" si="39"/>
        <v>0</v>
      </c>
      <c r="BL187" s="17" t="s">
        <v>251</v>
      </c>
      <c r="BM187" s="145" t="s">
        <v>805</v>
      </c>
    </row>
    <row r="188" spans="2:65" s="1" customFormat="1" ht="21.75" customHeight="1">
      <c r="B188" s="32"/>
      <c r="C188" s="133" t="s">
        <v>486</v>
      </c>
      <c r="D188" s="133" t="s">
        <v>155</v>
      </c>
      <c r="E188" s="134" t="s">
        <v>1744</v>
      </c>
      <c r="F188" s="135" t="s">
        <v>1745</v>
      </c>
      <c r="G188" s="136" t="s">
        <v>1731</v>
      </c>
      <c r="H188" s="137">
        <v>10</v>
      </c>
      <c r="I188" s="138"/>
      <c r="J188" s="139">
        <f t="shared" si="30"/>
        <v>0</v>
      </c>
      <c r="K188" s="140"/>
      <c r="L188" s="32"/>
      <c r="M188" s="141" t="s">
        <v>1</v>
      </c>
      <c r="N188" s="142" t="s">
        <v>43</v>
      </c>
      <c r="P188" s="143">
        <f t="shared" si="31"/>
        <v>0</v>
      </c>
      <c r="Q188" s="143">
        <v>0</v>
      </c>
      <c r="R188" s="143">
        <f t="shared" si="32"/>
        <v>0</v>
      </c>
      <c r="S188" s="143">
        <v>0</v>
      </c>
      <c r="T188" s="144">
        <f t="shared" si="33"/>
        <v>0</v>
      </c>
      <c r="AR188" s="145" t="s">
        <v>251</v>
      </c>
      <c r="AT188" s="145" t="s">
        <v>155</v>
      </c>
      <c r="AU188" s="145" t="s">
        <v>86</v>
      </c>
      <c r="AY188" s="17" t="s">
        <v>152</v>
      </c>
      <c r="BE188" s="146">
        <f t="shared" si="34"/>
        <v>0</v>
      </c>
      <c r="BF188" s="146">
        <f t="shared" si="35"/>
        <v>0</v>
      </c>
      <c r="BG188" s="146">
        <f t="shared" si="36"/>
        <v>0</v>
      </c>
      <c r="BH188" s="146">
        <f t="shared" si="37"/>
        <v>0</v>
      </c>
      <c r="BI188" s="146">
        <f t="shared" si="38"/>
        <v>0</v>
      </c>
      <c r="BJ188" s="17" t="s">
        <v>86</v>
      </c>
      <c r="BK188" s="146">
        <f t="shared" si="39"/>
        <v>0</v>
      </c>
      <c r="BL188" s="17" t="s">
        <v>251</v>
      </c>
      <c r="BM188" s="145" t="s">
        <v>815</v>
      </c>
    </row>
    <row r="189" spans="2:65" s="1" customFormat="1" ht="16.5" customHeight="1">
      <c r="B189" s="32"/>
      <c r="C189" s="133" t="s">
        <v>490</v>
      </c>
      <c r="D189" s="133" t="s">
        <v>155</v>
      </c>
      <c r="E189" s="134" t="s">
        <v>1746</v>
      </c>
      <c r="F189" s="135" t="s">
        <v>1747</v>
      </c>
      <c r="G189" s="136" t="s">
        <v>845</v>
      </c>
      <c r="H189" s="137">
        <v>4</v>
      </c>
      <c r="I189" s="138"/>
      <c r="J189" s="139">
        <f t="shared" si="30"/>
        <v>0</v>
      </c>
      <c r="K189" s="140"/>
      <c r="L189" s="32"/>
      <c r="M189" s="141" t="s">
        <v>1</v>
      </c>
      <c r="N189" s="142" t="s">
        <v>43</v>
      </c>
      <c r="P189" s="143">
        <f t="shared" si="31"/>
        <v>0</v>
      </c>
      <c r="Q189" s="143">
        <v>0</v>
      </c>
      <c r="R189" s="143">
        <f t="shared" si="32"/>
        <v>0</v>
      </c>
      <c r="S189" s="143">
        <v>0</v>
      </c>
      <c r="T189" s="144">
        <f t="shared" si="33"/>
        <v>0</v>
      </c>
      <c r="AR189" s="145" t="s">
        <v>251</v>
      </c>
      <c r="AT189" s="145" t="s">
        <v>155</v>
      </c>
      <c r="AU189" s="145" t="s">
        <v>86</v>
      </c>
      <c r="AY189" s="17" t="s">
        <v>152</v>
      </c>
      <c r="BE189" s="146">
        <f t="shared" si="34"/>
        <v>0</v>
      </c>
      <c r="BF189" s="146">
        <f t="shared" si="35"/>
        <v>0</v>
      </c>
      <c r="BG189" s="146">
        <f t="shared" si="36"/>
        <v>0</v>
      </c>
      <c r="BH189" s="146">
        <f t="shared" si="37"/>
        <v>0</v>
      </c>
      <c r="BI189" s="146">
        <f t="shared" si="38"/>
        <v>0</v>
      </c>
      <c r="BJ189" s="17" t="s">
        <v>86</v>
      </c>
      <c r="BK189" s="146">
        <f t="shared" si="39"/>
        <v>0</v>
      </c>
      <c r="BL189" s="17" t="s">
        <v>251</v>
      </c>
      <c r="BM189" s="145" t="s">
        <v>823</v>
      </c>
    </row>
    <row r="190" spans="2:65" s="1" customFormat="1" ht="16.5" customHeight="1">
      <c r="B190" s="32"/>
      <c r="C190" s="133" t="s">
        <v>496</v>
      </c>
      <c r="D190" s="133" t="s">
        <v>155</v>
      </c>
      <c r="E190" s="134" t="s">
        <v>1748</v>
      </c>
      <c r="F190" s="135" t="s">
        <v>1749</v>
      </c>
      <c r="G190" s="136" t="s">
        <v>1365</v>
      </c>
      <c r="H190" s="137">
        <v>4</v>
      </c>
      <c r="I190" s="138"/>
      <c r="J190" s="139">
        <f t="shared" si="30"/>
        <v>0</v>
      </c>
      <c r="K190" s="140"/>
      <c r="L190" s="32"/>
      <c r="M190" s="141" t="s">
        <v>1</v>
      </c>
      <c r="N190" s="142" t="s">
        <v>43</v>
      </c>
      <c r="P190" s="143">
        <f t="shared" si="31"/>
        <v>0</v>
      </c>
      <c r="Q190" s="143">
        <v>0</v>
      </c>
      <c r="R190" s="143">
        <f t="shared" si="32"/>
        <v>0</v>
      </c>
      <c r="S190" s="143">
        <v>0</v>
      </c>
      <c r="T190" s="144">
        <f t="shared" si="33"/>
        <v>0</v>
      </c>
      <c r="AR190" s="145" t="s">
        <v>251</v>
      </c>
      <c r="AT190" s="145" t="s">
        <v>155</v>
      </c>
      <c r="AU190" s="145" t="s">
        <v>86</v>
      </c>
      <c r="AY190" s="17" t="s">
        <v>152</v>
      </c>
      <c r="BE190" s="146">
        <f t="shared" si="34"/>
        <v>0</v>
      </c>
      <c r="BF190" s="146">
        <f t="shared" si="35"/>
        <v>0</v>
      </c>
      <c r="BG190" s="146">
        <f t="shared" si="36"/>
        <v>0</v>
      </c>
      <c r="BH190" s="146">
        <f t="shared" si="37"/>
        <v>0</v>
      </c>
      <c r="BI190" s="146">
        <f t="shared" si="38"/>
        <v>0</v>
      </c>
      <c r="BJ190" s="17" t="s">
        <v>86</v>
      </c>
      <c r="BK190" s="146">
        <f t="shared" si="39"/>
        <v>0</v>
      </c>
      <c r="BL190" s="17" t="s">
        <v>251</v>
      </c>
      <c r="BM190" s="145" t="s">
        <v>833</v>
      </c>
    </row>
    <row r="191" spans="2:65" s="1" customFormat="1" ht="16.5" customHeight="1">
      <c r="B191" s="32"/>
      <c r="C191" s="133" t="s">
        <v>502</v>
      </c>
      <c r="D191" s="133" t="s">
        <v>155</v>
      </c>
      <c r="E191" s="134" t="s">
        <v>1750</v>
      </c>
      <c r="F191" s="135" t="s">
        <v>1751</v>
      </c>
      <c r="G191" s="136" t="s">
        <v>1365</v>
      </c>
      <c r="H191" s="137">
        <v>4</v>
      </c>
      <c r="I191" s="138"/>
      <c r="J191" s="139">
        <f t="shared" si="30"/>
        <v>0</v>
      </c>
      <c r="K191" s="140"/>
      <c r="L191" s="32"/>
      <c r="M191" s="141" t="s">
        <v>1</v>
      </c>
      <c r="N191" s="142" t="s">
        <v>43</v>
      </c>
      <c r="P191" s="143">
        <f t="shared" si="31"/>
        <v>0</v>
      </c>
      <c r="Q191" s="143">
        <v>0</v>
      </c>
      <c r="R191" s="143">
        <f t="shared" si="32"/>
        <v>0</v>
      </c>
      <c r="S191" s="143">
        <v>0</v>
      </c>
      <c r="T191" s="144">
        <f t="shared" si="33"/>
        <v>0</v>
      </c>
      <c r="AR191" s="145" t="s">
        <v>251</v>
      </c>
      <c r="AT191" s="145" t="s">
        <v>155</v>
      </c>
      <c r="AU191" s="145" t="s">
        <v>86</v>
      </c>
      <c r="AY191" s="17" t="s">
        <v>152</v>
      </c>
      <c r="BE191" s="146">
        <f t="shared" si="34"/>
        <v>0</v>
      </c>
      <c r="BF191" s="146">
        <f t="shared" si="35"/>
        <v>0</v>
      </c>
      <c r="BG191" s="146">
        <f t="shared" si="36"/>
        <v>0</v>
      </c>
      <c r="BH191" s="146">
        <f t="shared" si="37"/>
        <v>0</v>
      </c>
      <c r="BI191" s="146">
        <f t="shared" si="38"/>
        <v>0</v>
      </c>
      <c r="BJ191" s="17" t="s">
        <v>86</v>
      </c>
      <c r="BK191" s="146">
        <f t="shared" si="39"/>
        <v>0</v>
      </c>
      <c r="BL191" s="17" t="s">
        <v>251</v>
      </c>
      <c r="BM191" s="145" t="s">
        <v>842</v>
      </c>
    </row>
    <row r="192" spans="2:65" s="1" customFormat="1" ht="16.5" customHeight="1">
      <c r="B192" s="32"/>
      <c r="C192" s="133" t="s">
        <v>507</v>
      </c>
      <c r="D192" s="133" t="s">
        <v>155</v>
      </c>
      <c r="E192" s="134" t="s">
        <v>1752</v>
      </c>
      <c r="F192" s="135" t="s">
        <v>1753</v>
      </c>
      <c r="G192" s="136" t="s">
        <v>1365</v>
      </c>
      <c r="H192" s="137">
        <v>6</v>
      </c>
      <c r="I192" s="138"/>
      <c r="J192" s="139">
        <f t="shared" si="30"/>
        <v>0</v>
      </c>
      <c r="K192" s="140"/>
      <c r="L192" s="32"/>
      <c r="M192" s="141" t="s">
        <v>1</v>
      </c>
      <c r="N192" s="142" t="s">
        <v>43</v>
      </c>
      <c r="P192" s="143">
        <f t="shared" si="31"/>
        <v>0</v>
      </c>
      <c r="Q192" s="143">
        <v>0</v>
      </c>
      <c r="R192" s="143">
        <f t="shared" si="32"/>
        <v>0</v>
      </c>
      <c r="S192" s="143">
        <v>0</v>
      </c>
      <c r="T192" s="144">
        <f t="shared" si="33"/>
        <v>0</v>
      </c>
      <c r="AR192" s="145" t="s">
        <v>251</v>
      </c>
      <c r="AT192" s="145" t="s">
        <v>155</v>
      </c>
      <c r="AU192" s="145" t="s">
        <v>86</v>
      </c>
      <c r="AY192" s="17" t="s">
        <v>152</v>
      </c>
      <c r="BE192" s="146">
        <f t="shared" si="34"/>
        <v>0</v>
      </c>
      <c r="BF192" s="146">
        <f t="shared" si="35"/>
        <v>0</v>
      </c>
      <c r="BG192" s="146">
        <f t="shared" si="36"/>
        <v>0</v>
      </c>
      <c r="BH192" s="146">
        <f t="shared" si="37"/>
        <v>0</v>
      </c>
      <c r="BI192" s="146">
        <f t="shared" si="38"/>
        <v>0</v>
      </c>
      <c r="BJ192" s="17" t="s">
        <v>86</v>
      </c>
      <c r="BK192" s="146">
        <f t="shared" si="39"/>
        <v>0</v>
      </c>
      <c r="BL192" s="17" t="s">
        <v>251</v>
      </c>
      <c r="BM192" s="145" t="s">
        <v>853</v>
      </c>
    </row>
    <row r="193" spans="2:65" s="1" customFormat="1" ht="16.5" customHeight="1">
      <c r="B193" s="32"/>
      <c r="C193" s="133" t="s">
        <v>511</v>
      </c>
      <c r="D193" s="133" t="s">
        <v>155</v>
      </c>
      <c r="E193" s="134" t="s">
        <v>1754</v>
      </c>
      <c r="F193" s="135" t="s">
        <v>1755</v>
      </c>
      <c r="G193" s="136" t="s">
        <v>1365</v>
      </c>
      <c r="H193" s="137">
        <v>10</v>
      </c>
      <c r="I193" s="138"/>
      <c r="J193" s="139">
        <f t="shared" si="30"/>
        <v>0</v>
      </c>
      <c r="K193" s="140"/>
      <c r="L193" s="32"/>
      <c r="M193" s="141" t="s">
        <v>1</v>
      </c>
      <c r="N193" s="142" t="s">
        <v>43</v>
      </c>
      <c r="P193" s="143">
        <f t="shared" si="31"/>
        <v>0</v>
      </c>
      <c r="Q193" s="143">
        <v>0</v>
      </c>
      <c r="R193" s="143">
        <f t="shared" si="32"/>
        <v>0</v>
      </c>
      <c r="S193" s="143">
        <v>0</v>
      </c>
      <c r="T193" s="144">
        <f t="shared" si="33"/>
        <v>0</v>
      </c>
      <c r="AR193" s="145" t="s">
        <v>251</v>
      </c>
      <c r="AT193" s="145" t="s">
        <v>155</v>
      </c>
      <c r="AU193" s="145" t="s">
        <v>86</v>
      </c>
      <c r="AY193" s="17" t="s">
        <v>152</v>
      </c>
      <c r="BE193" s="146">
        <f t="shared" si="34"/>
        <v>0</v>
      </c>
      <c r="BF193" s="146">
        <f t="shared" si="35"/>
        <v>0</v>
      </c>
      <c r="BG193" s="146">
        <f t="shared" si="36"/>
        <v>0</v>
      </c>
      <c r="BH193" s="146">
        <f t="shared" si="37"/>
        <v>0</v>
      </c>
      <c r="BI193" s="146">
        <f t="shared" si="38"/>
        <v>0</v>
      </c>
      <c r="BJ193" s="17" t="s">
        <v>86</v>
      </c>
      <c r="BK193" s="146">
        <f t="shared" si="39"/>
        <v>0</v>
      </c>
      <c r="BL193" s="17" t="s">
        <v>251</v>
      </c>
      <c r="BM193" s="145" t="s">
        <v>865</v>
      </c>
    </row>
    <row r="194" spans="2:65" s="1" customFormat="1" ht="16.5" customHeight="1">
      <c r="B194" s="32"/>
      <c r="C194" s="133" t="s">
        <v>516</v>
      </c>
      <c r="D194" s="133" t="s">
        <v>155</v>
      </c>
      <c r="E194" s="134" t="s">
        <v>1756</v>
      </c>
      <c r="F194" s="135" t="s">
        <v>1757</v>
      </c>
      <c r="G194" s="136" t="s">
        <v>1365</v>
      </c>
      <c r="H194" s="137">
        <v>2</v>
      </c>
      <c r="I194" s="138"/>
      <c r="J194" s="139">
        <f t="shared" si="30"/>
        <v>0</v>
      </c>
      <c r="K194" s="140"/>
      <c r="L194" s="32"/>
      <c r="M194" s="141" t="s">
        <v>1</v>
      </c>
      <c r="N194" s="142" t="s">
        <v>43</v>
      </c>
      <c r="P194" s="143">
        <f t="shared" si="31"/>
        <v>0</v>
      </c>
      <c r="Q194" s="143">
        <v>0</v>
      </c>
      <c r="R194" s="143">
        <f t="shared" si="32"/>
        <v>0</v>
      </c>
      <c r="S194" s="143">
        <v>0</v>
      </c>
      <c r="T194" s="144">
        <f t="shared" si="33"/>
        <v>0</v>
      </c>
      <c r="AR194" s="145" t="s">
        <v>251</v>
      </c>
      <c r="AT194" s="145" t="s">
        <v>155</v>
      </c>
      <c r="AU194" s="145" t="s">
        <v>86</v>
      </c>
      <c r="AY194" s="17" t="s">
        <v>152</v>
      </c>
      <c r="BE194" s="146">
        <f t="shared" si="34"/>
        <v>0</v>
      </c>
      <c r="BF194" s="146">
        <f t="shared" si="35"/>
        <v>0</v>
      </c>
      <c r="BG194" s="146">
        <f t="shared" si="36"/>
        <v>0</v>
      </c>
      <c r="BH194" s="146">
        <f t="shared" si="37"/>
        <v>0</v>
      </c>
      <c r="BI194" s="146">
        <f t="shared" si="38"/>
        <v>0</v>
      </c>
      <c r="BJ194" s="17" t="s">
        <v>86</v>
      </c>
      <c r="BK194" s="146">
        <f t="shared" si="39"/>
        <v>0</v>
      </c>
      <c r="BL194" s="17" t="s">
        <v>251</v>
      </c>
      <c r="BM194" s="145" t="s">
        <v>874</v>
      </c>
    </row>
    <row r="195" spans="2:65" s="1" customFormat="1" ht="16.5" customHeight="1">
      <c r="B195" s="32"/>
      <c r="C195" s="133" t="s">
        <v>522</v>
      </c>
      <c r="D195" s="133" t="s">
        <v>155</v>
      </c>
      <c r="E195" s="134" t="s">
        <v>1758</v>
      </c>
      <c r="F195" s="135" t="s">
        <v>1759</v>
      </c>
      <c r="G195" s="136" t="s">
        <v>1365</v>
      </c>
      <c r="H195" s="137">
        <v>2</v>
      </c>
      <c r="I195" s="138"/>
      <c r="J195" s="139">
        <f t="shared" si="30"/>
        <v>0</v>
      </c>
      <c r="K195" s="140"/>
      <c r="L195" s="32"/>
      <c r="M195" s="141" t="s">
        <v>1</v>
      </c>
      <c r="N195" s="142" t="s">
        <v>43</v>
      </c>
      <c r="P195" s="143">
        <f t="shared" si="31"/>
        <v>0</v>
      </c>
      <c r="Q195" s="143">
        <v>0</v>
      </c>
      <c r="R195" s="143">
        <f t="shared" si="32"/>
        <v>0</v>
      </c>
      <c r="S195" s="143">
        <v>0</v>
      </c>
      <c r="T195" s="144">
        <f t="shared" si="33"/>
        <v>0</v>
      </c>
      <c r="AR195" s="145" t="s">
        <v>251</v>
      </c>
      <c r="AT195" s="145" t="s">
        <v>155</v>
      </c>
      <c r="AU195" s="145" t="s">
        <v>86</v>
      </c>
      <c r="AY195" s="17" t="s">
        <v>152</v>
      </c>
      <c r="BE195" s="146">
        <f t="shared" si="34"/>
        <v>0</v>
      </c>
      <c r="BF195" s="146">
        <f t="shared" si="35"/>
        <v>0</v>
      </c>
      <c r="BG195" s="146">
        <f t="shared" si="36"/>
        <v>0</v>
      </c>
      <c r="BH195" s="146">
        <f t="shared" si="37"/>
        <v>0</v>
      </c>
      <c r="BI195" s="146">
        <f t="shared" si="38"/>
        <v>0</v>
      </c>
      <c r="BJ195" s="17" t="s">
        <v>86</v>
      </c>
      <c r="BK195" s="146">
        <f t="shared" si="39"/>
        <v>0</v>
      </c>
      <c r="BL195" s="17" t="s">
        <v>251</v>
      </c>
      <c r="BM195" s="145" t="s">
        <v>886</v>
      </c>
    </row>
    <row r="196" spans="2:65" s="11" customFormat="1" ht="25.9" customHeight="1">
      <c r="B196" s="121"/>
      <c r="D196" s="122" t="s">
        <v>77</v>
      </c>
      <c r="E196" s="123" t="s">
        <v>1760</v>
      </c>
      <c r="F196" s="123" t="s">
        <v>1761</v>
      </c>
      <c r="I196" s="124"/>
      <c r="J196" s="125">
        <f>BK196</f>
        <v>0</v>
      </c>
      <c r="L196" s="121"/>
      <c r="M196" s="126"/>
      <c r="P196" s="127">
        <f>SUM(P197:P244)</f>
        <v>0</v>
      </c>
      <c r="R196" s="127">
        <f>SUM(R197:R244)</f>
        <v>0</v>
      </c>
      <c r="T196" s="128">
        <f>SUM(T197:T244)</f>
        <v>0</v>
      </c>
      <c r="AR196" s="122" t="s">
        <v>88</v>
      </c>
      <c r="AT196" s="129" t="s">
        <v>77</v>
      </c>
      <c r="AU196" s="129" t="s">
        <v>78</v>
      </c>
      <c r="AY196" s="122" t="s">
        <v>152</v>
      </c>
      <c r="BK196" s="130">
        <f>SUM(BK197:BK244)</f>
        <v>0</v>
      </c>
    </row>
    <row r="197" spans="2:65" s="1" customFormat="1" ht="16.5" customHeight="1">
      <c r="B197" s="32"/>
      <c r="C197" s="133" t="s">
        <v>528</v>
      </c>
      <c r="D197" s="133" t="s">
        <v>155</v>
      </c>
      <c r="E197" s="134" t="s">
        <v>1762</v>
      </c>
      <c r="F197" s="135" t="s">
        <v>1763</v>
      </c>
      <c r="G197" s="136" t="s">
        <v>845</v>
      </c>
      <c r="H197" s="137">
        <v>1</v>
      </c>
      <c r="I197" s="138"/>
      <c r="J197" s="139">
        <f t="shared" ref="J197:J244" si="40">ROUND(I197*H197,2)</f>
        <v>0</v>
      </c>
      <c r="K197" s="140"/>
      <c r="L197" s="32"/>
      <c r="M197" s="141" t="s">
        <v>1</v>
      </c>
      <c r="N197" s="142" t="s">
        <v>43</v>
      </c>
      <c r="P197" s="143">
        <f t="shared" ref="P197:P244" si="41">O197*H197</f>
        <v>0</v>
      </c>
      <c r="Q197" s="143">
        <v>0</v>
      </c>
      <c r="R197" s="143">
        <f t="shared" ref="R197:R244" si="42">Q197*H197</f>
        <v>0</v>
      </c>
      <c r="S197" s="143">
        <v>0</v>
      </c>
      <c r="T197" s="144">
        <f t="shared" ref="T197:T244" si="43">S197*H197</f>
        <v>0</v>
      </c>
      <c r="AR197" s="145" t="s">
        <v>251</v>
      </c>
      <c r="AT197" s="145" t="s">
        <v>155</v>
      </c>
      <c r="AU197" s="145" t="s">
        <v>86</v>
      </c>
      <c r="AY197" s="17" t="s">
        <v>152</v>
      </c>
      <c r="BE197" s="146">
        <f t="shared" ref="BE197:BE244" si="44">IF(N197="základní",J197,0)</f>
        <v>0</v>
      </c>
      <c r="BF197" s="146">
        <f t="shared" ref="BF197:BF244" si="45">IF(N197="snížená",J197,0)</f>
        <v>0</v>
      </c>
      <c r="BG197" s="146">
        <f t="shared" ref="BG197:BG244" si="46">IF(N197="zákl. přenesená",J197,0)</f>
        <v>0</v>
      </c>
      <c r="BH197" s="146">
        <f t="shared" ref="BH197:BH244" si="47">IF(N197="sníž. přenesená",J197,0)</f>
        <v>0</v>
      </c>
      <c r="BI197" s="146">
        <f t="shared" ref="BI197:BI244" si="48">IF(N197="nulová",J197,0)</f>
        <v>0</v>
      </c>
      <c r="BJ197" s="17" t="s">
        <v>86</v>
      </c>
      <c r="BK197" s="146">
        <f t="shared" ref="BK197:BK244" si="49">ROUND(I197*H197,2)</f>
        <v>0</v>
      </c>
      <c r="BL197" s="17" t="s">
        <v>251</v>
      </c>
      <c r="BM197" s="145" t="s">
        <v>896</v>
      </c>
    </row>
    <row r="198" spans="2:65" s="1" customFormat="1" ht="16.5" customHeight="1">
      <c r="B198" s="32"/>
      <c r="C198" s="133" t="s">
        <v>537</v>
      </c>
      <c r="D198" s="133" t="s">
        <v>155</v>
      </c>
      <c r="E198" s="134" t="s">
        <v>1764</v>
      </c>
      <c r="F198" s="135" t="s">
        <v>1765</v>
      </c>
      <c r="G198" s="136" t="s">
        <v>845</v>
      </c>
      <c r="H198" s="137">
        <v>8</v>
      </c>
      <c r="I198" s="138"/>
      <c r="J198" s="139">
        <f t="shared" si="40"/>
        <v>0</v>
      </c>
      <c r="K198" s="140"/>
      <c r="L198" s="32"/>
      <c r="M198" s="141" t="s">
        <v>1</v>
      </c>
      <c r="N198" s="142" t="s">
        <v>43</v>
      </c>
      <c r="P198" s="143">
        <f t="shared" si="41"/>
        <v>0</v>
      </c>
      <c r="Q198" s="143">
        <v>0</v>
      </c>
      <c r="R198" s="143">
        <f t="shared" si="42"/>
        <v>0</v>
      </c>
      <c r="S198" s="143">
        <v>0</v>
      </c>
      <c r="T198" s="144">
        <f t="shared" si="43"/>
        <v>0</v>
      </c>
      <c r="AR198" s="145" t="s">
        <v>251</v>
      </c>
      <c r="AT198" s="145" t="s">
        <v>155</v>
      </c>
      <c r="AU198" s="145" t="s">
        <v>86</v>
      </c>
      <c r="AY198" s="17" t="s">
        <v>152</v>
      </c>
      <c r="BE198" s="146">
        <f t="shared" si="44"/>
        <v>0</v>
      </c>
      <c r="BF198" s="146">
        <f t="shared" si="45"/>
        <v>0</v>
      </c>
      <c r="BG198" s="146">
        <f t="shared" si="46"/>
        <v>0</v>
      </c>
      <c r="BH198" s="146">
        <f t="shared" si="47"/>
        <v>0</v>
      </c>
      <c r="BI198" s="146">
        <f t="shared" si="48"/>
        <v>0</v>
      </c>
      <c r="BJ198" s="17" t="s">
        <v>86</v>
      </c>
      <c r="BK198" s="146">
        <f t="shared" si="49"/>
        <v>0</v>
      </c>
      <c r="BL198" s="17" t="s">
        <v>251</v>
      </c>
      <c r="BM198" s="145" t="s">
        <v>905</v>
      </c>
    </row>
    <row r="199" spans="2:65" s="1" customFormat="1" ht="16.5" customHeight="1">
      <c r="B199" s="32"/>
      <c r="C199" s="133" t="s">
        <v>543</v>
      </c>
      <c r="D199" s="133" t="s">
        <v>155</v>
      </c>
      <c r="E199" s="134" t="s">
        <v>1766</v>
      </c>
      <c r="F199" s="135" t="s">
        <v>1767</v>
      </c>
      <c r="G199" s="136" t="s">
        <v>845</v>
      </c>
      <c r="H199" s="137">
        <v>1</v>
      </c>
      <c r="I199" s="138"/>
      <c r="J199" s="139">
        <f t="shared" si="40"/>
        <v>0</v>
      </c>
      <c r="K199" s="140"/>
      <c r="L199" s="32"/>
      <c r="M199" s="141" t="s">
        <v>1</v>
      </c>
      <c r="N199" s="142" t="s">
        <v>43</v>
      </c>
      <c r="P199" s="143">
        <f t="shared" si="41"/>
        <v>0</v>
      </c>
      <c r="Q199" s="143">
        <v>0</v>
      </c>
      <c r="R199" s="143">
        <f t="shared" si="42"/>
        <v>0</v>
      </c>
      <c r="S199" s="143">
        <v>0</v>
      </c>
      <c r="T199" s="144">
        <f t="shared" si="43"/>
        <v>0</v>
      </c>
      <c r="AR199" s="145" t="s">
        <v>251</v>
      </c>
      <c r="AT199" s="145" t="s">
        <v>155</v>
      </c>
      <c r="AU199" s="145" t="s">
        <v>86</v>
      </c>
      <c r="AY199" s="17" t="s">
        <v>152</v>
      </c>
      <c r="BE199" s="146">
        <f t="shared" si="44"/>
        <v>0</v>
      </c>
      <c r="BF199" s="146">
        <f t="shared" si="45"/>
        <v>0</v>
      </c>
      <c r="BG199" s="146">
        <f t="shared" si="46"/>
        <v>0</v>
      </c>
      <c r="BH199" s="146">
        <f t="shared" si="47"/>
        <v>0</v>
      </c>
      <c r="BI199" s="146">
        <f t="shared" si="48"/>
        <v>0</v>
      </c>
      <c r="BJ199" s="17" t="s">
        <v>86</v>
      </c>
      <c r="BK199" s="146">
        <f t="shared" si="49"/>
        <v>0</v>
      </c>
      <c r="BL199" s="17" t="s">
        <v>251</v>
      </c>
      <c r="BM199" s="145" t="s">
        <v>916</v>
      </c>
    </row>
    <row r="200" spans="2:65" s="1" customFormat="1" ht="16.5" customHeight="1">
      <c r="B200" s="32"/>
      <c r="C200" s="133" t="s">
        <v>554</v>
      </c>
      <c r="D200" s="133" t="s">
        <v>155</v>
      </c>
      <c r="E200" s="134" t="s">
        <v>1768</v>
      </c>
      <c r="F200" s="135" t="s">
        <v>1769</v>
      </c>
      <c r="G200" s="136" t="s">
        <v>845</v>
      </c>
      <c r="H200" s="137">
        <v>2</v>
      </c>
      <c r="I200" s="138"/>
      <c r="J200" s="139">
        <f t="shared" si="40"/>
        <v>0</v>
      </c>
      <c r="K200" s="140"/>
      <c r="L200" s="32"/>
      <c r="M200" s="141" t="s">
        <v>1</v>
      </c>
      <c r="N200" s="142" t="s">
        <v>43</v>
      </c>
      <c r="P200" s="143">
        <f t="shared" si="41"/>
        <v>0</v>
      </c>
      <c r="Q200" s="143">
        <v>0</v>
      </c>
      <c r="R200" s="143">
        <f t="shared" si="42"/>
        <v>0</v>
      </c>
      <c r="S200" s="143">
        <v>0</v>
      </c>
      <c r="T200" s="144">
        <f t="shared" si="43"/>
        <v>0</v>
      </c>
      <c r="AR200" s="145" t="s">
        <v>251</v>
      </c>
      <c r="AT200" s="145" t="s">
        <v>155</v>
      </c>
      <c r="AU200" s="145" t="s">
        <v>86</v>
      </c>
      <c r="AY200" s="17" t="s">
        <v>152</v>
      </c>
      <c r="BE200" s="146">
        <f t="shared" si="44"/>
        <v>0</v>
      </c>
      <c r="BF200" s="146">
        <f t="shared" si="45"/>
        <v>0</v>
      </c>
      <c r="BG200" s="146">
        <f t="shared" si="46"/>
        <v>0</v>
      </c>
      <c r="BH200" s="146">
        <f t="shared" si="47"/>
        <v>0</v>
      </c>
      <c r="BI200" s="146">
        <f t="shared" si="48"/>
        <v>0</v>
      </c>
      <c r="BJ200" s="17" t="s">
        <v>86</v>
      </c>
      <c r="BK200" s="146">
        <f t="shared" si="49"/>
        <v>0</v>
      </c>
      <c r="BL200" s="17" t="s">
        <v>251</v>
      </c>
      <c r="BM200" s="145" t="s">
        <v>924</v>
      </c>
    </row>
    <row r="201" spans="2:65" s="1" customFormat="1" ht="16.5" customHeight="1">
      <c r="B201" s="32"/>
      <c r="C201" s="133" t="s">
        <v>561</v>
      </c>
      <c r="D201" s="133" t="s">
        <v>155</v>
      </c>
      <c r="E201" s="134" t="s">
        <v>1770</v>
      </c>
      <c r="F201" s="135" t="s">
        <v>1771</v>
      </c>
      <c r="G201" s="136" t="s">
        <v>845</v>
      </c>
      <c r="H201" s="137">
        <v>2</v>
      </c>
      <c r="I201" s="138"/>
      <c r="J201" s="139">
        <f t="shared" si="40"/>
        <v>0</v>
      </c>
      <c r="K201" s="140"/>
      <c r="L201" s="32"/>
      <c r="M201" s="141" t="s">
        <v>1</v>
      </c>
      <c r="N201" s="142" t="s">
        <v>43</v>
      </c>
      <c r="P201" s="143">
        <f t="shared" si="41"/>
        <v>0</v>
      </c>
      <c r="Q201" s="143">
        <v>0</v>
      </c>
      <c r="R201" s="143">
        <f t="shared" si="42"/>
        <v>0</v>
      </c>
      <c r="S201" s="143">
        <v>0</v>
      </c>
      <c r="T201" s="144">
        <f t="shared" si="43"/>
        <v>0</v>
      </c>
      <c r="AR201" s="145" t="s">
        <v>251</v>
      </c>
      <c r="AT201" s="145" t="s">
        <v>155</v>
      </c>
      <c r="AU201" s="145" t="s">
        <v>86</v>
      </c>
      <c r="AY201" s="17" t="s">
        <v>152</v>
      </c>
      <c r="BE201" s="146">
        <f t="shared" si="44"/>
        <v>0</v>
      </c>
      <c r="BF201" s="146">
        <f t="shared" si="45"/>
        <v>0</v>
      </c>
      <c r="BG201" s="146">
        <f t="shared" si="46"/>
        <v>0</v>
      </c>
      <c r="BH201" s="146">
        <f t="shared" si="47"/>
        <v>0</v>
      </c>
      <c r="BI201" s="146">
        <f t="shared" si="48"/>
        <v>0</v>
      </c>
      <c r="BJ201" s="17" t="s">
        <v>86</v>
      </c>
      <c r="BK201" s="146">
        <f t="shared" si="49"/>
        <v>0</v>
      </c>
      <c r="BL201" s="17" t="s">
        <v>251</v>
      </c>
      <c r="BM201" s="145" t="s">
        <v>935</v>
      </c>
    </row>
    <row r="202" spans="2:65" s="1" customFormat="1" ht="21.75" customHeight="1">
      <c r="B202" s="32"/>
      <c r="C202" s="133" t="s">
        <v>567</v>
      </c>
      <c r="D202" s="133" t="s">
        <v>155</v>
      </c>
      <c r="E202" s="134" t="s">
        <v>1772</v>
      </c>
      <c r="F202" s="135" t="s">
        <v>1773</v>
      </c>
      <c r="G202" s="136" t="s">
        <v>845</v>
      </c>
      <c r="H202" s="137">
        <v>4</v>
      </c>
      <c r="I202" s="138"/>
      <c r="J202" s="139">
        <f t="shared" si="40"/>
        <v>0</v>
      </c>
      <c r="K202" s="140"/>
      <c r="L202" s="32"/>
      <c r="M202" s="141" t="s">
        <v>1</v>
      </c>
      <c r="N202" s="142" t="s">
        <v>43</v>
      </c>
      <c r="P202" s="143">
        <f t="shared" si="41"/>
        <v>0</v>
      </c>
      <c r="Q202" s="143">
        <v>0</v>
      </c>
      <c r="R202" s="143">
        <f t="shared" si="42"/>
        <v>0</v>
      </c>
      <c r="S202" s="143">
        <v>0</v>
      </c>
      <c r="T202" s="144">
        <f t="shared" si="43"/>
        <v>0</v>
      </c>
      <c r="AR202" s="145" t="s">
        <v>251</v>
      </c>
      <c r="AT202" s="145" t="s">
        <v>155</v>
      </c>
      <c r="AU202" s="145" t="s">
        <v>86</v>
      </c>
      <c r="AY202" s="17" t="s">
        <v>152</v>
      </c>
      <c r="BE202" s="146">
        <f t="shared" si="44"/>
        <v>0</v>
      </c>
      <c r="BF202" s="146">
        <f t="shared" si="45"/>
        <v>0</v>
      </c>
      <c r="BG202" s="146">
        <f t="shared" si="46"/>
        <v>0</v>
      </c>
      <c r="BH202" s="146">
        <f t="shared" si="47"/>
        <v>0</v>
      </c>
      <c r="BI202" s="146">
        <f t="shared" si="48"/>
        <v>0</v>
      </c>
      <c r="BJ202" s="17" t="s">
        <v>86</v>
      </c>
      <c r="BK202" s="146">
        <f t="shared" si="49"/>
        <v>0</v>
      </c>
      <c r="BL202" s="17" t="s">
        <v>251</v>
      </c>
      <c r="BM202" s="145" t="s">
        <v>945</v>
      </c>
    </row>
    <row r="203" spans="2:65" s="1" customFormat="1" ht="16.5" customHeight="1">
      <c r="B203" s="32"/>
      <c r="C203" s="133" t="s">
        <v>572</v>
      </c>
      <c r="D203" s="133" t="s">
        <v>155</v>
      </c>
      <c r="E203" s="134" t="s">
        <v>1774</v>
      </c>
      <c r="F203" s="135" t="s">
        <v>1775</v>
      </c>
      <c r="G203" s="136" t="s">
        <v>845</v>
      </c>
      <c r="H203" s="137">
        <v>3</v>
      </c>
      <c r="I203" s="138"/>
      <c r="J203" s="139">
        <f t="shared" si="40"/>
        <v>0</v>
      </c>
      <c r="K203" s="140"/>
      <c r="L203" s="32"/>
      <c r="M203" s="141" t="s">
        <v>1</v>
      </c>
      <c r="N203" s="142" t="s">
        <v>43</v>
      </c>
      <c r="P203" s="143">
        <f t="shared" si="41"/>
        <v>0</v>
      </c>
      <c r="Q203" s="143">
        <v>0</v>
      </c>
      <c r="R203" s="143">
        <f t="shared" si="42"/>
        <v>0</v>
      </c>
      <c r="S203" s="143">
        <v>0</v>
      </c>
      <c r="T203" s="144">
        <f t="shared" si="43"/>
        <v>0</v>
      </c>
      <c r="AR203" s="145" t="s">
        <v>251</v>
      </c>
      <c r="AT203" s="145" t="s">
        <v>155</v>
      </c>
      <c r="AU203" s="145" t="s">
        <v>86</v>
      </c>
      <c r="AY203" s="17" t="s">
        <v>152</v>
      </c>
      <c r="BE203" s="146">
        <f t="shared" si="44"/>
        <v>0</v>
      </c>
      <c r="BF203" s="146">
        <f t="shared" si="45"/>
        <v>0</v>
      </c>
      <c r="BG203" s="146">
        <f t="shared" si="46"/>
        <v>0</v>
      </c>
      <c r="BH203" s="146">
        <f t="shared" si="47"/>
        <v>0</v>
      </c>
      <c r="BI203" s="146">
        <f t="shared" si="48"/>
        <v>0</v>
      </c>
      <c r="BJ203" s="17" t="s">
        <v>86</v>
      </c>
      <c r="BK203" s="146">
        <f t="shared" si="49"/>
        <v>0</v>
      </c>
      <c r="BL203" s="17" t="s">
        <v>251</v>
      </c>
      <c r="BM203" s="145" t="s">
        <v>956</v>
      </c>
    </row>
    <row r="204" spans="2:65" s="1" customFormat="1" ht="16.5" customHeight="1">
      <c r="B204" s="32"/>
      <c r="C204" s="133" t="s">
        <v>577</v>
      </c>
      <c r="D204" s="133" t="s">
        <v>155</v>
      </c>
      <c r="E204" s="134" t="s">
        <v>1776</v>
      </c>
      <c r="F204" s="135" t="s">
        <v>1777</v>
      </c>
      <c r="G204" s="136" t="s">
        <v>845</v>
      </c>
      <c r="H204" s="137">
        <v>4</v>
      </c>
      <c r="I204" s="138"/>
      <c r="J204" s="139">
        <f t="shared" si="40"/>
        <v>0</v>
      </c>
      <c r="K204" s="140"/>
      <c r="L204" s="32"/>
      <c r="M204" s="141" t="s">
        <v>1</v>
      </c>
      <c r="N204" s="142" t="s">
        <v>43</v>
      </c>
      <c r="P204" s="143">
        <f t="shared" si="41"/>
        <v>0</v>
      </c>
      <c r="Q204" s="143">
        <v>0</v>
      </c>
      <c r="R204" s="143">
        <f t="shared" si="42"/>
        <v>0</v>
      </c>
      <c r="S204" s="143">
        <v>0</v>
      </c>
      <c r="T204" s="144">
        <f t="shared" si="43"/>
        <v>0</v>
      </c>
      <c r="AR204" s="145" t="s">
        <v>251</v>
      </c>
      <c r="AT204" s="145" t="s">
        <v>155</v>
      </c>
      <c r="AU204" s="145" t="s">
        <v>86</v>
      </c>
      <c r="AY204" s="17" t="s">
        <v>152</v>
      </c>
      <c r="BE204" s="146">
        <f t="shared" si="44"/>
        <v>0</v>
      </c>
      <c r="BF204" s="146">
        <f t="shared" si="45"/>
        <v>0</v>
      </c>
      <c r="BG204" s="146">
        <f t="shared" si="46"/>
        <v>0</v>
      </c>
      <c r="BH204" s="146">
        <f t="shared" si="47"/>
        <v>0</v>
      </c>
      <c r="BI204" s="146">
        <f t="shared" si="48"/>
        <v>0</v>
      </c>
      <c r="BJ204" s="17" t="s">
        <v>86</v>
      </c>
      <c r="BK204" s="146">
        <f t="shared" si="49"/>
        <v>0</v>
      </c>
      <c r="BL204" s="17" t="s">
        <v>251</v>
      </c>
      <c r="BM204" s="145" t="s">
        <v>967</v>
      </c>
    </row>
    <row r="205" spans="2:65" s="1" customFormat="1" ht="16.5" customHeight="1">
      <c r="B205" s="32"/>
      <c r="C205" s="133" t="s">
        <v>581</v>
      </c>
      <c r="D205" s="133" t="s">
        <v>155</v>
      </c>
      <c r="E205" s="134" t="s">
        <v>1778</v>
      </c>
      <c r="F205" s="135" t="s">
        <v>1779</v>
      </c>
      <c r="G205" s="136" t="s">
        <v>845</v>
      </c>
      <c r="H205" s="137">
        <v>1</v>
      </c>
      <c r="I205" s="138"/>
      <c r="J205" s="139">
        <f t="shared" si="40"/>
        <v>0</v>
      </c>
      <c r="K205" s="140"/>
      <c r="L205" s="32"/>
      <c r="M205" s="141" t="s">
        <v>1</v>
      </c>
      <c r="N205" s="142" t="s">
        <v>43</v>
      </c>
      <c r="P205" s="143">
        <f t="shared" si="41"/>
        <v>0</v>
      </c>
      <c r="Q205" s="143">
        <v>0</v>
      </c>
      <c r="R205" s="143">
        <f t="shared" si="42"/>
        <v>0</v>
      </c>
      <c r="S205" s="143">
        <v>0</v>
      </c>
      <c r="T205" s="144">
        <f t="shared" si="43"/>
        <v>0</v>
      </c>
      <c r="AR205" s="145" t="s">
        <v>251</v>
      </c>
      <c r="AT205" s="145" t="s">
        <v>155</v>
      </c>
      <c r="AU205" s="145" t="s">
        <v>86</v>
      </c>
      <c r="AY205" s="17" t="s">
        <v>152</v>
      </c>
      <c r="BE205" s="146">
        <f t="shared" si="44"/>
        <v>0</v>
      </c>
      <c r="BF205" s="146">
        <f t="shared" si="45"/>
        <v>0</v>
      </c>
      <c r="BG205" s="146">
        <f t="shared" si="46"/>
        <v>0</v>
      </c>
      <c r="BH205" s="146">
        <f t="shared" si="47"/>
        <v>0</v>
      </c>
      <c r="BI205" s="146">
        <f t="shared" si="48"/>
        <v>0</v>
      </c>
      <c r="BJ205" s="17" t="s">
        <v>86</v>
      </c>
      <c r="BK205" s="146">
        <f t="shared" si="49"/>
        <v>0</v>
      </c>
      <c r="BL205" s="17" t="s">
        <v>251</v>
      </c>
      <c r="BM205" s="145" t="s">
        <v>976</v>
      </c>
    </row>
    <row r="206" spans="2:65" s="1" customFormat="1" ht="21.75" customHeight="1">
      <c r="B206" s="32"/>
      <c r="C206" s="133" t="s">
        <v>588</v>
      </c>
      <c r="D206" s="133" t="s">
        <v>155</v>
      </c>
      <c r="E206" s="134" t="s">
        <v>1780</v>
      </c>
      <c r="F206" s="135" t="s">
        <v>1781</v>
      </c>
      <c r="G206" s="136" t="s">
        <v>845</v>
      </c>
      <c r="H206" s="137">
        <v>3</v>
      </c>
      <c r="I206" s="138"/>
      <c r="J206" s="139">
        <f t="shared" si="40"/>
        <v>0</v>
      </c>
      <c r="K206" s="140"/>
      <c r="L206" s="32"/>
      <c r="M206" s="141" t="s">
        <v>1</v>
      </c>
      <c r="N206" s="142" t="s">
        <v>43</v>
      </c>
      <c r="P206" s="143">
        <f t="shared" si="41"/>
        <v>0</v>
      </c>
      <c r="Q206" s="143">
        <v>0</v>
      </c>
      <c r="R206" s="143">
        <f t="shared" si="42"/>
        <v>0</v>
      </c>
      <c r="S206" s="143">
        <v>0</v>
      </c>
      <c r="T206" s="144">
        <f t="shared" si="43"/>
        <v>0</v>
      </c>
      <c r="AR206" s="145" t="s">
        <v>251</v>
      </c>
      <c r="AT206" s="145" t="s">
        <v>155</v>
      </c>
      <c r="AU206" s="145" t="s">
        <v>86</v>
      </c>
      <c r="AY206" s="17" t="s">
        <v>152</v>
      </c>
      <c r="BE206" s="146">
        <f t="shared" si="44"/>
        <v>0</v>
      </c>
      <c r="BF206" s="146">
        <f t="shared" si="45"/>
        <v>0</v>
      </c>
      <c r="BG206" s="146">
        <f t="shared" si="46"/>
        <v>0</v>
      </c>
      <c r="BH206" s="146">
        <f t="shared" si="47"/>
        <v>0</v>
      </c>
      <c r="BI206" s="146">
        <f t="shared" si="48"/>
        <v>0</v>
      </c>
      <c r="BJ206" s="17" t="s">
        <v>86</v>
      </c>
      <c r="BK206" s="146">
        <f t="shared" si="49"/>
        <v>0</v>
      </c>
      <c r="BL206" s="17" t="s">
        <v>251</v>
      </c>
      <c r="BM206" s="145" t="s">
        <v>985</v>
      </c>
    </row>
    <row r="207" spans="2:65" s="1" customFormat="1" ht="16.5" customHeight="1">
      <c r="B207" s="32"/>
      <c r="C207" s="133" t="s">
        <v>591</v>
      </c>
      <c r="D207" s="133" t="s">
        <v>155</v>
      </c>
      <c r="E207" s="134" t="s">
        <v>1782</v>
      </c>
      <c r="F207" s="135" t="s">
        <v>1783</v>
      </c>
      <c r="G207" s="136" t="s">
        <v>845</v>
      </c>
      <c r="H207" s="137">
        <v>1</v>
      </c>
      <c r="I207" s="138"/>
      <c r="J207" s="139">
        <f t="shared" si="40"/>
        <v>0</v>
      </c>
      <c r="K207" s="140"/>
      <c r="L207" s="32"/>
      <c r="M207" s="141" t="s">
        <v>1</v>
      </c>
      <c r="N207" s="142" t="s">
        <v>43</v>
      </c>
      <c r="P207" s="143">
        <f t="shared" si="41"/>
        <v>0</v>
      </c>
      <c r="Q207" s="143">
        <v>0</v>
      </c>
      <c r="R207" s="143">
        <f t="shared" si="42"/>
        <v>0</v>
      </c>
      <c r="S207" s="143">
        <v>0</v>
      </c>
      <c r="T207" s="144">
        <f t="shared" si="43"/>
        <v>0</v>
      </c>
      <c r="AR207" s="145" t="s">
        <v>251</v>
      </c>
      <c r="AT207" s="145" t="s">
        <v>155</v>
      </c>
      <c r="AU207" s="145" t="s">
        <v>86</v>
      </c>
      <c r="AY207" s="17" t="s">
        <v>152</v>
      </c>
      <c r="BE207" s="146">
        <f t="shared" si="44"/>
        <v>0</v>
      </c>
      <c r="BF207" s="146">
        <f t="shared" si="45"/>
        <v>0</v>
      </c>
      <c r="BG207" s="146">
        <f t="shared" si="46"/>
        <v>0</v>
      </c>
      <c r="BH207" s="146">
        <f t="shared" si="47"/>
        <v>0</v>
      </c>
      <c r="BI207" s="146">
        <f t="shared" si="48"/>
        <v>0</v>
      </c>
      <c r="BJ207" s="17" t="s">
        <v>86</v>
      </c>
      <c r="BK207" s="146">
        <f t="shared" si="49"/>
        <v>0</v>
      </c>
      <c r="BL207" s="17" t="s">
        <v>251</v>
      </c>
      <c r="BM207" s="145" t="s">
        <v>992</v>
      </c>
    </row>
    <row r="208" spans="2:65" s="1" customFormat="1" ht="16.5" customHeight="1">
      <c r="B208" s="32"/>
      <c r="C208" s="133" t="s">
        <v>598</v>
      </c>
      <c r="D208" s="133" t="s">
        <v>155</v>
      </c>
      <c r="E208" s="134" t="s">
        <v>1784</v>
      </c>
      <c r="F208" s="135" t="s">
        <v>1785</v>
      </c>
      <c r="G208" s="136" t="s">
        <v>845</v>
      </c>
      <c r="H208" s="137">
        <v>1</v>
      </c>
      <c r="I208" s="138"/>
      <c r="J208" s="139">
        <f t="shared" si="40"/>
        <v>0</v>
      </c>
      <c r="K208" s="140"/>
      <c r="L208" s="32"/>
      <c r="M208" s="141" t="s">
        <v>1</v>
      </c>
      <c r="N208" s="142" t="s">
        <v>43</v>
      </c>
      <c r="P208" s="143">
        <f t="shared" si="41"/>
        <v>0</v>
      </c>
      <c r="Q208" s="143">
        <v>0</v>
      </c>
      <c r="R208" s="143">
        <f t="shared" si="42"/>
        <v>0</v>
      </c>
      <c r="S208" s="143">
        <v>0</v>
      </c>
      <c r="T208" s="144">
        <f t="shared" si="43"/>
        <v>0</v>
      </c>
      <c r="AR208" s="145" t="s">
        <v>251</v>
      </c>
      <c r="AT208" s="145" t="s">
        <v>155</v>
      </c>
      <c r="AU208" s="145" t="s">
        <v>86</v>
      </c>
      <c r="AY208" s="17" t="s">
        <v>152</v>
      </c>
      <c r="BE208" s="146">
        <f t="shared" si="44"/>
        <v>0</v>
      </c>
      <c r="BF208" s="146">
        <f t="shared" si="45"/>
        <v>0</v>
      </c>
      <c r="BG208" s="146">
        <f t="shared" si="46"/>
        <v>0</v>
      </c>
      <c r="BH208" s="146">
        <f t="shared" si="47"/>
        <v>0</v>
      </c>
      <c r="BI208" s="146">
        <f t="shared" si="48"/>
        <v>0</v>
      </c>
      <c r="BJ208" s="17" t="s">
        <v>86</v>
      </c>
      <c r="BK208" s="146">
        <f t="shared" si="49"/>
        <v>0</v>
      </c>
      <c r="BL208" s="17" t="s">
        <v>251</v>
      </c>
      <c r="BM208" s="145" t="s">
        <v>1001</v>
      </c>
    </row>
    <row r="209" spans="2:65" s="1" customFormat="1" ht="16.5" customHeight="1">
      <c r="B209" s="32"/>
      <c r="C209" s="133" t="s">
        <v>603</v>
      </c>
      <c r="D209" s="133" t="s">
        <v>155</v>
      </c>
      <c r="E209" s="134" t="s">
        <v>1786</v>
      </c>
      <c r="F209" s="135" t="s">
        <v>1787</v>
      </c>
      <c r="G209" s="136" t="s">
        <v>845</v>
      </c>
      <c r="H209" s="137">
        <v>2</v>
      </c>
      <c r="I209" s="138"/>
      <c r="J209" s="139">
        <f t="shared" si="40"/>
        <v>0</v>
      </c>
      <c r="K209" s="140"/>
      <c r="L209" s="32"/>
      <c r="M209" s="141" t="s">
        <v>1</v>
      </c>
      <c r="N209" s="142" t="s">
        <v>43</v>
      </c>
      <c r="P209" s="143">
        <f t="shared" si="41"/>
        <v>0</v>
      </c>
      <c r="Q209" s="143">
        <v>0</v>
      </c>
      <c r="R209" s="143">
        <f t="shared" si="42"/>
        <v>0</v>
      </c>
      <c r="S209" s="143">
        <v>0</v>
      </c>
      <c r="T209" s="144">
        <f t="shared" si="43"/>
        <v>0</v>
      </c>
      <c r="AR209" s="145" t="s">
        <v>251</v>
      </c>
      <c r="AT209" s="145" t="s">
        <v>155</v>
      </c>
      <c r="AU209" s="145" t="s">
        <v>86</v>
      </c>
      <c r="AY209" s="17" t="s">
        <v>152</v>
      </c>
      <c r="BE209" s="146">
        <f t="shared" si="44"/>
        <v>0</v>
      </c>
      <c r="BF209" s="146">
        <f t="shared" si="45"/>
        <v>0</v>
      </c>
      <c r="BG209" s="146">
        <f t="shared" si="46"/>
        <v>0</v>
      </c>
      <c r="BH209" s="146">
        <f t="shared" si="47"/>
        <v>0</v>
      </c>
      <c r="BI209" s="146">
        <f t="shared" si="48"/>
        <v>0</v>
      </c>
      <c r="BJ209" s="17" t="s">
        <v>86</v>
      </c>
      <c r="BK209" s="146">
        <f t="shared" si="49"/>
        <v>0</v>
      </c>
      <c r="BL209" s="17" t="s">
        <v>251</v>
      </c>
      <c r="BM209" s="145" t="s">
        <v>1010</v>
      </c>
    </row>
    <row r="210" spans="2:65" s="1" customFormat="1" ht="16.5" customHeight="1">
      <c r="B210" s="32"/>
      <c r="C210" s="133" t="s">
        <v>607</v>
      </c>
      <c r="D210" s="133" t="s">
        <v>155</v>
      </c>
      <c r="E210" s="134" t="s">
        <v>1788</v>
      </c>
      <c r="F210" s="135" t="s">
        <v>1789</v>
      </c>
      <c r="G210" s="136" t="s">
        <v>254</v>
      </c>
      <c r="H210" s="137">
        <v>50</v>
      </c>
      <c r="I210" s="138"/>
      <c r="J210" s="139">
        <f t="shared" si="40"/>
        <v>0</v>
      </c>
      <c r="K210" s="140"/>
      <c r="L210" s="32"/>
      <c r="M210" s="141" t="s">
        <v>1</v>
      </c>
      <c r="N210" s="142" t="s">
        <v>43</v>
      </c>
      <c r="P210" s="143">
        <f t="shared" si="41"/>
        <v>0</v>
      </c>
      <c r="Q210" s="143">
        <v>0</v>
      </c>
      <c r="R210" s="143">
        <f t="shared" si="42"/>
        <v>0</v>
      </c>
      <c r="S210" s="143">
        <v>0</v>
      </c>
      <c r="T210" s="144">
        <f t="shared" si="43"/>
        <v>0</v>
      </c>
      <c r="AR210" s="145" t="s">
        <v>251</v>
      </c>
      <c r="AT210" s="145" t="s">
        <v>155</v>
      </c>
      <c r="AU210" s="145" t="s">
        <v>86</v>
      </c>
      <c r="AY210" s="17" t="s">
        <v>152</v>
      </c>
      <c r="BE210" s="146">
        <f t="shared" si="44"/>
        <v>0</v>
      </c>
      <c r="BF210" s="146">
        <f t="shared" si="45"/>
        <v>0</v>
      </c>
      <c r="BG210" s="146">
        <f t="shared" si="46"/>
        <v>0</v>
      </c>
      <c r="BH210" s="146">
        <f t="shared" si="47"/>
        <v>0</v>
      </c>
      <c r="BI210" s="146">
        <f t="shared" si="48"/>
        <v>0</v>
      </c>
      <c r="BJ210" s="17" t="s">
        <v>86</v>
      </c>
      <c r="BK210" s="146">
        <f t="shared" si="49"/>
        <v>0</v>
      </c>
      <c r="BL210" s="17" t="s">
        <v>251</v>
      </c>
      <c r="BM210" s="145" t="s">
        <v>1024</v>
      </c>
    </row>
    <row r="211" spans="2:65" s="1" customFormat="1" ht="16.5" customHeight="1">
      <c r="B211" s="32"/>
      <c r="C211" s="133" t="s">
        <v>613</v>
      </c>
      <c r="D211" s="133" t="s">
        <v>155</v>
      </c>
      <c r="E211" s="134" t="s">
        <v>1790</v>
      </c>
      <c r="F211" s="135" t="s">
        <v>1791</v>
      </c>
      <c r="G211" s="136" t="s">
        <v>845</v>
      </c>
      <c r="H211" s="137">
        <v>1</v>
      </c>
      <c r="I211" s="138"/>
      <c r="J211" s="139">
        <f t="shared" si="40"/>
        <v>0</v>
      </c>
      <c r="K211" s="140"/>
      <c r="L211" s="32"/>
      <c r="M211" s="141" t="s">
        <v>1</v>
      </c>
      <c r="N211" s="142" t="s">
        <v>43</v>
      </c>
      <c r="P211" s="143">
        <f t="shared" si="41"/>
        <v>0</v>
      </c>
      <c r="Q211" s="143">
        <v>0</v>
      </c>
      <c r="R211" s="143">
        <f t="shared" si="42"/>
        <v>0</v>
      </c>
      <c r="S211" s="143">
        <v>0</v>
      </c>
      <c r="T211" s="144">
        <f t="shared" si="43"/>
        <v>0</v>
      </c>
      <c r="AR211" s="145" t="s">
        <v>251</v>
      </c>
      <c r="AT211" s="145" t="s">
        <v>155</v>
      </c>
      <c r="AU211" s="145" t="s">
        <v>86</v>
      </c>
      <c r="AY211" s="17" t="s">
        <v>152</v>
      </c>
      <c r="BE211" s="146">
        <f t="shared" si="44"/>
        <v>0</v>
      </c>
      <c r="BF211" s="146">
        <f t="shared" si="45"/>
        <v>0</v>
      </c>
      <c r="BG211" s="146">
        <f t="shared" si="46"/>
        <v>0</v>
      </c>
      <c r="BH211" s="146">
        <f t="shared" si="47"/>
        <v>0</v>
      </c>
      <c r="BI211" s="146">
        <f t="shared" si="48"/>
        <v>0</v>
      </c>
      <c r="BJ211" s="17" t="s">
        <v>86</v>
      </c>
      <c r="BK211" s="146">
        <f t="shared" si="49"/>
        <v>0</v>
      </c>
      <c r="BL211" s="17" t="s">
        <v>251</v>
      </c>
      <c r="BM211" s="145" t="s">
        <v>1039</v>
      </c>
    </row>
    <row r="212" spans="2:65" s="1" customFormat="1" ht="24.25" customHeight="1">
      <c r="B212" s="32"/>
      <c r="C212" s="133" t="s">
        <v>618</v>
      </c>
      <c r="D212" s="133" t="s">
        <v>155</v>
      </c>
      <c r="E212" s="134" t="s">
        <v>1792</v>
      </c>
      <c r="F212" s="135" t="s">
        <v>1793</v>
      </c>
      <c r="G212" s="136" t="s">
        <v>254</v>
      </c>
      <c r="H212" s="137">
        <v>348</v>
      </c>
      <c r="I212" s="138"/>
      <c r="J212" s="139">
        <f t="shared" si="40"/>
        <v>0</v>
      </c>
      <c r="K212" s="140"/>
      <c r="L212" s="32"/>
      <c r="M212" s="141" t="s">
        <v>1</v>
      </c>
      <c r="N212" s="142" t="s">
        <v>43</v>
      </c>
      <c r="P212" s="143">
        <f t="shared" si="41"/>
        <v>0</v>
      </c>
      <c r="Q212" s="143">
        <v>0</v>
      </c>
      <c r="R212" s="143">
        <f t="shared" si="42"/>
        <v>0</v>
      </c>
      <c r="S212" s="143">
        <v>0</v>
      </c>
      <c r="T212" s="144">
        <f t="shared" si="43"/>
        <v>0</v>
      </c>
      <c r="AR212" s="145" t="s">
        <v>251</v>
      </c>
      <c r="AT212" s="145" t="s">
        <v>155</v>
      </c>
      <c r="AU212" s="145" t="s">
        <v>86</v>
      </c>
      <c r="AY212" s="17" t="s">
        <v>152</v>
      </c>
      <c r="BE212" s="146">
        <f t="shared" si="44"/>
        <v>0</v>
      </c>
      <c r="BF212" s="146">
        <f t="shared" si="45"/>
        <v>0</v>
      </c>
      <c r="BG212" s="146">
        <f t="shared" si="46"/>
        <v>0</v>
      </c>
      <c r="BH212" s="146">
        <f t="shared" si="47"/>
        <v>0</v>
      </c>
      <c r="BI212" s="146">
        <f t="shared" si="48"/>
        <v>0</v>
      </c>
      <c r="BJ212" s="17" t="s">
        <v>86</v>
      </c>
      <c r="BK212" s="146">
        <f t="shared" si="49"/>
        <v>0</v>
      </c>
      <c r="BL212" s="17" t="s">
        <v>251</v>
      </c>
      <c r="BM212" s="145" t="s">
        <v>1050</v>
      </c>
    </row>
    <row r="213" spans="2:65" s="1" customFormat="1" ht="24.25" customHeight="1">
      <c r="B213" s="32"/>
      <c r="C213" s="133" t="s">
        <v>622</v>
      </c>
      <c r="D213" s="133" t="s">
        <v>155</v>
      </c>
      <c r="E213" s="134" t="s">
        <v>1794</v>
      </c>
      <c r="F213" s="135" t="s">
        <v>1795</v>
      </c>
      <c r="G213" s="136" t="s">
        <v>254</v>
      </c>
      <c r="H213" s="137">
        <v>348</v>
      </c>
      <c r="I213" s="138"/>
      <c r="J213" s="139">
        <f t="shared" si="40"/>
        <v>0</v>
      </c>
      <c r="K213" s="140"/>
      <c r="L213" s="32"/>
      <c r="M213" s="141" t="s">
        <v>1</v>
      </c>
      <c r="N213" s="142" t="s">
        <v>43</v>
      </c>
      <c r="P213" s="143">
        <f t="shared" si="41"/>
        <v>0</v>
      </c>
      <c r="Q213" s="143">
        <v>0</v>
      </c>
      <c r="R213" s="143">
        <f t="shared" si="42"/>
        <v>0</v>
      </c>
      <c r="S213" s="143">
        <v>0</v>
      </c>
      <c r="T213" s="144">
        <f t="shared" si="43"/>
        <v>0</v>
      </c>
      <c r="AR213" s="145" t="s">
        <v>251</v>
      </c>
      <c r="AT213" s="145" t="s">
        <v>155</v>
      </c>
      <c r="AU213" s="145" t="s">
        <v>86</v>
      </c>
      <c r="AY213" s="17" t="s">
        <v>152</v>
      </c>
      <c r="BE213" s="146">
        <f t="shared" si="44"/>
        <v>0</v>
      </c>
      <c r="BF213" s="146">
        <f t="shared" si="45"/>
        <v>0</v>
      </c>
      <c r="BG213" s="146">
        <f t="shared" si="46"/>
        <v>0</v>
      </c>
      <c r="BH213" s="146">
        <f t="shared" si="47"/>
        <v>0</v>
      </c>
      <c r="BI213" s="146">
        <f t="shared" si="48"/>
        <v>0</v>
      </c>
      <c r="BJ213" s="17" t="s">
        <v>86</v>
      </c>
      <c r="BK213" s="146">
        <f t="shared" si="49"/>
        <v>0</v>
      </c>
      <c r="BL213" s="17" t="s">
        <v>251</v>
      </c>
      <c r="BM213" s="145" t="s">
        <v>1062</v>
      </c>
    </row>
    <row r="214" spans="2:65" s="1" customFormat="1" ht="24.25" customHeight="1">
      <c r="B214" s="32"/>
      <c r="C214" s="133" t="s">
        <v>626</v>
      </c>
      <c r="D214" s="133" t="s">
        <v>155</v>
      </c>
      <c r="E214" s="134" t="s">
        <v>1796</v>
      </c>
      <c r="F214" s="135" t="s">
        <v>1797</v>
      </c>
      <c r="G214" s="136" t="s">
        <v>254</v>
      </c>
      <c r="H214" s="137">
        <v>96</v>
      </c>
      <c r="I214" s="138"/>
      <c r="J214" s="139">
        <f t="shared" si="40"/>
        <v>0</v>
      </c>
      <c r="K214" s="140"/>
      <c r="L214" s="32"/>
      <c r="M214" s="141" t="s">
        <v>1</v>
      </c>
      <c r="N214" s="142" t="s">
        <v>43</v>
      </c>
      <c r="P214" s="143">
        <f t="shared" si="41"/>
        <v>0</v>
      </c>
      <c r="Q214" s="143">
        <v>0</v>
      </c>
      <c r="R214" s="143">
        <f t="shared" si="42"/>
        <v>0</v>
      </c>
      <c r="S214" s="143">
        <v>0</v>
      </c>
      <c r="T214" s="144">
        <f t="shared" si="43"/>
        <v>0</v>
      </c>
      <c r="AR214" s="145" t="s">
        <v>251</v>
      </c>
      <c r="AT214" s="145" t="s">
        <v>155</v>
      </c>
      <c r="AU214" s="145" t="s">
        <v>86</v>
      </c>
      <c r="AY214" s="17" t="s">
        <v>152</v>
      </c>
      <c r="BE214" s="146">
        <f t="shared" si="44"/>
        <v>0</v>
      </c>
      <c r="BF214" s="146">
        <f t="shared" si="45"/>
        <v>0</v>
      </c>
      <c r="BG214" s="146">
        <f t="shared" si="46"/>
        <v>0</v>
      </c>
      <c r="BH214" s="146">
        <f t="shared" si="47"/>
        <v>0</v>
      </c>
      <c r="BI214" s="146">
        <f t="shared" si="48"/>
        <v>0</v>
      </c>
      <c r="BJ214" s="17" t="s">
        <v>86</v>
      </c>
      <c r="BK214" s="146">
        <f t="shared" si="49"/>
        <v>0</v>
      </c>
      <c r="BL214" s="17" t="s">
        <v>251</v>
      </c>
      <c r="BM214" s="145" t="s">
        <v>1072</v>
      </c>
    </row>
    <row r="215" spans="2:65" s="1" customFormat="1" ht="16.5" customHeight="1">
      <c r="B215" s="32"/>
      <c r="C215" s="133" t="s">
        <v>633</v>
      </c>
      <c r="D215" s="133" t="s">
        <v>155</v>
      </c>
      <c r="E215" s="134" t="s">
        <v>1798</v>
      </c>
      <c r="F215" s="135" t="s">
        <v>1799</v>
      </c>
      <c r="G215" s="136" t="s">
        <v>254</v>
      </c>
      <c r="H215" s="137">
        <v>519</v>
      </c>
      <c r="I215" s="138"/>
      <c r="J215" s="139">
        <f t="shared" si="40"/>
        <v>0</v>
      </c>
      <c r="K215" s="140"/>
      <c r="L215" s="32"/>
      <c r="M215" s="141" t="s">
        <v>1</v>
      </c>
      <c r="N215" s="142" t="s">
        <v>43</v>
      </c>
      <c r="P215" s="143">
        <f t="shared" si="41"/>
        <v>0</v>
      </c>
      <c r="Q215" s="143">
        <v>0</v>
      </c>
      <c r="R215" s="143">
        <f t="shared" si="42"/>
        <v>0</v>
      </c>
      <c r="S215" s="143">
        <v>0</v>
      </c>
      <c r="T215" s="144">
        <f t="shared" si="43"/>
        <v>0</v>
      </c>
      <c r="AR215" s="145" t="s">
        <v>251</v>
      </c>
      <c r="AT215" s="145" t="s">
        <v>155</v>
      </c>
      <c r="AU215" s="145" t="s">
        <v>86</v>
      </c>
      <c r="AY215" s="17" t="s">
        <v>152</v>
      </c>
      <c r="BE215" s="146">
        <f t="shared" si="44"/>
        <v>0</v>
      </c>
      <c r="BF215" s="146">
        <f t="shared" si="45"/>
        <v>0</v>
      </c>
      <c r="BG215" s="146">
        <f t="shared" si="46"/>
        <v>0</v>
      </c>
      <c r="BH215" s="146">
        <f t="shared" si="47"/>
        <v>0</v>
      </c>
      <c r="BI215" s="146">
        <f t="shared" si="48"/>
        <v>0</v>
      </c>
      <c r="BJ215" s="17" t="s">
        <v>86</v>
      </c>
      <c r="BK215" s="146">
        <f t="shared" si="49"/>
        <v>0</v>
      </c>
      <c r="BL215" s="17" t="s">
        <v>251</v>
      </c>
      <c r="BM215" s="145" t="s">
        <v>1081</v>
      </c>
    </row>
    <row r="216" spans="2:65" s="1" customFormat="1" ht="24.25" customHeight="1">
      <c r="B216" s="32"/>
      <c r="C216" s="133" t="s">
        <v>639</v>
      </c>
      <c r="D216" s="133" t="s">
        <v>155</v>
      </c>
      <c r="E216" s="134" t="s">
        <v>1800</v>
      </c>
      <c r="F216" s="135" t="s">
        <v>1801</v>
      </c>
      <c r="G216" s="136" t="s">
        <v>254</v>
      </c>
      <c r="H216" s="137">
        <v>18</v>
      </c>
      <c r="I216" s="138"/>
      <c r="J216" s="139">
        <f t="shared" si="40"/>
        <v>0</v>
      </c>
      <c r="K216" s="140"/>
      <c r="L216" s="32"/>
      <c r="M216" s="141" t="s">
        <v>1</v>
      </c>
      <c r="N216" s="142" t="s">
        <v>43</v>
      </c>
      <c r="P216" s="143">
        <f t="shared" si="41"/>
        <v>0</v>
      </c>
      <c r="Q216" s="143">
        <v>0</v>
      </c>
      <c r="R216" s="143">
        <f t="shared" si="42"/>
        <v>0</v>
      </c>
      <c r="S216" s="143">
        <v>0</v>
      </c>
      <c r="T216" s="144">
        <f t="shared" si="43"/>
        <v>0</v>
      </c>
      <c r="AR216" s="145" t="s">
        <v>251</v>
      </c>
      <c r="AT216" s="145" t="s">
        <v>155</v>
      </c>
      <c r="AU216" s="145" t="s">
        <v>86</v>
      </c>
      <c r="AY216" s="17" t="s">
        <v>152</v>
      </c>
      <c r="BE216" s="146">
        <f t="shared" si="44"/>
        <v>0</v>
      </c>
      <c r="BF216" s="146">
        <f t="shared" si="45"/>
        <v>0</v>
      </c>
      <c r="BG216" s="146">
        <f t="shared" si="46"/>
        <v>0</v>
      </c>
      <c r="BH216" s="146">
        <f t="shared" si="47"/>
        <v>0</v>
      </c>
      <c r="BI216" s="146">
        <f t="shared" si="48"/>
        <v>0</v>
      </c>
      <c r="BJ216" s="17" t="s">
        <v>86</v>
      </c>
      <c r="BK216" s="146">
        <f t="shared" si="49"/>
        <v>0</v>
      </c>
      <c r="BL216" s="17" t="s">
        <v>251</v>
      </c>
      <c r="BM216" s="145" t="s">
        <v>1093</v>
      </c>
    </row>
    <row r="217" spans="2:65" s="1" customFormat="1" ht="24.25" customHeight="1">
      <c r="B217" s="32"/>
      <c r="C217" s="133" t="s">
        <v>644</v>
      </c>
      <c r="D217" s="133" t="s">
        <v>155</v>
      </c>
      <c r="E217" s="134" t="s">
        <v>1802</v>
      </c>
      <c r="F217" s="135" t="s">
        <v>1803</v>
      </c>
      <c r="G217" s="136" t="s">
        <v>254</v>
      </c>
      <c r="H217" s="137">
        <v>72</v>
      </c>
      <c r="I217" s="138"/>
      <c r="J217" s="139">
        <f t="shared" si="40"/>
        <v>0</v>
      </c>
      <c r="K217" s="140"/>
      <c r="L217" s="32"/>
      <c r="M217" s="141" t="s">
        <v>1</v>
      </c>
      <c r="N217" s="142" t="s">
        <v>43</v>
      </c>
      <c r="P217" s="143">
        <f t="shared" si="41"/>
        <v>0</v>
      </c>
      <c r="Q217" s="143">
        <v>0</v>
      </c>
      <c r="R217" s="143">
        <f t="shared" si="42"/>
        <v>0</v>
      </c>
      <c r="S217" s="143">
        <v>0</v>
      </c>
      <c r="T217" s="144">
        <f t="shared" si="43"/>
        <v>0</v>
      </c>
      <c r="AR217" s="145" t="s">
        <v>251</v>
      </c>
      <c r="AT217" s="145" t="s">
        <v>155</v>
      </c>
      <c r="AU217" s="145" t="s">
        <v>86</v>
      </c>
      <c r="AY217" s="17" t="s">
        <v>152</v>
      </c>
      <c r="BE217" s="146">
        <f t="shared" si="44"/>
        <v>0</v>
      </c>
      <c r="BF217" s="146">
        <f t="shared" si="45"/>
        <v>0</v>
      </c>
      <c r="BG217" s="146">
        <f t="shared" si="46"/>
        <v>0</v>
      </c>
      <c r="BH217" s="146">
        <f t="shared" si="47"/>
        <v>0</v>
      </c>
      <c r="BI217" s="146">
        <f t="shared" si="48"/>
        <v>0</v>
      </c>
      <c r="BJ217" s="17" t="s">
        <v>86</v>
      </c>
      <c r="BK217" s="146">
        <f t="shared" si="49"/>
        <v>0</v>
      </c>
      <c r="BL217" s="17" t="s">
        <v>251</v>
      </c>
      <c r="BM217" s="145" t="s">
        <v>1100</v>
      </c>
    </row>
    <row r="218" spans="2:65" s="1" customFormat="1" ht="21.75" customHeight="1">
      <c r="B218" s="32"/>
      <c r="C218" s="133" t="s">
        <v>650</v>
      </c>
      <c r="D218" s="133" t="s">
        <v>155</v>
      </c>
      <c r="E218" s="134" t="s">
        <v>1804</v>
      </c>
      <c r="F218" s="135" t="s">
        <v>1805</v>
      </c>
      <c r="G218" s="136" t="s">
        <v>254</v>
      </c>
      <c r="H218" s="137">
        <v>18</v>
      </c>
      <c r="I218" s="138"/>
      <c r="J218" s="139">
        <f t="shared" si="40"/>
        <v>0</v>
      </c>
      <c r="K218" s="140"/>
      <c r="L218" s="32"/>
      <c r="M218" s="141" t="s">
        <v>1</v>
      </c>
      <c r="N218" s="142" t="s">
        <v>43</v>
      </c>
      <c r="P218" s="143">
        <f t="shared" si="41"/>
        <v>0</v>
      </c>
      <c r="Q218" s="143">
        <v>0</v>
      </c>
      <c r="R218" s="143">
        <f t="shared" si="42"/>
        <v>0</v>
      </c>
      <c r="S218" s="143">
        <v>0</v>
      </c>
      <c r="T218" s="144">
        <f t="shared" si="43"/>
        <v>0</v>
      </c>
      <c r="AR218" s="145" t="s">
        <v>251</v>
      </c>
      <c r="AT218" s="145" t="s">
        <v>155</v>
      </c>
      <c r="AU218" s="145" t="s">
        <v>86</v>
      </c>
      <c r="AY218" s="17" t="s">
        <v>152</v>
      </c>
      <c r="BE218" s="146">
        <f t="shared" si="44"/>
        <v>0</v>
      </c>
      <c r="BF218" s="146">
        <f t="shared" si="45"/>
        <v>0</v>
      </c>
      <c r="BG218" s="146">
        <f t="shared" si="46"/>
        <v>0</v>
      </c>
      <c r="BH218" s="146">
        <f t="shared" si="47"/>
        <v>0</v>
      </c>
      <c r="BI218" s="146">
        <f t="shared" si="48"/>
        <v>0</v>
      </c>
      <c r="BJ218" s="17" t="s">
        <v>86</v>
      </c>
      <c r="BK218" s="146">
        <f t="shared" si="49"/>
        <v>0</v>
      </c>
      <c r="BL218" s="17" t="s">
        <v>251</v>
      </c>
      <c r="BM218" s="145" t="s">
        <v>1121</v>
      </c>
    </row>
    <row r="219" spans="2:65" s="1" customFormat="1" ht="21.75" customHeight="1">
      <c r="B219" s="32"/>
      <c r="C219" s="133" t="s">
        <v>656</v>
      </c>
      <c r="D219" s="133" t="s">
        <v>155</v>
      </c>
      <c r="E219" s="134" t="s">
        <v>1806</v>
      </c>
      <c r="F219" s="135" t="s">
        <v>1807</v>
      </c>
      <c r="G219" s="136" t="s">
        <v>254</v>
      </c>
      <c r="H219" s="137">
        <v>0</v>
      </c>
      <c r="I219" s="138"/>
      <c r="J219" s="139">
        <f t="shared" si="40"/>
        <v>0</v>
      </c>
      <c r="K219" s="140"/>
      <c r="L219" s="32"/>
      <c r="M219" s="141" t="s">
        <v>1</v>
      </c>
      <c r="N219" s="142" t="s">
        <v>43</v>
      </c>
      <c r="P219" s="143">
        <f t="shared" si="41"/>
        <v>0</v>
      </c>
      <c r="Q219" s="143">
        <v>0</v>
      </c>
      <c r="R219" s="143">
        <f t="shared" si="42"/>
        <v>0</v>
      </c>
      <c r="S219" s="143">
        <v>0</v>
      </c>
      <c r="T219" s="144">
        <f t="shared" si="43"/>
        <v>0</v>
      </c>
      <c r="AR219" s="145" t="s">
        <v>251</v>
      </c>
      <c r="AT219" s="145" t="s">
        <v>155</v>
      </c>
      <c r="AU219" s="145" t="s">
        <v>86</v>
      </c>
      <c r="AY219" s="17" t="s">
        <v>152</v>
      </c>
      <c r="BE219" s="146">
        <f t="shared" si="44"/>
        <v>0</v>
      </c>
      <c r="BF219" s="146">
        <f t="shared" si="45"/>
        <v>0</v>
      </c>
      <c r="BG219" s="146">
        <f t="shared" si="46"/>
        <v>0</v>
      </c>
      <c r="BH219" s="146">
        <f t="shared" si="47"/>
        <v>0</v>
      </c>
      <c r="BI219" s="146">
        <f t="shared" si="48"/>
        <v>0</v>
      </c>
      <c r="BJ219" s="17" t="s">
        <v>86</v>
      </c>
      <c r="BK219" s="146">
        <f t="shared" si="49"/>
        <v>0</v>
      </c>
      <c r="BL219" s="17" t="s">
        <v>251</v>
      </c>
      <c r="BM219" s="145" t="s">
        <v>1132</v>
      </c>
    </row>
    <row r="220" spans="2:65" s="1" customFormat="1" ht="16.5" customHeight="1">
      <c r="B220" s="32"/>
      <c r="C220" s="133" t="s">
        <v>660</v>
      </c>
      <c r="D220" s="133" t="s">
        <v>155</v>
      </c>
      <c r="E220" s="134" t="s">
        <v>1808</v>
      </c>
      <c r="F220" s="135" t="s">
        <v>1809</v>
      </c>
      <c r="G220" s="136" t="s">
        <v>254</v>
      </c>
      <c r="H220" s="137">
        <v>50</v>
      </c>
      <c r="I220" s="138"/>
      <c r="J220" s="139">
        <f t="shared" si="40"/>
        <v>0</v>
      </c>
      <c r="K220" s="140"/>
      <c r="L220" s="32"/>
      <c r="M220" s="141" t="s">
        <v>1</v>
      </c>
      <c r="N220" s="142" t="s">
        <v>43</v>
      </c>
      <c r="P220" s="143">
        <f t="shared" si="41"/>
        <v>0</v>
      </c>
      <c r="Q220" s="143">
        <v>0</v>
      </c>
      <c r="R220" s="143">
        <f t="shared" si="42"/>
        <v>0</v>
      </c>
      <c r="S220" s="143">
        <v>0</v>
      </c>
      <c r="T220" s="144">
        <f t="shared" si="43"/>
        <v>0</v>
      </c>
      <c r="AR220" s="145" t="s">
        <v>251</v>
      </c>
      <c r="AT220" s="145" t="s">
        <v>155</v>
      </c>
      <c r="AU220" s="145" t="s">
        <v>86</v>
      </c>
      <c r="AY220" s="17" t="s">
        <v>152</v>
      </c>
      <c r="BE220" s="146">
        <f t="shared" si="44"/>
        <v>0</v>
      </c>
      <c r="BF220" s="146">
        <f t="shared" si="45"/>
        <v>0</v>
      </c>
      <c r="BG220" s="146">
        <f t="shared" si="46"/>
        <v>0</v>
      </c>
      <c r="BH220" s="146">
        <f t="shared" si="47"/>
        <v>0</v>
      </c>
      <c r="BI220" s="146">
        <f t="shared" si="48"/>
        <v>0</v>
      </c>
      <c r="BJ220" s="17" t="s">
        <v>86</v>
      </c>
      <c r="BK220" s="146">
        <f t="shared" si="49"/>
        <v>0</v>
      </c>
      <c r="BL220" s="17" t="s">
        <v>251</v>
      </c>
      <c r="BM220" s="145" t="s">
        <v>1810</v>
      </c>
    </row>
    <row r="221" spans="2:65" s="1" customFormat="1" ht="16.5" customHeight="1">
      <c r="B221" s="32"/>
      <c r="C221" s="133" t="s">
        <v>665</v>
      </c>
      <c r="D221" s="133" t="s">
        <v>155</v>
      </c>
      <c r="E221" s="134" t="s">
        <v>1811</v>
      </c>
      <c r="F221" s="135" t="s">
        <v>1812</v>
      </c>
      <c r="G221" s="136" t="s">
        <v>254</v>
      </c>
      <c r="H221" s="137">
        <v>20</v>
      </c>
      <c r="I221" s="138"/>
      <c r="J221" s="139">
        <f t="shared" si="40"/>
        <v>0</v>
      </c>
      <c r="K221" s="140"/>
      <c r="L221" s="32"/>
      <c r="M221" s="141" t="s">
        <v>1</v>
      </c>
      <c r="N221" s="142" t="s">
        <v>43</v>
      </c>
      <c r="P221" s="143">
        <f t="shared" si="41"/>
        <v>0</v>
      </c>
      <c r="Q221" s="143">
        <v>0</v>
      </c>
      <c r="R221" s="143">
        <f t="shared" si="42"/>
        <v>0</v>
      </c>
      <c r="S221" s="143">
        <v>0</v>
      </c>
      <c r="T221" s="144">
        <f t="shared" si="43"/>
        <v>0</v>
      </c>
      <c r="AR221" s="145" t="s">
        <v>251</v>
      </c>
      <c r="AT221" s="145" t="s">
        <v>155</v>
      </c>
      <c r="AU221" s="145" t="s">
        <v>86</v>
      </c>
      <c r="AY221" s="17" t="s">
        <v>152</v>
      </c>
      <c r="BE221" s="146">
        <f t="shared" si="44"/>
        <v>0</v>
      </c>
      <c r="BF221" s="146">
        <f t="shared" si="45"/>
        <v>0</v>
      </c>
      <c r="BG221" s="146">
        <f t="shared" si="46"/>
        <v>0</v>
      </c>
      <c r="BH221" s="146">
        <f t="shared" si="47"/>
        <v>0</v>
      </c>
      <c r="BI221" s="146">
        <f t="shared" si="48"/>
        <v>0</v>
      </c>
      <c r="BJ221" s="17" t="s">
        <v>86</v>
      </c>
      <c r="BK221" s="146">
        <f t="shared" si="49"/>
        <v>0</v>
      </c>
      <c r="BL221" s="17" t="s">
        <v>251</v>
      </c>
      <c r="BM221" s="145" t="s">
        <v>1813</v>
      </c>
    </row>
    <row r="222" spans="2:65" s="1" customFormat="1" ht="16.5" customHeight="1">
      <c r="B222" s="32"/>
      <c r="C222" s="133" t="s">
        <v>669</v>
      </c>
      <c r="D222" s="133" t="s">
        <v>155</v>
      </c>
      <c r="E222" s="134" t="s">
        <v>1814</v>
      </c>
      <c r="F222" s="135" t="s">
        <v>1815</v>
      </c>
      <c r="G222" s="136" t="s">
        <v>254</v>
      </c>
      <c r="H222" s="137">
        <v>75</v>
      </c>
      <c r="I222" s="138"/>
      <c r="J222" s="139">
        <f t="shared" si="40"/>
        <v>0</v>
      </c>
      <c r="K222" s="140"/>
      <c r="L222" s="32"/>
      <c r="M222" s="141" t="s">
        <v>1</v>
      </c>
      <c r="N222" s="142" t="s">
        <v>43</v>
      </c>
      <c r="P222" s="143">
        <f t="shared" si="41"/>
        <v>0</v>
      </c>
      <c r="Q222" s="143">
        <v>0</v>
      </c>
      <c r="R222" s="143">
        <f t="shared" si="42"/>
        <v>0</v>
      </c>
      <c r="S222" s="143">
        <v>0</v>
      </c>
      <c r="T222" s="144">
        <f t="shared" si="43"/>
        <v>0</v>
      </c>
      <c r="AR222" s="145" t="s">
        <v>251</v>
      </c>
      <c r="AT222" s="145" t="s">
        <v>155</v>
      </c>
      <c r="AU222" s="145" t="s">
        <v>86</v>
      </c>
      <c r="AY222" s="17" t="s">
        <v>152</v>
      </c>
      <c r="BE222" s="146">
        <f t="shared" si="44"/>
        <v>0</v>
      </c>
      <c r="BF222" s="146">
        <f t="shared" si="45"/>
        <v>0</v>
      </c>
      <c r="BG222" s="146">
        <f t="shared" si="46"/>
        <v>0</v>
      </c>
      <c r="BH222" s="146">
        <f t="shared" si="47"/>
        <v>0</v>
      </c>
      <c r="BI222" s="146">
        <f t="shared" si="48"/>
        <v>0</v>
      </c>
      <c r="BJ222" s="17" t="s">
        <v>86</v>
      </c>
      <c r="BK222" s="146">
        <f t="shared" si="49"/>
        <v>0</v>
      </c>
      <c r="BL222" s="17" t="s">
        <v>251</v>
      </c>
      <c r="BM222" s="145" t="s">
        <v>1816</v>
      </c>
    </row>
    <row r="223" spans="2:65" s="1" customFormat="1" ht="21.75" customHeight="1">
      <c r="B223" s="32"/>
      <c r="C223" s="133" t="s">
        <v>675</v>
      </c>
      <c r="D223" s="133" t="s">
        <v>155</v>
      </c>
      <c r="E223" s="134" t="s">
        <v>1817</v>
      </c>
      <c r="F223" s="135" t="s">
        <v>1818</v>
      </c>
      <c r="G223" s="136" t="s">
        <v>254</v>
      </c>
      <c r="H223" s="137">
        <v>260</v>
      </c>
      <c r="I223" s="138"/>
      <c r="J223" s="139">
        <f t="shared" si="40"/>
        <v>0</v>
      </c>
      <c r="K223" s="140"/>
      <c r="L223" s="32"/>
      <c r="M223" s="141" t="s">
        <v>1</v>
      </c>
      <c r="N223" s="142" t="s">
        <v>43</v>
      </c>
      <c r="P223" s="143">
        <f t="shared" si="41"/>
        <v>0</v>
      </c>
      <c r="Q223" s="143">
        <v>0</v>
      </c>
      <c r="R223" s="143">
        <f t="shared" si="42"/>
        <v>0</v>
      </c>
      <c r="S223" s="143">
        <v>0</v>
      </c>
      <c r="T223" s="144">
        <f t="shared" si="43"/>
        <v>0</v>
      </c>
      <c r="AR223" s="145" t="s">
        <v>251</v>
      </c>
      <c r="AT223" s="145" t="s">
        <v>155</v>
      </c>
      <c r="AU223" s="145" t="s">
        <v>86</v>
      </c>
      <c r="AY223" s="17" t="s">
        <v>152</v>
      </c>
      <c r="BE223" s="146">
        <f t="shared" si="44"/>
        <v>0</v>
      </c>
      <c r="BF223" s="146">
        <f t="shared" si="45"/>
        <v>0</v>
      </c>
      <c r="BG223" s="146">
        <f t="shared" si="46"/>
        <v>0</v>
      </c>
      <c r="BH223" s="146">
        <f t="shared" si="47"/>
        <v>0</v>
      </c>
      <c r="BI223" s="146">
        <f t="shared" si="48"/>
        <v>0</v>
      </c>
      <c r="BJ223" s="17" t="s">
        <v>86</v>
      </c>
      <c r="BK223" s="146">
        <f t="shared" si="49"/>
        <v>0</v>
      </c>
      <c r="BL223" s="17" t="s">
        <v>251</v>
      </c>
      <c r="BM223" s="145" t="s">
        <v>1819</v>
      </c>
    </row>
    <row r="224" spans="2:65" s="1" customFormat="1" ht="16.5" customHeight="1">
      <c r="B224" s="32"/>
      <c r="C224" s="133" t="s">
        <v>680</v>
      </c>
      <c r="D224" s="133" t="s">
        <v>155</v>
      </c>
      <c r="E224" s="134" t="s">
        <v>1820</v>
      </c>
      <c r="F224" s="135" t="s">
        <v>1821</v>
      </c>
      <c r="G224" s="136" t="s">
        <v>845</v>
      </c>
      <c r="H224" s="137">
        <v>50</v>
      </c>
      <c r="I224" s="138"/>
      <c r="J224" s="139">
        <f t="shared" si="40"/>
        <v>0</v>
      </c>
      <c r="K224" s="140"/>
      <c r="L224" s="32"/>
      <c r="M224" s="141" t="s">
        <v>1</v>
      </c>
      <c r="N224" s="142" t="s">
        <v>43</v>
      </c>
      <c r="P224" s="143">
        <f t="shared" si="41"/>
        <v>0</v>
      </c>
      <c r="Q224" s="143">
        <v>0</v>
      </c>
      <c r="R224" s="143">
        <f t="shared" si="42"/>
        <v>0</v>
      </c>
      <c r="S224" s="143">
        <v>0</v>
      </c>
      <c r="T224" s="144">
        <f t="shared" si="43"/>
        <v>0</v>
      </c>
      <c r="AR224" s="145" t="s">
        <v>251</v>
      </c>
      <c r="AT224" s="145" t="s">
        <v>155</v>
      </c>
      <c r="AU224" s="145" t="s">
        <v>86</v>
      </c>
      <c r="AY224" s="17" t="s">
        <v>152</v>
      </c>
      <c r="BE224" s="146">
        <f t="shared" si="44"/>
        <v>0</v>
      </c>
      <c r="BF224" s="146">
        <f t="shared" si="45"/>
        <v>0</v>
      </c>
      <c r="BG224" s="146">
        <f t="shared" si="46"/>
        <v>0</v>
      </c>
      <c r="BH224" s="146">
        <f t="shared" si="47"/>
        <v>0</v>
      </c>
      <c r="BI224" s="146">
        <f t="shared" si="48"/>
        <v>0</v>
      </c>
      <c r="BJ224" s="17" t="s">
        <v>86</v>
      </c>
      <c r="BK224" s="146">
        <f t="shared" si="49"/>
        <v>0</v>
      </c>
      <c r="BL224" s="17" t="s">
        <v>251</v>
      </c>
      <c r="BM224" s="145" t="s">
        <v>1822</v>
      </c>
    </row>
    <row r="225" spans="2:65" s="1" customFormat="1" ht="16.5" customHeight="1">
      <c r="B225" s="32"/>
      <c r="C225" s="133" t="s">
        <v>684</v>
      </c>
      <c r="D225" s="133" t="s">
        <v>155</v>
      </c>
      <c r="E225" s="134" t="s">
        <v>1823</v>
      </c>
      <c r="F225" s="135" t="s">
        <v>1824</v>
      </c>
      <c r="G225" s="136" t="s">
        <v>254</v>
      </c>
      <c r="H225" s="137">
        <v>60</v>
      </c>
      <c r="I225" s="138"/>
      <c r="J225" s="139">
        <f t="shared" si="40"/>
        <v>0</v>
      </c>
      <c r="K225" s="140"/>
      <c r="L225" s="32"/>
      <c r="M225" s="141" t="s">
        <v>1</v>
      </c>
      <c r="N225" s="142" t="s">
        <v>43</v>
      </c>
      <c r="P225" s="143">
        <f t="shared" si="41"/>
        <v>0</v>
      </c>
      <c r="Q225" s="143">
        <v>0</v>
      </c>
      <c r="R225" s="143">
        <f t="shared" si="42"/>
        <v>0</v>
      </c>
      <c r="S225" s="143">
        <v>0</v>
      </c>
      <c r="T225" s="144">
        <f t="shared" si="43"/>
        <v>0</v>
      </c>
      <c r="AR225" s="145" t="s">
        <v>251</v>
      </c>
      <c r="AT225" s="145" t="s">
        <v>155</v>
      </c>
      <c r="AU225" s="145" t="s">
        <v>86</v>
      </c>
      <c r="AY225" s="17" t="s">
        <v>152</v>
      </c>
      <c r="BE225" s="146">
        <f t="shared" si="44"/>
        <v>0</v>
      </c>
      <c r="BF225" s="146">
        <f t="shared" si="45"/>
        <v>0</v>
      </c>
      <c r="BG225" s="146">
        <f t="shared" si="46"/>
        <v>0</v>
      </c>
      <c r="BH225" s="146">
        <f t="shared" si="47"/>
        <v>0</v>
      </c>
      <c r="BI225" s="146">
        <f t="shared" si="48"/>
        <v>0</v>
      </c>
      <c r="BJ225" s="17" t="s">
        <v>86</v>
      </c>
      <c r="BK225" s="146">
        <f t="shared" si="49"/>
        <v>0</v>
      </c>
      <c r="BL225" s="17" t="s">
        <v>251</v>
      </c>
      <c r="BM225" s="145" t="s">
        <v>1825</v>
      </c>
    </row>
    <row r="226" spans="2:65" s="1" customFormat="1" ht="16.5" customHeight="1">
      <c r="B226" s="32"/>
      <c r="C226" s="133" t="s">
        <v>690</v>
      </c>
      <c r="D226" s="133" t="s">
        <v>155</v>
      </c>
      <c r="E226" s="134" t="s">
        <v>1826</v>
      </c>
      <c r="F226" s="135" t="s">
        <v>1827</v>
      </c>
      <c r="G226" s="136" t="s">
        <v>254</v>
      </c>
      <c r="H226" s="137">
        <v>95</v>
      </c>
      <c r="I226" s="138"/>
      <c r="J226" s="139">
        <f t="shared" si="40"/>
        <v>0</v>
      </c>
      <c r="K226" s="140"/>
      <c r="L226" s="32"/>
      <c r="M226" s="141" t="s">
        <v>1</v>
      </c>
      <c r="N226" s="142" t="s">
        <v>43</v>
      </c>
      <c r="P226" s="143">
        <f t="shared" si="41"/>
        <v>0</v>
      </c>
      <c r="Q226" s="143">
        <v>0</v>
      </c>
      <c r="R226" s="143">
        <f t="shared" si="42"/>
        <v>0</v>
      </c>
      <c r="S226" s="143">
        <v>0</v>
      </c>
      <c r="T226" s="144">
        <f t="shared" si="43"/>
        <v>0</v>
      </c>
      <c r="AR226" s="145" t="s">
        <v>251</v>
      </c>
      <c r="AT226" s="145" t="s">
        <v>155</v>
      </c>
      <c r="AU226" s="145" t="s">
        <v>86</v>
      </c>
      <c r="AY226" s="17" t="s">
        <v>152</v>
      </c>
      <c r="BE226" s="146">
        <f t="shared" si="44"/>
        <v>0</v>
      </c>
      <c r="BF226" s="146">
        <f t="shared" si="45"/>
        <v>0</v>
      </c>
      <c r="BG226" s="146">
        <f t="shared" si="46"/>
        <v>0</v>
      </c>
      <c r="BH226" s="146">
        <f t="shared" si="47"/>
        <v>0</v>
      </c>
      <c r="BI226" s="146">
        <f t="shared" si="48"/>
        <v>0</v>
      </c>
      <c r="BJ226" s="17" t="s">
        <v>86</v>
      </c>
      <c r="BK226" s="146">
        <f t="shared" si="49"/>
        <v>0</v>
      </c>
      <c r="BL226" s="17" t="s">
        <v>251</v>
      </c>
      <c r="BM226" s="145" t="s">
        <v>1828</v>
      </c>
    </row>
    <row r="227" spans="2:65" s="1" customFormat="1" ht="16.5" customHeight="1">
      <c r="B227" s="32"/>
      <c r="C227" s="133" t="s">
        <v>694</v>
      </c>
      <c r="D227" s="133" t="s">
        <v>155</v>
      </c>
      <c r="E227" s="134" t="s">
        <v>1829</v>
      </c>
      <c r="F227" s="135" t="s">
        <v>1830</v>
      </c>
      <c r="G227" s="136" t="s">
        <v>254</v>
      </c>
      <c r="H227" s="137">
        <v>95</v>
      </c>
      <c r="I227" s="138"/>
      <c r="J227" s="139">
        <f t="shared" si="40"/>
        <v>0</v>
      </c>
      <c r="K227" s="140"/>
      <c r="L227" s="32"/>
      <c r="M227" s="141" t="s">
        <v>1</v>
      </c>
      <c r="N227" s="142" t="s">
        <v>43</v>
      </c>
      <c r="P227" s="143">
        <f t="shared" si="41"/>
        <v>0</v>
      </c>
      <c r="Q227" s="143">
        <v>0</v>
      </c>
      <c r="R227" s="143">
        <f t="shared" si="42"/>
        <v>0</v>
      </c>
      <c r="S227" s="143">
        <v>0</v>
      </c>
      <c r="T227" s="144">
        <f t="shared" si="43"/>
        <v>0</v>
      </c>
      <c r="AR227" s="145" t="s">
        <v>251</v>
      </c>
      <c r="AT227" s="145" t="s">
        <v>155</v>
      </c>
      <c r="AU227" s="145" t="s">
        <v>86</v>
      </c>
      <c r="AY227" s="17" t="s">
        <v>152</v>
      </c>
      <c r="BE227" s="146">
        <f t="shared" si="44"/>
        <v>0</v>
      </c>
      <c r="BF227" s="146">
        <f t="shared" si="45"/>
        <v>0</v>
      </c>
      <c r="BG227" s="146">
        <f t="shared" si="46"/>
        <v>0</v>
      </c>
      <c r="BH227" s="146">
        <f t="shared" si="47"/>
        <v>0</v>
      </c>
      <c r="BI227" s="146">
        <f t="shared" si="48"/>
        <v>0</v>
      </c>
      <c r="BJ227" s="17" t="s">
        <v>86</v>
      </c>
      <c r="BK227" s="146">
        <f t="shared" si="49"/>
        <v>0</v>
      </c>
      <c r="BL227" s="17" t="s">
        <v>251</v>
      </c>
      <c r="BM227" s="145" t="s">
        <v>1831</v>
      </c>
    </row>
    <row r="228" spans="2:65" s="1" customFormat="1" ht="21.75" customHeight="1">
      <c r="B228" s="32"/>
      <c r="C228" s="133" t="s">
        <v>701</v>
      </c>
      <c r="D228" s="133" t="s">
        <v>155</v>
      </c>
      <c r="E228" s="134" t="s">
        <v>1832</v>
      </c>
      <c r="F228" s="135" t="s">
        <v>1833</v>
      </c>
      <c r="G228" s="136" t="s">
        <v>254</v>
      </c>
      <c r="H228" s="137">
        <v>20</v>
      </c>
      <c r="I228" s="138"/>
      <c r="J228" s="139">
        <f t="shared" si="40"/>
        <v>0</v>
      </c>
      <c r="K228" s="140"/>
      <c r="L228" s="32"/>
      <c r="M228" s="141" t="s">
        <v>1</v>
      </c>
      <c r="N228" s="142" t="s">
        <v>43</v>
      </c>
      <c r="P228" s="143">
        <f t="shared" si="41"/>
        <v>0</v>
      </c>
      <c r="Q228" s="143">
        <v>0</v>
      </c>
      <c r="R228" s="143">
        <f t="shared" si="42"/>
        <v>0</v>
      </c>
      <c r="S228" s="143">
        <v>0</v>
      </c>
      <c r="T228" s="144">
        <f t="shared" si="43"/>
        <v>0</v>
      </c>
      <c r="AR228" s="145" t="s">
        <v>251</v>
      </c>
      <c r="AT228" s="145" t="s">
        <v>155</v>
      </c>
      <c r="AU228" s="145" t="s">
        <v>86</v>
      </c>
      <c r="AY228" s="17" t="s">
        <v>152</v>
      </c>
      <c r="BE228" s="146">
        <f t="shared" si="44"/>
        <v>0</v>
      </c>
      <c r="BF228" s="146">
        <f t="shared" si="45"/>
        <v>0</v>
      </c>
      <c r="BG228" s="146">
        <f t="shared" si="46"/>
        <v>0</v>
      </c>
      <c r="BH228" s="146">
        <f t="shared" si="47"/>
        <v>0</v>
      </c>
      <c r="BI228" s="146">
        <f t="shared" si="48"/>
        <v>0</v>
      </c>
      <c r="BJ228" s="17" t="s">
        <v>86</v>
      </c>
      <c r="BK228" s="146">
        <f t="shared" si="49"/>
        <v>0</v>
      </c>
      <c r="BL228" s="17" t="s">
        <v>251</v>
      </c>
      <c r="BM228" s="145" t="s">
        <v>1834</v>
      </c>
    </row>
    <row r="229" spans="2:65" s="1" customFormat="1" ht="21.75" customHeight="1">
      <c r="B229" s="32"/>
      <c r="C229" s="133" t="s">
        <v>706</v>
      </c>
      <c r="D229" s="133" t="s">
        <v>155</v>
      </c>
      <c r="E229" s="134" t="s">
        <v>1835</v>
      </c>
      <c r="F229" s="135" t="s">
        <v>1836</v>
      </c>
      <c r="G229" s="136" t="s">
        <v>845</v>
      </c>
      <c r="H229" s="137">
        <v>40</v>
      </c>
      <c r="I229" s="138"/>
      <c r="J229" s="139">
        <f t="shared" si="40"/>
        <v>0</v>
      </c>
      <c r="K229" s="140"/>
      <c r="L229" s="32"/>
      <c r="M229" s="141" t="s">
        <v>1</v>
      </c>
      <c r="N229" s="142" t="s">
        <v>43</v>
      </c>
      <c r="P229" s="143">
        <f t="shared" si="41"/>
        <v>0</v>
      </c>
      <c r="Q229" s="143">
        <v>0</v>
      </c>
      <c r="R229" s="143">
        <f t="shared" si="42"/>
        <v>0</v>
      </c>
      <c r="S229" s="143">
        <v>0</v>
      </c>
      <c r="T229" s="144">
        <f t="shared" si="43"/>
        <v>0</v>
      </c>
      <c r="AR229" s="145" t="s">
        <v>251</v>
      </c>
      <c r="AT229" s="145" t="s">
        <v>155</v>
      </c>
      <c r="AU229" s="145" t="s">
        <v>86</v>
      </c>
      <c r="AY229" s="17" t="s">
        <v>152</v>
      </c>
      <c r="BE229" s="146">
        <f t="shared" si="44"/>
        <v>0</v>
      </c>
      <c r="BF229" s="146">
        <f t="shared" si="45"/>
        <v>0</v>
      </c>
      <c r="BG229" s="146">
        <f t="shared" si="46"/>
        <v>0</v>
      </c>
      <c r="BH229" s="146">
        <f t="shared" si="47"/>
        <v>0</v>
      </c>
      <c r="BI229" s="146">
        <f t="shared" si="48"/>
        <v>0</v>
      </c>
      <c r="BJ229" s="17" t="s">
        <v>86</v>
      </c>
      <c r="BK229" s="146">
        <f t="shared" si="49"/>
        <v>0</v>
      </c>
      <c r="BL229" s="17" t="s">
        <v>251</v>
      </c>
      <c r="BM229" s="145" t="s">
        <v>1218</v>
      </c>
    </row>
    <row r="230" spans="2:65" s="1" customFormat="1" ht="21.75" customHeight="1">
      <c r="B230" s="32"/>
      <c r="C230" s="133" t="s">
        <v>713</v>
      </c>
      <c r="D230" s="133" t="s">
        <v>155</v>
      </c>
      <c r="E230" s="134" t="s">
        <v>1837</v>
      </c>
      <c r="F230" s="135" t="s">
        <v>1838</v>
      </c>
      <c r="G230" s="136" t="s">
        <v>254</v>
      </c>
      <c r="H230" s="137">
        <v>15</v>
      </c>
      <c r="I230" s="138"/>
      <c r="J230" s="139">
        <f t="shared" si="40"/>
        <v>0</v>
      </c>
      <c r="K230" s="140"/>
      <c r="L230" s="32"/>
      <c r="M230" s="141" t="s">
        <v>1</v>
      </c>
      <c r="N230" s="142" t="s">
        <v>43</v>
      </c>
      <c r="P230" s="143">
        <f t="shared" si="41"/>
        <v>0</v>
      </c>
      <c r="Q230" s="143">
        <v>0</v>
      </c>
      <c r="R230" s="143">
        <f t="shared" si="42"/>
        <v>0</v>
      </c>
      <c r="S230" s="143">
        <v>0</v>
      </c>
      <c r="T230" s="144">
        <f t="shared" si="43"/>
        <v>0</v>
      </c>
      <c r="AR230" s="145" t="s">
        <v>251</v>
      </c>
      <c r="AT230" s="145" t="s">
        <v>155</v>
      </c>
      <c r="AU230" s="145" t="s">
        <v>86</v>
      </c>
      <c r="AY230" s="17" t="s">
        <v>152</v>
      </c>
      <c r="BE230" s="146">
        <f t="shared" si="44"/>
        <v>0</v>
      </c>
      <c r="BF230" s="146">
        <f t="shared" si="45"/>
        <v>0</v>
      </c>
      <c r="BG230" s="146">
        <f t="shared" si="46"/>
        <v>0</v>
      </c>
      <c r="BH230" s="146">
        <f t="shared" si="47"/>
        <v>0</v>
      </c>
      <c r="BI230" s="146">
        <f t="shared" si="48"/>
        <v>0</v>
      </c>
      <c r="BJ230" s="17" t="s">
        <v>86</v>
      </c>
      <c r="BK230" s="146">
        <f t="shared" si="49"/>
        <v>0</v>
      </c>
      <c r="BL230" s="17" t="s">
        <v>251</v>
      </c>
      <c r="BM230" s="145" t="s">
        <v>1839</v>
      </c>
    </row>
    <row r="231" spans="2:65" s="1" customFormat="1" ht="16.5" customHeight="1">
      <c r="B231" s="32"/>
      <c r="C231" s="133" t="s">
        <v>718</v>
      </c>
      <c r="D231" s="133" t="s">
        <v>155</v>
      </c>
      <c r="E231" s="134" t="s">
        <v>1840</v>
      </c>
      <c r="F231" s="135" t="s">
        <v>1841</v>
      </c>
      <c r="G231" s="136" t="s">
        <v>845</v>
      </c>
      <c r="H231" s="137">
        <v>8</v>
      </c>
      <c r="I231" s="138"/>
      <c r="J231" s="139">
        <f t="shared" si="40"/>
        <v>0</v>
      </c>
      <c r="K231" s="140"/>
      <c r="L231" s="32"/>
      <c r="M231" s="141" t="s">
        <v>1</v>
      </c>
      <c r="N231" s="142" t="s">
        <v>43</v>
      </c>
      <c r="P231" s="143">
        <f t="shared" si="41"/>
        <v>0</v>
      </c>
      <c r="Q231" s="143">
        <v>0</v>
      </c>
      <c r="R231" s="143">
        <f t="shared" si="42"/>
        <v>0</v>
      </c>
      <c r="S231" s="143">
        <v>0</v>
      </c>
      <c r="T231" s="144">
        <f t="shared" si="43"/>
        <v>0</v>
      </c>
      <c r="AR231" s="145" t="s">
        <v>251</v>
      </c>
      <c r="AT231" s="145" t="s">
        <v>155</v>
      </c>
      <c r="AU231" s="145" t="s">
        <v>86</v>
      </c>
      <c r="AY231" s="17" t="s">
        <v>152</v>
      </c>
      <c r="BE231" s="146">
        <f t="shared" si="44"/>
        <v>0</v>
      </c>
      <c r="BF231" s="146">
        <f t="shared" si="45"/>
        <v>0</v>
      </c>
      <c r="BG231" s="146">
        <f t="shared" si="46"/>
        <v>0</v>
      </c>
      <c r="BH231" s="146">
        <f t="shared" si="47"/>
        <v>0</v>
      </c>
      <c r="BI231" s="146">
        <f t="shared" si="48"/>
        <v>0</v>
      </c>
      <c r="BJ231" s="17" t="s">
        <v>86</v>
      </c>
      <c r="BK231" s="146">
        <f t="shared" si="49"/>
        <v>0</v>
      </c>
      <c r="BL231" s="17" t="s">
        <v>251</v>
      </c>
      <c r="BM231" s="145" t="s">
        <v>1842</v>
      </c>
    </row>
    <row r="232" spans="2:65" s="1" customFormat="1" ht="16.5" customHeight="1">
      <c r="B232" s="32"/>
      <c r="C232" s="133" t="s">
        <v>722</v>
      </c>
      <c r="D232" s="133" t="s">
        <v>155</v>
      </c>
      <c r="E232" s="134" t="s">
        <v>1843</v>
      </c>
      <c r="F232" s="135" t="s">
        <v>1844</v>
      </c>
      <c r="G232" s="136" t="s">
        <v>845</v>
      </c>
      <c r="H232" s="137">
        <v>76</v>
      </c>
      <c r="I232" s="138"/>
      <c r="J232" s="139">
        <f t="shared" si="40"/>
        <v>0</v>
      </c>
      <c r="K232" s="140"/>
      <c r="L232" s="32"/>
      <c r="M232" s="141" t="s">
        <v>1</v>
      </c>
      <c r="N232" s="142" t="s">
        <v>43</v>
      </c>
      <c r="P232" s="143">
        <f t="shared" si="41"/>
        <v>0</v>
      </c>
      <c r="Q232" s="143">
        <v>0</v>
      </c>
      <c r="R232" s="143">
        <f t="shared" si="42"/>
        <v>0</v>
      </c>
      <c r="S232" s="143">
        <v>0</v>
      </c>
      <c r="T232" s="144">
        <f t="shared" si="43"/>
        <v>0</v>
      </c>
      <c r="AR232" s="145" t="s">
        <v>251</v>
      </c>
      <c r="AT232" s="145" t="s">
        <v>155</v>
      </c>
      <c r="AU232" s="145" t="s">
        <v>86</v>
      </c>
      <c r="AY232" s="17" t="s">
        <v>152</v>
      </c>
      <c r="BE232" s="146">
        <f t="shared" si="44"/>
        <v>0</v>
      </c>
      <c r="BF232" s="146">
        <f t="shared" si="45"/>
        <v>0</v>
      </c>
      <c r="BG232" s="146">
        <f t="shared" si="46"/>
        <v>0</v>
      </c>
      <c r="BH232" s="146">
        <f t="shared" si="47"/>
        <v>0</v>
      </c>
      <c r="BI232" s="146">
        <f t="shared" si="48"/>
        <v>0</v>
      </c>
      <c r="BJ232" s="17" t="s">
        <v>86</v>
      </c>
      <c r="BK232" s="146">
        <f t="shared" si="49"/>
        <v>0</v>
      </c>
      <c r="BL232" s="17" t="s">
        <v>251</v>
      </c>
      <c r="BM232" s="145" t="s">
        <v>1845</v>
      </c>
    </row>
    <row r="233" spans="2:65" s="1" customFormat="1" ht="16.5" customHeight="1">
      <c r="B233" s="32"/>
      <c r="C233" s="133" t="s">
        <v>729</v>
      </c>
      <c r="D233" s="133" t="s">
        <v>155</v>
      </c>
      <c r="E233" s="134" t="s">
        <v>1846</v>
      </c>
      <c r="F233" s="135" t="s">
        <v>1847</v>
      </c>
      <c r="G233" s="136" t="s">
        <v>177</v>
      </c>
      <c r="H233" s="137">
        <v>0.2</v>
      </c>
      <c r="I233" s="138"/>
      <c r="J233" s="139">
        <f t="shared" si="40"/>
        <v>0</v>
      </c>
      <c r="K233" s="140"/>
      <c r="L233" s="32"/>
      <c r="M233" s="141" t="s">
        <v>1</v>
      </c>
      <c r="N233" s="142" t="s">
        <v>43</v>
      </c>
      <c r="P233" s="143">
        <f t="shared" si="41"/>
        <v>0</v>
      </c>
      <c r="Q233" s="143">
        <v>0</v>
      </c>
      <c r="R233" s="143">
        <f t="shared" si="42"/>
        <v>0</v>
      </c>
      <c r="S233" s="143">
        <v>0</v>
      </c>
      <c r="T233" s="144">
        <f t="shared" si="43"/>
        <v>0</v>
      </c>
      <c r="AR233" s="145" t="s">
        <v>251</v>
      </c>
      <c r="AT233" s="145" t="s">
        <v>155</v>
      </c>
      <c r="AU233" s="145" t="s">
        <v>86</v>
      </c>
      <c r="AY233" s="17" t="s">
        <v>152</v>
      </c>
      <c r="BE233" s="146">
        <f t="shared" si="44"/>
        <v>0</v>
      </c>
      <c r="BF233" s="146">
        <f t="shared" si="45"/>
        <v>0</v>
      </c>
      <c r="BG233" s="146">
        <f t="shared" si="46"/>
        <v>0</v>
      </c>
      <c r="BH233" s="146">
        <f t="shared" si="47"/>
        <v>0</v>
      </c>
      <c r="BI233" s="146">
        <f t="shared" si="48"/>
        <v>0</v>
      </c>
      <c r="BJ233" s="17" t="s">
        <v>86</v>
      </c>
      <c r="BK233" s="146">
        <f t="shared" si="49"/>
        <v>0</v>
      </c>
      <c r="BL233" s="17" t="s">
        <v>251</v>
      </c>
      <c r="BM233" s="145" t="s">
        <v>1848</v>
      </c>
    </row>
    <row r="234" spans="2:65" s="1" customFormat="1" ht="16.5" customHeight="1">
      <c r="B234" s="32"/>
      <c r="C234" s="133" t="s">
        <v>734</v>
      </c>
      <c r="D234" s="133" t="s">
        <v>155</v>
      </c>
      <c r="E234" s="134" t="s">
        <v>1849</v>
      </c>
      <c r="F234" s="135" t="s">
        <v>1850</v>
      </c>
      <c r="G234" s="136" t="s">
        <v>845</v>
      </c>
      <c r="H234" s="137">
        <v>30</v>
      </c>
      <c r="I234" s="138"/>
      <c r="J234" s="139">
        <f t="shared" si="40"/>
        <v>0</v>
      </c>
      <c r="K234" s="140"/>
      <c r="L234" s="32"/>
      <c r="M234" s="141" t="s">
        <v>1</v>
      </c>
      <c r="N234" s="142" t="s">
        <v>43</v>
      </c>
      <c r="P234" s="143">
        <f t="shared" si="41"/>
        <v>0</v>
      </c>
      <c r="Q234" s="143">
        <v>0</v>
      </c>
      <c r="R234" s="143">
        <f t="shared" si="42"/>
        <v>0</v>
      </c>
      <c r="S234" s="143">
        <v>0</v>
      </c>
      <c r="T234" s="144">
        <f t="shared" si="43"/>
        <v>0</v>
      </c>
      <c r="AR234" s="145" t="s">
        <v>251</v>
      </c>
      <c r="AT234" s="145" t="s">
        <v>155</v>
      </c>
      <c r="AU234" s="145" t="s">
        <v>86</v>
      </c>
      <c r="AY234" s="17" t="s">
        <v>152</v>
      </c>
      <c r="BE234" s="146">
        <f t="shared" si="44"/>
        <v>0</v>
      </c>
      <c r="BF234" s="146">
        <f t="shared" si="45"/>
        <v>0</v>
      </c>
      <c r="BG234" s="146">
        <f t="shared" si="46"/>
        <v>0</v>
      </c>
      <c r="BH234" s="146">
        <f t="shared" si="47"/>
        <v>0</v>
      </c>
      <c r="BI234" s="146">
        <f t="shared" si="48"/>
        <v>0</v>
      </c>
      <c r="BJ234" s="17" t="s">
        <v>86</v>
      </c>
      <c r="BK234" s="146">
        <f t="shared" si="49"/>
        <v>0</v>
      </c>
      <c r="BL234" s="17" t="s">
        <v>251</v>
      </c>
      <c r="BM234" s="145" t="s">
        <v>1851</v>
      </c>
    </row>
    <row r="235" spans="2:65" s="1" customFormat="1" ht="16.5" customHeight="1">
      <c r="B235" s="32"/>
      <c r="C235" s="133" t="s">
        <v>739</v>
      </c>
      <c r="D235" s="133" t="s">
        <v>155</v>
      </c>
      <c r="E235" s="134" t="s">
        <v>1852</v>
      </c>
      <c r="F235" s="135" t="s">
        <v>1853</v>
      </c>
      <c r="G235" s="136" t="s">
        <v>845</v>
      </c>
      <c r="H235" s="137">
        <v>2</v>
      </c>
      <c r="I235" s="138"/>
      <c r="J235" s="139">
        <f t="shared" si="40"/>
        <v>0</v>
      </c>
      <c r="K235" s="140"/>
      <c r="L235" s="32"/>
      <c r="M235" s="141" t="s">
        <v>1</v>
      </c>
      <c r="N235" s="142" t="s">
        <v>43</v>
      </c>
      <c r="P235" s="143">
        <f t="shared" si="41"/>
        <v>0</v>
      </c>
      <c r="Q235" s="143">
        <v>0</v>
      </c>
      <c r="R235" s="143">
        <f t="shared" si="42"/>
        <v>0</v>
      </c>
      <c r="S235" s="143">
        <v>0</v>
      </c>
      <c r="T235" s="144">
        <f t="shared" si="43"/>
        <v>0</v>
      </c>
      <c r="AR235" s="145" t="s">
        <v>251</v>
      </c>
      <c r="AT235" s="145" t="s">
        <v>155</v>
      </c>
      <c r="AU235" s="145" t="s">
        <v>86</v>
      </c>
      <c r="AY235" s="17" t="s">
        <v>152</v>
      </c>
      <c r="BE235" s="146">
        <f t="shared" si="44"/>
        <v>0</v>
      </c>
      <c r="BF235" s="146">
        <f t="shared" si="45"/>
        <v>0</v>
      </c>
      <c r="BG235" s="146">
        <f t="shared" si="46"/>
        <v>0</v>
      </c>
      <c r="BH235" s="146">
        <f t="shared" si="47"/>
        <v>0</v>
      </c>
      <c r="BI235" s="146">
        <f t="shared" si="48"/>
        <v>0</v>
      </c>
      <c r="BJ235" s="17" t="s">
        <v>86</v>
      </c>
      <c r="BK235" s="146">
        <f t="shared" si="49"/>
        <v>0</v>
      </c>
      <c r="BL235" s="17" t="s">
        <v>251</v>
      </c>
      <c r="BM235" s="145" t="s">
        <v>1854</v>
      </c>
    </row>
    <row r="236" spans="2:65" s="1" customFormat="1" ht="16.5" customHeight="1">
      <c r="B236" s="32"/>
      <c r="C236" s="133" t="s">
        <v>744</v>
      </c>
      <c r="D236" s="133" t="s">
        <v>155</v>
      </c>
      <c r="E236" s="134" t="s">
        <v>1855</v>
      </c>
      <c r="F236" s="135" t="s">
        <v>1856</v>
      </c>
      <c r="G236" s="136" t="s">
        <v>845</v>
      </c>
      <c r="H236" s="137">
        <v>1</v>
      </c>
      <c r="I236" s="138"/>
      <c r="J236" s="139">
        <f t="shared" si="40"/>
        <v>0</v>
      </c>
      <c r="K236" s="140"/>
      <c r="L236" s="32"/>
      <c r="M236" s="141" t="s">
        <v>1</v>
      </c>
      <c r="N236" s="142" t="s">
        <v>43</v>
      </c>
      <c r="P236" s="143">
        <f t="shared" si="41"/>
        <v>0</v>
      </c>
      <c r="Q236" s="143">
        <v>0</v>
      </c>
      <c r="R236" s="143">
        <f t="shared" si="42"/>
        <v>0</v>
      </c>
      <c r="S236" s="143">
        <v>0</v>
      </c>
      <c r="T236" s="144">
        <f t="shared" si="43"/>
        <v>0</v>
      </c>
      <c r="AR236" s="145" t="s">
        <v>251</v>
      </c>
      <c r="AT236" s="145" t="s">
        <v>155</v>
      </c>
      <c r="AU236" s="145" t="s">
        <v>86</v>
      </c>
      <c r="AY236" s="17" t="s">
        <v>152</v>
      </c>
      <c r="BE236" s="146">
        <f t="shared" si="44"/>
        <v>0</v>
      </c>
      <c r="BF236" s="146">
        <f t="shared" si="45"/>
        <v>0</v>
      </c>
      <c r="BG236" s="146">
        <f t="shared" si="46"/>
        <v>0</v>
      </c>
      <c r="BH236" s="146">
        <f t="shared" si="47"/>
        <v>0</v>
      </c>
      <c r="BI236" s="146">
        <f t="shared" si="48"/>
        <v>0</v>
      </c>
      <c r="BJ236" s="17" t="s">
        <v>86</v>
      </c>
      <c r="BK236" s="146">
        <f t="shared" si="49"/>
        <v>0</v>
      </c>
      <c r="BL236" s="17" t="s">
        <v>251</v>
      </c>
      <c r="BM236" s="145" t="s">
        <v>1857</v>
      </c>
    </row>
    <row r="237" spans="2:65" s="1" customFormat="1" ht="24.25" customHeight="1">
      <c r="B237" s="32"/>
      <c r="C237" s="133" t="s">
        <v>749</v>
      </c>
      <c r="D237" s="133" t="s">
        <v>155</v>
      </c>
      <c r="E237" s="134" t="s">
        <v>1858</v>
      </c>
      <c r="F237" s="135" t="s">
        <v>1859</v>
      </c>
      <c r="G237" s="136" t="s">
        <v>845</v>
      </c>
      <c r="H237" s="137">
        <v>4</v>
      </c>
      <c r="I237" s="138"/>
      <c r="J237" s="139">
        <f t="shared" si="40"/>
        <v>0</v>
      </c>
      <c r="K237" s="140"/>
      <c r="L237" s="32"/>
      <c r="M237" s="141" t="s">
        <v>1</v>
      </c>
      <c r="N237" s="142" t="s">
        <v>43</v>
      </c>
      <c r="P237" s="143">
        <f t="shared" si="41"/>
        <v>0</v>
      </c>
      <c r="Q237" s="143">
        <v>0</v>
      </c>
      <c r="R237" s="143">
        <f t="shared" si="42"/>
        <v>0</v>
      </c>
      <c r="S237" s="143">
        <v>0</v>
      </c>
      <c r="T237" s="144">
        <f t="shared" si="43"/>
        <v>0</v>
      </c>
      <c r="AR237" s="145" t="s">
        <v>251</v>
      </c>
      <c r="AT237" s="145" t="s">
        <v>155</v>
      </c>
      <c r="AU237" s="145" t="s">
        <v>86</v>
      </c>
      <c r="AY237" s="17" t="s">
        <v>152</v>
      </c>
      <c r="BE237" s="146">
        <f t="shared" si="44"/>
        <v>0</v>
      </c>
      <c r="BF237" s="146">
        <f t="shared" si="45"/>
        <v>0</v>
      </c>
      <c r="BG237" s="146">
        <f t="shared" si="46"/>
        <v>0</v>
      </c>
      <c r="BH237" s="146">
        <f t="shared" si="47"/>
        <v>0</v>
      </c>
      <c r="BI237" s="146">
        <f t="shared" si="48"/>
        <v>0</v>
      </c>
      <c r="BJ237" s="17" t="s">
        <v>86</v>
      </c>
      <c r="BK237" s="146">
        <f t="shared" si="49"/>
        <v>0</v>
      </c>
      <c r="BL237" s="17" t="s">
        <v>251</v>
      </c>
      <c r="BM237" s="145" t="s">
        <v>1860</v>
      </c>
    </row>
    <row r="238" spans="2:65" s="1" customFormat="1" ht="16.5" customHeight="1">
      <c r="B238" s="32"/>
      <c r="C238" s="133" t="s">
        <v>754</v>
      </c>
      <c r="D238" s="133" t="s">
        <v>155</v>
      </c>
      <c r="E238" s="134" t="s">
        <v>1861</v>
      </c>
      <c r="F238" s="135" t="s">
        <v>1862</v>
      </c>
      <c r="G238" s="136" t="s">
        <v>845</v>
      </c>
      <c r="H238" s="137">
        <v>3</v>
      </c>
      <c r="I238" s="138"/>
      <c r="J238" s="139">
        <f t="shared" si="40"/>
        <v>0</v>
      </c>
      <c r="K238" s="140"/>
      <c r="L238" s="32"/>
      <c r="M238" s="141" t="s">
        <v>1</v>
      </c>
      <c r="N238" s="142" t="s">
        <v>43</v>
      </c>
      <c r="P238" s="143">
        <f t="shared" si="41"/>
        <v>0</v>
      </c>
      <c r="Q238" s="143">
        <v>0</v>
      </c>
      <c r="R238" s="143">
        <f t="shared" si="42"/>
        <v>0</v>
      </c>
      <c r="S238" s="143">
        <v>0</v>
      </c>
      <c r="T238" s="144">
        <f t="shared" si="43"/>
        <v>0</v>
      </c>
      <c r="AR238" s="145" t="s">
        <v>251</v>
      </c>
      <c r="AT238" s="145" t="s">
        <v>155</v>
      </c>
      <c r="AU238" s="145" t="s">
        <v>86</v>
      </c>
      <c r="AY238" s="17" t="s">
        <v>152</v>
      </c>
      <c r="BE238" s="146">
        <f t="shared" si="44"/>
        <v>0</v>
      </c>
      <c r="BF238" s="146">
        <f t="shared" si="45"/>
        <v>0</v>
      </c>
      <c r="BG238" s="146">
        <f t="shared" si="46"/>
        <v>0</v>
      </c>
      <c r="BH238" s="146">
        <f t="shared" si="47"/>
        <v>0</v>
      </c>
      <c r="BI238" s="146">
        <f t="shared" si="48"/>
        <v>0</v>
      </c>
      <c r="BJ238" s="17" t="s">
        <v>86</v>
      </c>
      <c r="BK238" s="146">
        <f t="shared" si="49"/>
        <v>0</v>
      </c>
      <c r="BL238" s="17" t="s">
        <v>251</v>
      </c>
      <c r="BM238" s="145" t="s">
        <v>1863</v>
      </c>
    </row>
    <row r="239" spans="2:65" s="1" customFormat="1" ht="16.5" customHeight="1">
      <c r="B239" s="32"/>
      <c r="C239" s="133" t="s">
        <v>759</v>
      </c>
      <c r="D239" s="133" t="s">
        <v>155</v>
      </c>
      <c r="E239" s="134" t="s">
        <v>1864</v>
      </c>
      <c r="F239" s="135" t="s">
        <v>1865</v>
      </c>
      <c r="G239" s="136" t="s">
        <v>177</v>
      </c>
      <c r="H239" s="137">
        <v>25</v>
      </c>
      <c r="I239" s="138"/>
      <c r="J239" s="139">
        <f t="shared" si="40"/>
        <v>0</v>
      </c>
      <c r="K239" s="140"/>
      <c r="L239" s="32"/>
      <c r="M239" s="141" t="s">
        <v>1</v>
      </c>
      <c r="N239" s="142" t="s">
        <v>43</v>
      </c>
      <c r="P239" s="143">
        <f t="shared" si="41"/>
        <v>0</v>
      </c>
      <c r="Q239" s="143">
        <v>0</v>
      </c>
      <c r="R239" s="143">
        <f t="shared" si="42"/>
        <v>0</v>
      </c>
      <c r="S239" s="143">
        <v>0</v>
      </c>
      <c r="T239" s="144">
        <f t="shared" si="43"/>
        <v>0</v>
      </c>
      <c r="AR239" s="145" t="s">
        <v>251</v>
      </c>
      <c r="AT239" s="145" t="s">
        <v>155</v>
      </c>
      <c r="AU239" s="145" t="s">
        <v>86</v>
      </c>
      <c r="AY239" s="17" t="s">
        <v>152</v>
      </c>
      <c r="BE239" s="146">
        <f t="shared" si="44"/>
        <v>0</v>
      </c>
      <c r="BF239" s="146">
        <f t="shared" si="45"/>
        <v>0</v>
      </c>
      <c r="BG239" s="146">
        <f t="shared" si="46"/>
        <v>0</v>
      </c>
      <c r="BH239" s="146">
        <f t="shared" si="47"/>
        <v>0</v>
      </c>
      <c r="BI239" s="146">
        <f t="shared" si="48"/>
        <v>0</v>
      </c>
      <c r="BJ239" s="17" t="s">
        <v>86</v>
      </c>
      <c r="BK239" s="146">
        <f t="shared" si="49"/>
        <v>0</v>
      </c>
      <c r="BL239" s="17" t="s">
        <v>251</v>
      </c>
      <c r="BM239" s="145" t="s">
        <v>1866</v>
      </c>
    </row>
    <row r="240" spans="2:65" s="1" customFormat="1" ht="16.5" customHeight="1">
      <c r="B240" s="32"/>
      <c r="C240" s="133" t="s">
        <v>763</v>
      </c>
      <c r="D240" s="133" t="s">
        <v>155</v>
      </c>
      <c r="E240" s="134" t="s">
        <v>1867</v>
      </c>
      <c r="F240" s="135" t="s">
        <v>1868</v>
      </c>
      <c r="G240" s="136" t="s">
        <v>1365</v>
      </c>
      <c r="H240" s="137">
        <v>6</v>
      </c>
      <c r="I240" s="138"/>
      <c r="J240" s="139">
        <f t="shared" si="40"/>
        <v>0</v>
      </c>
      <c r="K240" s="140"/>
      <c r="L240" s="32"/>
      <c r="M240" s="141" t="s">
        <v>1</v>
      </c>
      <c r="N240" s="142" t="s">
        <v>43</v>
      </c>
      <c r="P240" s="143">
        <f t="shared" si="41"/>
        <v>0</v>
      </c>
      <c r="Q240" s="143">
        <v>0</v>
      </c>
      <c r="R240" s="143">
        <f t="shared" si="42"/>
        <v>0</v>
      </c>
      <c r="S240" s="143">
        <v>0</v>
      </c>
      <c r="T240" s="144">
        <f t="shared" si="43"/>
        <v>0</v>
      </c>
      <c r="AR240" s="145" t="s">
        <v>251</v>
      </c>
      <c r="AT240" s="145" t="s">
        <v>155</v>
      </c>
      <c r="AU240" s="145" t="s">
        <v>86</v>
      </c>
      <c r="AY240" s="17" t="s">
        <v>152</v>
      </c>
      <c r="BE240" s="146">
        <f t="shared" si="44"/>
        <v>0</v>
      </c>
      <c r="BF240" s="146">
        <f t="shared" si="45"/>
        <v>0</v>
      </c>
      <c r="BG240" s="146">
        <f t="shared" si="46"/>
        <v>0</v>
      </c>
      <c r="BH240" s="146">
        <f t="shared" si="47"/>
        <v>0</v>
      </c>
      <c r="BI240" s="146">
        <f t="shared" si="48"/>
        <v>0</v>
      </c>
      <c r="BJ240" s="17" t="s">
        <v>86</v>
      </c>
      <c r="BK240" s="146">
        <f t="shared" si="49"/>
        <v>0</v>
      </c>
      <c r="BL240" s="17" t="s">
        <v>251</v>
      </c>
      <c r="BM240" s="145" t="s">
        <v>1869</v>
      </c>
    </row>
    <row r="241" spans="2:65" s="1" customFormat="1" ht="16.5" customHeight="1">
      <c r="B241" s="32"/>
      <c r="C241" s="133" t="s">
        <v>767</v>
      </c>
      <c r="D241" s="133" t="s">
        <v>155</v>
      </c>
      <c r="E241" s="134" t="s">
        <v>1870</v>
      </c>
      <c r="F241" s="135" t="s">
        <v>1871</v>
      </c>
      <c r="G241" s="136" t="s">
        <v>1365</v>
      </c>
      <c r="H241" s="137">
        <v>4</v>
      </c>
      <c r="I241" s="138"/>
      <c r="J241" s="139">
        <f t="shared" si="40"/>
        <v>0</v>
      </c>
      <c r="K241" s="140"/>
      <c r="L241" s="32"/>
      <c r="M241" s="141" t="s">
        <v>1</v>
      </c>
      <c r="N241" s="142" t="s">
        <v>43</v>
      </c>
      <c r="P241" s="143">
        <f t="shared" si="41"/>
        <v>0</v>
      </c>
      <c r="Q241" s="143">
        <v>0</v>
      </c>
      <c r="R241" s="143">
        <f t="shared" si="42"/>
        <v>0</v>
      </c>
      <c r="S241" s="143">
        <v>0</v>
      </c>
      <c r="T241" s="144">
        <f t="shared" si="43"/>
        <v>0</v>
      </c>
      <c r="AR241" s="145" t="s">
        <v>251</v>
      </c>
      <c r="AT241" s="145" t="s">
        <v>155</v>
      </c>
      <c r="AU241" s="145" t="s">
        <v>86</v>
      </c>
      <c r="AY241" s="17" t="s">
        <v>152</v>
      </c>
      <c r="BE241" s="146">
        <f t="shared" si="44"/>
        <v>0</v>
      </c>
      <c r="BF241" s="146">
        <f t="shared" si="45"/>
        <v>0</v>
      </c>
      <c r="BG241" s="146">
        <f t="shared" si="46"/>
        <v>0</v>
      </c>
      <c r="BH241" s="146">
        <f t="shared" si="47"/>
        <v>0</v>
      </c>
      <c r="BI241" s="146">
        <f t="shared" si="48"/>
        <v>0</v>
      </c>
      <c r="BJ241" s="17" t="s">
        <v>86</v>
      </c>
      <c r="BK241" s="146">
        <f t="shared" si="49"/>
        <v>0</v>
      </c>
      <c r="BL241" s="17" t="s">
        <v>251</v>
      </c>
      <c r="BM241" s="145" t="s">
        <v>1872</v>
      </c>
    </row>
    <row r="242" spans="2:65" s="1" customFormat="1" ht="16.5" customHeight="1">
      <c r="B242" s="32"/>
      <c r="C242" s="133" t="s">
        <v>774</v>
      </c>
      <c r="D242" s="133" t="s">
        <v>155</v>
      </c>
      <c r="E242" s="134" t="s">
        <v>1873</v>
      </c>
      <c r="F242" s="135" t="s">
        <v>1874</v>
      </c>
      <c r="G242" s="136" t="s">
        <v>1365</v>
      </c>
      <c r="H242" s="137">
        <v>10</v>
      </c>
      <c r="I242" s="138"/>
      <c r="J242" s="139">
        <f t="shared" si="40"/>
        <v>0</v>
      </c>
      <c r="K242" s="140"/>
      <c r="L242" s="32"/>
      <c r="M242" s="141" t="s">
        <v>1</v>
      </c>
      <c r="N242" s="142" t="s">
        <v>43</v>
      </c>
      <c r="P242" s="143">
        <f t="shared" si="41"/>
        <v>0</v>
      </c>
      <c r="Q242" s="143">
        <v>0</v>
      </c>
      <c r="R242" s="143">
        <f t="shared" si="42"/>
        <v>0</v>
      </c>
      <c r="S242" s="143">
        <v>0</v>
      </c>
      <c r="T242" s="144">
        <f t="shared" si="43"/>
        <v>0</v>
      </c>
      <c r="AR242" s="145" t="s">
        <v>251</v>
      </c>
      <c r="AT242" s="145" t="s">
        <v>155</v>
      </c>
      <c r="AU242" s="145" t="s">
        <v>86</v>
      </c>
      <c r="AY242" s="17" t="s">
        <v>152</v>
      </c>
      <c r="BE242" s="146">
        <f t="shared" si="44"/>
        <v>0</v>
      </c>
      <c r="BF242" s="146">
        <f t="shared" si="45"/>
        <v>0</v>
      </c>
      <c r="BG242" s="146">
        <f t="shared" si="46"/>
        <v>0</v>
      </c>
      <c r="BH242" s="146">
        <f t="shared" si="47"/>
        <v>0</v>
      </c>
      <c r="BI242" s="146">
        <f t="shared" si="48"/>
        <v>0</v>
      </c>
      <c r="BJ242" s="17" t="s">
        <v>86</v>
      </c>
      <c r="BK242" s="146">
        <f t="shared" si="49"/>
        <v>0</v>
      </c>
      <c r="BL242" s="17" t="s">
        <v>251</v>
      </c>
      <c r="BM242" s="145" t="s">
        <v>1875</v>
      </c>
    </row>
    <row r="243" spans="2:65" s="1" customFormat="1" ht="21.75" customHeight="1">
      <c r="B243" s="32"/>
      <c r="C243" s="133" t="s">
        <v>781</v>
      </c>
      <c r="D243" s="133" t="s">
        <v>155</v>
      </c>
      <c r="E243" s="134" t="s">
        <v>1876</v>
      </c>
      <c r="F243" s="135" t="s">
        <v>1877</v>
      </c>
      <c r="G243" s="136" t="s">
        <v>1365</v>
      </c>
      <c r="H243" s="137">
        <v>8</v>
      </c>
      <c r="I243" s="138"/>
      <c r="J243" s="139">
        <f t="shared" si="40"/>
        <v>0</v>
      </c>
      <c r="K243" s="140"/>
      <c r="L243" s="32"/>
      <c r="M243" s="141" t="s">
        <v>1</v>
      </c>
      <c r="N243" s="142" t="s">
        <v>43</v>
      </c>
      <c r="P243" s="143">
        <f t="shared" si="41"/>
        <v>0</v>
      </c>
      <c r="Q243" s="143">
        <v>0</v>
      </c>
      <c r="R243" s="143">
        <f t="shared" si="42"/>
        <v>0</v>
      </c>
      <c r="S243" s="143">
        <v>0</v>
      </c>
      <c r="T243" s="144">
        <f t="shared" si="43"/>
        <v>0</v>
      </c>
      <c r="AR243" s="145" t="s">
        <v>251</v>
      </c>
      <c r="AT243" s="145" t="s">
        <v>155</v>
      </c>
      <c r="AU243" s="145" t="s">
        <v>86</v>
      </c>
      <c r="AY243" s="17" t="s">
        <v>152</v>
      </c>
      <c r="BE243" s="146">
        <f t="shared" si="44"/>
        <v>0</v>
      </c>
      <c r="BF243" s="146">
        <f t="shared" si="45"/>
        <v>0</v>
      </c>
      <c r="BG243" s="146">
        <f t="shared" si="46"/>
        <v>0</v>
      </c>
      <c r="BH243" s="146">
        <f t="shared" si="47"/>
        <v>0</v>
      </c>
      <c r="BI243" s="146">
        <f t="shared" si="48"/>
        <v>0</v>
      </c>
      <c r="BJ243" s="17" t="s">
        <v>86</v>
      </c>
      <c r="BK243" s="146">
        <f t="shared" si="49"/>
        <v>0</v>
      </c>
      <c r="BL243" s="17" t="s">
        <v>251</v>
      </c>
      <c r="BM243" s="145" t="s">
        <v>1878</v>
      </c>
    </row>
    <row r="244" spans="2:65" s="1" customFormat="1" ht="16.5" customHeight="1">
      <c r="B244" s="32"/>
      <c r="C244" s="133" t="s">
        <v>786</v>
      </c>
      <c r="D244" s="133" t="s">
        <v>155</v>
      </c>
      <c r="E244" s="134" t="s">
        <v>1879</v>
      </c>
      <c r="F244" s="135" t="s">
        <v>1880</v>
      </c>
      <c r="G244" s="136" t="s">
        <v>1365</v>
      </c>
      <c r="H244" s="137">
        <v>4</v>
      </c>
      <c r="I244" s="138"/>
      <c r="J244" s="139">
        <f t="shared" si="40"/>
        <v>0</v>
      </c>
      <c r="K244" s="140"/>
      <c r="L244" s="32"/>
      <c r="M244" s="186" t="s">
        <v>1</v>
      </c>
      <c r="N244" s="187" t="s">
        <v>43</v>
      </c>
      <c r="O244" s="188"/>
      <c r="P244" s="189">
        <f t="shared" si="41"/>
        <v>0</v>
      </c>
      <c r="Q244" s="189">
        <v>0</v>
      </c>
      <c r="R244" s="189">
        <f t="shared" si="42"/>
        <v>0</v>
      </c>
      <c r="S244" s="189">
        <v>0</v>
      </c>
      <c r="T244" s="190">
        <f t="shared" si="43"/>
        <v>0</v>
      </c>
      <c r="AR244" s="145" t="s">
        <v>251</v>
      </c>
      <c r="AT244" s="145" t="s">
        <v>155</v>
      </c>
      <c r="AU244" s="145" t="s">
        <v>86</v>
      </c>
      <c r="AY244" s="17" t="s">
        <v>152</v>
      </c>
      <c r="BE244" s="146">
        <f t="shared" si="44"/>
        <v>0</v>
      </c>
      <c r="BF244" s="146">
        <f t="shared" si="45"/>
        <v>0</v>
      </c>
      <c r="BG244" s="146">
        <f t="shared" si="46"/>
        <v>0</v>
      </c>
      <c r="BH244" s="146">
        <f t="shared" si="47"/>
        <v>0</v>
      </c>
      <c r="BI244" s="146">
        <f t="shared" si="48"/>
        <v>0</v>
      </c>
      <c r="BJ244" s="17" t="s">
        <v>86</v>
      </c>
      <c r="BK244" s="146">
        <f t="shared" si="49"/>
        <v>0</v>
      </c>
      <c r="BL244" s="17" t="s">
        <v>251</v>
      </c>
      <c r="BM244" s="145" t="s">
        <v>1881</v>
      </c>
    </row>
    <row r="245" spans="2:65" s="1" customFormat="1" ht="7" customHeight="1">
      <c r="B245" s="44"/>
      <c r="C245" s="45"/>
      <c r="D245" s="45"/>
      <c r="E245" s="45"/>
      <c r="F245" s="45"/>
      <c r="G245" s="45"/>
      <c r="H245" s="45"/>
      <c r="I245" s="45"/>
      <c r="J245" s="45"/>
      <c r="K245" s="45"/>
      <c r="L245" s="32"/>
    </row>
  </sheetData>
  <sheetProtection algorithmName="SHA-512" hashValue="tEVB3QBuyfLbxX1ey8LFIRWosIMTT9eZzulAvSoEXFWE0xuPx6qeLis+a0PVhb7xHv2N5ldcEoCyNBUuljiu+g==" saltValue="/zPUGJqwSxsYOu1YxiE3q3cMS1GZDUy0w1vEo2FDU9AjjWPW+nmUD0djPzUZJEN7XttZxVYPXPXlyoM6vdgJlw==" spinCount="100000" sheet="1" objects="1" scenarios="1" formatColumns="0" formatRows="0" autoFilter="0"/>
  <autoFilter ref="C121:K244" xr:uid="{00000000-0009-0000-0000-000006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56"/>
  <sheetViews>
    <sheetView showGridLines="0" workbookViewId="0"/>
  </sheetViews>
  <sheetFormatPr defaultRowHeight="10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AT2" s="17" t="s">
        <v>106</v>
      </c>
    </row>
    <row r="3" spans="2:46" ht="7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5" customHeight="1">
      <c r="B4" s="20"/>
      <c r="D4" s="21" t="s">
        <v>107</v>
      </c>
      <c r="L4" s="20"/>
      <c r="M4" s="88" t="s">
        <v>10</v>
      </c>
      <c r="AT4" s="17" t="s">
        <v>4</v>
      </c>
    </row>
    <row r="5" spans="2:46" ht="7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Budova FF MU Brno - Rekonstrukce učebny G24 - posluchárna</v>
      </c>
      <c r="F7" s="242"/>
      <c r="G7" s="242"/>
      <c r="H7" s="242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21" t="s">
        <v>1882</v>
      </c>
      <c r="F9" s="240"/>
      <c r="G9" s="240"/>
      <c r="H9" s="240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6. 5. 2025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26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</v>
      </c>
      <c r="L15" s="32"/>
    </row>
    <row r="16" spans="2:46" s="1" customFormat="1" ht="7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35"/>
      <c r="G18" s="235"/>
      <c r="H18" s="235"/>
      <c r="I18" s="27" t="s">
        <v>28</v>
      </c>
      <c r="J18" s="28" t="str">
        <f>'Rekapitulace stavby'!AN14</f>
        <v>Vyplň údaj</v>
      </c>
      <c r="L18" s="32"/>
    </row>
    <row r="19" spans="2:12" s="1" customFormat="1" ht="7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25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34</v>
      </c>
      <c r="L21" s="32"/>
    </row>
    <row r="22" spans="2:12" s="1" customFormat="1" ht="7" customHeight="1">
      <c r="B22" s="32"/>
      <c r="L22" s="32"/>
    </row>
    <row r="23" spans="2:12" s="1" customFormat="1" ht="12" customHeight="1">
      <c r="B23" s="32"/>
      <c r="D23" s="27" t="s">
        <v>36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7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9"/>
      <c r="E27" s="239" t="s">
        <v>1</v>
      </c>
      <c r="F27" s="239"/>
      <c r="G27" s="239"/>
      <c r="H27" s="239"/>
      <c r="L27" s="89"/>
    </row>
    <row r="28" spans="2:12" s="1" customFormat="1" ht="7" customHeight="1">
      <c r="B28" s="32"/>
      <c r="L28" s="32"/>
    </row>
    <row r="29" spans="2:12" s="1" customFormat="1" ht="7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4" customHeight="1">
      <c r="B30" s="32"/>
      <c r="D30" s="90" t="s">
        <v>38</v>
      </c>
      <c r="J30" s="66">
        <f>ROUND(J124, 2)</f>
        <v>0</v>
      </c>
      <c r="L30" s="32"/>
    </row>
    <row r="31" spans="2:12" s="1" customFormat="1" ht="7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5" customHeight="1">
      <c r="B33" s="32"/>
      <c r="D33" s="55" t="s">
        <v>42</v>
      </c>
      <c r="E33" s="27" t="s">
        <v>43</v>
      </c>
      <c r="F33" s="91">
        <f>ROUND((SUM(BE124:BE155)),  2)</f>
        <v>0</v>
      </c>
      <c r="I33" s="92">
        <v>0.21</v>
      </c>
      <c r="J33" s="91">
        <f>ROUND(((SUM(BE124:BE155))*I33),  2)</f>
        <v>0</v>
      </c>
      <c r="L33" s="32"/>
    </row>
    <row r="34" spans="2:12" s="1" customFormat="1" ht="14.5" customHeight="1">
      <c r="B34" s="32"/>
      <c r="E34" s="27" t="s">
        <v>44</v>
      </c>
      <c r="F34" s="91">
        <f>ROUND((SUM(BF124:BF155)),  2)</f>
        <v>0</v>
      </c>
      <c r="I34" s="92">
        <v>0.12</v>
      </c>
      <c r="J34" s="91">
        <f>ROUND(((SUM(BF124:BF155))*I34),  2)</f>
        <v>0</v>
      </c>
      <c r="L34" s="32"/>
    </row>
    <row r="35" spans="2:12" s="1" customFormat="1" ht="14.5" hidden="1" customHeight="1">
      <c r="B35" s="32"/>
      <c r="E35" s="27" t="s">
        <v>45</v>
      </c>
      <c r="F35" s="91">
        <f>ROUND((SUM(BG124:BG155)),  2)</f>
        <v>0</v>
      </c>
      <c r="I35" s="92">
        <v>0.21</v>
      </c>
      <c r="J35" s="91">
        <f>0</f>
        <v>0</v>
      </c>
      <c r="L35" s="32"/>
    </row>
    <row r="36" spans="2:12" s="1" customFormat="1" ht="14.5" hidden="1" customHeight="1">
      <c r="B36" s="32"/>
      <c r="E36" s="27" t="s">
        <v>46</v>
      </c>
      <c r="F36" s="91">
        <f>ROUND((SUM(BH124:BH155)),  2)</f>
        <v>0</v>
      </c>
      <c r="I36" s="92">
        <v>0.12</v>
      </c>
      <c r="J36" s="91">
        <f>0</f>
        <v>0</v>
      </c>
      <c r="L36" s="32"/>
    </row>
    <row r="37" spans="2:12" s="1" customFormat="1" ht="14.5" hidden="1" customHeight="1">
      <c r="B37" s="32"/>
      <c r="E37" s="27" t="s">
        <v>47</v>
      </c>
      <c r="F37" s="91">
        <f>ROUND((SUM(BI124:BI155)),  2)</f>
        <v>0</v>
      </c>
      <c r="I37" s="92">
        <v>0</v>
      </c>
      <c r="J37" s="91">
        <f>0</f>
        <v>0</v>
      </c>
      <c r="L37" s="32"/>
    </row>
    <row r="38" spans="2:12" s="1" customFormat="1" ht="7" customHeight="1">
      <c r="B38" s="32"/>
      <c r="L38" s="32"/>
    </row>
    <row r="39" spans="2:12" s="1" customFormat="1" ht="25.4" customHeight="1">
      <c r="B39" s="32"/>
      <c r="C39" s="93"/>
      <c r="D39" s="94" t="s">
        <v>48</v>
      </c>
      <c r="E39" s="57"/>
      <c r="F39" s="57"/>
      <c r="G39" s="95" t="s">
        <v>49</v>
      </c>
      <c r="H39" s="96" t="s">
        <v>50</v>
      </c>
      <c r="I39" s="57"/>
      <c r="J39" s="97">
        <f>SUM(J30:J37)</f>
        <v>0</v>
      </c>
      <c r="K39" s="98"/>
      <c r="L39" s="32"/>
    </row>
    <row r="40" spans="2:12" s="1" customFormat="1" ht="14.5" customHeight="1">
      <c r="B40" s="32"/>
      <c r="L40" s="32"/>
    </row>
    <row r="41" spans="2:12" ht="14.5" customHeight="1">
      <c r="B41" s="20"/>
      <c r="L41" s="20"/>
    </row>
    <row r="42" spans="2:12" ht="14.5" customHeight="1">
      <c r="B42" s="20"/>
      <c r="L42" s="20"/>
    </row>
    <row r="43" spans="2:12" ht="14.5" customHeight="1">
      <c r="B43" s="20"/>
      <c r="L43" s="20"/>
    </row>
    <row r="44" spans="2:12" ht="14.5" customHeight="1">
      <c r="B44" s="20"/>
      <c r="L44" s="20"/>
    </row>
    <row r="45" spans="2:12" ht="14.5" customHeight="1">
      <c r="B45" s="20"/>
      <c r="L45" s="20"/>
    </row>
    <row r="46" spans="2:12" ht="14.5" customHeight="1">
      <c r="B46" s="20"/>
      <c r="L46" s="20"/>
    </row>
    <row r="47" spans="2:12" ht="14.5" customHeight="1">
      <c r="B47" s="20"/>
      <c r="L47" s="20"/>
    </row>
    <row r="48" spans="2:12" ht="14.5" customHeight="1">
      <c r="B48" s="20"/>
      <c r="L48" s="20"/>
    </row>
    <row r="49" spans="2:12" ht="14.5" customHeight="1">
      <c r="B49" s="20"/>
      <c r="L49" s="20"/>
    </row>
    <row r="50" spans="2:12" s="1" customFormat="1" ht="14.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5">
      <c r="B61" s="32"/>
      <c r="D61" s="43" t="s">
        <v>53</v>
      </c>
      <c r="E61" s="34"/>
      <c r="F61" s="99" t="s">
        <v>54</v>
      </c>
      <c r="G61" s="43" t="s">
        <v>53</v>
      </c>
      <c r="H61" s="34"/>
      <c r="I61" s="34"/>
      <c r="J61" s="100" t="s">
        <v>54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3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5">
      <c r="B76" s="32"/>
      <c r="D76" s="43" t="s">
        <v>53</v>
      </c>
      <c r="E76" s="34"/>
      <c r="F76" s="99" t="s">
        <v>54</v>
      </c>
      <c r="G76" s="43" t="s">
        <v>53</v>
      </c>
      <c r="H76" s="34"/>
      <c r="I76" s="34"/>
      <c r="J76" s="100" t="s">
        <v>54</v>
      </c>
      <c r="K76" s="34"/>
      <c r="L76" s="32"/>
    </row>
    <row r="77" spans="2:12" s="1" customFormat="1" ht="14.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7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5" customHeight="1">
      <c r="B82" s="32"/>
      <c r="C82" s="21" t="s">
        <v>110</v>
      </c>
      <c r="L82" s="32"/>
    </row>
    <row r="83" spans="2:47" s="1" customFormat="1" ht="7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Budova FF MU Brno - Rekonstrukce učebny G24 - posluchárna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108</v>
      </c>
      <c r="L86" s="32"/>
    </row>
    <row r="87" spans="2:47" s="1" customFormat="1" ht="16.5" customHeight="1">
      <c r="B87" s="32"/>
      <c r="E87" s="221" t="str">
        <f>E9</f>
        <v>VON - Vedlejší a ostatní náklady</v>
      </c>
      <c r="F87" s="240"/>
      <c r="G87" s="240"/>
      <c r="H87" s="240"/>
      <c r="L87" s="32"/>
    </row>
    <row r="88" spans="2:47" s="1" customFormat="1" ht="7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6. 5. 2025</v>
      </c>
      <c r="L89" s="32"/>
    </row>
    <row r="90" spans="2:47" s="1" customFormat="1" ht="7" customHeight="1">
      <c r="B90" s="32"/>
      <c r="L90" s="32"/>
    </row>
    <row r="91" spans="2:47" s="1" customFormat="1" ht="15.25" customHeight="1">
      <c r="B91" s="32"/>
      <c r="C91" s="27" t="s">
        <v>24</v>
      </c>
      <c r="F91" s="25" t="str">
        <f>E15</f>
        <v>Masarykova univerzita, Filozofická fakulta</v>
      </c>
      <c r="I91" s="27" t="s">
        <v>31</v>
      </c>
      <c r="J91" s="30" t="str">
        <f>E21</f>
        <v>INTAR a.s.</v>
      </c>
      <c r="L91" s="32"/>
    </row>
    <row r="92" spans="2:47" s="1" customFormat="1" ht="15.25" customHeight="1">
      <c r="B92" s="32"/>
      <c r="C92" s="27" t="s">
        <v>29</v>
      </c>
      <c r="F92" s="25" t="str">
        <f>IF(E18="","",E18)</f>
        <v>Vyplň údaj</v>
      </c>
      <c r="I92" s="27" t="s">
        <v>36</v>
      </c>
      <c r="J92" s="30" t="str">
        <f>E24</f>
        <v xml:space="preserve"> </v>
      </c>
      <c r="L92" s="32"/>
    </row>
    <row r="93" spans="2:47" s="1" customFormat="1" ht="10.4" customHeight="1">
      <c r="B93" s="32"/>
      <c r="L93" s="32"/>
    </row>
    <row r="94" spans="2:47" s="1" customFormat="1" ht="29.25" customHeight="1">
      <c r="B94" s="32"/>
      <c r="C94" s="101" t="s">
        <v>111</v>
      </c>
      <c r="D94" s="93"/>
      <c r="E94" s="93"/>
      <c r="F94" s="93"/>
      <c r="G94" s="93"/>
      <c r="H94" s="93"/>
      <c r="I94" s="93"/>
      <c r="J94" s="102" t="s">
        <v>112</v>
      </c>
      <c r="K94" s="93"/>
      <c r="L94" s="32"/>
    </row>
    <row r="95" spans="2:47" s="1" customFormat="1" ht="10.4" customHeight="1">
      <c r="B95" s="32"/>
      <c r="L95" s="32"/>
    </row>
    <row r="96" spans="2:47" s="1" customFormat="1" ht="22.9" customHeight="1">
      <c r="B96" s="32"/>
      <c r="C96" s="103" t="s">
        <v>113</v>
      </c>
      <c r="J96" s="66">
        <f>J124</f>
        <v>0</v>
      </c>
      <c r="L96" s="32"/>
      <c r="AU96" s="17" t="s">
        <v>114</v>
      </c>
    </row>
    <row r="97" spans="2:12" s="8" customFormat="1" ht="25" customHeight="1">
      <c r="B97" s="104"/>
      <c r="D97" s="105" t="s">
        <v>1883</v>
      </c>
      <c r="E97" s="106"/>
      <c r="F97" s="106"/>
      <c r="G97" s="106"/>
      <c r="H97" s="106"/>
      <c r="I97" s="106"/>
      <c r="J97" s="107">
        <f>J125</f>
        <v>0</v>
      </c>
      <c r="L97" s="104"/>
    </row>
    <row r="98" spans="2:12" s="9" customFormat="1" ht="19.899999999999999" customHeight="1">
      <c r="B98" s="108"/>
      <c r="D98" s="109" t="s">
        <v>1884</v>
      </c>
      <c r="E98" s="110"/>
      <c r="F98" s="110"/>
      <c r="G98" s="110"/>
      <c r="H98" s="110"/>
      <c r="I98" s="110"/>
      <c r="J98" s="111">
        <f>J126</f>
        <v>0</v>
      </c>
      <c r="L98" s="108"/>
    </row>
    <row r="99" spans="2:12" s="9" customFormat="1" ht="19.899999999999999" customHeight="1">
      <c r="B99" s="108"/>
      <c r="D99" s="109" t="s">
        <v>1885</v>
      </c>
      <c r="E99" s="110"/>
      <c r="F99" s="110"/>
      <c r="G99" s="110"/>
      <c r="H99" s="110"/>
      <c r="I99" s="110"/>
      <c r="J99" s="111">
        <f>J134</f>
        <v>0</v>
      </c>
      <c r="L99" s="108"/>
    </row>
    <row r="100" spans="2:12" s="9" customFormat="1" ht="19.899999999999999" customHeight="1">
      <c r="B100" s="108"/>
      <c r="D100" s="109" t="s">
        <v>1886</v>
      </c>
      <c r="E100" s="110"/>
      <c r="F100" s="110"/>
      <c r="G100" s="110"/>
      <c r="H100" s="110"/>
      <c r="I100" s="110"/>
      <c r="J100" s="111">
        <f>J140</f>
        <v>0</v>
      </c>
      <c r="L100" s="108"/>
    </row>
    <row r="101" spans="2:12" s="9" customFormat="1" ht="19.899999999999999" customHeight="1">
      <c r="B101" s="108"/>
      <c r="D101" s="109" t="s">
        <v>1887</v>
      </c>
      <c r="E101" s="110"/>
      <c r="F101" s="110"/>
      <c r="G101" s="110"/>
      <c r="H101" s="110"/>
      <c r="I101" s="110"/>
      <c r="J101" s="111">
        <f>J146</f>
        <v>0</v>
      </c>
      <c r="L101" s="108"/>
    </row>
    <row r="102" spans="2:12" s="9" customFormat="1" ht="19.899999999999999" customHeight="1">
      <c r="B102" s="108"/>
      <c r="D102" s="109" t="s">
        <v>1888</v>
      </c>
      <c r="E102" s="110"/>
      <c r="F102" s="110"/>
      <c r="G102" s="110"/>
      <c r="H102" s="110"/>
      <c r="I102" s="110"/>
      <c r="J102" s="111">
        <f>J148</f>
        <v>0</v>
      </c>
      <c r="L102" s="108"/>
    </row>
    <row r="103" spans="2:12" s="9" customFormat="1" ht="19.899999999999999" customHeight="1">
      <c r="B103" s="108"/>
      <c r="D103" s="109" t="s">
        <v>1889</v>
      </c>
      <c r="E103" s="110"/>
      <c r="F103" s="110"/>
      <c r="G103" s="110"/>
      <c r="H103" s="110"/>
      <c r="I103" s="110"/>
      <c r="J103" s="111">
        <f>J150</f>
        <v>0</v>
      </c>
      <c r="L103" s="108"/>
    </row>
    <row r="104" spans="2:12" s="9" customFormat="1" ht="19.899999999999999" customHeight="1">
      <c r="B104" s="108"/>
      <c r="D104" s="109" t="s">
        <v>1890</v>
      </c>
      <c r="E104" s="110"/>
      <c r="F104" s="110"/>
      <c r="G104" s="110"/>
      <c r="H104" s="110"/>
      <c r="I104" s="110"/>
      <c r="J104" s="111">
        <f>J152</f>
        <v>0</v>
      </c>
      <c r="L104" s="108"/>
    </row>
    <row r="105" spans="2:12" s="1" customFormat="1" ht="21.75" customHeight="1">
      <c r="B105" s="32"/>
      <c r="L105" s="32"/>
    </row>
    <row r="106" spans="2:12" s="1" customFormat="1" ht="7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12" s="1" customFormat="1" ht="7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12" s="1" customFormat="1" ht="25" customHeight="1">
      <c r="B111" s="32"/>
      <c r="C111" s="21" t="s">
        <v>137</v>
      </c>
      <c r="L111" s="32"/>
    </row>
    <row r="112" spans="2:12" s="1" customFormat="1" ht="7" customHeight="1">
      <c r="B112" s="32"/>
      <c r="L112" s="32"/>
    </row>
    <row r="113" spans="2:65" s="1" customFormat="1" ht="12" customHeight="1">
      <c r="B113" s="32"/>
      <c r="C113" s="27" t="s">
        <v>16</v>
      </c>
      <c r="L113" s="32"/>
    </row>
    <row r="114" spans="2:65" s="1" customFormat="1" ht="16.5" customHeight="1">
      <c r="B114" s="32"/>
      <c r="E114" s="241" t="str">
        <f>E7</f>
        <v>Budova FF MU Brno - Rekonstrukce učebny G24 - posluchárna</v>
      </c>
      <c r="F114" s="242"/>
      <c r="G114" s="242"/>
      <c r="H114" s="242"/>
      <c r="L114" s="32"/>
    </row>
    <row r="115" spans="2:65" s="1" customFormat="1" ht="12" customHeight="1">
      <c r="B115" s="32"/>
      <c r="C115" s="27" t="s">
        <v>108</v>
      </c>
      <c r="L115" s="32"/>
    </row>
    <row r="116" spans="2:65" s="1" customFormat="1" ht="16.5" customHeight="1">
      <c r="B116" s="32"/>
      <c r="E116" s="221" t="str">
        <f>E9</f>
        <v>VON - Vedlejší a ostatní náklady</v>
      </c>
      <c r="F116" s="240"/>
      <c r="G116" s="240"/>
      <c r="H116" s="240"/>
      <c r="L116" s="32"/>
    </row>
    <row r="117" spans="2:65" s="1" customFormat="1" ht="7" customHeight="1">
      <c r="B117" s="32"/>
      <c r="L117" s="32"/>
    </row>
    <row r="118" spans="2:65" s="1" customFormat="1" ht="12" customHeight="1">
      <c r="B118" s="32"/>
      <c r="C118" s="27" t="s">
        <v>20</v>
      </c>
      <c r="F118" s="25" t="str">
        <f>F12</f>
        <v xml:space="preserve"> </v>
      </c>
      <c r="I118" s="27" t="s">
        <v>22</v>
      </c>
      <c r="J118" s="52" t="str">
        <f>IF(J12="","",J12)</f>
        <v>6. 5. 2025</v>
      </c>
      <c r="L118" s="32"/>
    </row>
    <row r="119" spans="2:65" s="1" customFormat="1" ht="7" customHeight="1">
      <c r="B119" s="32"/>
      <c r="L119" s="32"/>
    </row>
    <row r="120" spans="2:65" s="1" customFormat="1" ht="15.25" customHeight="1">
      <c r="B120" s="32"/>
      <c r="C120" s="27" t="s">
        <v>24</v>
      </c>
      <c r="F120" s="25" t="str">
        <f>E15</f>
        <v>Masarykova univerzita, Filozofická fakulta</v>
      </c>
      <c r="I120" s="27" t="s">
        <v>31</v>
      </c>
      <c r="J120" s="30" t="str">
        <f>E21</f>
        <v>INTAR a.s.</v>
      </c>
      <c r="L120" s="32"/>
    </row>
    <row r="121" spans="2:65" s="1" customFormat="1" ht="15.25" customHeight="1">
      <c r="B121" s="32"/>
      <c r="C121" s="27" t="s">
        <v>29</v>
      </c>
      <c r="F121" s="25" t="str">
        <f>IF(E18="","",E18)</f>
        <v>Vyplň údaj</v>
      </c>
      <c r="I121" s="27" t="s">
        <v>36</v>
      </c>
      <c r="J121" s="30" t="str">
        <f>E24</f>
        <v xml:space="preserve"> </v>
      </c>
      <c r="L121" s="32"/>
    </row>
    <row r="122" spans="2:65" s="1" customFormat="1" ht="10.4" customHeight="1">
      <c r="B122" s="32"/>
      <c r="L122" s="32"/>
    </row>
    <row r="123" spans="2:65" s="10" customFormat="1" ht="29.25" customHeight="1">
      <c r="B123" s="112"/>
      <c r="C123" s="113" t="s">
        <v>138</v>
      </c>
      <c r="D123" s="114" t="s">
        <v>63</v>
      </c>
      <c r="E123" s="114" t="s">
        <v>59</v>
      </c>
      <c r="F123" s="114" t="s">
        <v>60</v>
      </c>
      <c r="G123" s="114" t="s">
        <v>139</v>
      </c>
      <c r="H123" s="114" t="s">
        <v>140</v>
      </c>
      <c r="I123" s="114" t="s">
        <v>141</v>
      </c>
      <c r="J123" s="115" t="s">
        <v>112</v>
      </c>
      <c r="K123" s="116" t="s">
        <v>142</v>
      </c>
      <c r="L123" s="112"/>
      <c r="M123" s="59" t="s">
        <v>1</v>
      </c>
      <c r="N123" s="60" t="s">
        <v>42</v>
      </c>
      <c r="O123" s="60" t="s">
        <v>143</v>
      </c>
      <c r="P123" s="60" t="s">
        <v>144</v>
      </c>
      <c r="Q123" s="60" t="s">
        <v>145</v>
      </c>
      <c r="R123" s="60" t="s">
        <v>146</v>
      </c>
      <c r="S123" s="60" t="s">
        <v>147</v>
      </c>
      <c r="T123" s="61" t="s">
        <v>148</v>
      </c>
    </row>
    <row r="124" spans="2:65" s="1" customFormat="1" ht="22.9" customHeight="1">
      <c r="B124" s="32"/>
      <c r="C124" s="64" t="s">
        <v>149</v>
      </c>
      <c r="J124" s="117">
        <f>BK124</f>
        <v>0</v>
      </c>
      <c r="L124" s="32"/>
      <c r="M124" s="62"/>
      <c r="N124" s="53"/>
      <c r="O124" s="53"/>
      <c r="P124" s="118">
        <f>P125</f>
        <v>0</v>
      </c>
      <c r="Q124" s="53"/>
      <c r="R124" s="118">
        <f>R125</f>
        <v>0</v>
      </c>
      <c r="S124" s="53"/>
      <c r="T124" s="119">
        <f>T125</f>
        <v>0</v>
      </c>
      <c r="AT124" s="17" t="s">
        <v>77</v>
      </c>
      <c r="AU124" s="17" t="s">
        <v>114</v>
      </c>
      <c r="BK124" s="120">
        <f>BK125</f>
        <v>0</v>
      </c>
    </row>
    <row r="125" spans="2:65" s="11" customFormat="1" ht="25.9" customHeight="1">
      <c r="B125" s="121"/>
      <c r="D125" s="122" t="s">
        <v>77</v>
      </c>
      <c r="E125" s="123" t="s">
        <v>1891</v>
      </c>
      <c r="F125" s="123" t="s">
        <v>1892</v>
      </c>
      <c r="I125" s="124"/>
      <c r="J125" s="125">
        <f>BK125</f>
        <v>0</v>
      </c>
      <c r="L125" s="121"/>
      <c r="M125" s="126"/>
      <c r="P125" s="127">
        <f>P126+P134+P140+P146+P148+P150+P152</f>
        <v>0</v>
      </c>
      <c r="R125" s="127">
        <f>R126+R134+R140+R146+R148+R150+R152</f>
        <v>0</v>
      </c>
      <c r="T125" s="128">
        <f>T126+T134+T140+T146+T148+T150+T152</f>
        <v>0</v>
      </c>
      <c r="AR125" s="122" t="s">
        <v>191</v>
      </c>
      <c r="AT125" s="129" t="s">
        <v>77</v>
      </c>
      <c r="AU125" s="129" t="s">
        <v>78</v>
      </c>
      <c r="AY125" s="122" t="s">
        <v>152</v>
      </c>
      <c r="BK125" s="130">
        <f>BK126+BK134+BK140+BK146+BK148+BK150+BK152</f>
        <v>0</v>
      </c>
    </row>
    <row r="126" spans="2:65" s="11" customFormat="1" ht="22.9" customHeight="1">
      <c r="B126" s="121"/>
      <c r="D126" s="122" t="s">
        <v>77</v>
      </c>
      <c r="E126" s="131" t="s">
        <v>1893</v>
      </c>
      <c r="F126" s="131" t="s">
        <v>1894</v>
      </c>
      <c r="I126" s="124"/>
      <c r="J126" s="132">
        <f>BK126</f>
        <v>0</v>
      </c>
      <c r="L126" s="121"/>
      <c r="M126" s="126"/>
      <c r="P126" s="127">
        <f>SUM(P127:P133)</f>
        <v>0</v>
      </c>
      <c r="R126" s="127">
        <f>SUM(R127:R133)</f>
        <v>0</v>
      </c>
      <c r="T126" s="128">
        <f>SUM(T127:T133)</f>
        <v>0</v>
      </c>
      <c r="AR126" s="122" t="s">
        <v>191</v>
      </c>
      <c r="AT126" s="129" t="s">
        <v>77</v>
      </c>
      <c r="AU126" s="129" t="s">
        <v>86</v>
      </c>
      <c r="AY126" s="122" t="s">
        <v>152</v>
      </c>
      <c r="BK126" s="130">
        <f>SUM(BK127:BK133)</f>
        <v>0</v>
      </c>
    </row>
    <row r="127" spans="2:65" s="1" customFormat="1" ht="16.5" customHeight="1">
      <c r="B127" s="32"/>
      <c r="C127" s="133" t="s">
        <v>86</v>
      </c>
      <c r="D127" s="133" t="s">
        <v>155</v>
      </c>
      <c r="E127" s="134" t="s">
        <v>1895</v>
      </c>
      <c r="F127" s="135" t="s">
        <v>1896</v>
      </c>
      <c r="G127" s="136" t="s">
        <v>1897</v>
      </c>
      <c r="H127" s="137">
        <v>1</v>
      </c>
      <c r="I127" s="138"/>
      <c r="J127" s="139">
        <f>ROUND(I127*H127,2)</f>
        <v>0</v>
      </c>
      <c r="K127" s="140"/>
      <c r="L127" s="32"/>
      <c r="M127" s="141" t="s">
        <v>1</v>
      </c>
      <c r="N127" s="142" t="s">
        <v>43</v>
      </c>
      <c r="P127" s="143">
        <f>O127*H127</f>
        <v>0</v>
      </c>
      <c r="Q127" s="143">
        <v>0</v>
      </c>
      <c r="R127" s="143">
        <f>Q127*H127</f>
        <v>0</v>
      </c>
      <c r="S127" s="143">
        <v>0</v>
      </c>
      <c r="T127" s="144">
        <f>S127*H127</f>
        <v>0</v>
      </c>
      <c r="AR127" s="145" t="s">
        <v>1898</v>
      </c>
      <c r="AT127" s="145" t="s">
        <v>155</v>
      </c>
      <c r="AU127" s="145" t="s">
        <v>88</v>
      </c>
      <c r="AY127" s="17" t="s">
        <v>152</v>
      </c>
      <c r="BE127" s="146">
        <f>IF(N127="základní",J127,0)</f>
        <v>0</v>
      </c>
      <c r="BF127" s="146">
        <f>IF(N127="snížená",J127,0)</f>
        <v>0</v>
      </c>
      <c r="BG127" s="146">
        <f>IF(N127="zákl. přenesená",J127,0)</f>
        <v>0</v>
      </c>
      <c r="BH127" s="146">
        <f>IF(N127="sníž. přenesená",J127,0)</f>
        <v>0</v>
      </c>
      <c r="BI127" s="146">
        <f>IF(N127="nulová",J127,0)</f>
        <v>0</v>
      </c>
      <c r="BJ127" s="17" t="s">
        <v>86</v>
      </c>
      <c r="BK127" s="146">
        <f>ROUND(I127*H127,2)</f>
        <v>0</v>
      </c>
      <c r="BL127" s="17" t="s">
        <v>1898</v>
      </c>
      <c r="BM127" s="145" t="s">
        <v>1899</v>
      </c>
    </row>
    <row r="128" spans="2:65" s="1" customFormat="1" ht="45">
      <c r="B128" s="32"/>
      <c r="D128" s="147" t="s">
        <v>161</v>
      </c>
      <c r="F128" s="148" t="s">
        <v>1900</v>
      </c>
      <c r="I128" s="149"/>
      <c r="L128" s="32"/>
      <c r="M128" s="150"/>
      <c r="T128" s="56"/>
      <c r="AT128" s="17" t="s">
        <v>161</v>
      </c>
      <c r="AU128" s="17" t="s">
        <v>88</v>
      </c>
    </row>
    <row r="129" spans="2:65" s="1" customFormat="1" ht="16.5" customHeight="1">
      <c r="B129" s="32"/>
      <c r="C129" s="133" t="s">
        <v>88</v>
      </c>
      <c r="D129" s="133" t="s">
        <v>155</v>
      </c>
      <c r="E129" s="134" t="s">
        <v>1901</v>
      </c>
      <c r="F129" s="135" t="s">
        <v>1902</v>
      </c>
      <c r="G129" s="136" t="s">
        <v>1897</v>
      </c>
      <c r="H129" s="137">
        <v>1</v>
      </c>
      <c r="I129" s="138"/>
      <c r="J129" s="139">
        <f>ROUND(I129*H129,2)</f>
        <v>0</v>
      </c>
      <c r="K129" s="140"/>
      <c r="L129" s="32"/>
      <c r="M129" s="141" t="s">
        <v>1</v>
      </c>
      <c r="N129" s="142" t="s">
        <v>43</v>
      </c>
      <c r="P129" s="143">
        <f>O129*H129</f>
        <v>0</v>
      </c>
      <c r="Q129" s="143">
        <v>0</v>
      </c>
      <c r="R129" s="143">
        <f>Q129*H129</f>
        <v>0</v>
      </c>
      <c r="S129" s="143">
        <v>0</v>
      </c>
      <c r="T129" s="144">
        <f>S129*H129</f>
        <v>0</v>
      </c>
      <c r="AR129" s="145" t="s">
        <v>1898</v>
      </c>
      <c r="AT129" s="145" t="s">
        <v>155</v>
      </c>
      <c r="AU129" s="145" t="s">
        <v>88</v>
      </c>
      <c r="AY129" s="17" t="s">
        <v>152</v>
      </c>
      <c r="BE129" s="146">
        <f>IF(N129="základní",J129,0)</f>
        <v>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7" t="s">
        <v>86</v>
      </c>
      <c r="BK129" s="146">
        <f>ROUND(I129*H129,2)</f>
        <v>0</v>
      </c>
      <c r="BL129" s="17" t="s">
        <v>1898</v>
      </c>
      <c r="BM129" s="145" t="s">
        <v>1903</v>
      </c>
    </row>
    <row r="130" spans="2:65" s="1" customFormat="1" ht="18">
      <c r="B130" s="32"/>
      <c r="D130" s="147" t="s">
        <v>161</v>
      </c>
      <c r="F130" s="148" t="s">
        <v>1904</v>
      </c>
      <c r="I130" s="149"/>
      <c r="L130" s="32"/>
      <c r="M130" s="150"/>
      <c r="T130" s="56"/>
      <c r="AT130" s="17" t="s">
        <v>161</v>
      </c>
      <c r="AU130" s="17" t="s">
        <v>88</v>
      </c>
    </row>
    <row r="131" spans="2:65" s="1" customFormat="1" ht="16.5" customHeight="1">
      <c r="B131" s="32"/>
      <c r="C131" s="133" t="s">
        <v>153</v>
      </c>
      <c r="D131" s="133" t="s">
        <v>155</v>
      </c>
      <c r="E131" s="134" t="s">
        <v>1905</v>
      </c>
      <c r="F131" s="135" t="s">
        <v>1906</v>
      </c>
      <c r="G131" s="136" t="s">
        <v>1897</v>
      </c>
      <c r="H131" s="137">
        <v>1</v>
      </c>
      <c r="I131" s="138"/>
      <c r="J131" s="139">
        <f>ROUND(I131*H131,2)</f>
        <v>0</v>
      </c>
      <c r="K131" s="140"/>
      <c r="L131" s="32"/>
      <c r="M131" s="141" t="s">
        <v>1</v>
      </c>
      <c r="N131" s="142" t="s">
        <v>43</v>
      </c>
      <c r="P131" s="143">
        <f>O131*H131</f>
        <v>0</v>
      </c>
      <c r="Q131" s="143">
        <v>0</v>
      </c>
      <c r="R131" s="143">
        <f>Q131*H131</f>
        <v>0</v>
      </c>
      <c r="S131" s="143">
        <v>0</v>
      </c>
      <c r="T131" s="144">
        <f>S131*H131</f>
        <v>0</v>
      </c>
      <c r="AR131" s="145" t="s">
        <v>1898</v>
      </c>
      <c r="AT131" s="145" t="s">
        <v>155</v>
      </c>
      <c r="AU131" s="145" t="s">
        <v>88</v>
      </c>
      <c r="AY131" s="17" t="s">
        <v>152</v>
      </c>
      <c r="BE131" s="146">
        <f>IF(N131="základní",J131,0)</f>
        <v>0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7" t="s">
        <v>86</v>
      </c>
      <c r="BK131" s="146">
        <f>ROUND(I131*H131,2)</f>
        <v>0</v>
      </c>
      <c r="BL131" s="17" t="s">
        <v>1898</v>
      </c>
      <c r="BM131" s="145" t="s">
        <v>1907</v>
      </c>
    </row>
    <row r="132" spans="2:65" s="1" customFormat="1" ht="16.5" customHeight="1">
      <c r="B132" s="32"/>
      <c r="C132" s="133" t="s">
        <v>159</v>
      </c>
      <c r="D132" s="133" t="s">
        <v>155</v>
      </c>
      <c r="E132" s="134" t="s">
        <v>1908</v>
      </c>
      <c r="F132" s="135" t="s">
        <v>1909</v>
      </c>
      <c r="G132" s="136" t="s">
        <v>1897</v>
      </c>
      <c r="H132" s="137">
        <v>1</v>
      </c>
      <c r="I132" s="138"/>
      <c r="J132" s="139">
        <f>ROUND(I132*H132,2)</f>
        <v>0</v>
      </c>
      <c r="K132" s="140"/>
      <c r="L132" s="32"/>
      <c r="M132" s="141" t="s">
        <v>1</v>
      </c>
      <c r="N132" s="142" t="s">
        <v>43</v>
      </c>
      <c r="P132" s="143">
        <f>O132*H132</f>
        <v>0</v>
      </c>
      <c r="Q132" s="143">
        <v>0</v>
      </c>
      <c r="R132" s="143">
        <f>Q132*H132</f>
        <v>0</v>
      </c>
      <c r="S132" s="143">
        <v>0</v>
      </c>
      <c r="T132" s="144">
        <f>S132*H132</f>
        <v>0</v>
      </c>
      <c r="AR132" s="145" t="s">
        <v>1898</v>
      </c>
      <c r="AT132" s="145" t="s">
        <v>155</v>
      </c>
      <c r="AU132" s="145" t="s">
        <v>88</v>
      </c>
      <c r="AY132" s="17" t="s">
        <v>152</v>
      </c>
      <c r="BE132" s="146">
        <f>IF(N132="základní",J132,0)</f>
        <v>0</v>
      </c>
      <c r="BF132" s="146">
        <f>IF(N132="snížená",J132,0)</f>
        <v>0</v>
      </c>
      <c r="BG132" s="146">
        <f>IF(N132="zákl. přenesená",J132,0)</f>
        <v>0</v>
      </c>
      <c r="BH132" s="146">
        <f>IF(N132="sníž. přenesená",J132,0)</f>
        <v>0</v>
      </c>
      <c r="BI132" s="146">
        <f>IF(N132="nulová",J132,0)</f>
        <v>0</v>
      </c>
      <c r="BJ132" s="17" t="s">
        <v>86</v>
      </c>
      <c r="BK132" s="146">
        <f>ROUND(I132*H132,2)</f>
        <v>0</v>
      </c>
      <c r="BL132" s="17" t="s">
        <v>1898</v>
      </c>
      <c r="BM132" s="145" t="s">
        <v>1910</v>
      </c>
    </row>
    <row r="133" spans="2:65" s="1" customFormat="1" ht="16.5" customHeight="1">
      <c r="B133" s="32"/>
      <c r="C133" s="133" t="s">
        <v>191</v>
      </c>
      <c r="D133" s="133" t="s">
        <v>155</v>
      </c>
      <c r="E133" s="134" t="s">
        <v>1911</v>
      </c>
      <c r="F133" s="135" t="s">
        <v>1912</v>
      </c>
      <c r="G133" s="136" t="s">
        <v>1897</v>
      </c>
      <c r="H133" s="137">
        <v>1</v>
      </c>
      <c r="I133" s="138"/>
      <c r="J133" s="139">
        <f>ROUND(I133*H133,2)</f>
        <v>0</v>
      </c>
      <c r="K133" s="140"/>
      <c r="L133" s="32"/>
      <c r="M133" s="141" t="s">
        <v>1</v>
      </c>
      <c r="N133" s="142" t="s">
        <v>43</v>
      </c>
      <c r="P133" s="143">
        <f>O133*H133</f>
        <v>0</v>
      </c>
      <c r="Q133" s="143">
        <v>0</v>
      </c>
      <c r="R133" s="143">
        <f>Q133*H133</f>
        <v>0</v>
      </c>
      <c r="S133" s="143">
        <v>0</v>
      </c>
      <c r="T133" s="144">
        <f>S133*H133</f>
        <v>0</v>
      </c>
      <c r="AR133" s="145" t="s">
        <v>1898</v>
      </c>
      <c r="AT133" s="145" t="s">
        <v>155</v>
      </c>
      <c r="AU133" s="145" t="s">
        <v>88</v>
      </c>
      <c r="AY133" s="17" t="s">
        <v>152</v>
      </c>
      <c r="BE133" s="146">
        <f>IF(N133="základní",J133,0)</f>
        <v>0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7" t="s">
        <v>86</v>
      </c>
      <c r="BK133" s="146">
        <f>ROUND(I133*H133,2)</f>
        <v>0</v>
      </c>
      <c r="BL133" s="17" t="s">
        <v>1898</v>
      </c>
      <c r="BM133" s="145" t="s">
        <v>1913</v>
      </c>
    </row>
    <row r="134" spans="2:65" s="11" customFormat="1" ht="22.9" customHeight="1">
      <c r="B134" s="121"/>
      <c r="D134" s="122" t="s">
        <v>77</v>
      </c>
      <c r="E134" s="131" t="s">
        <v>1914</v>
      </c>
      <c r="F134" s="131" t="s">
        <v>1915</v>
      </c>
      <c r="I134" s="124"/>
      <c r="J134" s="132">
        <f>BK134</f>
        <v>0</v>
      </c>
      <c r="L134" s="121"/>
      <c r="M134" s="126"/>
      <c r="P134" s="127">
        <f>SUM(P135:P139)</f>
        <v>0</v>
      </c>
      <c r="R134" s="127">
        <f>SUM(R135:R139)</f>
        <v>0</v>
      </c>
      <c r="T134" s="128">
        <f>SUM(T135:T139)</f>
        <v>0</v>
      </c>
      <c r="AR134" s="122" t="s">
        <v>191</v>
      </c>
      <c r="AT134" s="129" t="s">
        <v>77</v>
      </c>
      <c r="AU134" s="129" t="s">
        <v>86</v>
      </c>
      <c r="AY134" s="122" t="s">
        <v>152</v>
      </c>
      <c r="BK134" s="130">
        <f>SUM(BK135:BK139)</f>
        <v>0</v>
      </c>
    </row>
    <row r="135" spans="2:65" s="1" customFormat="1" ht="16.5" customHeight="1">
      <c r="B135" s="32"/>
      <c r="C135" s="133" t="s">
        <v>173</v>
      </c>
      <c r="D135" s="133" t="s">
        <v>155</v>
      </c>
      <c r="E135" s="134" t="s">
        <v>1916</v>
      </c>
      <c r="F135" s="135" t="s">
        <v>1917</v>
      </c>
      <c r="G135" s="136" t="s">
        <v>1897</v>
      </c>
      <c r="H135" s="137">
        <v>1</v>
      </c>
      <c r="I135" s="138"/>
      <c r="J135" s="139">
        <f>ROUND(I135*H135,2)</f>
        <v>0</v>
      </c>
      <c r="K135" s="140"/>
      <c r="L135" s="32"/>
      <c r="M135" s="141" t="s">
        <v>1</v>
      </c>
      <c r="N135" s="142" t="s">
        <v>43</v>
      </c>
      <c r="P135" s="143">
        <f>O135*H135</f>
        <v>0</v>
      </c>
      <c r="Q135" s="143">
        <v>0</v>
      </c>
      <c r="R135" s="143">
        <f>Q135*H135</f>
        <v>0</v>
      </c>
      <c r="S135" s="143">
        <v>0</v>
      </c>
      <c r="T135" s="144">
        <f>S135*H135</f>
        <v>0</v>
      </c>
      <c r="AR135" s="145" t="s">
        <v>1898</v>
      </c>
      <c r="AT135" s="145" t="s">
        <v>155</v>
      </c>
      <c r="AU135" s="145" t="s">
        <v>88</v>
      </c>
      <c r="AY135" s="17" t="s">
        <v>152</v>
      </c>
      <c r="BE135" s="146">
        <f>IF(N135="základní",J135,0)</f>
        <v>0</v>
      </c>
      <c r="BF135" s="146">
        <f>IF(N135="snížená",J135,0)</f>
        <v>0</v>
      </c>
      <c r="BG135" s="146">
        <f>IF(N135="zákl. přenesená",J135,0)</f>
        <v>0</v>
      </c>
      <c r="BH135" s="146">
        <f>IF(N135="sníž. přenesená",J135,0)</f>
        <v>0</v>
      </c>
      <c r="BI135" s="146">
        <f>IF(N135="nulová",J135,0)</f>
        <v>0</v>
      </c>
      <c r="BJ135" s="17" t="s">
        <v>86</v>
      </c>
      <c r="BK135" s="146">
        <f>ROUND(I135*H135,2)</f>
        <v>0</v>
      </c>
      <c r="BL135" s="17" t="s">
        <v>1898</v>
      </c>
      <c r="BM135" s="145" t="s">
        <v>1918</v>
      </c>
    </row>
    <row r="136" spans="2:65" s="1" customFormat="1" ht="16.5" customHeight="1">
      <c r="B136" s="32"/>
      <c r="C136" s="133" t="s">
        <v>202</v>
      </c>
      <c r="D136" s="133" t="s">
        <v>155</v>
      </c>
      <c r="E136" s="134" t="s">
        <v>1919</v>
      </c>
      <c r="F136" s="135" t="s">
        <v>1920</v>
      </c>
      <c r="G136" s="136" t="s">
        <v>1897</v>
      </c>
      <c r="H136" s="137">
        <v>1</v>
      </c>
      <c r="I136" s="138"/>
      <c r="J136" s="139">
        <f>ROUND(I136*H136,2)</f>
        <v>0</v>
      </c>
      <c r="K136" s="140"/>
      <c r="L136" s="32"/>
      <c r="M136" s="141" t="s">
        <v>1</v>
      </c>
      <c r="N136" s="142" t="s">
        <v>43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1898</v>
      </c>
      <c r="AT136" s="145" t="s">
        <v>155</v>
      </c>
      <c r="AU136" s="145" t="s">
        <v>88</v>
      </c>
      <c r="AY136" s="17" t="s">
        <v>152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7" t="s">
        <v>86</v>
      </c>
      <c r="BK136" s="146">
        <f>ROUND(I136*H136,2)</f>
        <v>0</v>
      </c>
      <c r="BL136" s="17" t="s">
        <v>1898</v>
      </c>
      <c r="BM136" s="145" t="s">
        <v>1921</v>
      </c>
    </row>
    <row r="137" spans="2:65" s="1" customFormat="1" ht="16.5" customHeight="1">
      <c r="B137" s="32"/>
      <c r="C137" s="133" t="s">
        <v>208</v>
      </c>
      <c r="D137" s="133" t="s">
        <v>155</v>
      </c>
      <c r="E137" s="134" t="s">
        <v>1922</v>
      </c>
      <c r="F137" s="135" t="s">
        <v>1923</v>
      </c>
      <c r="G137" s="136" t="s">
        <v>1897</v>
      </c>
      <c r="H137" s="137">
        <v>1</v>
      </c>
      <c r="I137" s="138"/>
      <c r="J137" s="139">
        <f>ROUND(I137*H137,2)</f>
        <v>0</v>
      </c>
      <c r="K137" s="140"/>
      <c r="L137" s="32"/>
      <c r="M137" s="141" t="s">
        <v>1</v>
      </c>
      <c r="N137" s="142" t="s">
        <v>43</v>
      </c>
      <c r="P137" s="143">
        <f>O137*H137</f>
        <v>0</v>
      </c>
      <c r="Q137" s="143">
        <v>0</v>
      </c>
      <c r="R137" s="143">
        <f>Q137*H137</f>
        <v>0</v>
      </c>
      <c r="S137" s="143">
        <v>0</v>
      </c>
      <c r="T137" s="144">
        <f>S137*H137</f>
        <v>0</v>
      </c>
      <c r="AR137" s="145" t="s">
        <v>1898</v>
      </c>
      <c r="AT137" s="145" t="s">
        <v>155</v>
      </c>
      <c r="AU137" s="145" t="s">
        <v>88</v>
      </c>
      <c r="AY137" s="17" t="s">
        <v>152</v>
      </c>
      <c r="BE137" s="146">
        <f>IF(N137="základní",J137,0)</f>
        <v>0</v>
      </c>
      <c r="BF137" s="146">
        <f>IF(N137="snížená",J137,0)</f>
        <v>0</v>
      </c>
      <c r="BG137" s="146">
        <f>IF(N137="zákl. přenesená",J137,0)</f>
        <v>0</v>
      </c>
      <c r="BH137" s="146">
        <f>IF(N137="sníž. přenesená",J137,0)</f>
        <v>0</v>
      </c>
      <c r="BI137" s="146">
        <f>IF(N137="nulová",J137,0)</f>
        <v>0</v>
      </c>
      <c r="BJ137" s="17" t="s">
        <v>86</v>
      </c>
      <c r="BK137" s="146">
        <f>ROUND(I137*H137,2)</f>
        <v>0</v>
      </c>
      <c r="BL137" s="17" t="s">
        <v>1898</v>
      </c>
      <c r="BM137" s="145" t="s">
        <v>1924</v>
      </c>
    </row>
    <row r="138" spans="2:65" s="1" customFormat="1" ht="16.5" customHeight="1">
      <c r="B138" s="32"/>
      <c r="C138" s="133" t="s">
        <v>195</v>
      </c>
      <c r="D138" s="133" t="s">
        <v>155</v>
      </c>
      <c r="E138" s="134" t="s">
        <v>1925</v>
      </c>
      <c r="F138" s="135" t="s">
        <v>1926</v>
      </c>
      <c r="G138" s="136" t="s">
        <v>1897</v>
      </c>
      <c r="H138" s="137">
        <v>1</v>
      </c>
      <c r="I138" s="138"/>
      <c r="J138" s="139">
        <f>ROUND(I138*H138,2)</f>
        <v>0</v>
      </c>
      <c r="K138" s="140"/>
      <c r="L138" s="32"/>
      <c r="M138" s="141" t="s">
        <v>1</v>
      </c>
      <c r="N138" s="142" t="s">
        <v>43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1898</v>
      </c>
      <c r="AT138" s="145" t="s">
        <v>155</v>
      </c>
      <c r="AU138" s="145" t="s">
        <v>88</v>
      </c>
      <c r="AY138" s="17" t="s">
        <v>152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7" t="s">
        <v>86</v>
      </c>
      <c r="BK138" s="146">
        <f>ROUND(I138*H138,2)</f>
        <v>0</v>
      </c>
      <c r="BL138" s="17" t="s">
        <v>1898</v>
      </c>
      <c r="BM138" s="145" t="s">
        <v>1927</v>
      </c>
    </row>
    <row r="139" spans="2:65" s="1" customFormat="1" ht="16.5" customHeight="1">
      <c r="B139" s="32"/>
      <c r="C139" s="133" t="s">
        <v>222</v>
      </c>
      <c r="D139" s="133" t="s">
        <v>155</v>
      </c>
      <c r="E139" s="134" t="s">
        <v>1928</v>
      </c>
      <c r="F139" s="135" t="s">
        <v>1929</v>
      </c>
      <c r="G139" s="136" t="s">
        <v>1897</v>
      </c>
      <c r="H139" s="137">
        <v>1</v>
      </c>
      <c r="I139" s="138"/>
      <c r="J139" s="139">
        <f>ROUND(I139*H139,2)</f>
        <v>0</v>
      </c>
      <c r="K139" s="140"/>
      <c r="L139" s="32"/>
      <c r="M139" s="141" t="s">
        <v>1</v>
      </c>
      <c r="N139" s="142" t="s">
        <v>43</v>
      </c>
      <c r="P139" s="143">
        <f>O139*H139</f>
        <v>0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1898</v>
      </c>
      <c r="AT139" s="145" t="s">
        <v>155</v>
      </c>
      <c r="AU139" s="145" t="s">
        <v>88</v>
      </c>
      <c r="AY139" s="17" t="s">
        <v>152</v>
      </c>
      <c r="BE139" s="146">
        <f>IF(N139="základní",J139,0)</f>
        <v>0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7" t="s">
        <v>86</v>
      </c>
      <c r="BK139" s="146">
        <f>ROUND(I139*H139,2)</f>
        <v>0</v>
      </c>
      <c r="BL139" s="17" t="s">
        <v>1898</v>
      </c>
      <c r="BM139" s="145" t="s">
        <v>1930</v>
      </c>
    </row>
    <row r="140" spans="2:65" s="11" customFormat="1" ht="22.9" customHeight="1">
      <c r="B140" s="121"/>
      <c r="D140" s="122" t="s">
        <v>77</v>
      </c>
      <c r="E140" s="131" t="s">
        <v>1931</v>
      </c>
      <c r="F140" s="131" t="s">
        <v>1932</v>
      </c>
      <c r="I140" s="124"/>
      <c r="J140" s="132">
        <f>BK140</f>
        <v>0</v>
      </c>
      <c r="L140" s="121"/>
      <c r="M140" s="126"/>
      <c r="P140" s="127">
        <f>SUM(P141:P145)</f>
        <v>0</v>
      </c>
      <c r="R140" s="127">
        <f>SUM(R141:R145)</f>
        <v>0</v>
      </c>
      <c r="T140" s="128">
        <f>SUM(T141:T145)</f>
        <v>0</v>
      </c>
      <c r="AR140" s="122" t="s">
        <v>191</v>
      </c>
      <c r="AT140" s="129" t="s">
        <v>77</v>
      </c>
      <c r="AU140" s="129" t="s">
        <v>86</v>
      </c>
      <c r="AY140" s="122" t="s">
        <v>152</v>
      </c>
      <c r="BK140" s="130">
        <f>SUM(BK141:BK145)</f>
        <v>0</v>
      </c>
    </row>
    <row r="141" spans="2:65" s="1" customFormat="1" ht="16.5" customHeight="1">
      <c r="B141" s="32"/>
      <c r="C141" s="133" t="s">
        <v>227</v>
      </c>
      <c r="D141" s="133" t="s">
        <v>155</v>
      </c>
      <c r="E141" s="134" t="s">
        <v>1933</v>
      </c>
      <c r="F141" s="135" t="s">
        <v>1934</v>
      </c>
      <c r="G141" s="136" t="s">
        <v>1897</v>
      </c>
      <c r="H141" s="137">
        <v>1</v>
      </c>
      <c r="I141" s="138"/>
      <c r="J141" s="139">
        <f>ROUND(I141*H141,2)</f>
        <v>0</v>
      </c>
      <c r="K141" s="140"/>
      <c r="L141" s="32"/>
      <c r="M141" s="141" t="s">
        <v>1</v>
      </c>
      <c r="N141" s="142" t="s">
        <v>43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1898</v>
      </c>
      <c r="AT141" s="145" t="s">
        <v>155</v>
      </c>
      <c r="AU141" s="145" t="s">
        <v>88</v>
      </c>
      <c r="AY141" s="17" t="s">
        <v>152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7" t="s">
        <v>86</v>
      </c>
      <c r="BK141" s="146">
        <f>ROUND(I141*H141,2)</f>
        <v>0</v>
      </c>
      <c r="BL141" s="17" t="s">
        <v>1898</v>
      </c>
      <c r="BM141" s="145" t="s">
        <v>1935</v>
      </c>
    </row>
    <row r="142" spans="2:65" s="1" customFormat="1" ht="16.5" customHeight="1">
      <c r="B142" s="32"/>
      <c r="C142" s="133" t="s">
        <v>8</v>
      </c>
      <c r="D142" s="133" t="s">
        <v>155</v>
      </c>
      <c r="E142" s="134" t="s">
        <v>1936</v>
      </c>
      <c r="F142" s="135" t="s">
        <v>1937</v>
      </c>
      <c r="G142" s="136" t="s">
        <v>1897</v>
      </c>
      <c r="H142" s="137">
        <v>1</v>
      </c>
      <c r="I142" s="138"/>
      <c r="J142" s="139">
        <f>ROUND(I142*H142,2)</f>
        <v>0</v>
      </c>
      <c r="K142" s="140"/>
      <c r="L142" s="32"/>
      <c r="M142" s="141" t="s">
        <v>1</v>
      </c>
      <c r="N142" s="142" t="s">
        <v>43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1898</v>
      </c>
      <c r="AT142" s="145" t="s">
        <v>155</v>
      </c>
      <c r="AU142" s="145" t="s">
        <v>88</v>
      </c>
      <c r="AY142" s="17" t="s">
        <v>152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7" t="s">
        <v>86</v>
      </c>
      <c r="BK142" s="146">
        <f>ROUND(I142*H142,2)</f>
        <v>0</v>
      </c>
      <c r="BL142" s="17" t="s">
        <v>1898</v>
      </c>
      <c r="BM142" s="145" t="s">
        <v>1938</v>
      </c>
    </row>
    <row r="143" spans="2:65" s="1" customFormat="1" ht="16.5" customHeight="1">
      <c r="B143" s="32"/>
      <c r="C143" s="133" t="s">
        <v>234</v>
      </c>
      <c r="D143" s="133" t="s">
        <v>155</v>
      </c>
      <c r="E143" s="134" t="s">
        <v>1939</v>
      </c>
      <c r="F143" s="135" t="s">
        <v>1940</v>
      </c>
      <c r="G143" s="136" t="s">
        <v>1897</v>
      </c>
      <c r="H143" s="137">
        <v>1</v>
      </c>
      <c r="I143" s="138"/>
      <c r="J143" s="139">
        <f>ROUND(I143*H143,2)</f>
        <v>0</v>
      </c>
      <c r="K143" s="140"/>
      <c r="L143" s="32"/>
      <c r="M143" s="141" t="s">
        <v>1</v>
      </c>
      <c r="N143" s="142" t="s">
        <v>43</v>
      </c>
      <c r="P143" s="143">
        <f>O143*H143</f>
        <v>0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1898</v>
      </c>
      <c r="AT143" s="145" t="s">
        <v>155</v>
      </c>
      <c r="AU143" s="145" t="s">
        <v>88</v>
      </c>
      <c r="AY143" s="17" t="s">
        <v>152</v>
      </c>
      <c r="BE143" s="146">
        <f>IF(N143="základní",J143,0)</f>
        <v>0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7" t="s">
        <v>86</v>
      </c>
      <c r="BK143" s="146">
        <f>ROUND(I143*H143,2)</f>
        <v>0</v>
      </c>
      <c r="BL143" s="17" t="s">
        <v>1898</v>
      </c>
      <c r="BM143" s="145" t="s">
        <v>1941</v>
      </c>
    </row>
    <row r="144" spans="2:65" s="1" customFormat="1" ht="16.5" customHeight="1">
      <c r="B144" s="32"/>
      <c r="C144" s="133" t="s">
        <v>240</v>
      </c>
      <c r="D144" s="133" t="s">
        <v>155</v>
      </c>
      <c r="E144" s="134" t="s">
        <v>1942</v>
      </c>
      <c r="F144" s="135" t="s">
        <v>1943</v>
      </c>
      <c r="G144" s="136" t="s">
        <v>1897</v>
      </c>
      <c r="H144" s="137">
        <v>1</v>
      </c>
      <c r="I144" s="138"/>
      <c r="J144" s="139">
        <f>ROUND(I144*H144,2)</f>
        <v>0</v>
      </c>
      <c r="K144" s="140"/>
      <c r="L144" s="32"/>
      <c r="M144" s="141" t="s">
        <v>1</v>
      </c>
      <c r="N144" s="142" t="s">
        <v>43</v>
      </c>
      <c r="P144" s="143">
        <f>O144*H144</f>
        <v>0</v>
      </c>
      <c r="Q144" s="143">
        <v>0</v>
      </c>
      <c r="R144" s="143">
        <f>Q144*H144</f>
        <v>0</v>
      </c>
      <c r="S144" s="143">
        <v>0</v>
      </c>
      <c r="T144" s="144">
        <f>S144*H144</f>
        <v>0</v>
      </c>
      <c r="AR144" s="145" t="s">
        <v>1898</v>
      </c>
      <c r="AT144" s="145" t="s">
        <v>155</v>
      </c>
      <c r="AU144" s="145" t="s">
        <v>88</v>
      </c>
      <c r="AY144" s="17" t="s">
        <v>152</v>
      </c>
      <c r="BE144" s="146">
        <f>IF(N144="základní",J144,0)</f>
        <v>0</v>
      </c>
      <c r="BF144" s="146">
        <f>IF(N144="snížená",J144,0)</f>
        <v>0</v>
      </c>
      <c r="BG144" s="146">
        <f>IF(N144="zákl. přenesená",J144,0)</f>
        <v>0</v>
      </c>
      <c r="BH144" s="146">
        <f>IF(N144="sníž. přenesená",J144,0)</f>
        <v>0</v>
      </c>
      <c r="BI144" s="146">
        <f>IF(N144="nulová",J144,0)</f>
        <v>0</v>
      </c>
      <c r="BJ144" s="17" t="s">
        <v>86</v>
      </c>
      <c r="BK144" s="146">
        <f>ROUND(I144*H144,2)</f>
        <v>0</v>
      </c>
      <c r="BL144" s="17" t="s">
        <v>1898</v>
      </c>
      <c r="BM144" s="145" t="s">
        <v>1944</v>
      </c>
    </row>
    <row r="145" spans="2:65" s="1" customFormat="1" ht="16.5" customHeight="1">
      <c r="B145" s="32"/>
      <c r="C145" s="133" t="s">
        <v>246</v>
      </c>
      <c r="D145" s="133" t="s">
        <v>155</v>
      </c>
      <c r="E145" s="134" t="s">
        <v>1945</v>
      </c>
      <c r="F145" s="135" t="s">
        <v>1946</v>
      </c>
      <c r="G145" s="136" t="s">
        <v>1897</v>
      </c>
      <c r="H145" s="137">
        <v>1</v>
      </c>
      <c r="I145" s="138"/>
      <c r="J145" s="139">
        <f>ROUND(I145*H145,2)</f>
        <v>0</v>
      </c>
      <c r="K145" s="140"/>
      <c r="L145" s="32"/>
      <c r="M145" s="141" t="s">
        <v>1</v>
      </c>
      <c r="N145" s="142" t="s">
        <v>43</v>
      </c>
      <c r="P145" s="143">
        <f>O145*H145</f>
        <v>0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AR145" s="145" t="s">
        <v>1898</v>
      </c>
      <c r="AT145" s="145" t="s">
        <v>155</v>
      </c>
      <c r="AU145" s="145" t="s">
        <v>88</v>
      </c>
      <c r="AY145" s="17" t="s">
        <v>152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7" t="s">
        <v>86</v>
      </c>
      <c r="BK145" s="146">
        <f>ROUND(I145*H145,2)</f>
        <v>0</v>
      </c>
      <c r="BL145" s="17" t="s">
        <v>1898</v>
      </c>
      <c r="BM145" s="145" t="s">
        <v>1947</v>
      </c>
    </row>
    <row r="146" spans="2:65" s="11" customFormat="1" ht="22.9" customHeight="1">
      <c r="B146" s="121"/>
      <c r="D146" s="122" t="s">
        <v>77</v>
      </c>
      <c r="E146" s="131" t="s">
        <v>1948</v>
      </c>
      <c r="F146" s="131" t="s">
        <v>1949</v>
      </c>
      <c r="I146" s="124"/>
      <c r="J146" s="132">
        <f>BK146</f>
        <v>0</v>
      </c>
      <c r="L146" s="121"/>
      <c r="M146" s="126"/>
      <c r="P146" s="127">
        <f>P147</f>
        <v>0</v>
      </c>
      <c r="R146" s="127">
        <f>R147</f>
        <v>0</v>
      </c>
      <c r="T146" s="128">
        <f>T147</f>
        <v>0</v>
      </c>
      <c r="AR146" s="122" t="s">
        <v>191</v>
      </c>
      <c r="AT146" s="129" t="s">
        <v>77</v>
      </c>
      <c r="AU146" s="129" t="s">
        <v>86</v>
      </c>
      <c r="AY146" s="122" t="s">
        <v>152</v>
      </c>
      <c r="BK146" s="130">
        <f>BK147</f>
        <v>0</v>
      </c>
    </row>
    <row r="147" spans="2:65" s="1" customFormat="1" ht="16.5" customHeight="1">
      <c r="B147" s="32"/>
      <c r="C147" s="133" t="s">
        <v>251</v>
      </c>
      <c r="D147" s="133" t="s">
        <v>155</v>
      </c>
      <c r="E147" s="134" t="s">
        <v>1950</v>
      </c>
      <c r="F147" s="135" t="s">
        <v>1951</v>
      </c>
      <c r="G147" s="136" t="s">
        <v>1897</v>
      </c>
      <c r="H147" s="137">
        <v>1</v>
      </c>
      <c r="I147" s="138"/>
      <c r="J147" s="139">
        <f>ROUND(I147*H147,2)</f>
        <v>0</v>
      </c>
      <c r="K147" s="140"/>
      <c r="L147" s="32"/>
      <c r="M147" s="141" t="s">
        <v>1</v>
      </c>
      <c r="N147" s="142" t="s">
        <v>43</v>
      </c>
      <c r="P147" s="143">
        <f>O147*H147</f>
        <v>0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AR147" s="145" t="s">
        <v>1898</v>
      </c>
      <c r="AT147" s="145" t="s">
        <v>155</v>
      </c>
      <c r="AU147" s="145" t="s">
        <v>88</v>
      </c>
      <c r="AY147" s="17" t="s">
        <v>152</v>
      </c>
      <c r="BE147" s="146">
        <f>IF(N147="základní",J147,0)</f>
        <v>0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7" t="s">
        <v>86</v>
      </c>
      <c r="BK147" s="146">
        <f>ROUND(I147*H147,2)</f>
        <v>0</v>
      </c>
      <c r="BL147" s="17" t="s">
        <v>1898</v>
      </c>
      <c r="BM147" s="145" t="s">
        <v>1952</v>
      </c>
    </row>
    <row r="148" spans="2:65" s="11" customFormat="1" ht="22.9" customHeight="1">
      <c r="B148" s="121"/>
      <c r="D148" s="122" t="s">
        <v>77</v>
      </c>
      <c r="E148" s="131" t="s">
        <v>1953</v>
      </c>
      <c r="F148" s="131" t="s">
        <v>1954</v>
      </c>
      <c r="I148" s="124"/>
      <c r="J148" s="132">
        <f>BK148</f>
        <v>0</v>
      </c>
      <c r="L148" s="121"/>
      <c r="M148" s="126"/>
      <c r="P148" s="127">
        <f>P149</f>
        <v>0</v>
      </c>
      <c r="R148" s="127">
        <f>R149</f>
        <v>0</v>
      </c>
      <c r="T148" s="128">
        <f>T149</f>
        <v>0</v>
      </c>
      <c r="AR148" s="122" t="s">
        <v>191</v>
      </c>
      <c r="AT148" s="129" t="s">
        <v>77</v>
      </c>
      <c r="AU148" s="129" t="s">
        <v>86</v>
      </c>
      <c r="AY148" s="122" t="s">
        <v>152</v>
      </c>
      <c r="BK148" s="130">
        <f>BK149</f>
        <v>0</v>
      </c>
    </row>
    <row r="149" spans="2:65" s="1" customFormat="1" ht="16.5" customHeight="1">
      <c r="B149" s="32"/>
      <c r="C149" s="133" t="s">
        <v>257</v>
      </c>
      <c r="D149" s="133" t="s">
        <v>155</v>
      </c>
      <c r="E149" s="134" t="s">
        <v>1955</v>
      </c>
      <c r="F149" s="135" t="s">
        <v>1956</v>
      </c>
      <c r="G149" s="136" t="s">
        <v>1897</v>
      </c>
      <c r="H149" s="137">
        <v>1</v>
      </c>
      <c r="I149" s="138"/>
      <c r="J149" s="139">
        <f>ROUND(I149*H149,2)</f>
        <v>0</v>
      </c>
      <c r="K149" s="140"/>
      <c r="L149" s="32"/>
      <c r="M149" s="141" t="s">
        <v>1</v>
      </c>
      <c r="N149" s="142" t="s">
        <v>43</v>
      </c>
      <c r="P149" s="143">
        <f>O149*H149</f>
        <v>0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AR149" s="145" t="s">
        <v>1898</v>
      </c>
      <c r="AT149" s="145" t="s">
        <v>155</v>
      </c>
      <c r="AU149" s="145" t="s">
        <v>88</v>
      </c>
      <c r="AY149" s="17" t="s">
        <v>152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7" t="s">
        <v>86</v>
      </c>
      <c r="BK149" s="146">
        <f>ROUND(I149*H149,2)</f>
        <v>0</v>
      </c>
      <c r="BL149" s="17" t="s">
        <v>1898</v>
      </c>
      <c r="BM149" s="145" t="s">
        <v>1957</v>
      </c>
    </row>
    <row r="150" spans="2:65" s="11" customFormat="1" ht="22.9" customHeight="1">
      <c r="B150" s="121"/>
      <c r="D150" s="122" t="s">
        <v>77</v>
      </c>
      <c r="E150" s="131" t="s">
        <v>1958</v>
      </c>
      <c r="F150" s="131" t="s">
        <v>1959</v>
      </c>
      <c r="I150" s="124"/>
      <c r="J150" s="132">
        <f>BK150</f>
        <v>0</v>
      </c>
      <c r="L150" s="121"/>
      <c r="M150" s="126"/>
      <c r="P150" s="127">
        <f>P151</f>
        <v>0</v>
      </c>
      <c r="R150" s="127">
        <f>R151</f>
        <v>0</v>
      </c>
      <c r="T150" s="128">
        <f>T151</f>
        <v>0</v>
      </c>
      <c r="AR150" s="122" t="s">
        <v>191</v>
      </c>
      <c r="AT150" s="129" t="s">
        <v>77</v>
      </c>
      <c r="AU150" s="129" t="s">
        <v>86</v>
      </c>
      <c r="AY150" s="122" t="s">
        <v>152</v>
      </c>
      <c r="BK150" s="130">
        <f>BK151</f>
        <v>0</v>
      </c>
    </row>
    <row r="151" spans="2:65" s="1" customFormat="1" ht="16.5" customHeight="1">
      <c r="B151" s="32"/>
      <c r="C151" s="133" t="s">
        <v>263</v>
      </c>
      <c r="D151" s="133" t="s">
        <v>155</v>
      </c>
      <c r="E151" s="134" t="s">
        <v>1960</v>
      </c>
      <c r="F151" s="135" t="s">
        <v>1961</v>
      </c>
      <c r="G151" s="136" t="s">
        <v>1897</v>
      </c>
      <c r="H151" s="137">
        <v>1</v>
      </c>
      <c r="I151" s="138"/>
      <c r="J151" s="139">
        <f>ROUND(I151*H151,2)</f>
        <v>0</v>
      </c>
      <c r="K151" s="140"/>
      <c r="L151" s="32"/>
      <c r="M151" s="141" t="s">
        <v>1</v>
      </c>
      <c r="N151" s="142" t="s">
        <v>43</v>
      </c>
      <c r="P151" s="143">
        <f>O151*H151</f>
        <v>0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AR151" s="145" t="s">
        <v>1898</v>
      </c>
      <c r="AT151" s="145" t="s">
        <v>155</v>
      </c>
      <c r="AU151" s="145" t="s">
        <v>88</v>
      </c>
      <c r="AY151" s="17" t="s">
        <v>152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7" t="s">
        <v>86</v>
      </c>
      <c r="BK151" s="146">
        <f>ROUND(I151*H151,2)</f>
        <v>0</v>
      </c>
      <c r="BL151" s="17" t="s">
        <v>1898</v>
      </c>
      <c r="BM151" s="145" t="s">
        <v>1962</v>
      </c>
    </row>
    <row r="152" spans="2:65" s="11" customFormat="1" ht="22.9" customHeight="1">
      <c r="B152" s="121"/>
      <c r="D152" s="122" t="s">
        <v>77</v>
      </c>
      <c r="E152" s="131" t="s">
        <v>1963</v>
      </c>
      <c r="F152" s="131" t="s">
        <v>1964</v>
      </c>
      <c r="I152" s="124"/>
      <c r="J152" s="132">
        <f>BK152</f>
        <v>0</v>
      </c>
      <c r="L152" s="121"/>
      <c r="M152" s="126"/>
      <c r="P152" s="127">
        <f>SUM(P153:P155)</f>
        <v>0</v>
      </c>
      <c r="R152" s="127">
        <f>SUM(R153:R155)</f>
        <v>0</v>
      </c>
      <c r="T152" s="128">
        <f>SUM(T153:T155)</f>
        <v>0</v>
      </c>
      <c r="AR152" s="122" t="s">
        <v>191</v>
      </c>
      <c r="AT152" s="129" t="s">
        <v>77</v>
      </c>
      <c r="AU152" s="129" t="s">
        <v>86</v>
      </c>
      <c r="AY152" s="122" t="s">
        <v>152</v>
      </c>
      <c r="BK152" s="130">
        <f>SUM(BK153:BK155)</f>
        <v>0</v>
      </c>
    </row>
    <row r="153" spans="2:65" s="1" customFormat="1" ht="16.5" customHeight="1">
      <c r="B153" s="32"/>
      <c r="C153" s="133" t="s">
        <v>267</v>
      </c>
      <c r="D153" s="133" t="s">
        <v>155</v>
      </c>
      <c r="E153" s="134" t="s">
        <v>1965</v>
      </c>
      <c r="F153" s="135" t="s">
        <v>1966</v>
      </c>
      <c r="G153" s="136" t="s">
        <v>1897</v>
      </c>
      <c r="H153" s="137">
        <v>1</v>
      </c>
      <c r="I153" s="138"/>
      <c r="J153" s="139">
        <f>ROUND(I153*H153,2)</f>
        <v>0</v>
      </c>
      <c r="K153" s="140"/>
      <c r="L153" s="32"/>
      <c r="M153" s="141" t="s">
        <v>1</v>
      </c>
      <c r="N153" s="142" t="s">
        <v>43</v>
      </c>
      <c r="P153" s="143">
        <f>O153*H153</f>
        <v>0</v>
      </c>
      <c r="Q153" s="143">
        <v>0</v>
      </c>
      <c r="R153" s="143">
        <f>Q153*H153</f>
        <v>0</v>
      </c>
      <c r="S153" s="143">
        <v>0</v>
      </c>
      <c r="T153" s="144">
        <f>S153*H153</f>
        <v>0</v>
      </c>
      <c r="AR153" s="145" t="s">
        <v>1898</v>
      </c>
      <c r="AT153" s="145" t="s">
        <v>155</v>
      </c>
      <c r="AU153" s="145" t="s">
        <v>88</v>
      </c>
      <c r="AY153" s="17" t="s">
        <v>152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7" t="s">
        <v>86</v>
      </c>
      <c r="BK153" s="146">
        <f>ROUND(I153*H153,2)</f>
        <v>0</v>
      </c>
      <c r="BL153" s="17" t="s">
        <v>1898</v>
      </c>
      <c r="BM153" s="145" t="s">
        <v>1967</v>
      </c>
    </row>
    <row r="154" spans="2:65" s="1" customFormat="1" ht="16.5" customHeight="1">
      <c r="B154" s="32"/>
      <c r="C154" s="133" t="s">
        <v>271</v>
      </c>
      <c r="D154" s="133" t="s">
        <v>155</v>
      </c>
      <c r="E154" s="134" t="s">
        <v>1968</v>
      </c>
      <c r="F154" s="135" t="s">
        <v>1969</v>
      </c>
      <c r="G154" s="136" t="s">
        <v>1897</v>
      </c>
      <c r="H154" s="137">
        <v>1</v>
      </c>
      <c r="I154" s="138"/>
      <c r="J154" s="139">
        <f>ROUND(I154*H154,2)</f>
        <v>0</v>
      </c>
      <c r="K154" s="140"/>
      <c r="L154" s="32"/>
      <c r="M154" s="141" t="s">
        <v>1</v>
      </c>
      <c r="N154" s="142" t="s">
        <v>43</v>
      </c>
      <c r="P154" s="143">
        <f>O154*H154</f>
        <v>0</v>
      </c>
      <c r="Q154" s="143">
        <v>0</v>
      </c>
      <c r="R154" s="143">
        <f>Q154*H154</f>
        <v>0</v>
      </c>
      <c r="S154" s="143">
        <v>0</v>
      </c>
      <c r="T154" s="144">
        <f>S154*H154</f>
        <v>0</v>
      </c>
      <c r="AR154" s="145" t="s">
        <v>1898</v>
      </c>
      <c r="AT154" s="145" t="s">
        <v>155</v>
      </c>
      <c r="AU154" s="145" t="s">
        <v>88</v>
      </c>
      <c r="AY154" s="17" t="s">
        <v>152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7" t="s">
        <v>86</v>
      </c>
      <c r="BK154" s="146">
        <f>ROUND(I154*H154,2)</f>
        <v>0</v>
      </c>
      <c r="BL154" s="17" t="s">
        <v>1898</v>
      </c>
      <c r="BM154" s="145" t="s">
        <v>1970</v>
      </c>
    </row>
    <row r="155" spans="2:65" s="1" customFormat="1" ht="16.5" customHeight="1">
      <c r="B155" s="32"/>
      <c r="C155" s="133" t="s">
        <v>7</v>
      </c>
      <c r="D155" s="133" t="s">
        <v>155</v>
      </c>
      <c r="E155" s="134" t="s">
        <v>1971</v>
      </c>
      <c r="F155" s="135" t="s">
        <v>1972</v>
      </c>
      <c r="G155" s="136" t="s">
        <v>1897</v>
      </c>
      <c r="H155" s="137">
        <v>1</v>
      </c>
      <c r="I155" s="138"/>
      <c r="J155" s="139">
        <f>ROUND(I155*H155,2)</f>
        <v>0</v>
      </c>
      <c r="K155" s="140"/>
      <c r="L155" s="32"/>
      <c r="M155" s="186" t="s">
        <v>1</v>
      </c>
      <c r="N155" s="187" t="s">
        <v>43</v>
      </c>
      <c r="O155" s="188"/>
      <c r="P155" s="189">
        <f>O155*H155</f>
        <v>0</v>
      </c>
      <c r="Q155" s="189">
        <v>0</v>
      </c>
      <c r="R155" s="189">
        <f>Q155*H155</f>
        <v>0</v>
      </c>
      <c r="S155" s="189">
        <v>0</v>
      </c>
      <c r="T155" s="190">
        <f>S155*H155</f>
        <v>0</v>
      </c>
      <c r="AR155" s="145" t="s">
        <v>1898</v>
      </c>
      <c r="AT155" s="145" t="s">
        <v>155</v>
      </c>
      <c r="AU155" s="145" t="s">
        <v>88</v>
      </c>
      <c r="AY155" s="17" t="s">
        <v>152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7" t="s">
        <v>86</v>
      </c>
      <c r="BK155" s="146">
        <f>ROUND(I155*H155,2)</f>
        <v>0</v>
      </c>
      <c r="BL155" s="17" t="s">
        <v>1898</v>
      </c>
      <c r="BM155" s="145" t="s">
        <v>1973</v>
      </c>
    </row>
    <row r="156" spans="2:65" s="1" customFormat="1" ht="7" customHeight="1">
      <c r="B156" s="44"/>
      <c r="C156" s="45"/>
      <c r="D156" s="45"/>
      <c r="E156" s="45"/>
      <c r="F156" s="45"/>
      <c r="G156" s="45"/>
      <c r="H156" s="45"/>
      <c r="I156" s="45"/>
      <c r="J156" s="45"/>
      <c r="K156" s="45"/>
      <c r="L156" s="32"/>
    </row>
  </sheetData>
  <sheetProtection algorithmName="SHA-512" hashValue="3XDdhGlwGqcPEvop5I39EUMQrsBU7cHvQhq6M/RrJI+T1Nxk0+HYs0cizwOM0wWgWmd0gEtbtRXSPC8aZa2/zA==" saltValue="ESUKNypEX9aVC2U8pOVCLk39irZCYR64Gs6V7uYaMgMjZ+8fDT2LltUdQp8WgFNeXkC3H+7W6ytJvsW5+ogB3w==" spinCount="100000" sheet="1" objects="1" scenarios="1" formatColumns="0" formatRows="0" autoFilter="0"/>
  <autoFilter ref="C123:K155" xr:uid="{00000000-0009-0000-0000-000007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aeb5e0-4d8c-495b-8ac8-9c7e0f9108af">
      <Terms xmlns="http://schemas.microsoft.com/office/infopath/2007/PartnerControls"/>
    </lcf76f155ced4ddcb4097134ff3c332f>
    <TaxCatchAll xmlns="1c1cfe40-64e6-48a4-a923-d8a21d9bc9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7FE34967BE34AA1C2910CD8452E2D" ma:contentTypeVersion="15" ma:contentTypeDescription="Vytvoří nový dokument" ma:contentTypeScope="" ma:versionID="19544547465c62a1384639bfb8523264">
  <xsd:schema xmlns:xsd="http://www.w3.org/2001/XMLSchema" xmlns:xs="http://www.w3.org/2001/XMLSchema" xmlns:p="http://schemas.microsoft.com/office/2006/metadata/properties" xmlns:ns2="42aeb5e0-4d8c-495b-8ac8-9c7e0f9108af" xmlns:ns3="1c1cfe40-64e6-48a4-a923-d8a21d9bc96d" targetNamespace="http://schemas.microsoft.com/office/2006/metadata/properties" ma:root="true" ma:fieldsID="ec50c24212fe8b47600ee8a5c952b3e6" ns2:_="" ns3:_="">
    <xsd:import namespace="42aeb5e0-4d8c-495b-8ac8-9c7e0f9108af"/>
    <xsd:import namespace="1c1cfe40-64e6-48a4-a923-d8a21d9bc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eb5e0-4d8c-495b-8ac8-9c7e0f910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cfe40-64e6-48a4-a923-d8a21d9bc9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1ba7402-a552-47a9-ad5f-5f8c4461a637}" ma:internalName="TaxCatchAll" ma:showField="CatchAllData" ma:web="1c1cfe40-64e6-48a4-a923-d8a21d9bc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D7120D-2C5A-4527-9F92-528F1BEF8979}">
  <ds:schemaRefs>
    <ds:schemaRef ds:uri="http://schemas.microsoft.com/office/2006/metadata/properties"/>
    <ds:schemaRef ds:uri="http://schemas.microsoft.com/office/infopath/2007/PartnerControls"/>
    <ds:schemaRef ds:uri="42aeb5e0-4d8c-495b-8ac8-9c7e0f9108af"/>
    <ds:schemaRef ds:uri="1c1cfe40-64e6-48a4-a923-d8a21d9bc96d"/>
  </ds:schemaRefs>
</ds:datastoreItem>
</file>

<file path=customXml/itemProps2.xml><?xml version="1.0" encoding="utf-8"?>
<ds:datastoreItem xmlns:ds="http://schemas.openxmlformats.org/officeDocument/2006/customXml" ds:itemID="{11BCD5D6-FD4E-44A0-A669-D182DB9D83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D70E25-307C-4024-A5DC-6809E79A1A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eb5e0-4d8c-495b-8ac8-9c7e0f9108af"/>
    <ds:schemaRef ds:uri="1c1cfe40-64e6-48a4-a923-d8a21d9bc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D.1.1 - Architektonicko s...</vt:lpstr>
      <vt:lpstr>D.1.4.1 - Zdravotechnika</vt:lpstr>
      <vt:lpstr>D.1.4.3 - Vzduchotechnika</vt:lpstr>
      <vt:lpstr>D.1.4.4 - Silnoproudé ele...</vt:lpstr>
      <vt:lpstr>D.1.4.5 - Slaboproudé ele...</vt:lpstr>
      <vt:lpstr>D.1.4.6 - Měření a regulace</vt:lpstr>
      <vt:lpstr>VON - Vedlejší a ostatní ...</vt:lpstr>
      <vt:lpstr>'D.1.1 - Architektonicko s...'!Názvy_tisku</vt:lpstr>
      <vt:lpstr>'D.1.4.1 - Zdravotechnika'!Názvy_tisku</vt:lpstr>
      <vt:lpstr>'D.1.4.3 - Vzduchotechnika'!Názvy_tisku</vt:lpstr>
      <vt:lpstr>'D.1.4.4 - Silnoproudé ele...'!Názvy_tisku</vt:lpstr>
      <vt:lpstr>'D.1.4.5 - Slaboproudé ele...'!Názvy_tisku</vt:lpstr>
      <vt:lpstr>'D.1.4.6 - Měření a regulace'!Názvy_tisku</vt:lpstr>
      <vt:lpstr>'Rekapitulace stavby'!Názvy_tisku</vt:lpstr>
      <vt:lpstr>'VON - Vedlejší a ostatní ...'!Názvy_tisku</vt:lpstr>
      <vt:lpstr>'D.1.1 - Architektonicko s...'!Oblast_tisku</vt:lpstr>
      <vt:lpstr>'D.1.4.1 - Zdravotechnika'!Oblast_tisku</vt:lpstr>
      <vt:lpstr>'D.1.4.3 - Vzduchotechnika'!Oblast_tisku</vt:lpstr>
      <vt:lpstr>'D.1.4.4 - Silnoproudé ele...'!Oblast_tisku</vt:lpstr>
      <vt:lpstr>'D.1.4.5 - Slaboproudé ele...'!Oblast_tisku</vt:lpstr>
      <vt:lpstr>'D.1.4.6 - Měření a regulace'!Oblast_tisku</vt:lpstr>
      <vt:lpstr>'Rekapitulace stavby'!Oblast_tisku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WIN7-GP\MD</dc:creator>
  <cp:lastModifiedBy>Ivana Stehlíková</cp:lastModifiedBy>
  <dcterms:created xsi:type="dcterms:W3CDTF">2025-05-06T17:47:39Z</dcterms:created>
  <dcterms:modified xsi:type="dcterms:W3CDTF">2025-05-21T11:02:10Z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0x010100C267FE34967BE34AA1C2910CD8452E2D</vt:lpwstr>
  </property>
  <property fmtid="{D5CDD505-2E9C-101B-9397-08002B2CF9AE}" pid="3" name="MediaServiceImageTags">
    <vt:lpwstr/>
  </property>
</Properties>
</file>