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Celouniverzitni/02_Sluzby/MUNI_odpady_2026/01_ZD/vyhlášení/"/>
    </mc:Choice>
  </mc:AlternateContent>
  <xr:revisionPtr revIDLastSave="381" documentId="8_{7A5F331B-9C26-4FF5-8568-873CFE2999F7}" xr6:coauthVersionLast="47" xr6:coauthVersionMax="47" xr10:uidLastSave="{7132A7BB-4B6B-4458-88E9-FC42734200F9}"/>
  <bookViews>
    <workbookView xWindow="9810" yWindow="4995" windowWidth="23700" windowHeight="15345" tabRatio="787" firstSheet="11" activeTab="11" xr2:uid="{00000000-000D-0000-FFFF-FFFF00000000}"/>
  </bookViews>
  <sheets>
    <sheet name="Příloha 2 směsný" sheetId="6" state="hidden" r:id="rId1"/>
    <sheet name="List2 směsný" sheetId="7" state="hidden" r:id="rId2"/>
    <sheet name="Příloha 2 papír" sheetId="9" state="hidden" r:id="rId3"/>
    <sheet name="List2 papír" sheetId="10" state="hidden" r:id="rId4"/>
    <sheet name="Příloha 2 plasty" sheetId="11" state="hidden" r:id="rId5"/>
    <sheet name="List 2 plasty" sheetId="12" state="hidden" r:id="rId6"/>
    <sheet name="Příloha 2 sklo" sheetId="16" state="hidden" r:id="rId7"/>
    <sheet name="List 2 sklo" sheetId="8" state="hidden" r:id="rId8"/>
    <sheet name="Příloha 2 kovy" sheetId="18" state="hidden" r:id="rId9"/>
    <sheet name="List2 kovy" sheetId="19" state="hidden" r:id="rId10"/>
    <sheet name="Příloha 2 bio" sheetId="20" state="hidden" r:id="rId11"/>
    <sheet name="Příloha č.1." sheetId="17" r:id="rId12"/>
  </sheets>
  <definedNames>
    <definedName name="_xlnm._FilterDatabase" localSheetId="0" hidden="1">'Příloha 2 směsný'!$A$4:$H$4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17" l="1"/>
  <c r="J179" i="17"/>
  <c r="J199" i="17"/>
  <c r="J190" i="17"/>
  <c r="J189" i="17"/>
  <c r="J169" i="17"/>
  <c r="J157" i="17"/>
  <c r="J142" i="17"/>
  <c r="D98" i="17" l="1"/>
  <c r="E98" i="17"/>
  <c r="D99" i="17"/>
  <c r="E99" i="17"/>
  <c r="D100" i="17"/>
  <c r="E100" i="17"/>
  <c r="C99" i="17"/>
  <c r="C100" i="17"/>
  <c r="C98" i="17"/>
  <c r="C48" i="17"/>
  <c r="C49" i="17"/>
  <c r="C50" i="17"/>
  <c r="E48" i="17"/>
  <c r="E49" i="17"/>
  <c r="E50" i="17"/>
  <c r="C22" i="17"/>
  <c r="C23" i="17"/>
  <c r="C24" i="17"/>
  <c r="C25" i="17"/>
  <c r="C74" i="17"/>
  <c r="D74" i="17"/>
  <c r="E74" i="17"/>
  <c r="C75" i="17"/>
  <c r="D75" i="17"/>
  <c r="E75" i="17"/>
  <c r="E73" i="17"/>
  <c r="D73" i="17"/>
  <c r="C73" i="17"/>
  <c r="D49" i="17"/>
  <c r="J134" i="17"/>
  <c r="J244" i="17"/>
  <c r="J245" i="17"/>
  <c r="J246" i="17"/>
  <c r="J247" i="17"/>
  <c r="J248" i="17"/>
  <c r="J249" i="17"/>
  <c r="J250" i="17"/>
  <c r="J235" i="17"/>
  <c r="J236" i="17"/>
  <c r="J237" i="17"/>
  <c r="J254" i="17"/>
  <c r="J243" i="17"/>
  <c r="J234" i="17"/>
  <c r="J136" i="17"/>
  <c r="J137" i="17"/>
  <c r="J138" i="17"/>
  <c r="J139" i="17"/>
  <c r="J140" i="17"/>
  <c r="J141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8" i="17"/>
  <c r="J159" i="17"/>
  <c r="J160" i="17"/>
  <c r="J161" i="17"/>
  <c r="J162" i="17"/>
  <c r="J163" i="17"/>
  <c r="J164" i="17"/>
  <c r="J165" i="17"/>
  <c r="J166" i="17"/>
  <c r="J168" i="17"/>
  <c r="J170" i="17"/>
  <c r="J171" i="17"/>
  <c r="J172" i="17"/>
  <c r="J173" i="17"/>
  <c r="J174" i="17"/>
  <c r="J175" i="17"/>
  <c r="J176" i="17"/>
  <c r="J177" i="17"/>
  <c r="J178" i="17"/>
  <c r="J180" i="17"/>
  <c r="J181" i="17"/>
  <c r="J182" i="17"/>
  <c r="J183" i="17"/>
  <c r="J184" i="17"/>
  <c r="J185" i="17"/>
  <c r="J186" i="17"/>
  <c r="J187" i="17"/>
  <c r="J188" i="17"/>
  <c r="J191" i="17"/>
  <c r="J192" i="17"/>
  <c r="J193" i="17"/>
  <c r="J194" i="17"/>
  <c r="J195" i="17"/>
  <c r="J196" i="17"/>
  <c r="J197" i="17"/>
  <c r="J198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B9" i="19"/>
  <c r="C9" i="19"/>
  <c r="D9" i="19"/>
  <c r="B10" i="19"/>
  <c r="C10" i="19"/>
  <c r="D10" i="19"/>
  <c r="C8" i="19"/>
  <c r="D8" i="19"/>
  <c r="B8" i="19"/>
  <c r="B9" i="8"/>
  <c r="C9" i="8"/>
  <c r="D9" i="8"/>
  <c r="B10" i="8"/>
  <c r="C10" i="8"/>
  <c r="D10" i="8"/>
  <c r="C8" i="8"/>
  <c r="D8" i="8"/>
  <c r="B8" i="8"/>
  <c r="B8" i="12"/>
  <c r="B9" i="12"/>
  <c r="C9" i="12"/>
  <c r="D9" i="12"/>
  <c r="B10" i="12"/>
  <c r="C10" i="12"/>
  <c r="D10" i="12"/>
  <c r="C8" i="12"/>
  <c r="D8" i="12"/>
  <c r="B9" i="10"/>
  <c r="C9" i="10"/>
  <c r="D9" i="10"/>
  <c r="B10" i="10"/>
  <c r="C10" i="10"/>
  <c r="D10" i="10"/>
  <c r="C8" i="10"/>
  <c r="D8" i="10"/>
  <c r="B8" i="10"/>
  <c r="B9" i="7"/>
  <c r="C9" i="7"/>
  <c r="D9" i="7"/>
  <c r="B10" i="7"/>
  <c r="C10" i="7"/>
  <c r="D10" i="7"/>
  <c r="B11" i="7"/>
  <c r="C11" i="7"/>
  <c r="D11" i="7"/>
  <c r="C8" i="7"/>
  <c r="D8" i="7"/>
  <c r="C124" i="17"/>
  <c r="D124" i="17"/>
  <c r="E124" i="17"/>
  <c r="C123" i="17"/>
  <c r="E125" i="17"/>
  <c r="D125" i="17"/>
  <c r="D123" i="17"/>
  <c r="D23" i="17"/>
  <c r="E23" i="17"/>
  <c r="B4" i="17"/>
  <c r="C3" i="17"/>
  <c r="B3" i="17"/>
  <c r="I230" i="17" l="1"/>
  <c r="E123" i="17"/>
  <c r="E126" i="17" s="1"/>
  <c r="C125" i="17"/>
  <c r="C126" i="17" s="1"/>
  <c r="D126" i="17"/>
  <c r="E25" i="17"/>
  <c r="E24" i="17"/>
  <c r="D24" i="17"/>
  <c r="D25" i="17"/>
  <c r="D22" i="17"/>
  <c r="E22" i="17"/>
  <c r="D48" i="17"/>
  <c r="D50" i="17"/>
  <c r="I238" i="17"/>
  <c r="I251" i="17"/>
  <c r="D26" i="17" l="1"/>
  <c r="E128" i="17"/>
  <c r="E26" i="17"/>
  <c r="D101" i="17"/>
  <c r="C101" i="17"/>
  <c r="D51" i="17"/>
  <c r="C51" i="17"/>
  <c r="E51" i="17"/>
  <c r="E101" i="17"/>
  <c r="E53" i="17" l="1"/>
  <c r="E103" i="17"/>
  <c r="C40" i="20" l="1"/>
  <c r="D40" i="20"/>
  <c r="E40" i="20"/>
  <c r="B14" i="19"/>
  <c r="B20" i="19" s="1"/>
  <c r="C14" i="19"/>
  <c r="C20" i="19" s="1"/>
  <c r="D14" i="19"/>
  <c r="D20" i="19" s="1"/>
  <c r="B19" i="19"/>
  <c r="C19" i="19"/>
  <c r="D19" i="19"/>
  <c r="B21" i="19"/>
  <c r="C21" i="19"/>
  <c r="D21" i="19"/>
  <c r="D15" i="8"/>
  <c r="D21" i="8" s="1"/>
  <c r="C15" i="8"/>
  <c r="C21" i="8" s="1"/>
  <c r="B15" i="8"/>
  <c r="B21" i="8" s="1"/>
  <c r="D14" i="8"/>
  <c r="D20" i="8" s="1"/>
  <c r="C14" i="8"/>
  <c r="C20" i="8" s="1"/>
  <c r="B14" i="8"/>
  <c r="B20" i="8" s="1"/>
  <c r="D13" i="8"/>
  <c r="D19" i="8" s="1"/>
  <c r="C13" i="8"/>
  <c r="C19" i="8" s="1"/>
  <c r="B13" i="8"/>
  <c r="B19" i="8" s="1"/>
  <c r="D22" i="19" l="1"/>
  <c r="C22" i="19"/>
  <c r="B22" i="19"/>
  <c r="D22" i="8"/>
  <c r="B22" i="8"/>
  <c r="C22" i="8"/>
  <c r="D24" i="19" l="1"/>
  <c r="D24" i="8"/>
  <c r="B13" i="12" l="1"/>
  <c r="B19" i="12" s="1"/>
  <c r="C13" i="12"/>
  <c r="C19" i="12" s="1"/>
  <c r="D13" i="12"/>
  <c r="D19" i="12" s="1"/>
  <c r="B14" i="12"/>
  <c r="B20" i="12" s="1"/>
  <c r="C14" i="12"/>
  <c r="C20" i="12" s="1"/>
  <c r="D14" i="12"/>
  <c r="D20" i="12" s="1"/>
  <c r="B15" i="12"/>
  <c r="B21" i="12" s="1"/>
  <c r="C15" i="12"/>
  <c r="C21" i="12" s="1"/>
  <c r="D15" i="12"/>
  <c r="D21" i="12" s="1"/>
  <c r="D36" i="11"/>
  <c r="E36" i="11"/>
  <c r="E76" i="17" l="1"/>
  <c r="D76" i="17"/>
  <c r="C76" i="17"/>
  <c r="D22" i="12"/>
  <c r="C22" i="12"/>
  <c r="B22" i="12"/>
  <c r="B13" i="10"/>
  <c r="B19" i="10" s="1"/>
  <c r="C13" i="10"/>
  <c r="C19" i="10" s="1"/>
  <c r="D13" i="10"/>
  <c r="D19" i="10" s="1"/>
  <c r="B14" i="10"/>
  <c r="B20" i="10" s="1"/>
  <c r="C14" i="10"/>
  <c r="C20" i="10" s="1"/>
  <c r="D14" i="10"/>
  <c r="D20" i="10" s="1"/>
  <c r="B15" i="10"/>
  <c r="B21" i="10" s="1"/>
  <c r="C15" i="10"/>
  <c r="C21" i="10" s="1"/>
  <c r="D15" i="10"/>
  <c r="D21" i="10" s="1"/>
  <c r="E37" i="9"/>
  <c r="E78" i="17" l="1"/>
  <c r="C22" i="10"/>
  <c r="D24" i="12"/>
  <c r="B22" i="10"/>
  <c r="D22" i="10"/>
  <c r="B14" i="7"/>
  <c r="C14" i="7"/>
  <c r="C21" i="7" s="1"/>
  <c r="D14" i="7"/>
  <c r="D21" i="7" s="1"/>
  <c r="B15" i="7"/>
  <c r="B22" i="7" s="1"/>
  <c r="C15" i="7"/>
  <c r="C22" i="7" s="1"/>
  <c r="D15" i="7"/>
  <c r="D22" i="7" s="1"/>
  <c r="B16" i="7"/>
  <c r="B23" i="7" s="1"/>
  <c r="C16" i="7"/>
  <c r="C23" i="7" s="1"/>
  <c r="D16" i="7"/>
  <c r="D23" i="7" s="1"/>
  <c r="B17" i="7"/>
  <c r="B24" i="7" s="1"/>
  <c r="C17" i="7"/>
  <c r="D17" i="7"/>
  <c r="D24" i="7" s="1"/>
  <c r="C24" i="7"/>
  <c r="C47" i="6"/>
  <c r="D47" i="6"/>
  <c r="E47" i="6"/>
  <c r="D24" i="10" l="1"/>
  <c r="D25" i="7"/>
  <c r="C25" i="7"/>
  <c r="B8" i="7" l="1"/>
  <c r="B21" i="7" s="1"/>
  <c r="B25" i="7" s="1"/>
  <c r="D27" i="7" s="1"/>
  <c r="C26" i="17"/>
  <c r="E28" i="17" s="1"/>
  <c r="I257" i="17" s="1"/>
</calcChain>
</file>

<file path=xl/sharedStrings.xml><?xml version="1.0" encoding="utf-8"?>
<sst xmlns="http://schemas.openxmlformats.org/spreadsheetml/2006/main" count="1121" uniqueCount="329">
  <si>
    <t>Celkem nádob</t>
  </si>
  <si>
    <t>pronájem</t>
  </si>
  <si>
    <t>1 x 7 dnů</t>
  </si>
  <si>
    <t>Rybkova 19</t>
  </si>
  <si>
    <t>Nakladatelství</t>
  </si>
  <si>
    <t>2 x 7 dnů</t>
  </si>
  <si>
    <t xml:space="preserve"> </t>
  </si>
  <si>
    <t>Studentská 6</t>
  </si>
  <si>
    <t>Biologypark</t>
  </si>
  <si>
    <t>Vinařská 5 (blok A3)</t>
  </si>
  <si>
    <t>Veveří 70</t>
  </si>
  <si>
    <t>Veveří 29</t>
  </si>
  <si>
    <t>Tvrdého 5/7</t>
  </si>
  <si>
    <t>Sladkého 13</t>
  </si>
  <si>
    <t>nám. Míru 4</t>
  </si>
  <si>
    <t>Moravské nám. 9</t>
  </si>
  <si>
    <t>od 1.9.25</t>
  </si>
  <si>
    <t>Kounicova 50</t>
  </si>
  <si>
    <t>Kotlářská 2</t>
  </si>
  <si>
    <t>Klácelova2</t>
  </si>
  <si>
    <t>Grohova 11</t>
  </si>
  <si>
    <t>Čejkova 21</t>
  </si>
  <si>
    <t>Bří Žůrků 5</t>
  </si>
  <si>
    <t>SKM</t>
  </si>
  <si>
    <t>Kamenice 3 - F37</t>
  </si>
  <si>
    <t>Kamenice 5 - B06</t>
  </si>
  <si>
    <t>Kamenice 5 - pav. Z</t>
  </si>
  <si>
    <t>Kamenice 3 pav. F1</t>
  </si>
  <si>
    <t>Kamenice 5 pav. E34</t>
  </si>
  <si>
    <t>SUKB</t>
  </si>
  <si>
    <t>Veslařská 181/183</t>
  </si>
  <si>
    <t>Údolní 3</t>
  </si>
  <si>
    <t>Heinrichova 24</t>
  </si>
  <si>
    <t>FSpS</t>
  </si>
  <si>
    <t>Joštova 10</t>
  </si>
  <si>
    <t>FSS</t>
  </si>
  <si>
    <t>Botanická 68a</t>
  </si>
  <si>
    <t>FI</t>
  </si>
  <si>
    <t>Vinohrady 100</t>
  </si>
  <si>
    <t>Poříčí 31</t>
  </si>
  <si>
    <t>Poříčí 7</t>
  </si>
  <si>
    <t>PdF</t>
  </si>
  <si>
    <t>P</t>
  </si>
  <si>
    <t>Lipová 41a</t>
  </si>
  <si>
    <t>ESF</t>
  </si>
  <si>
    <t>1 x 14 dnů</t>
  </si>
  <si>
    <t>Údolní 74</t>
  </si>
  <si>
    <t>LF</t>
  </si>
  <si>
    <t>Veveří 26</t>
  </si>
  <si>
    <t>Arna Nováka 1</t>
  </si>
  <si>
    <t>Gorkého 7</t>
  </si>
  <si>
    <t>FF</t>
  </si>
  <si>
    <t>Tvrdého 12</t>
  </si>
  <si>
    <t>PřF</t>
  </si>
  <si>
    <t>PrF</t>
  </si>
  <si>
    <t>Komenského nám. 2</t>
  </si>
  <si>
    <t>Žerotínovo nám. 9</t>
  </si>
  <si>
    <t>Rektorát</t>
  </si>
  <si>
    <t>vlastnictví</t>
  </si>
  <si>
    <t>četnost svozu</t>
  </si>
  <si>
    <t>5 m3</t>
  </si>
  <si>
    <t>1100 l</t>
  </si>
  <si>
    <t>240 l</t>
  </si>
  <si>
    <t xml:space="preserve"> 120 l</t>
  </si>
  <si>
    <t>adresa</t>
  </si>
  <si>
    <t>subjekt</t>
  </si>
  <si>
    <t>Směsný komunální odpad</t>
  </si>
  <si>
    <t>20 03 01</t>
  </si>
  <si>
    <t>celkem za 36 měsíců</t>
  </si>
  <si>
    <t>celkem za 12 měsíců</t>
  </si>
  <si>
    <t>120 l</t>
  </si>
  <si>
    <t>v Kč bez DPH)</t>
  </si>
  <si>
    <t xml:space="preserve">Modelové náklady na celkový počet svozů jednotlivých typů nádob při daných četnostech za 12 měsíců </t>
  </si>
  <si>
    <t>Předpokládaný počet svozů při jednotlivých četnostech za všechna hospodářská střediska za 12 měsíců</t>
  </si>
  <si>
    <t>Kč/svoz</t>
  </si>
  <si>
    <t>Ceny svozu</t>
  </si>
  <si>
    <t>Objem nádoby</t>
  </si>
  <si>
    <t>Druh odpadu</t>
  </si>
  <si>
    <t>kód odpadu</t>
  </si>
  <si>
    <t>celkem 1 rok</t>
  </si>
  <si>
    <t>cena za 1 svoz</t>
  </si>
  <si>
    <t>celk. svozy</t>
  </si>
  <si>
    <t>1x14</t>
  </si>
  <si>
    <t>1x7</t>
  </si>
  <si>
    <t>2x7</t>
  </si>
  <si>
    <t>Vinařská 5 (menza)</t>
  </si>
  <si>
    <t>Vinařská 5 (blok A1)</t>
  </si>
  <si>
    <t>Vinařská 5 (blok A2)</t>
  </si>
  <si>
    <t>Tvrdého 5</t>
  </si>
  <si>
    <t>pozn.</t>
  </si>
  <si>
    <t>Papírové a lepenkové obaly</t>
  </si>
  <si>
    <t>20 01 01</t>
  </si>
  <si>
    <t>Plasty</t>
  </si>
  <si>
    <t>20 01 39</t>
  </si>
  <si>
    <t>Sklo</t>
  </si>
  <si>
    <t>1 x měsíc</t>
  </si>
  <si>
    <t>20 01 02</t>
  </si>
  <si>
    <t>na výzvu</t>
  </si>
  <si>
    <t>Arne Nováka 1</t>
  </si>
  <si>
    <t>Kovy</t>
  </si>
  <si>
    <t>20 01 40</t>
  </si>
  <si>
    <t>BIO</t>
  </si>
  <si>
    <t>Příloha č. 2 – Rozmístění odpadních nádob na jednotlivá pracoviště, jejich velikosti a perioda svozů</t>
  </si>
  <si>
    <t>Příloha č. 1 – Položkový rozpočet (modelový příklad a jednotkové ceny)</t>
  </si>
  <si>
    <t xml:space="preserve">Kód odpadu </t>
  </si>
  <si>
    <t>Předpokládaná hmotnost v tunách/12 měsíců</t>
  </si>
  <si>
    <t>06 04 04</t>
  </si>
  <si>
    <t>Odpady obsahující rtuť</t>
  </si>
  <si>
    <t>060405</t>
  </si>
  <si>
    <t>Odpady obsahující jiné těžké kovy</t>
  </si>
  <si>
    <t>02 01 03</t>
  </si>
  <si>
    <t>Odpad rostlinných pletiv</t>
  </si>
  <si>
    <t>02 01 06</t>
  </si>
  <si>
    <t>Zvířecí trus, moč a hnůj (včetně znečištěné slámy), kapalné odpady, soustřeďované odděleně a zpracované mimo místo vzniku</t>
  </si>
  <si>
    <t>06 03 15</t>
  </si>
  <si>
    <t>Oxidy kovů obsahující těžké kovy</t>
  </si>
  <si>
    <t>06 04 03</t>
  </si>
  <si>
    <t>Odpady obsahující arsen</t>
  </si>
  <si>
    <t>06 04 05</t>
  </si>
  <si>
    <t>07 07 03</t>
  </si>
  <si>
    <t>Organická halogenová rozpouštědla</t>
  </si>
  <si>
    <t>07 07 04</t>
  </si>
  <si>
    <t>Jiná organická rozpouštědla</t>
  </si>
  <si>
    <t>Jiná organická rozpouštědla, promývací kapaliny a matečné louhy</t>
  </si>
  <si>
    <t>070708</t>
  </si>
  <si>
    <t>Jiné destilační a reakční zbytky</t>
  </si>
  <si>
    <t>080111</t>
  </si>
  <si>
    <t>Odpadní lepidla a těsnicí materiály obsahující
organická rozpouštědla nebo jiné
nebezpečné látky</t>
  </si>
  <si>
    <t>08 01 12</t>
  </si>
  <si>
    <t>Jiné odpadní barvy a laky neuvedené pod
1 číslem 08 01 11</t>
  </si>
  <si>
    <t>08 03 13</t>
  </si>
  <si>
    <t>Odpadní tiskařský barvy</t>
  </si>
  <si>
    <t>08 03 18</t>
  </si>
  <si>
    <t>Odpadní tiskařské tonery</t>
  </si>
  <si>
    <t>08 04 09</t>
  </si>
  <si>
    <t>09 01 01</t>
  </si>
  <si>
    <t>Vodné roztoky vývojek a aktiváítorů</t>
  </si>
  <si>
    <t>09 01 03</t>
  </si>
  <si>
    <t>Roztoky vývojek v rozpouštědlech</t>
  </si>
  <si>
    <t>09 01 04</t>
  </si>
  <si>
    <t>Roztoky ustalovačů</t>
  </si>
  <si>
    <t>13 02 05</t>
  </si>
  <si>
    <t>Nechlorované minerální motorové, převodové a mazací oleje</t>
  </si>
  <si>
    <t>130502</t>
  </si>
  <si>
    <t>Kaly z odlučovačů oleje</t>
  </si>
  <si>
    <t>14 06 02</t>
  </si>
  <si>
    <t>Jiná halogenová rozpouštědla a směsi rozpouštědel</t>
  </si>
  <si>
    <t>14 06 03</t>
  </si>
  <si>
    <t>Jiná rozpouštědla a směsi rozpouštědel</t>
  </si>
  <si>
    <t>15 01 01</t>
  </si>
  <si>
    <t>15 01 02</t>
  </si>
  <si>
    <t>Plastové obaly</t>
  </si>
  <si>
    <t>15 01 07</t>
  </si>
  <si>
    <t>Skleněné obaly</t>
  </si>
  <si>
    <t>15 01 10</t>
  </si>
  <si>
    <t>Obaly obsahijící zbytky nebezpečných látek</t>
  </si>
  <si>
    <t>15 02 02</t>
  </si>
  <si>
    <t>Absorpční činidla, filtrační materiály (vč. olejových filtrů jinak blíže neurčených), čístící tkaniny a ochranné oděvy znečištěné nebezpečnými látkami</t>
  </si>
  <si>
    <t>160107</t>
  </si>
  <si>
    <t>Olejové filtry</t>
  </si>
  <si>
    <t>16 02 13</t>
  </si>
  <si>
    <t>Vyřazené zařízení obsahující nebezpečné látky neuvedená pod čísly 16 02 09 až 16 02 12</t>
  </si>
  <si>
    <t>Vyřazená zařízení neuvedená pod čísly 16 02 09 až 16 02 13</t>
  </si>
  <si>
    <t>16 02 16</t>
  </si>
  <si>
    <t>Jiné složky odstraněné z vyřazených zařízení</t>
  </si>
  <si>
    <t>16 03 03</t>
  </si>
  <si>
    <t>Anorganické odpady obsahující nebezpečné látky</t>
  </si>
  <si>
    <t>16 03 05</t>
  </si>
  <si>
    <t>Organické odpady obsahující nebezpečné látky</t>
  </si>
  <si>
    <t>16 03 07</t>
  </si>
  <si>
    <t>Kovová rtuť</t>
  </si>
  <si>
    <t>16 05 06</t>
  </si>
  <si>
    <t>Laboratorní chemikálie a jejich směsi, které jsou nebo obsahují nebezpečné látky</t>
  </si>
  <si>
    <t>16 05 07</t>
  </si>
  <si>
    <t>Vyřazené anorganické chemikálie, které jsou</t>
  </si>
  <si>
    <t>16 05 08</t>
  </si>
  <si>
    <t>Vyřazené organické chemikálie, které jsou nebo obsahují nebezpečné látky</t>
  </si>
  <si>
    <t>16 06 02</t>
  </si>
  <si>
    <t>Nikl-kadmiové baterie a akumulátory</t>
  </si>
  <si>
    <t>17 02 01</t>
  </si>
  <si>
    <t>Dřevo</t>
  </si>
  <si>
    <t>170203</t>
  </si>
  <si>
    <t>Plast</t>
  </si>
  <si>
    <t>17 04 05</t>
  </si>
  <si>
    <t>Železo a ocel</t>
  </si>
  <si>
    <t>17 04 07</t>
  </si>
  <si>
    <t>Směsné kovy</t>
  </si>
  <si>
    <t>17 04 11</t>
  </si>
  <si>
    <t>Kabely neuvedené pod 170410</t>
  </si>
  <si>
    <t>170504</t>
  </si>
  <si>
    <t>Zemina a kamení neuvedené pod číslem 17 05 03</t>
  </si>
  <si>
    <t>17 09 04</t>
  </si>
  <si>
    <t>Smíšené stavební a demoliční odpady</t>
  </si>
  <si>
    <t>18 01 01</t>
  </si>
  <si>
    <t>Ostré předměty (kromě čísla 18 01 03)</t>
  </si>
  <si>
    <t>18 01 03</t>
  </si>
  <si>
    <t>Odpady,na jejíž sběr jsou kladeny zvláštní požadavky</t>
  </si>
  <si>
    <t>18 01 04</t>
  </si>
  <si>
    <t>Odpady, na jejichž sběr a odstraňování nejsou kladeny zvláštní požadavky s ohledem na prevenci infekce</t>
  </si>
  <si>
    <t>18 01 06</t>
  </si>
  <si>
    <t>Chemikálie které jsou nebo obsahují nebezoečné látky</t>
  </si>
  <si>
    <t>18 01 07</t>
  </si>
  <si>
    <t>Chemikálie neuvedené pod 18 01 06</t>
  </si>
  <si>
    <t>18 01 08</t>
  </si>
  <si>
    <t>Nepoužitelná cystostatika</t>
  </si>
  <si>
    <t>18 01 09</t>
  </si>
  <si>
    <t>Jiná nepoužitá  léčiva neuvedená pod číslem 18 01 08</t>
  </si>
  <si>
    <t>18 01 10</t>
  </si>
  <si>
    <t>Odpadní amalgám ze stomatologické péče</t>
  </si>
  <si>
    <t>18 02 01</t>
  </si>
  <si>
    <t>Ostré předměty (kromě čísla 18 02 02)</t>
  </si>
  <si>
    <t>18 02 02</t>
  </si>
  <si>
    <t>Odpady, na jejichž sběr a odstraňování jsou kladeny zvláštní požadavky s ohledem na prevenci infekce</t>
  </si>
  <si>
    <t>18 02 03</t>
  </si>
  <si>
    <t>18 02 05</t>
  </si>
  <si>
    <t>Chemikálie sestávající z nebezpečných látek nebo tyto látky obsahující</t>
  </si>
  <si>
    <t>18 02 06</t>
  </si>
  <si>
    <t>Jiné chemikálie neuvedené pod číslem 18 02 05</t>
  </si>
  <si>
    <t>18 02 07</t>
  </si>
  <si>
    <t>Nepoužitelná cytostatika</t>
  </si>
  <si>
    <t>18 02 08</t>
  </si>
  <si>
    <t>Jiná nepoužitelná léčiva neuvedená pod číslem 18 02 07</t>
  </si>
  <si>
    <t>19 08 09</t>
  </si>
  <si>
    <t>Směs tuků a olejů z odlučovače tuků
5 obsahující pouze jedlé oleje a jedlé tuky</t>
  </si>
  <si>
    <t>19 08 13</t>
  </si>
  <si>
    <t>Kaly z jiných způsobů číštění průmyslových odpadních vod</t>
  </si>
  <si>
    <t>Kaly z jiných způsobů čištění průmyslových odpadních vod obsahující nebezpečné látky</t>
  </si>
  <si>
    <t>20 01 01 01</t>
  </si>
  <si>
    <t>Kompozitní a nápojové kartony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</si>
  <si>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</si>
  <si>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</si>
  <si>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</si>
  <si>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</si>
  <si>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200111</t>
  </si>
  <si>
    <t>Textilní materiály</t>
  </si>
  <si>
    <t>20 01 13</t>
  </si>
  <si>
    <t>Rozpouštědla</t>
  </si>
  <si>
    <t>20 01 14</t>
  </si>
  <si>
    <t>Kyseliny</t>
  </si>
  <si>
    <t>20 01 15</t>
  </si>
  <si>
    <t>Zásady</t>
  </si>
  <si>
    <t>20 01 17</t>
  </si>
  <si>
    <t>Fotochemikálie</t>
  </si>
  <si>
    <t>20 01 21</t>
  </si>
  <si>
    <t>Zářivky a jiný odpad obsahující rtuť</t>
  </si>
  <si>
    <t>20 01 25</t>
  </si>
  <si>
    <t>Jedlý olej a tuk</t>
  </si>
  <si>
    <t>200303</t>
  </si>
  <si>
    <t>Uiční smetky</t>
  </si>
  <si>
    <t>20 01 33</t>
  </si>
  <si>
    <t>Baterie a akumulátory, zařazené pod čísly 16 06 01, 16 06  02 nebo pod číslem 16 06 03 a netříděné baterie a akumulátory obsahující tyto baterie</t>
  </si>
  <si>
    <t>200138</t>
  </si>
  <si>
    <t>20 01 35</t>
  </si>
  <si>
    <t>Vyřazené elektrické a elektronické zařízení neuv. 20 01 21 a 20 01 23</t>
  </si>
  <si>
    <t>20 01 35 02</t>
  </si>
  <si>
    <t>Tiskařské tonerové kazety mající nebezpečné vlastnosti</t>
  </si>
  <si>
    <t>20 01 36 02</t>
  </si>
  <si>
    <t>Tiskařské tonerové kazety neuvedené pod číslem 20 01 35 02</t>
  </si>
  <si>
    <t>20 01 36</t>
  </si>
  <si>
    <t>Vyřazené elektrické a elektronické zařízení neuv. 20 01 21, 20 01 23 a 20 01 35</t>
  </si>
  <si>
    <t>20 02 01</t>
  </si>
  <si>
    <t>Biolog.rozlož.odpad</t>
  </si>
  <si>
    <t>20 02 02</t>
  </si>
  <si>
    <t>Zemina a kameny</t>
  </si>
  <si>
    <t>20 02 03</t>
  </si>
  <si>
    <t xml:space="preserve"> Jiný biologicky nerozložitelný odpad</t>
  </si>
  <si>
    <t>20 03 07</t>
  </si>
  <si>
    <t>Objemný odpad</t>
  </si>
  <si>
    <t>3. Spotřební materiál (nerecyklované nádoby na infekční odpad)</t>
  </si>
  <si>
    <t xml:space="preserve">Předpokládané množství odběru spotřebního materiálu v ks za 12 měsíců </t>
  </si>
  <si>
    <t>Kapalný infekční odpad - barel o objemu 20 litrů</t>
  </si>
  <si>
    <t>Tuhý infekční odpad - clinic box o objemu 30 litrů</t>
  </si>
  <si>
    <t>Tuhý infekční odpad - clinic box o objemu 60 litrů</t>
  </si>
  <si>
    <t>Pytel na inekční odpad, minimální tloušťka stěny 0,2 mm, objem 120 l</t>
  </si>
  <si>
    <t>4. Zpětný odběr včetně nádob</t>
  </si>
  <si>
    <t>Předpokládaný  zpětný odběr v ks za 12 měsíců</t>
  </si>
  <si>
    <t>1. Zařízení pro tepelnou výměnu</t>
  </si>
  <si>
    <t>2. Obrazovky, monitory a zařízení obsahující obrazovky o ploše větší než 100 cm2</t>
  </si>
  <si>
    <t>3. Světelné zdroje</t>
  </si>
  <si>
    <t>4. Svítidla</t>
  </si>
  <si>
    <t>5. Velká zařízení, jejichž kterýkoli vnější rozměr přesahuje 50 cm, kromě zařízení náležejících do skupin 1, 2 a 3, zahrnující kromě jiného: domácí spotřebiče, zařízení informačních technologií a telekomunikační zařízení, spotřební elektroniku, svítidla, zařízení reprodukující zvuk či obraz, hudební zařízení, elektrické a elektronické nástroje, hračky, vybavení pro volný čas a sporty, zdravotnické prostředky, přístroje pro monitorování a kontrolu, výdejní automaty, zařízení pro výrobu elektrického proudu</t>
  </si>
  <si>
    <t>6. Malá zařízení, jejichž žádný vnější rozměr nepřesahuje 50 cm, kromě zařízení náležejících do skupin 1, 2, 3 a 6, zahrnující kromě jiného: domácí spotřebiče, spotřební elektroniku, svítidla, zařízení reprodukující zvuk či obraz, hudební zařízení, elektrické a elektronické nástroje, hračky, vybavení pro volný čas a sporty, zdravotnické prostředky, přístroje pro monitorování a kontrolu, výdejní automaty, zařízení pro výrobu elektrického proudu</t>
  </si>
  <si>
    <t>7. Malá zařízení informačních technologií a telekomunikační zařízení, jejichž žádný vnější rozměr nepřesahuje 50 cm</t>
  </si>
  <si>
    <t>8. Pneumatiky</t>
  </si>
  <si>
    <t>4. Skartace včetně nádob</t>
  </si>
  <si>
    <t xml:space="preserve">Předpokládaná hmotnost skartovaného odpadu v tunách za 12 měsíců </t>
  </si>
  <si>
    <t>Modelová cena za 36 měsíců (v Kč bez DPH)</t>
  </si>
  <si>
    <t xml:space="preserve">Celkové modelové náklady za komunální odpad, další druhy odpadů a nebezpečný odpad, spotřební materiál, zpětný odběr a skartaci za 36 měsíců (nabídková cena, která je předmětem hodnocení) v Kč bez DPH. </t>
  </si>
  <si>
    <t>Modelové náklady na svoz a likvidaci dalších druhů odpadů a nebezpečného odpadu za 36 měsíců celkem (v Kč bez DPH)</t>
  </si>
  <si>
    <t>Modelové náklady na spotřební materiál za 36 měsíců celkem (v Kč bez DPH)</t>
  </si>
  <si>
    <t>Modelové náklady na zpětný odběr za 36 měsíců celkem (v Kč bez DPH)</t>
  </si>
  <si>
    <r>
      <t>Jednotková cena za převzetí 1 tuny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2026</t>
    </r>
  </si>
  <si>
    <r>
      <t xml:space="preserve">Jednotková cena za převzetí 1 tuny (v Kč bez DPH) v roce </t>
    </r>
    <r>
      <rPr>
        <b/>
        <sz val="12"/>
        <color theme="1"/>
        <rFont val="Calibri"/>
        <family val="2"/>
        <charset val="238"/>
        <scheme val="minor"/>
      </rPr>
      <t>2027</t>
    </r>
  </si>
  <si>
    <r>
      <t xml:space="preserve">Jednotková cena za převzetí 1 tuny (v Kč bez DPH) v roce </t>
    </r>
    <r>
      <rPr>
        <b/>
        <sz val="12"/>
        <color theme="1"/>
        <rFont val="Calibri"/>
        <family val="2"/>
        <charset val="238"/>
        <scheme val="minor"/>
      </rPr>
      <t>2028</t>
    </r>
  </si>
  <si>
    <r>
      <t>Jednotková cena za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2026</t>
    </r>
  </si>
  <si>
    <r>
      <t>Jednotková cena za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2027</t>
    </r>
  </si>
  <si>
    <r>
      <t>Jednotková cena za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2028</t>
    </r>
  </si>
  <si>
    <r>
      <t>Jednotková cena za zpětný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2026</t>
    </r>
  </si>
  <si>
    <r>
      <t>Jednotková cena za zpětný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2027</t>
    </r>
  </si>
  <si>
    <r>
      <t>Jednotková cena za zpětný odběr 1 ks (v Kč bez DPH) v roce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2028</t>
    </r>
  </si>
  <si>
    <r>
      <t xml:space="preserve">Jednotková cena za skartaci 1t papírového odpadu (v Kč bez DPH) v roce </t>
    </r>
    <r>
      <rPr>
        <b/>
        <sz val="12"/>
        <color theme="1"/>
        <rFont val="Calibri"/>
        <family val="2"/>
        <charset val="238"/>
        <scheme val="minor"/>
      </rPr>
      <t>2026</t>
    </r>
  </si>
  <si>
    <r>
      <t xml:space="preserve">Jednotková cena za skartaci 1t papírového odpadu (v Kč bez DPH) v roce </t>
    </r>
    <r>
      <rPr>
        <b/>
        <sz val="12"/>
        <color theme="1"/>
        <rFont val="Calibri"/>
        <family val="2"/>
        <charset val="238"/>
        <scheme val="minor"/>
      </rPr>
      <t>2027</t>
    </r>
  </si>
  <si>
    <r>
      <t xml:space="preserve">Jednotková cena za skartaci 1t papírového odpadu (v Kč bez DPH) v roce </t>
    </r>
    <r>
      <rPr>
        <b/>
        <sz val="12"/>
        <color theme="1"/>
        <rFont val="Calibri"/>
        <family val="2"/>
        <charset val="238"/>
        <scheme val="minor"/>
      </rPr>
      <t>2028</t>
    </r>
  </si>
  <si>
    <t>06 04 04 01</t>
  </si>
  <si>
    <t>Pryžový odpad</t>
  </si>
  <si>
    <t>07 02 99 01</t>
  </si>
  <si>
    <t>14 06 01 01</t>
  </si>
  <si>
    <t>Jiná chladící a hnací média</t>
  </si>
  <si>
    <t>16 02 13 01</t>
  </si>
  <si>
    <t>16 02 14</t>
  </si>
  <si>
    <t>16 02 14 01</t>
  </si>
  <si>
    <t>Tiskařské tonerové kazety nezařazené pod 16 02 13 01*</t>
  </si>
  <si>
    <t>16 06 05 01</t>
  </si>
  <si>
    <t>Baterie a akumulátory obsahující lithium</t>
  </si>
  <si>
    <t>Ostré předměty, na jejichž sběr a odstraňování jsou kladeny zvláštní požadavky s ohledem na prev. inf.</t>
  </si>
  <si>
    <t>18 01 03 01</t>
  </si>
  <si>
    <t>18 01 03 02</t>
  </si>
  <si>
    <t>Části těla a orgány včetně krevních vaků a krevních konzerv</t>
  </si>
  <si>
    <t>18 02 02 01</t>
  </si>
  <si>
    <t>Ostré předměty, na jejichž sběr a odstraňování jsou kladeny zvláštní požadavky s ohledem na prev. Inf.</t>
  </si>
  <si>
    <t>Účastník uvede jednotkové ceny za jeden svoz příslušné nádoby</t>
  </si>
  <si>
    <t xml:space="preserve">Další druhy odpadů včetně nebezpečného odpadu </t>
  </si>
  <si>
    <t>Modelové náklady na celkový počet svozů jednotlivých typů nádob při daných četnostech za 12 měsíců (dle příslušných roků)</t>
  </si>
  <si>
    <t>Ceny svozu pro jednotlivé roky</t>
  </si>
  <si>
    <t>Účastník uvede jednotkové ceny bez DPH do žlutých polí, a to na dvě desetinná místa. Modelový příklad bude automaticky propočítán  vzorci. Uvedené jednotkové ceny budou pak platné vždy od 1. 1. do 31. 12 příslušného roku.</t>
  </si>
  <si>
    <t>V jednotkové ceně za převzetí 1t jsou zahrnuty veškeré náklady, vč. poskytnutí shromažďovacích prostředků a splnění oznamovací povinnosti.</t>
  </si>
  <si>
    <t>Předpokládaný počet svozů jednotlivých typů nádob za všechna hospodářská střediska za 12 měsíců (dle příslušných roků)</t>
  </si>
  <si>
    <t>Modelové náklady na celkový počet svozů jednotlivých typů nádob za 12 měsíců (dle příslušných roků)</t>
  </si>
  <si>
    <t>Ceny  svozu pro jednotlivé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</si>
</sst>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3" borderId="1" xfId="0" applyFill="1" applyBorder="1"/>
    <xf numFmtId="0" fontId="4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4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7" xfId="0" applyFont="1" applyFill="1" applyBorder="1"/>
    <xf numFmtId="0" fontId="0" fillId="3" borderId="8" xfId="0" applyFill="1" applyBorder="1"/>
    <xf numFmtId="0" fontId="5" fillId="2" borderId="9" xfId="0" applyFont="1" applyFill="1" applyBorder="1"/>
    <xf numFmtId="0" fontId="5" fillId="2" borderId="0" xfId="0" applyFont="1" applyFill="1" applyAlignment="1">
      <alignment horizontal="right"/>
    </xf>
    <xf numFmtId="0" fontId="4" fillId="3" borderId="8" xfId="0" applyFont="1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4" fillId="3" borderId="13" xfId="0" applyFont="1" applyFill="1" applyBorder="1"/>
    <xf numFmtId="0" fontId="0" fillId="3" borderId="14" xfId="0" applyFill="1" applyBorder="1"/>
    <xf numFmtId="3" fontId="0" fillId="2" borderId="0" xfId="0" applyNumberFormat="1" applyFill="1"/>
    <xf numFmtId="3" fontId="0" fillId="2" borderId="0" xfId="0" applyNumberFormat="1" applyFill="1" applyAlignment="1">
      <alignment horizontal="right"/>
    </xf>
    <xf numFmtId="0" fontId="0" fillId="3" borderId="15" xfId="0" applyFill="1" applyBorder="1"/>
    <xf numFmtId="0" fontId="4" fillId="3" borderId="16" xfId="0" applyFont="1" applyFill="1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3" fillId="3" borderId="17" xfId="0" applyFont="1" applyFill="1" applyBorder="1"/>
    <xf numFmtId="0" fontId="3" fillId="3" borderId="18" xfId="0" applyFont="1" applyFill="1" applyBorder="1"/>
    <xf numFmtId="3" fontId="0" fillId="0" borderId="0" xfId="0" applyNumberFormat="1"/>
    <xf numFmtId="0" fontId="0" fillId="2" borderId="0" xfId="0" applyFill="1" applyAlignment="1">
      <alignment horizontal="center"/>
    </xf>
    <xf numFmtId="3" fontId="0" fillId="3" borderId="13" xfId="0" applyNumberFormat="1" applyFill="1" applyBorder="1"/>
    <xf numFmtId="0" fontId="0" fillId="3" borderId="14" xfId="0" applyFill="1" applyBorder="1" applyAlignment="1">
      <alignment horizontal="center"/>
    </xf>
    <xf numFmtId="3" fontId="0" fillId="3" borderId="19" xfId="0" applyNumberFormat="1" applyFill="1" applyBorder="1"/>
    <xf numFmtId="0" fontId="0" fillId="3" borderId="3" xfId="0" applyFill="1" applyBorder="1" applyAlignment="1">
      <alignment horizontal="center"/>
    </xf>
    <xf numFmtId="0" fontId="0" fillId="2" borderId="20" xfId="0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0" fillId="2" borderId="23" xfId="0" applyFill="1" applyBorder="1"/>
    <xf numFmtId="0" fontId="3" fillId="2" borderId="18" xfId="0" applyFont="1" applyFill="1" applyBorder="1"/>
    <xf numFmtId="0" fontId="0" fillId="3" borderId="25" xfId="0" applyFill="1" applyBorder="1"/>
    <xf numFmtId="0" fontId="0" fillId="3" borderId="26" xfId="0" applyFill="1" applyBorder="1"/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/>
    <xf numFmtId="0" fontId="3" fillId="3" borderId="27" xfId="0" applyFont="1" applyFill="1" applyBorder="1"/>
    <xf numFmtId="0" fontId="3" fillId="3" borderId="25" xfId="0" applyFont="1" applyFill="1" applyBorder="1"/>
    <xf numFmtId="0" fontId="0" fillId="0" borderId="17" xfId="0" applyBorder="1"/>
    <xf numFmtId="0" fontId="0" fillId="0" borderId="29" xfId="0" applyBorder="1"/>
    <xf numFmtId="0" fontId="0" fillId="0" borderId="0" xfId="0" applyAlignment="1">
      <alignment horizontal="right"/>
    </xf>
    <xf numFmtId="0" fontId="4" fillId="0" borderId="3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3" borderId="30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31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9" xfId="0" applyFont="1" applyFill="1" applyBorder="1"/>
    <xf numFmtId="0" fontId="4" fillId="3" borderId="0" xfId="0" applyFont="1" applyFill="1"/>
    <xf numFmtId="0" fontId="4" fillId="3" borderId="32" xfId="0" applyFont="1" applyFill="1" applyBorder="1"/>
    <xf numFmtId="0" fontId="4" fillId="3" borderId="22" xfId="0" applyFont="1" applyFill="1" applyBorder="1"/>
    <xf numFmtId="0" fontId="5" fillId="3" borderId="9" xfId="0" applyFont="1" applyFill="1" applyBorder="1"/>
    <xf numFmtId="0" fontId="4" fillId="3" borderId="33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34" xfId="0" applyFont="1" applyFill="1" applyBorder="1"/>
    <xf numFmtId="0" fontId="4" fillId="3" borderId="14" xfId="0" applyFont="1" applyFill="1" applyBorder="1"/>
    <xf numFmtId="0" fontId="4" fillId="3" borderId="35" xfId="0" applyFont="1" applyFill="1" applyBorder="1"/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0" fontId="4" fillId="3" borderId="39" xfId="0" applyFont="1" applyFill="1" applyBorder="1"/>
    <xf numFmtId="0" fontId="4" fillId="3" borderId="15" xfId="0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3" fontId="0" fillId="3" borderId="15" xfId="0" applyNumberForma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16" xfId="0" applyNumberFormat="1" applyFill="1" applyBorder="1"/>
    <xf numFmtId="0" fontId="0" fillId="2" borderId="28" xfId="0" applyFill="1" applyBorder="1"/>
    <xf numFmtId="0" fontId="3" fillId="2" borderId="24" xfId="0" applyFont="1" applyFill="1" applyBorder="1"/>
    <xf numFmtId="0" fontId="0" fillId="0" borderId="30" xfId="0" applyBorder="1"/>
    <xf numFmtId="0" fontId="0" fillId="3" borderId="30" xfId="0" applyFill="1" applyBorder="1"/>
    <xf numFmtId="0" fontId="0" fillId="3" borderId="31" xfId="0" applyFill="1" applyBorder="1"/>
    <xf numFmtId="0" fontId="0" fillId="3" borderId="4" xfId="0" applyFill="1" applyBorder="1"/>
    <xf numFmtId="0" fontId="0" fillId="3" borderId="9" xfId="0" applyFill="1" applyBorder="1"/>
    <xf numFmtId="0" fontId="5" fillId="3" borderId="6" xfId="0" applyFont="1" applyFill="1" applyBorder="1"/>
    <xf numFmtId="0" fontId="0" fillId="3" borderId="33" xfId="0" applyFill="1" applyBorder="1"/>
    <xf numFmtId="0" fontId="0" fillId="3" borderId="34" xfId="0" applyFill="1" applyBorder="1"/>
    <xf numFmtId="0" fontId="0" fillId="0" borderId="32" xfId="0" applyBorder="1"/>
    <xf numFmtId="0" fontId="0" fillId="0" borderId="6" xfId="0" applyBorder="1"/>
    <xf numFmtId="0" fontId="3" fillId="3" borderId="24" xfId="0" applyFont="1" applyFill="1" applyBorder="1"/>
    <xf numFmtId="0" fontId="0" fillId="3" borderId="0" xfId="0" applyFill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0" fillId="3" borderId="37" xfId="0" applyFill="1" applyBorder="1"/>
    <xf numFmtId="0" fontId="0" fillId="3" borderId="36" xfId="0" applyFill="1" applyBorder="1"/>
    <xf numFmtId="0" fontId="0" fillId="3" borderId="35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0" fillId="2" borderId="27" xfId="0" applyFill="1" applyBorder="1"/>
    <xf numFmtId="0" fontId="0" fillId="2" borderId="17" xfId="0" applyFill="1" applyBorder="1"/>
    <xf numFmtId="0" fontId="0" fillId="2" borderId="43" xfId="0" applyFill="1" applyBorder="1"/>
    <xf numFmtId="0" fontId="8" fillId="0" borderId="47" xfId="1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0" fontId="9" fillId="0" borderId="41" xfId="0" applyFont="1" applyBorder="1" applyAlignment="1">
      <alignment vertical="center" wrapText="1"/>
    </xf>
    <xf numFmtId="49" fontId="8" fillId="0" borderId="7" xfId="1" applyNumberFormat="1" applyFont="1" applyBorder="1" applyAlignment="1">
      <alignment horizontal="left" vertical="center" wrapText="1"/>
    </xf>
    <xf numFmtId="2" fontId="9" fillId="4" borderId="45" xfId="0" applyNumberFormat="1" applyFont="1" applyFill="1" applyBorder="1" applyAlignment="1">
      <alignment horizontal="left" vertical="center" wrapText="1"/>
    </xf>
    <xf numFmtId="0" fontId="0" fillId="3" borderId="7" xfId="0" applyFill="1" applyBorder="1" applyAlignment="1">
      <alignment wrapText="1"/>
    </xf>
    <xf numFmtId="0" fontId="0" fillId="5" borderId="7" xfId="0" applyFill="1" applyBorder="1"/>
    <xf numFmtId="49" fontId="8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2" fontId="9" fillId="4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0" fillId="6" borderId="7" xfId="0" applyFill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165" fontId="9" fillId="6" borderId="7" xfId="0" applyNumberFormat="1" applyFont="1" applyFill="1" applyBorder="1" applyAlignment="1">
      <alignment horizontal="left" vertical="center" wrapText="1"/>
    </xf>
    <xf numFmtId="0" fontId="0" fillId="7" borderId="1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0" borderId="26" xfId="0" applyBorder="1"/>
    <xf numFmtId="3" fontId="0" fillId="0" borderId="19" xfId="0" applyNumberForma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3" fontId="0" fillId="0" borderId="13" xfId="0" applyNumberFormat="1" applyBorder="1"/>
    <xf numFmtId="3" fontId="0" fillId="0" borderId="16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7" xfId="0" applyBorder="1"/>
    <xf numFmtId="3" fontId="0" fillId="0" borderId="27" xfId="0" applyNumberFormat="1" applyBorder="1"/>
    <xf numFmtId="0" fontId="10" fillId="8" borderId="28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2" xfId="0" applyFont="1" applyBorder="1"/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3" fillId="0" borderId="21" xfId="0" applyFont="1" applyBorder="1"/>
    <xf numFmtId="0" fontId="0" fillId="0" borderId="20" xfId="0" applyBorder="1"/>
    <xf numFmtId="0" fontId="6" fillId="8" borderId="28" xfId="0" applyFont="1" applyFill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12" fillId="0" borderId="39" xfId="0" applyFont="1" applyBorder="1"/>
    <xf numFmtId="0" fontId="12" fillId="0" borderId="7" xfId="0" applyFont="1" applyBorder="1"/>
    <xf numFmtId="0" fontId="0" fillId="8" borderId="28" xfId="0" applyFill="1" applyBorder="1"/>
    <xf numFmtId="0" fontId="0" fillId="0" borderId="52" xfId="0" applyBorder="1"/>
    <xf numFmtId="3" fontId="0" fillId="5" borderId="3" xfId="0" applyNumberFormat="1" applyFill="1" applyBorder="1"/>
    <xf numFmtId="0" fontId="0" fillId="0" borderId="0" xfId="0" applyAlignment="1">
      <alignment horizontal="center" vertical="center"/>
    </xf>
    <xf numFmtId="0" fontId="0" fillId="7" borderId="6" xfId="0" applyFill="1" applyBorder="1" applyAlignment="1">
      <alignment horizontal="center"/>
    </xf>
    <xf numFmtId="3" fontId="0" fillId="0" borderId="4" xfId="0" applyNumberFormat="1" applyBorder="1"/>
    <xf numFmtId="3" fontId="0" fillId="0" borderId="30" xfId="0" applyNumberFormat="1" applyBorder="1"/>
    <xf numFmtId="3" fontId="0" fillId="0" borderId="5" xfId="0" applyNumberFormat="1" applyBorder="1"/>
    <xf numFmtId="0" fontId="0" fillId="0" borderId="37" xfId="0" applyBorder="1"/>
    <xf numFmtId="0" fontId="3" fillId="9" borderId="29" xfId="0" applyFont="1" applyFill="1" applyBorder="1"/>
    <xf numFmtId="0" fontId="3" fillId="9" borderId="17" xfId="0" applyFont="1" applyFill="1" applyBorder="1"/>
    <xf numFmtId="0" fontId="0" fillId="9" borderId="17" xfId="0" applyFill="1" applyBorder="1"/>
    <xf numFmtId="3" fontId="0" fillId="0" borderId="32" xfId="0" applyNumberFormat="1" applyBorder="1"/>
    <xf numFmtId="0" fontId="0" fillId="0" borderId="0" xfId="0" applyAlignment="1"/>
    <xf numFmtId="0" fontId="3" fillId="8" borderId="24" xfId="0" applyFont="1" applyFill="1" applyBorder="1"/>
    <xf numFmtId="0" fontId="0" fillId="8" borderId="3" xfId="0" applyFill="1" applyBorder="1" applyAlignment="1">
      <alignment horizontal="center"/>
    </xf>
    <xf numFmtId="0" fontId="0" fillId="9" borderId="29" xfId="0" applyFill="1" applyBorder="1"/>
    <xf numFmtId="3" fontId="0" fillId="5" borderId="2" xfId="0" applyNumberFormat="1" applyFill="1" applyBorder="1"/>
    <xf numFmtId="3" fontId="0" fillId="5" borderId="1" xfId="0" applyNumberFormat="1" applyFill="1" applyBorder="1"/>
    <xf numFmtId="3" fontId="0" fillId="5" borderId="30" xfId="0" applyNumberFormat="1" applyFill="1" applyBorder="1"/>
    <xf numFmtId="0" fontId="0" fillId="5" borderId="30" xfId="0" applyFill="1" applyBorder="1"/>
    <xf numFmtId="0" fontId="0" fillId="3" borderId="27" xfId="0" applyFill="1" applyBorder="1"/>
    <xf numFmtId="0" fontId="0" fillId="0" borderId="27" xfId="0" applyBorder="1"/>
    <xf numFmtId="0" fontId="0" fillId="0" borderId="25" xfId="0" applyBorder="1"/>
    <xf numFmtId="0" fontId="0" fillId="0" borderId="14" xfId="0" applyBorder="1"/>
    <xf numFmtId="0" fontId="0" fillId="0" borderId="34" xfId="0" applyBorder="1"/>
    <xf numFmtId="3" fontId="0" fillId="0" borderId="31" xfId="0" applyNumberFormat="1" applyBorder="1"/>
    <xf numFmtId="3" fontId="0" fillId="0" borderId="54" xfId="0" applyNumberFormat="1" applyBorder="1"/>
    <xf numFmtId="3" fontId="0" fillId="0" borderId="43" xfId="0" applyNumberFormat="1" applyBorder="1"/>
    <xf numFmtId="3" fontId="0" fillId="0" borderId="55" xfId="0" applyNumberFormat="1" applyBorder="1"/>
    <xf numFmtId="0" fontId="3" fillId="2" borderId="2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wrapText="1"/>
    </xf>
    <xf numFmtId="0" fontId="3" fillId="3" borderId="28" xfId="0" applyFont="1" applyFill="1" applyBorder="1" applyAlignment="1">
      <alignment wrapText="1"/>
    </xf>
    <xf numFmtId="0" fontId="3" fillId="3" borderId="27" xfId="0" applyFont="1" applyFill="1" applyBorder="1" applyAlignment="1">
      <alignment wrapText="1"/>
    </xf>
    <xf numFmtId="0" fontId="8" fillId="0" borderId="4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0" fillId="9" borderId="23" xfId="0" applyFill="1" applyBorder="1" applyAlignment="1">
      <alignment horizontal="left" vertical="center" wrapText="1"/>
    </xf>
    <xf numFmtId="0" fontId="0" fillId="9" borderId="17" xfId="0" applyFill="1" applyBorder="1" applyAlignment="1">
      <alignment horizontal="left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0" fillId="5" borderId="49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6" fillId="9" borderId="0" xfId="0" applyFont="1" applyFill="1" applyAlignment="1">
      <alignment horizontal="left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45" xfId="1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8" borderId="24" xfId="0" applyFont="1" applyFill="1" applyBorder="1" applyAlignment="1">
      <alignment horizontal="center" vertical="center" wrapText="1"/>
    </xf>
    <xf numFmtId="3" fontId="0" fillId="10" borderId="24" xfId="0" applyNumberFormat="1" applyFont="1" applyFill="1" applyBorder="1" applyAlignment="1">
      <alignment horizontal="center"/>
    </xf>
    <xf numFmtId="0" fontId="0" fillId="10" borderId="27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9" borderId="45" xfId="0" applyFont="1" applyFill="1" applyBorder="1" applyAlignment="1">
      <alignment horizontal="left" vertical="center" wrapText="1"/>
    </xf>
    <xf numFmtId="0" fontId="6" fillId="9" borderId="46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Odpady-roční hlášení  SOUHRN za MASARYKOVU UNIVERZITU r. 2010" xfId="1" xr:uid="{71318123-BBAF-42DF-B286-F0D2E75D5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732A-81E5-480D-9A6D-35074727AA78}">
  <sheetPr codeName="List1"/>
  <dimension ref="A1:DQ47"/>
  <sheetViews>
    <sheetView topLeftCell="A9" workbookViewId="0">
      <selection activeCell="K31" sqref="K31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9" max="9" width="13.140625" style="1" customWidth="1"/>
    <col min="10" max="10" width="9.7109375" style="1" customWidth="1"/>
    <col min="11" max="13" width="8.7109375" style="1"/>
    <col min="14" max="14" width="11.42578125" style="1" customWidth="1"/>
    <col min="15" max="121" width="8.7109375" style="1"/>
  </cols>
  <sheetData>
    <row r="1" spans="1:121" x14ac:dyDescent="0.25">
      <c r="A1" t="s">
        <v>102</v>
      </c>
    </row>
    <row r="2" spans="1:121" ht="15.75" thickBot="1" x14ac:dyDescent="0.3"/>
    <row r="3" spans="1:121" ht="15.75" thickBot="1" x14ac:dyDescent="0.3">
      <c r="A3" s="35" t="s">
        <v>67</v>
      </c>
      <c r="B3" s="34" t="s">
        <v>66</v>
      </c>
    </row>
    <row r="4" spans="1:121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J4" s="2"/>
      <c r="K4" s="2"/>
      <c r="L4" s="2"/>
      <c r="M4" s="2"/>
      <c r="N4" s="2"/>
    </row>
    <row r="5" spans="1:121" s="6" customFormat="1" x14ac:dyDescent="0.25">
      <c r="A5" s="23" t="s">
        <v>57</v>
      </c>
      <c r="B5" s="22" t="s">
        <v>56</v>
      </c>
      <c r="C5" s="20"/>
      <c r="D5" s="20"/>
      <c r="E5" s="20">
        <v>2</v>
      </c>
      <c r="F5" s="20"/>
      <c r="G5" s="21" t="s">
        <v>5</v>
      </c>
      <c r="H5" s="20" t="s">
        <v>1</v>
      </c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6" customFormat="1" ht="15.75" thickBot="1" x14ac:dyDescent="0.3">
      <c r="A6" s="26"/>
      <c r="B6" s="29" t="s">
        <v>55</v>
      </c>
      <c r="C6" s="24"/>
      <c r="D6" s="24"/>
      <c r="E6" s="24">
        <v>5</v>
      </c>
      <c r="F6" s="24"/>
      <c r="G6" s="25" t="s">
        <v>2</v>
      </c>
      <c r="H6" s="24" t="s">
        <v>1</v>
      </c>
      <c r="I6" s="2"/>
      <c r="J6" s="28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6" customFormat="1" ht="15.75" thickBot="1" x14ac:dyDescent="0.3">
      <c r="A7" s="10" t="s">
        <v>54</v>
      </c>
      <c r="B7" s="9" t="s">
        <v>10</v>
      </c>
      <c r="C7" s="7"/>
      <c r="D7" s="7"/>
      <c r="E7" s="7">
        <v>3</v>
      </c>
      <c r="F7" s="7"/>
      <c r="G7" s="8" t="s">
        <v>5</v>
      </c>
      <c r="H7" s="7" t="s">
        <v>1</v>
      </c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s="6" customFormat="1" x14ac:dyDescent="0.25">
      <c r="A8" s="23" t="s">
        <v>53</v>
      </c>
      <c r="B8" s="22" t="s">
        <v>18</v>
      </c>
      <c r="C8" s="20"/>
      <c r="D8" s="20"/>
      <c r="E8" s="20">
        <v>5</v>
      </c>
      <c r="F8" s="20"/>
      <c r="G8" s="21" t="s">
        <v>2</v>
      </c>
      <c r="H8" s="20" t="s">
        <v>1</v>
      </c>
      <c r="I8" s="2"/>
      <c r="J8" s="28"/>
      <c r="K8" s="28"/>
      <c r="L8" s="28"/>
      <c r="M8" s="2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1" s="6" customFormat="1" x14ac:dyDescent="0.25">
      <c r="A9" s="13"/>
      <c r="B9" s="15" t="s">
        <v>18</v>
      </c>
      <c r="C9" s="19"/>
      <c r="D9" s="19"/>
      <c r="E9" s="19"/>
      <c r="F9" s="19">
        <v>2</v>
      </c>
      <c r="G9" s="14" t="s">
        <v>45</v>
      </c>
      <c r="H9" s="19" t="s">
        <v>1</v>
      </c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s="6" customFormat="1" ht="15.75" thickBot="1" x14ac:dyDescent="0.3">
      <c r="A10" s="26"/>
      <c r="B10" s="29" t="s">
        <v>52</v>
      </c>
      <c r="C10" s="24"/>
      <c r="D10" s="24">
        <v>3</v>
      </c>
      <c r="E10" s="24"/>
      <c r="F10" s="24"/>
      <c r="G10" s="30" t="s">
        <v>2</v>
      </c>
      <c r="H10" s="24" t="s">
        <v>1</v>
      </c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s="6" customFormat="1" x14ac:dyDescent="0.25">
      <c r="A11" s="23" t="s">
        <v>51</v>
      </c>
      <c r="B11" s="22" t="s">
        <v>50</v>
      </c>
      <c r="C11" s="20">
        <v>8</v>
      </c>
      <c r="D11" s="20"/>
      <c r="E11" s="20"/>
      <c r="F11" s="20"/>
      <c r="G11" s="21" t="s">
        <v>5</v>
      </c>
      <c r="H11" s="20" t="s">
        <v>1</v>
      </c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6" customFormat="1" x14ac:dyDescent="0.25">
      <c r="A12" s="13"/>
      <c r="B12" s="15" t="s">
        <v>49</v>
      </c>
      <c r="C12" s="19"/>
      <c r="D12" s="19"/>
      <c r="E12" s="19">
        <v>5</v>
      </c>
      <c r="F12" s="19"/>
      <c r="G12" s="14" t="s">
        <v>5</v>
      </c>
      <c r="H12" s="19" t="s">
        <v>1</v>
      </c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6" customFormat="1" ht="15.75" thickBot="1" x14ac:dyDescent="0.3">
      <c r="A13" s="13"/>
      <c r="B13" s="15" t="s">
        <v>48</v>
      </c>
      <c r="C13" s="19"/>
      <c r="D13" s="19">
        <v>3</v>
      </c>
      <c r="E13" s="19"/>
      <c r="F13" s="19"/>
      <c r="G13" s="14" t="s">
        <v>5</v>
      </c>
      <c r="H13" s="19" t="s">
        <v>1</v>
      </c>
      <c r="I13" s="2"/>
      <c r="J13" s="28"/>
      <c r="K13" s="28"/>
      <c r="L13" s="2"/>
      <c r="M13" s="28"/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6" customFormat="1" ht="15.75" thickBot="1" x14ac:dyDescent="0.3">
      <c r="A14" s="10" t="s">
        <v>47</v>
      </c>
      <c r="B14" s="9" t="s">
        <v>46</v>
      </c>
      <c r="C14" s="7">
        <v>1</v>
      </c>
      <c r="D14" s="7"/>
      <c r="E14" s="7"/>
      <c r="F14" s="7"/>
      <c r="G14" s="8" t="s">
        <v>45</v>
      </c>
      <c r="H14" s="7" t="s">
        <v>1</v>
      </c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6" customFormat="1" ht="15.75" thickBot="1" x14ac:dyDescent="0.3">
      <c r="A15" s="10" t="s">
        <v>44</v>
      </c>
      <c r="B15" s="9" t="s">
        <v>43</v>
      </c>
      <c r="C15" s="7"/>
      <c r="D15" s="7"/>
      <c r="E15" s="7">
        <v>3</v>
      </c>
      <c r="F15" s="7"/>
      <c r="G15" s="8" t="s">
        <v>5</v>
      </c>
      <c r="H15" s="7" t="s">
        <v>1</v>
      </c>
      <c r="I15" s="2" t="s">
        <v>42</v>
      </c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6" customFormat="1" x14ac:dyDescent="0.25">
      <c r="A16" s="23" t="s">
        <v>41</v>
      </c>
      <c r="B16" s="22" t="s">
        <v>40</v>
      </c>
      <c r="C16" s="20"/>
      <c r="D16" s="20"/>
      <c r="E16" s="20">
        <v>4</v>
      </c>
      <c r="F16" s="20"/>
      <c r="G16" s="21" t="s">
        <v>5</v>
      </c>
      <c r="H16" s="20" t="s">
        <v>1</v>
      </c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6" customFormat="1" x14ac:dyDescent="0.25">
      <c r="A17" s="13"/>
      <c r="B17" s="15" t="s">
        <v>39</v>
      </c>
      <c r="C17" s="19"/>
      <c r="D17" s="19"/>
      <c r="E17" s="19">
        <v>2</v>
      </c>
      <c r="F17" s="19"/>
      <c r="G17" s="14" t="s">
        <v>5</v>
      </c>
      <c r="H17" s="19" t="s">
        <v>1</v>
      </c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6" customFormat="1" ht="15.75" thickBot="1" x14ac:dyDescent="0.3">
      <c r="A18" s="26"/>
      <c r="B18" s="29" t="s">
        <v>38</v>
      </c>
      <c r="C18" s="24">
        <v>2</v>
      </c>
      <c r="D18" s="24"/>
      <c r="E18" s="24"/>
      <c r="F18" s="24"/>
      <c r="G18" s="25" t="s">
        <v>2</v>
      </c>
      <c r="H18" s="24" t="s">
        <v>1</v>
      </c>
      <c r="I18" s="2"/>
      <c r="J18" s="28"/>
      <c r="K18" s="28"/>
      <c r="L18" s="2"/>
      <c r="M18" s="2"/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6" customFormat="1" ht="15.75" thickBot="1" x14ac:dyDescent="0.3">
      <c r="A19" s="10" t="s">
        <v>37</v>
      </c>
      <c r="B19" s="9" t="s">
        <v>36</v>
      </c>
      <c r="C19" s="7"/>
      <c r="D19" s="7"/>
      <c r="E19" s="7">
        <v>4</v>
      </c>
      <c r="F19" s="7"/>
      <c r="G19" s="8" t="s">
        <v>5</v>
      </c>
      <c r="H19" s="7" t="s">
        <v>1</v>
      </c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6" customFormat="1" ht="15.75" thickBot="1" x14ac:dyDescent="0.3">
      <c r="A20" s="10" t="s">
        <v>35</v>
      </c>
      <c r="B20" s="9" t="s">
        <v>34</v>
      </c>
      <c r="C20" s="7"/>
      <c r="D20" s="7">
        <v>10</v>
      </c>
      <c r="E20" s="7"/>
      <c r="F20" s="7"/>
      <c r="G20" s="8" t="s">
        <v>5</v>
      </c>
      <c r="H20" s="7" t="s">
        <v>1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6" customFormat="1" x14ac:dyDescent="0.25">
      <c r="A21" s="23" t="s">
        <v>33</v>
      </c>
      <c r="B21" s="22" t="s">
        <v>32</v>
      </c>
      <c r="C21" s="20">
        <v>1</v>
      </c>
      <c r="D21" s="20"/>
      <c r="E21" s="20"/>
      <c r="F21" s="20"/>
      <c r="G21" s="21" t="s">
        <v>2</v>
      </c>
      <c r="H21" s="20" t="s">
        <v>1</v>
      </c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6" customFormat="1" x14ac:dyDescent="0.25">
      <c r="A22" s="13"/>
      <c r="B22" s="15" t="s">
        <v>31</v>
      </c>
      <c r="C22" s="19"/>
      <c r="D22" s="19"/>
      <c r="E22" s="19">
        <v>1</v>
      </c>
      <c r="F22" s="19"/>
      <c r="G22" s="14" t="s">
        <v>2</v>
      </c>
      <c r="H22" s="19" t="s">
        <v>1</v>
      </c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6" customFormat="1" ht="15.75" thickBot="1" x14ac:dyDescent="0.3">
      <c r="A23" s="26"/>
      <c r="B23" s="29" t="s">
        <v>30</v>
      </c>
      <c r="C23" s="24">
        <v>1</v>
      </c>
      <c r="D23" s="24"/>
      <c r="E23" s="24"/>
      <c r="F23" s="24"/>
      <c r="G23" s="25" t="s">
        <v>2</v>
      </c>
      <c r="H23" s="24" t="s">
        <v>1</v>
      </c>
      <c r="I23" s="2"/>
      <c r="J23" s="2"/>
      <c r="K23" s="2"/>
      <c r="L23" s="28"/>
      <c r="M23" s="2"/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6" customFormat="1" ht="15.75" thickBot="1" x14ac:dyDescent="0.3">
      <c r="A24" s="23" t="s">
        <v>29</v>
      </c>
      <c r="B24" s="22" t="s">
        <v>28</v>
      </c>
      <c r="C24" s="20"/>
      <c r="D24" s="20"/>
      <c r="E24" s="20">
        <v>15</v>
      </c>
      <c r="F24" s="20"/>
      <c r="G24" s="21" t="s">
        <v>5</v>
      </c>
      <c r="H24" s="20" t="s">
        <v>1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6" customFormat="1" ht="15.75" thickBot="1" x14ac:dyDescent="0.3">
      <c r="A25" s="13"/>
      <c r="B25" s="22" t="s">
        <v>27</v>
      </c>
      <c r="C25" s="19"/>
      <c r="D25" s="19"/>
      <c r="E25" s="19">
        <v>4</v>
      </c>
      <c r="F25" s="19"/>
      <c r="G25" s="14" t="s">
        <v>5</v>
      </c>
      <c r="H25" s="19" t="s">
        <v>1</v>
      </c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s="6" customFormat="1" ht="15.75" thickBot="1" x14ac:dyDescent="0.3">
      <c r="A26" s="13"/>
      <c r="B26" s="22" t="s">
        <v>26</v>
      </c>
      <c r="C26" s="19"/>
      <c r="D26" s="19"/>
      <c r="E26" s="19">
        <v>1</v>
      </c>
      <c r="F26" s="19"/>
      <c r="G26" s="14" t="s">
        <v>5</v>
      </c>
      <c r="H26" s="19" t="s">
        <v>1</v>
      </c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</row>
    <row r="27" spans="1:121" s="6" customFormat="1" ht="15.75" thickBot="1" x14ac:dyDescent="0.3">
      <c r="A27" s="13"/>
      <c r="B27" s="22" t="s">
        <v>25</v>
      </c>
      <c r="C27" s="19"/>
      <c r="D27" s="19"/>
      <c r="E27" s="19">
        <v>25</v>
      </c>
      <c r="F27" s="19"/>
      <c r="G27" s="14" t="s">
        <v>5</v>
      </c>
      <c r="H27" s="19" t="s">
        <v>1</v>
      </c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</row>
    <row r="28" spans="1:121" s="6" customFormat="1" ht="15.75" thickBot="1" x14ac:dyDescent="0.3">
      <c r="A28" s="26"/>
      <c r="B28" s="22" t="s">
        <v>24</v>
      </c>
      <c r="C28" s="24"/>
      <c r="D28" s="24"/>
      <c r="E28" s="24">
        <v>4</v>
      </c>
      <c r="F28" s="24"/>
      <c r="G28" s="25" t="s">
        <v>5</v>
      </c>
      <c r="H28" s="24" t="s">
        <v>1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6" customFormat="1" x14ac:dyDescent="0.25">
      <c r="A29" s="23" t="s">
        <v>23</v>
      </c>
      <c r="B29" s="22" t="s">
        <v>22</v>
      </c>
      <c r="C29" s="20"/>
      <c r="D29" s="20"/>
      <c r="E29" s="20">
        <v>4</v>
      </c>
      <c r="F29" s="20"/>
      <c r="G29" s="21" t="s">
        <v>5</v>
      </c>
      <c r="H29" s="20" t="s">
        <v>1</v>
      </c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6" customFormat="1" x14ac:dyDescent="0.25">
      <c r="A30" s="13"/>
      <c r="B30" s="15" t="s">
        <v>21</v>
      </c>
      <c r="C30" s="19">
        <v>5</v>
      </c>
      <c r="D30" s="19"/>
      <c r="E30" s="19"/>
      <c r="F30" s="19"/>
      <c r="G30" s="14" t="s">
        <v>2</v>
      </c>
      <c r="H30" s="19" t="s">
        <v>1</v>
      </c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6" customFormat="1" x14ac:dyDescent="0.25">
      <c r="A31" s="13"/>
      <c r="B31" s="15" t="s">
        <v>20</v>
      </c>
      <c r="C31" s="19">
        <v>2</v>
      </c>
      <c r="D31" s="19"/>
      <c r="E31" s="19"/>
      <c r="F31" s="19"/>
      <c r="G31" s="14" t="s">
        <v>2</v>
      </c>
      <c r="H31" s="19" t="s">
        <v>1</v>
      </c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6" customFormat="1" x14ac:dyDescent="0.25">
      <c r="A32" s="13"/>
      <c r="B32" s="15" t="s">
        <v>19</v>
      </c>
      <c r="C32" s="14"/>
      <c r="D32" s="14"/>
      <c r="E32" s="14">
        <v>5</v>
      </c>
      <c r="F32" s="14"/>
      <c r="G32" s="14" t="s">
        <v>2</v>
      </c>
      <c r="H32" s="14" t="s">
        <v>1</v>
      </c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6" customFormat="1" x14ac:dyDescent="0.25">
      <c r="A33" s="13"/>
      <c r="B33" s="18" t="s">
        <v>18</v>
      </c>
      <c r="C33" s="14"/>
      <c r="D33" s="14"/>
      <c r="E33" s="14">
        <v>1</v>
      </c>
      <c r="F33" s="14"/>
      <c r="G33" s="14" t="s">
        <v>2</v>
      </c>
      <c r="H33" s="14" t="s">
        <v>1</v>
      </c>
      <c r="I33" s="17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6" customFormat="1" x14ac:dyDescent="0.25">
      <c r="A34" s="13"/>
      <c r="B34" s="15" t="s">
        <v>17</v>
      </c>
      <c r="C34" s="14"/>
      <c r="D34" s="14"/>
      <c r="E34" s="14">
        <v>7</v>
      </c>
      <c r="F34" s="14"/>
      <c r="G34" s="14" t="s">
        <v>5</v>
      </c>
      <c r="H34" s="14" t="s">
        <v>1</v>
      </c>
      <c r="I34" s="16" t="s">
        <v>16</v>
      </c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6" customFormat="1" x14ac:dyDescent="0.25">
      <c r="A35" s="13"/>
      <c r="B35" s="15" t="s">
        <v>15</v>
      </c>
      <c r="C35" s="14"/>
      <c r="D35" s="14"/>
      <c r="E35" s="14">
        <v>3</v>
      </c>
      <c r="F35" s="14"/>
      <c r="G35" s="14" t="s">
        <v>5</v>
      </c>
      <c r="H35" s="14" t="s">
        <v>1</v>
      </c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6" customFormat="1" x14ac:dyDescent="0.25">
      <c r="A36" s="13"/>
      <c r="B36" s="15" t="s">
        <v>14</v>
      </c>
      <c r="C36" s="14"/>
      <c r="D36" s="14"/>
      <c r="E36" s="14">
        <v>4</v>
      </c>
      <c r="F36" s="14"/>
      <c r="G36" s="14" t="s">
        <v>2</v>
      </c>
      <c r="H36" s="14" t="s">
        <v>1</v>
      </c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s="6" customFormat="1" x14ac:dyDescent="0.25">
      <c r="A37" s="13"/>
      <c r="B37" s="15" t="s">
        <v>13</v>
      </c>
      <c r="C37" s="14"/>
      <c r="D37" s="14"/>
      <c r="E37" s="14">
        <v>5</v>
      </c>
      <c r="F37" s="14"/>
      <c r="G37" s="14" t="s">
        <v>5</v>
      </c>
      <c r="H37" s="14" t="s">
        <v>1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</row>
    <row r="38" spans="1:121" s="6" customFormat="1" x14ac:dyDescent="0.25">
      <c r="A38" s="13"/>
      <c r="B38" s="15" t="s">
        <v>12</v>
      </c>
      <c r="C38" s="14">
        <v>14</v>
      </c>
      <c r="D38" s="14"/>
      <c r="E38" s="14"/>
      <c r="F38" s="14"/>
      <c r="G38" s="14" t="s">
        <v>5</v>
      </c>
      <c r="H38" s="14" t="s">
        <v>1</v>
      </c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</row>
    <row r="39" spans="1:121" s="6" customFormat="1" ht="15.75" thickBot="1" x14ac:dyDescent="0.3">
      <c r="A39" s="13"/>
      <c r="B39" s="15" t="s">
        <v>11</v>
      </c>
      <c r="C39" s="14"/>
      <c r="D39" s="14">
        <v>9</v>
      </c>
      <c r="E39" s="14"/>
      <c r="F39" s="14"/>
      <c r="G39" s="14" t="s">
        <v>2</v>
      </c>
      <c r="H39" s="14" t="s">
        <v>1</v>
      </c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</row>
    <row r="40" spans="1:121" s="6" customFormat="1" ht="15.75" thickBot="1" x14ac:dyDescent="0.3">
      <c r="A40" s="13"/>
      <c r="B40" s="9" t="s">
        <v>10</v>
      </c>
      <c r="C40" s="14"/>
      <c r="D40" s="14"/>
      <c r="E40" s="14">
        <v>2</v>
      </c>
      <c r="F40" s="14"/>
      <c r="G40" s="14" t="s">
        <v>5</v>
      </c>
      <c r="H40" s="14" t="s">
        <v>1</v>
      </c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</row>
    <row r="41" spans="1:121" s="6" customFormat="1" x14ac:dyDescent="0.25">
      <c r="A41" s="13"/>
      <c r="B41" s="15" t="s">
        <v>9</v>
      </c>
      <c r="C41" s="14"/>
      <c r="D41" s="14"/>
      <c r="E41" s="14">
        <v>4</v>
      </c>
      <c r="F41" s="14"/>
      <c r="G41" s="14" t="s">
        <v>5</v>
      </c>
      <c r="H41" s="14" t="s">
        <v>1</v>
      </c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</row>
    <row r="42" spans="1:121" s="6" customFormat="1" x14ac:dyDescent="0.25">
      <c r="A42" s="13"/>
      <c r="B42" s="15" t="s">
        <v>9</v>
      </c>
      <c r="C42" s="14"/>
      <c r="D42" s="14"/>
      <c r="E42" s="14">
        <v>4</v>
      </c>
      <c r="F42" s="14"/>
      <c r="G42" s="14" t="s">
        <v>5</v>
      </c>
      <c r="H42" s="14" t="s">
        <v>1</v>
      </c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</row>
    <row r="43" spans="1:121" s="6" customFormat="1" x14ac:dyDescent="0.25">
      <c r="A43" s="13"/>
      <c r="B43" s="15" t="s">
        <v>9</v>
      </c>
      <c r="C43" s="14"/>
      <c r="D43" s="14"/>
      <c r="E43" s="14">
        <v>4</v>
      </c>
      <c r="F43" s="14"/>
      <c r="G43" s="14" t="s">
        <v>5</v>
      </c>
      <c r="H43" s="14" t="s">
        <v>1</v>
      </c>
      <c r="I43" s="2"/>
      <c r="J43" s="2"/>
      <c r="K43" s="2"/>
      <c r="L43" s="2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s="6" customFormat="1" ht="15.75" thickBot="1" x14ac:dyDescent="0.3">
      <c r="A44" s="13"/>
      <c r="B44" s="12" t="s">
        <v>9</v>
      </c>
      <c r="C44" s="11"/>
      <c r="D44" s="11"/>
      <c r="E44" s="11">
        <v>5</v>
      </c>
      <c r="F44" s="11"/>
      <c r="G44" s="11" t="s">
        <v>5</v>
      </c>
      <c r="H44" s="11" t="s">
        <v>1</v>
      </c>
      <c r="I44" s="2"/>
      <c r="J44" s="2"/>
      <c r="K44" s="2"/>
      <c r="L44" s="2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</row>
    <row r="45" spans="1:121" s="6" customFormat="1" ht="15.75" thickBot="1" x14ac:dyDescent="0.3">
      <c r="A45" s="10" t="s">
        <v>8</v>
      </c>
      <c r="B45" s="9" t="s">
        <v>7</v>
      </c>
      <c r="C45" s="8"/>
      <c r="D45" s="8"/>
      <c r="E45" s="8">
        <v>3</v>
      </c>
      <c r="F45" s="8" t="s">
        <v>6</v>
      </c>
      <c r="G45" s="8" t="s">
        <v>5</v>
      </c>
      <c r="H45" s="11" t="s">
        <v>1</v>
      </c>
      <c r="I45" s="2"/>
      <c r="J45" s="2"/>
      <c r="K45" s="2"/>
      <c r="L45" s="2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</row>
    <row r="46" spans="1:121" s="6" customFormat="1" ht="15.75" thickBot="1" x14ac:dyDescent="0.3">
      <c r="A46" s="10" t="s">
        <v>4</v>
      </c>
      <c r="B46" s="9" t="s">
        <v>3</v>
      </c>
      <c r="C46" s="7">
        <v>2</v>
      </c>
      <c r="D46" s="7"/>
      <c r="E46" s="7"/>
      <c r="F46" s="7"/>
      <c r="G46" s="8" t="s">
        <v>2</v>
      </c>
      <c r="H46" s="7" t="s">
        <v>1</v>
      </c>
      <c r="I46" s="2"/>
      <c r="J46" s="2"/>
      <c r="K46" s="2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ht="15.75" thickBot="1" x14ac:dyDescent="0.3">
      <c r="A47" s="5" t="s">
        <v>0</v>
      </c>
      <c r="B47" s="4"/>
      <c r="C47" s="3">
        <f>SUM(C5:C46)</f>
        <v>36</v>
      </c>
      <c r="D47" s="3">
        <f>SUM(D5:D46)</f>
        <v>25</v>
      </c>
      <c r="E47" s="3">
        <f>SUM(E5:E46)</f>
        <v>134</v>
      </c>
      <c r="F47" s="3">
        <v>2</v>
      </c>
      <c r="G47" s="3"/>
      <c r="H47" s="3"/>
      <c r="I47" s="2"/>
      <c r="J47" s="2"/>
      <c r="K47" s="2"/>
      <c r="L47" s="2"/>
      <c r="M47" s="2"/>
    </row>
  </sheetData>
  <autoFilter ref="A4:H4" xr:uid="{00000000-0001-0000-0000-000000000000}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F74-AF53-4CCE-9AA6-5A84BB2345B5}">
  <dimension ref="A1:D24"/>
  <sheetViews>
    <sheetView workbookViewId="0">
      <selection activeCell="D8" sqref="D8"/>
    </sheetView>
  </sheetViews>
  <sheetFormatPr defaultRowHeight="15" x14ac:dyDescent="0.25"/>
  <cols>
    <col min="1" max="1" width="18.5703125" customWidth="1"/>
    <col min="2" max="2" width="25.28515625" customWidth="1"/>
    <col min="3" max="3" width="21.140625" customWidth="1"/>
    <col min="4" max="4" width="19.2851562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100</v>
      </c>
      <c r="B3" s="53" t="s">
        <v>99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204" t="s">
        <v>76</v>
      </c>
      <c r="B5" s="201" t="s">
        <v>75</v>
      </c>
      <c r="C5" s="202"/>
      <c r="D5" s="203"/>
    </row>
    <row r="6" spans="1:4" ht="15.75" thickBot="1" x14ac:dyDescent="0.3">
      <c r="A6" s="205"/>
      <c r="B6" s="50">
        <v>2026</v>
      </c>
      <c r="C6" s="51">
        <v>2027</v>
      </c>
      <c r="D6" s="51">
        <v>2028</v>
      </c>
    </row>
    <row r="7" spans="1:4" ht="15.75" thickBot="1" x14ac:dyDescent="0.3">
      <c r="A7" s="206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>
        <f>'Příloha č.1.'!C112</f>
        <v>0</v>
      </c>
      <c r="C8" s="9">
        <f>'Příloha č.1.'!D112</f>
        <v>0</v>
      </c>
      <c r="D8" s="9">
        <f>'Příloha č.1.'!E112</f>
        <v>0</v>
      </c>
    </row>
    <row r="9" spans="1:4" ht="15.75" thickBot="1" x14ac:dyDescent="0.3">
      <c r="A9" s="41" t="s">
        <v>62</v>
      </c>
      <c r="B9" s="9">
        <f>'Příloha č.1.'!C113</f>
        <v>0</v>
      </c>
      <c r="C9" s="9">
        <f>'Příloha č.1.'!D113</f>
        <v>0</v>
      </c>
      <c r="D9" s="9">
        <f>'Příloha č.1.'!E113</f>
        <v>0</v>
      </c>
    </row>
    <row r="10" spans="1:4" ht="15.75" thickBot="1" x14ac:dyDescent="0.3">
      <c r="A10" s="39" t="s">
        <v>61</v>
      </c>
      <c r="B10" s="9">
        <f>'Příloha č.1.'!C114</f>
        <v>0</v>
      </c>
      <c r="C10" s="9">
        <f>'Příloha č.1.'!D114</f>
        <v>0</v>
      </c>
      <c r="D10" s="9">
        <f>'Příloha č.1.'!E114</f>
        <v>0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90"/>
    </row>
    <row r="13" spans="1:4" ht="15.75" thickBot="1" x14ac:dyDescent="0.3">
      <c r="A13" s="41" t="s">
        <v>70</v>
      </c>
      <c r="B13" s="9"/>
      <c r="C13" s="7"/>
      <c r="D13" s="7"/>
    </row>
    <row r="14" spans="1:4" ht="15.75" thickBot="1" x14ac:dyDescent="0.3">
      <c r="A14" s="41" t="s">
        <v>62</v>
      </c>
      <c r="B14" s="9">
        <f>( SUMIF('Příloha 2 kovy'!G5:G46,"1 x měsíc",'Příloha 2 kovy'!D5:D46)*12)</f>
        <v>12</v>
      </c>
      <c r="C14" s="7">
        <f>( SUMIF('Příloha 2 kovy'!G5:G46,"1 x měsíc",'Příloha 2 kovy'!D5:D46)*12)</f>
        <v>12</v>
      </c>
      <c r="D14" s="7">
        <f>( SUMIF('Příloha 2 kovy'!G5:G46,"1 x měsíc",'Příloha 2 kovy'!D5:D46)*12)</f>
        <v>12</v>
      </c>
    </row>
    <row r="15" spans="1:4" ht="15.75" thickBot="1" x14ac:dyDescent="0.3">
      <c r="A15" s="39" t="s">
        <v>61</v>
      </c>
      <c r="B15" s="29"/>
      <c r="C15" s="38"/>
      <c r="D15" s="24"/>
    </row>
    <row r="16" spans="1:4" ht="15.75" thickBot="1" x14ac:dyDescent="0.3"/>
    <row r="17" spans="1:4" x14ac:dyDescent="0.25">
      <c r="A17" s="44"/>
      <c r="B17" s="46" t="s">
        <v>72</v>
      </c>
      <c r="C17" s="45"/>
      <c r="D17" s="45"/>
    </row>
    <row r="18" spans="1:4" ht="15.75" thickBot="1" x14ac:dyDescent="0.3">
      <c r="A18" s="44"/>
      <c r="B18" s="43" t="s">
        <v>71</v>
      </c>
      <c r="C18" s="42"/>
      <c r="D18" s="42"/>
    </row>
    <row r="19" spans="1:4" ht="15.75" thickBot="1" x14ac:dyDescent="0.3">
      <c r="A19" s="41" t="s">
        <v>70</v>
      </c>
      <c r="B19" s="40">
        <f t="shared" ref="B19:D21" si="0">B8*B13</f>
        <v>0</v>
      </c>
      <c r="C19" s="89">
        <f t="shared" si="0"/>
        <v>0</v>
      </c>
      <c r="D19" s="89">
        <f t="shared" si="0"/>
        <v>0</v>
      </c>
    </row>
    <row r="20" spans="1:4" ht="15.75" thickBot="1" x14ac:dyDescent="0.3">
      <c r="A20" s="41" t="s">
        <v>62</v>
      </c>
      <c r="B20" s="88">
        <f t="shared" si="0"/>
        <v>0</v>
      </c>
      <c r="C20" s="87">
        <f t="shared" si="0"/>
        <v>0</v>
      </c>
      <c r="D20" s="87">
        <f t="shared" si="0"/>
        <v>0</v>
      </c>
    </row>
    <row r="21" spans="1:4" ht="15.75" thickBot="1" x14ac:dyDescent="0.3">
      <c r="A21" s="39" t="s">
        <v>61</v>
      </c>
      <c r="B21" s="86">
        <f t="shared" si="0"/>
        <v>0</v>
      </c>
      <c r="C21" s="38">
        <f t="shared" si="0"/>
        <v>0</v>
      </c>
      <c r="D21" s="38">
        <f t="shared" si="0"/>
        <v>0</v>
      </c>
    </row>
    <row r="22" spans="1:4" x14ac:dyDescent="0.25">
      <c r="A22" s="103" t="s">
        <v>69</v>
      </c>
      <c r="B22" s="36">
        <f>SUM(B19:B21)</f>
        <v>0</v>
      </c>
      <c r="C22" s="36">
        <f>SUM(C19:C21)</f>
        <v>0</v>
      </c>
      <c r="D22" s="36">
        <f>SUM(D19:D21)</f>
        <v>0</v>
      </c>
    </row>
    <row r="24" spans="1:4" x14ac:dyDescent="0.25">
      <c r="A24" t="s">
        <v>68</v>
      </c>
      <c r="D24" s="36">
        <f>B22+C22+D22</f>
        <v>0</v>
      </c>
    </row>
  </sheetData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4178-277E-4876-9786-A3D988FBE2EA}">
  <dimension ref="A1:FC40"/>
  <sheetViews>
    <sheetView topLeftCell="A5" workbookViewId="0">
      <selection activeCell="A3" sqref="A3:I40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159" x14ac:dyDescent="0.25">
      <c r="A1" t="s">
        <v>102</v>
      </c>
    </row>
    <row r="2" spans="1:159" ht="15.75" thickBot="1" x14ac:dyDescent="0.3"/>
    <row r="3" spans="1:159" ht="15.75" thickBot="1" x14ac:dyDescent="0.3">
      <c r="A3" s="35">
        <v>200201</v>
      </c>
      <c r="B3" s="34" t="s">
        <v>101</v>
      </c>
    </row>
    <row r="4" spans="1:159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K4" s="57"/>
      <c r="L4" s="57"/>
      <c r="M4" s="57"/>
      <c r="N4" s="57"/>
      <c r="O4" s="57"/>
    </row>
    <row r="5" spans="1:159" s="6" customFormat="1" x14ac:dyDescent="0.25">
      <c r="A5" s="23" t="s">
        <v>57</v>
      </c>
      <c r="B5" s="22" t="s">
        <v>56</v>
      </c>
      <c r="C5" s="20">
        <v>1</v>
      </c>
      <c r="D5" s="20"/>
      <c r="E5" s="20"/>
      <c r="F5" s="20"/>
      <c r="G5" s="20" t="s">
        <v>97</v>
      </c>
      <c r="H5" s="20" t="s">
        <v>1</v>
      </c>
      <c r="I5" s="98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s="6" customFormat="1" ht="15.75" thickBot="1" x14ac:dyDescent="0.3">
      <c r="A6" s="26"/>
      <c r="B6" s="29" t="s">
        <v>55</v>
      </c>
      <c r="C6" s="24">
        <v>1</v>
      </c>
      <c r="D6" s="24"/>
      <c r="E6" s="24"/>
      <c r="F6" s="24"/>
      <c r="G6" s="24" t="s">
        <v>97</v>
      </c>
      <c r="H6" s="24" t="s">
        <v>1</v>
      </c>
      <c r="I6" s="99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s="6" customFormat="1" ht="15.75" thickBot="1" x14ac:dyDescent="0.3">
      <c r="A7" s="10" t="s">
        <v>54</v>
      </c>
      <c r="B7" s="9" t="s">
        <v>10</v>
      </c>
      <c r="C7" s="7">
        <v>1</v>
      </c>
      <c r="D7" s="7"/>
      <c r="E7" s="7"/>
      <c r="F7" s="7"/>
      <c r="G7" s="20" t="s">
        <v>97</v>
      </c>
      <c r="H7" s="7" t="s">
        <v>1</v>
      </c>
      <c r="I7" s="93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s="6" customFormat="1" ht="15.75" thickBot="1" x14ac:dyDescent="0.3">
      <c r="A8" s="23" t="s">
        <v>53</v>
      </c>
      <c r="B8" s="22" t="s">
        <v>18</v>
      </c>
      <c r="C8" s="20">
        <v>1</v>
      </c>
      <c r="D8" s="20"/>
      <c r="E8" s="20"/>
      <c r="F8" s="20"/>
      <c r="G8" s="24" t="s">
        <v>97</v>
      </c>
      <c r="H8" s="20" t="s">
        <v>1</v>
      </c>
      <c r="I8" s="98"/>
      <c r="J8" s="2"/>
      <c r="K8" s="28"/>
      <c r="L8" s="28"/>
      <c r="M8" s="28"/>
      <c r="N8" s="2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s="6" customFormat="1" ht="15.75" thickBot="1" x14ac:dyDescent="0.3">
      <c r="A9" s="13"/>
      <c r="B9" s="15" t="s">
        <v>18</v>
      </c>
      <c r="C9" s="19">
        <v>1</v>
      </c>
      <c r="D9" s="19"/>
      <c r="E9" s="19"/>
      <c r="F9" s="19">
        <v>2</v>
      </c>
      <c r="G9" s="24" t="s">
        <v>97</v>
      </c>
      <c r="H9" s="19" t="s">
        <v>1</v>
      </c>
      <c r="I9" s="96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s="6" customFormat="1" ht="15.75" thickBot="1" x14ac:dyDescent="0.3">
      <c r="A10" s="26"/>
      <c r="B10" s="29" t="s">
        <v>52</v>
      </c>
      <c r="C10" s="24">
        <v>1</v>
      </c>
      <c r="D10" s="24"/>
      <c r="E10" s="24"/>
      <c r="F10" s="24"/>
      <c r="G10" s="24" t="s">
        <v>97</v>
      </c>
      <c r="H10" s="24" t="s">
        <v>1</v>
      </c>
      <c r="I10" s="99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s="6" customFormat="1" ht="15.75" thickBot="1" x14ac:dyDescent="0.3">
      <c r="A11" s="13" t="s">
        <v>51</v>
      </c>
      <c r="B11" s="15" t="s">
        <v>49</v>
      </c>
      <c r="C11" s="19">
        <v>1</v>
      </c>
      <c r="D11" s="19"/>
      <c r="E11" s="19"/>
      <c r="F11" s="19"/>
      <c r="G11" s="19" t="s">
        <v>97</v>
      </c>
      <c r="H11" s="19" t="s">
        <v>1</v>
      </c>
      <c r="I11" s="96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s="6" customFormat="1" ht="15.75" thickBot="1" x14ac:dyDescent="0.3">
      <c r="A12" s="10" t="s">
        <v>47</v>
      </c>
      <c r="B12" s="9" t="s">
        <v>46</v>
      </c>
      <c r="C12" s="7">
        <v>1</v>
      </c>
      <c r="D12" s="7"/>
      <c r="E12" s="7"/>
      <c r="F12" s="7"/>
      <c r="G12" s="7" t="s">
        <v>97</v>
      </c>
      <c r="H12" s="7" t="s">
        <v>1</v>
      </c>
      <c r="I12" s="93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s="6" customFormat="1" ht="15.75" thickBot="1" x14ac:dyDescent="0.3">
      <c r="A13" s="10" t="s">
        <v>44</v>
      </c>
      <c r="B13" s="9" t="s">
        <v>43</v>
      </c>
      <c r="C13" s="7">
        <v>1</v>
      </c>
      <c r="D13" s="7"/>
      <c r="E13" s="7"/>
      <c r="F13" s="7"/>
      <c r="G13" s="7" t="s">
        <v>97</v>
      </c>
      <c r="H13" s="7" t="s">
        <v>1</v>
      </c>
      <c r="I13" s="93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s="6" customFormat="1" x14ac:dyDescent="0.25">
      <c r="A14" s="23" t="s">
        <v>41</v>
      </c>
      <c r="B14" s="22" t="s">
        <v>40</v>
      </c>
      <c r="C14" s="20"/>
      <c r="D14" s="20">
        <v>1</v>
      </c>
      <c r="E14" s="20"/>
      <c r="F14" s="20"/>
      <c r="G14" s="20" t="s">
        <v>97</v>
      </c>
      <c r="H14" s="20" t="s">
        <v>1</v>
      </c>
      <c r="I14" s="98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s="6" customFormat="1" ht="15.75" thickBot="1" x14ac:dyDescent="0.3">
      <c r="A15" s="13"/>
      <c r="B15" s="15" t="s">
        <v>39</v>
      </c>
      <c r="C15" s="19"/>
      <c r="D15" s="19"/>
      <c r="E15" s="19">
        <v>1</v>
      </c>
      <c r="F15" s="19"/>
      <c r="G15" s="19" t="s">
        <v>97</v>
      </c>
      <c r="H15" s="19" t="s">
        <v>1</v>
      </c>
      <c r="I15" s="96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s="6" customFormat="1" ht="15.75" thickBot="1" x14ac:dyDescent="0.3">
      <c r="A16" s="10" t="s">
        <v>37</v>
      </c>
      <c r="B16" s="9" t="s">
        <v>36</v>
      </c>
      <c r="C16" s="7"/>
      <c r="D16" s="7"/>
      <c r="E16" s="7">
        <v>2</v>
      </c>
      <c r="F16" s="7"/>
      <c r="G16" s="7" t="s">
        <v>97</v>
      </c>
      <c r="H16" s="7" t="s">
        <v>1</v>
      </c>
      <c r="I16" s="93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s="6" customFormat="1" ht="15.75" thickBot="1" x14ac:dyDescent="0.3">
      <c r="A17" s="10" t="s">
        <v>35</v>
      </c>
      <c r="B17" s="9" t="s">
        <v>34</v>
      </c>
      <c r="C17" s="7">
        <v>1</v>
      </c>
      <c r="D17" s="7"/>
      <c r="E17" s="7"/>
      <c r="F17" s="7"/>
      <c r="G17" s="7" t="s">
        <v>97</v>
      </c>
      <c r="H17" s="7" t="s">
        <v>1</v>
      </c>
      <c r="I17" s="93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s="6" customFormat="1" x14ac:dyDescent="0.25">
      <c r="A18" s="23" t="s">
        <v>33</v>
      </c>
      <c r="B18" s="22" t="s">
        <v>32</v>
      </c>
      <c r="C18" s="20">
        <v>1</v>
      </c>
      <c r="D18" s="20"/>
      <c r="E18" s="20"/>
      <c r="F18" s="20"/>
      <c r="G18" s="20" t="s">
        <v>97</v>
      </c>
      <c r="H18" s="20" t="s">
        <v>1</v>
      </c>
      <c r="I18" s="98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s="6" customFormat="1" x14ac:dyDescent="0.25">
      <c r="A19" s="13"/>
      <c r="B19" s="15" t="s">
        <v>31</v>
      </c>
      <c r="C19" s="19">
        <v>1</v>
      </c>
      <c r="D19" s="19"/>
      <c r="E19" s="19"/>
      <c r="F19" s="19"/>
      <c r="G19" s="19" t="s">
        <v>97</v>
      </c>
      <c r="H19" s="19" t="s">
        <v>1</v>
      </c>
      <c r="I19" s="96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</row>
    <row r="20" spans="1:159" s="6" customFormat="1" ht="15.75" thickBot="1" x14ac:dyDescent="0.3">
      <c r="A20" s="26"/>
      <c r="B20" s="29" t="s">
        <v>30</v>
      </c>
      <c r="C20" s="24">
        <v>1</v>
      </c>
      <c r="D20" s="24"/>
      <c r="E20" s="24"/>
      <c r="F20" s="24"/>
      <c r="G20" s="24" t="s">
        <v>97</v>
      </c>
      <c r="H20" s="24" t="s">
        <v>1</v>
      </c>
      <c r="I20" s="99"/>
      <c r="J20" s="2"/>
      <c r="K20" s="2"/>
      <c r="L20" s="2"/>
      <c r="M20" s="28"/>
      <c r="N20" s="2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</row>
    <row r="21" spans="1:159" s="6" customFormat="1" ht="15.75" thickBot="1" x14ac:dyDescent="0.3">
      <c r="A21" s="23" t="s">
        <v>29</v>
      </c>
      <c r="B21" s="22" t="s">
        <v>28</v>
      </c>
      <c r="C21" s="20"/>
      <c r="D21" s="20"/>
      <c r="E21" s="20">
        <v>2</v>
      </c>
      <c r="F21" s="20"/>
      <c r="G21" s="20" t="s">
        <v>97</v>
      </c>
      <c r="H21" s="20" t="s">
        <v>1</v>
      </c>
      <c r="I21" s="98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s="6" customFormat="1" ht="15.75" thickBot="1" x14ac:dyDescent="0.3">
      <c r="A22" s="13"/>
      <c r="B22" s="22" t="s">
        <v>26</v>
      </c>
      <c r="C22" s="19"/>
      <c r="D22" s="19">
        <v>2</v>
      </c>
      <c r="E22" s="19">
        <v>4</v>
      </c>
      <c r="F22" s="19"/>
      <c r="G22" s="19" t="s">
        <v>97</v>
      </c>
      <c r="H22" s="19" t="s">
        <v>1</v>
      </c>
      <c r="I22" s="96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s="6" customFormat="1" x14ac:dyDescent="0.25">
      <c r="A23" s="23" t="s">
        <v>23</v>
      </c>
      <c r="B23" s="22" t="s">
        <v>22</v>
      </c>
      <c r="C23" s="20">
        <v>1</v>
      </c>
      <c r="D23" s="20"/>
      <c r="E23" s="20"/>
      <c r="F23" s="20"/>
      <c r="G23" s="20" t="s">
        <v>97</v>
      </c>
      <c r="H23" s="20" t="s">
        <v>1</v>
      </c>
      <c r="I23" s="98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s="6" customFormat="1" x14ac:dyDescent="0.25">
      <c r="A24" s="13"/>
      <c r="B24" s="15" t="s">
        <v>21</v>
      </c>
      <c r="C24" s="19">
        <v>1</v>
      </c>
      <c r="D24" s="19"/>
      <c r="E24" s="19"/>
      <c r="F24" s="19"/>
      <c r="G24" s="19" t="s">
        <v>97</v>
      </c>
      <c r="H24" s="19" t="s">
        <v>1</v>
      </c>
      <c r="I24" s="96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s="6" customFormat="1" x14ac:dyDescent="0.25">
      <c r="A25" s="13"/>
      <c r="B25" s="15" t="s">
        <v>20</v>
      </c>
      <c r="C25" s="19">
        <v>1</v>
      </c>
      <c r="D25" s="19"/>
      <c r="E25" s="19"/>
      <c r="F25" s="19"/>
      <c r="G25" s="19" t="s">
        <v>97</v>
      </c>
      <c r="H25" s="19" t="s">
        <v>1</v>
      </c>
      <c r="I25" s="96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s="6" customFormat="1" x14ac:dyDescent="0.25">
      <c r="A26" s="13"/>
      <c r="B26" s="15" t="s">
        <v>19</v>
      </c>
      <c r="C26" s="19"/>
      <c r="D26" s="19"/>
      <c r="E26" s="19">
        <v>1</v>
      </c>
      <c r="F26" s="19"/>
      <c r="G26" s="19" t="s">
        <v>97</v>
      </c>
      <c r="H26" s="19" t="s">
        <v>1</v>
      </c>
      <c r="I26" s="96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s="6" customFormat="1" x14ac:dyDescent="0.25">
      <c r="A27" s="13"/>
      <c r="B27" s="15" t="s">
        <v>18</v>
      </c>
      <c r="C27" s="19">
        <v>1</v>
      </c>
      <c r="D27" s="19"/>
      <c r="E27" s="19"/>
      <c r="F27" s="19"/>
      <c r="G27" s="19" t="s">
        <v>97</v>
      </c>
      <c r="H27" s="19" t="s">
        <v>1</v>
      </c>
      <c r="I27" s="96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s="6" customFormat="1" x14ac:dyDescent="0.25">
      <c r="A28" s="13"/>
      <c r="B28" s="15" t="s">
        <v>17</v>
      </c>
      <c r="C28" s="19">
        <v>1</v>
      </c>
      <c r="D28" s="19"/>
      <c r="E28" s="19"/>
      <c r="F28" s="19"/>
      <c r="G28" s="19" t="s">
        <v>97</v>
      </c>
      <c r="H28" s="19" t="s">
        <v>1</v>
      </c>
      <c r="I28" s="72" t="s">
        <v>16</v>
      </c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1:159" s="6" customFormat="1" x14ac:dyDescent="0.25">
      <c r="A29" s="13"/>
      <c r="B29" s="15" t="s">
        <v>15</v>
      </c>
      <c r="C29" s="19">
        <v>1</v>
      </c>
      <c r="D29" s="19"/>
      <c r="E29" s="19"/>
      <c r="F29" s="19"/>
      <c r="G29" s="19" t="s">
        <v>97</v>
      </c>
      <c r="H29" s="19" t="s">
        <v>1</v>
      </c>
      <c r="I29" s="96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s="6" customFormat="1" x14ac:dyDescent="0.25">
      <c r="A30" s="13"/>
      <c r="B30" s="15" t="s">
        <v>14</v>
      </c>
      <c r="C30" s="19">
        <v>1</v>
      </c>
      <c r="D30" s="19"/>
      <c r="E30" s="19"/>
      <c r="F30" s="19"/>
      <c r="G30" s="19" t="s">
        <v>97</v>
      </c>
      <c r="H30" s="19" t="s">
        <v>1</v>
      </c>
      <c r="I30" s="96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s="6" customFormat="1" x14ac:dyDescent="0.25">
      <c r="A31" s="13"/>
      <c r="B31" s="15" t="s">
        <v>13</v>
      </c>
      <c r="C31" s="19">
        <v>1</v>
      </c>
      <c r="D31" s="19"/>
      <c r="E31" s="19"/>
      <c r="F31" s="19"/>
      <c r="G31" s="19" t="s">
        <v>97</v>
      </c>
      <c r="H31" s="19" t="s">
        <v>1</v>
      </c>
      <c r="I31" s="96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s="6" customFormat="1" x14ac:dyDescent="0.25">
      <c r="A32" s="13"/>
      <c r="B32" s="15" t="s">
        <v>12</v>
      </c>
      <c r="C32" s="19">
        <v>1</v>
      </c>
      <c r="D32" s="19"/>
      <c r="E32" s="19"/>
      <c r="F32" s="19"/>
      <c r="G32" s="19" t="s">
        <v>97</v>
      </c>
      <c r="H32" s="19" t="s">
        <v>1</v>
      </c>
      <c r="I32" s="96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59" s="6" customFormat="1" ht="15.75" thickBot="1" x14ac:dyDescent="0.3">
      <c r="A33" s="13"/>
      <c r="B33" s="15" t="s">
        <v>11</v>
      </c>
      <c r="C33" s="19">
        <v>1</v>
      </c>
      <c r="D33" s="19"/>
      <c r="E33" s="19"/>
      <c r="F33" s="19"/>
      <c r="G33" s="19" t="s">
        <v>97</v>
      </c>
      <c r="H33" s="19" t="s">
        <v>1</v>
      </c>
      <c r="I33" s="96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59" s="6" customFormat="1" ht="15.75" thickBot="1" x14ac:dyDescent="0.3">
      <c r="A34" s="13"/>
      <c r="B34" s="9" t="s">
        <v>10</v>
      </c>
      <c r="C34" s="19">
        <v>1</v>
      </c>
      <c r="D34" s="19"/>
      <c r="E34" s="19"/>
      <c r="F34" s="19"/>
      <c r="G34" s="19" t="s">
        <v>97</v>
      </c>
      <c r="H34" s="19" t="s">
        <v>1</v>
      </c>
      <c r="I34" s="96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59" s="6" customFormat="1" x14ac:dyDescent="0.25">
      <c r="A35" s="13"/>
      <c r="B35" s="15" t="s">
        <v>9</v>
      </c>
      <c r="C35" s="19"/>
      <c r="D35" s="19"/>
      <c r="E35" s="19">
        <v>1</v>
      </c>
      <c r="F35" s="19"/>
      <c r="G35" s="19" t="s">
        <v>97</v>
      </c>
      <c r="H35" s="19" t="s">
        <v>1</v>
      </c>
      <c r="I35" s="96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59" s="6" customFormat="1" x14ac:dyDescent="0.25">
      <c r="A36" s="13"/>
      <c r="B36" s="15" t="s">
        <v>9</v>
      </c>
      <c r="C36" s="19"/>
      <c r="D36" s="19"/>
      <c r="E36" s="19">
        <v>1</v>
      </c>
      <c r="F36" s="19"/>
      <c r="G36" s="19" t="s">
        <v>97</v>
      </c>
      <c r="H36" s="19" t="s">
        <v>1</v>
      </c>
      <c r="I36" s="96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59" s="6" customFormat="1" x14ac:dyDescent="0.25">
      <c r="A37" s="13"/>
      <c r="B37" s="15" t="s">
        <v>9</v>
      </c>
      <c r="C37" s="19"/>
      <c r="D37" s="19"/>
      <c r="E37" s="19">
        <v>1</v>
      </c>
      <c r="F37" s="19"/>
      <c r="G37" s="19" t="s">
        <v>97</v>
      </c>
      <c r="H37" s="19" t="s">
        <v>1</v>
      </c>
      <c r="I37" s="96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59" s="6" customFormat="1" ht="15.75" thickBot="1" x14ac:dyDescent="0.3">
      <c r="A38" s="13"/>
      <c r="B38" s="15" t="s">
        <v>9</v>
      </c>
      <c r="C38" s="19">
        <v>1</v>
      </c>
      <c r="D38" s="19"/>
      <c r="E38" s="19"/>
      <c r="F38" s="19"/>
      <c r="G38" s="19" t="s">
        <v>97</v>
      </c>
      <c r="H38" s="19" t="s">
        <v>1</v>
      </c>
      <c r="I38" s="96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59" s="6" customFormat="1" ht="15.75" thickBot="1" x14ac:dyDescent="0.3">
      <c r="A39" s="10" t="s">
        <v>4</v>
      </c>
      <c r="B39" s="9" t="s">
        <v>3</v>
      </c>
      <c r="C39" s="7">
        <v>1</v>
      </c>
      <c r="D39" s="7"/>
      <c r="E39" s="7"/>
      <c r="F39" s="7"/>
      <c r="G39" s="7" t="s">
        <v>97</v>
      </c>
      <c r="H39" s="7" t="s">
        <v>1</v>
      </c>
      <c r="I39" s="93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59" ht="15.75" thickBot="1" x14ac:dyDescent="0.3">
      <c r="A40" s="5" t="s">
        <v>0</v>
      </c>
      <c r="B40" s="4"/>
      <c r="C40" s="3">
        <f>SUM(C5:C39)</f>
        <v>26</v>
      </c>
      <c r="D40" s="3">
        <f>SUM(D5:D39)</f>
        <v>3</v>
      </c>
      <c r="E40" s="3">
        <f>SUM(E5:E39)</f>
        <v>13</v>
      </c>
      <c r="F40" s="3">
        <v>2</v>
      </c>
      <c r="G40" s="3"/>
      <c r="H40" s="3"/>
      <c r="I40" s="92"/>
      <c r="J40" s="57"/>
      <c r="K40" s="57"/>
      <c r="L40" s="57"/>
      <c r="M40" s="57"/>
      <c r="N40" s="57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E510-4C36-43B5-A1D8-9E6B24CD361C}">
  <sheetPr>
    <pageSetUpPr fitToPage="1"/>
  </sheetPr>
  <dimension ref="A1:J257"/>
  <sheetViews>
    <sheetView tabSelected="1" topLeftCell="A103" zoomScale="114" zoomScaleNormal="115" workbookViewId="0">
      <selection activeCell="K110" sqref="K110"/>
    </sheetView>
  </sheetViews>
  <sheetFormatPr defaultRowHeight="15" x14ac:dyDescent="0.25"/>
  <cols>
    <col min="1" max="1" width="9.7109375" customWidth="1"/>
    <col min="2" max="2" width="19" bestFit="1" customWidth="1"/>
    <col min="3" max="3" width="14.85546875" customWidth="1"/>
    <col min="4" max="4" width="20.28515625" customWidth="1"/>
    <col min="5" max="5" width="14.7109375" customWidth="1"/>
    <col min="6" max="6" width="14.5703125" customWidth="1"/>
    <col min="7" max="8" width="12.28515625" bestFit="1" customWidth="1"/>
    <col min="9" max="9" width="12.28515625" customWidth="1"/>
    <col min="10" max="10" width="10.28515625" customWidth="1"/>
  </cols>
  <sheetData>
    <row r="1" spans="2:6" ht="15.75" thickBot="1" x14ac:dyDescent="0.3">
      <c r="B1" t="s">
        <v>103</v>
      </c>
    </row>
    <row r="2" spans="2:6" ht="66.75" customHeight="1" thickBot="1" x14ac:dyDescent="0.3">
      <c r="B2" s="210" t="s">
        <v>324</v>
      </c>
      <c r="C2" s="211"/>
      <c r="D2" s="211"/>
      <c r="E2" s="212"/>
    </row>
    <row r="3" spans="2:6" ht="15.75" thickBot="1" x14ac:dyDescent="0.3">
      <c r="B3" s="172" t="str">
        <f>'List2 směsný'!A2</f>
        <v>kód odpadu</v>
      </c>
      <c r="C3" s="172" t="str">
        <f>'List2 směsný'!B2</f>
        <v>Druh odpadu</v>
      </c>
    </row>
    <row r="4" spans="2:6" ht="15.75" thickBot="1" x14ac:dyDescent="0.3">
      <c r="B4" s="187" t="str">
        <f>'List2 směsný'!A3</f>
        <v>20 03 01</v>
      </c>
      <c r="C4" s="181" t="s">
        <v>66</v>
      </c>
      <c r="D4" s="182"/>
    </row>
    <row r="5" spans="2:6" ht="21" customHeight="1" thickBot="1" x14ac:dyDescent="0.3">
      <c r="B5" s="207" t="s">
        <v>320</v>
      </c>
      <c r="C5" s="208"/>
      <c r="D5" s="208"/>
      <c r="E5" s="209"/>
    </row>
    <row r="6" spans="2:6" ht="15.75" thickBot="1" x14ac:dyDescent="0.3">
      <c r="B6" s="204" t="s">
        <v>76</v>
      </c>
      <c r="C6" s="201" t="s">
        <v>323</v>
      </c>
      <c r="D6" s="202"/>
      <c r="E6" s="203"/>
    </row>
    <row r="7" spans="2:6" ht="15.75" thickBot="1" x14ac:dyDescent="0.3">
      <c r="B7" s="205"/>
      <c r="C7" s="50">
        <v>2026</v>
      </c>
      <c r="D7" s="51">
        <v>2027</v>
      </c>
      <c r="E7" s="51">
        <v>2028</v>
      </c>
      <c r="F7" s="174"/>
    </row>
    <row r="8" spans="2:6" ht="15.75" thickBot="1" x14ac:dyDescent="0.3">
      <c r="B8" s="206"/>
      <c r="C8" s="50" t="s">
        <v>74</v>
      </c>
      <c r="D8" s="49" t="s">
        <v>74</v>
      </c>
      <c r="E8" s="49" t="s">
        <v>74</v>
      </c>
    </row>
    <row r="9" spans="2:6" ht="15.75" thickBot="1" x14ac:dyDescent="0.3">
      <c r="B9" s="137" t="s">
        <v>70</v>
      </c>
      <c r="C9" s="48">
        <v>0</v>
      </c>
      <c r="D9" s="48">
        <v>0</v>
      </c>
      <c r="E9" s="48">
        <v>0</v>
      </c>
    </row>
    <row r="10" spans="2:6" ht="15.75" thickBot="1" x14ac:dyDescent="0.3">
      <c r="B10" s="138" t="s">
        <v>62</v>
      </c>
      <c r="C10" s="48">
        <v>0</v>
      </c>
      <c r="D10" s="48">
        <v>0</v>
      </c>
      <c r="E10" s="48">
        <v>0</v>
      </c>
    </row>
    <row r="11" spans="2:6" ht="15.75" thickBot="1" x14ac:dyDescent="0.3">
      <c r="B11" s="137" t="s">
        <v>61</v>
      </c>
      <c r="C11" s="48">
        <v>0</v>
      </c>
      <c r="D11" s="48">
        <v>0</v>
      </c>
      <c r="E11" s="48">
        <v>0</v>
      </c>
      <c r="F11" s="36"/>
    </row>
    <row r="12" spans="2:6" ht="15.75" thickBot="1" x14ac:dyDescent="0.3">
      <c r="B12" s="137" t="s">
        <v>60</v>
      </c>
      <c r="C12" s="48">
        <v>0</v>
      </c>
      <c r="D12" s="48">
        <v>0</v>
      </c>
      <c r="E12" s="48">
        <v>0</v>
      </c>
    </row>
    <row r="13" spans="2:6" ht="14.25" customHeight="1" x14ac:dyDescent="0.25"/>
    <row r="14" spans="2:6" ht="31.5" customHeight="1" thickBot="1" x14ac:dyDescent="0.3">
      <c r="B14" s="225" t="s">
        <v>326</v>
      </c>
      <c r="C14" s="225"/>
      <c r="D14" s="225"/>
      <c r="E14" s="225"/>
    </row>
    <row r="15" spans="2:6" ht="15.75" thickBot="1" x14ac:dyDescent="0.3">
      <c r="B15" s="139" t="s">
        <v>70</v>
      </c>
      <c r="C15" s="194">
        <v>2990</v>
      </c>
      <c r="D15" s="194">
        <v>2990</v>
      </c>
      <c r="E15" s="5">
        <v>2990</v>
      </c>
    </row>
    <row r="16" spans="2:6" ht="15.75" thickBot="1" x14ac:dyDescent="0.3">
      <c r="B16" s="139" t="s">
        <v>62</v>
      </c>
      <c r="C16" s="141">
        <v>1976</v>
      </c>
      <c r="D16" s="141">
        <v>1976</v>
      </c>
      <c r="E16" s="195">
        <v>1976</v>
      </c>
    </row>
    <row r="17" spans="2:5" ht="15.75" thickBot="1" x14ac:dyDescent="0.3">
      <c r="B17" s="140" t="s">
        <v>61</v>
      </c>
      <c r="C17" s="141">
        <v>12844</v>
      </c>
      <c r="D17" s="141">
        <v>12844</v>
      </c>
      <c r="E17" s="195">
        <v>12844</v>
      </c>
    </row>
    <row r="18" spans="2:5" ht="15.75" thickBot="1" x14ac:dyDescent="0.3">
      <c r="B18" s="140" t="s">
        <v>60</v>
      </c>
      <c r="C18" s="141">
        <v>52</v>
      </c>
      <c r="D18" s="141">
        <v>52</v>
      </c>
      <c r="E18" s="195">
        <v>52</v>
      </c>
    </row>
    <row r="20" spans="2:5" ht="15" customHeight="1" x14ac:dyDescent="0.25">
      <c r="B20" s="225" t="s">
        <v>327</v>
      </c>
      <c r="C20" s="225"/>
      <c r="D20" s="225"/>
      <c r="E20" s="225"/>
    </row>
    <row r="21" spans="2:5" ht="15.75" thickBot="1" x14ac:dyDescent="0.3">
      <c r="B21" s="225"/>
      <c r="C21" s="225"/>
      <c r="D21" s="225"/>
      <c r="E21" s="225"/>
    </row>
    <row r="22" spans="2:5" ht="15.75" thickBot="1" x14ac:dyDescent="0.3">
      <c r="B22" s="138" t="s">
        <v>70</v>
      </c>
      <c r="C22" s="148">
        <f t="shared" ref="C22" si="0">C9*C15</f>
        <v>0</v>
      </c>
      <c r="D22" s="148">
        <f t="shared" ref="D22:E25" si="1">D9*D15</f>
        <v>0</v>
      </c>
      <c r="E22" s="92">
        <f t="shared" si="1"/>
        <v>0</v>
      </c>
    </row>
    <row r="23" spans="2:5" ht="15.75" thickBot="1" x14ac:dyDescent="0.3">
      <c r="B23" s="138" t="s">
        <v>62</v>
      </c>
      <c r="C23" s="142">
        <f t="shared" ref="C23" si="2">C10*C16</f>
        <v>0</v>
      </c>
      <c r="D23" s="142">
        <f t="shared" si="1"/>
        <v>0</v>
      </c>
      <c r="E23" s="92">
        <f t="shared" si="1"/>
        <v>0</v>
      </c>
    </row>
    <row r="24" spans="2:5" ht="15.75" thickBot="1" x14ac:dyDescent="0.3">
      <c r="B24" s="137" t="s">
        <v>61</v>
      </c>
      <c r="C24" s="142">
        <f t="shared" ref="C24" si="3">C11*C17</f>
        <v>0</v>
      </c>
      <c r="D24" s="142">
        <f t="shared" si="1"/>
        <v>0</v>
      </c>
      <c r="E24" s="196">
        <f t="shared" si="1"/>
        <v>0</v>
      </c>
    </row>
    <row r="25" spans="2:5" ht="15.75" thickBot="1" x14ac:dyDescent="0.3">
      <c r="B25" s="175" t="s">
        <v>60</v>
      </c>
      <c r="C25" s="31">
        <f t="shared" ref="C25" si="4">C12*C18</f>
        <v>0</v>
      </c>
      <c r="D25" s="31">
        <f t="shared" si="1"/>
        <v>0</v>
      </c>
      <c r="E25" s="197">
        <f t="shared" si="1"/>
        <v>0</v>
      </c>
    </row>
    <row r="26" spans="2:5" ht="15.75" thickBot="1" x14ac:dyDescent="0.3">
      <c r="B26" s="186" t="s">
        <v>69</v>
      </c>
      <c r="C26" s="188">
        <f>C22+C23+C24+C25</f>
        <v>0</v>
      </c>
      <c r="D26" s="189">
        <f>SUM(D22:D25)</f>
        <v>0</v>
      </c>
      <c r="E26" s="191">
        <f>SUM(E22:E25)</f>
        <v>0</v>
      </c>
    </row>
    <row r="27" spans="2:5" ht="15.75" thickBot="1" x14ac:dyDescent="0.3">
      <c r="C27" s="36"/>
    </row>
    <row r="28" spans="2:5" ht="15.75" thickBot="1" x14ac:dyDescent="0.3">
      <c r="B28" s="185" t="s">
        <v>68</v>
      </c>
      <c r="C28" s="171"/>
      <c r="D28" s="171"/>
      <c r="E28" s="173">
        <f>C26+D26+E26</f>
        <v>0</v>
      </c>
    </row>
    <row r="30" spans="2:5" ht="15.75" thickBot="1" x14ac:dyDescent="0.3"/>
    <row r="31" spans="2:5" ht="15.75" thickBot="1" x14ac:dyDescent="0.3">
      <c r="B31" s="56" t="s">
        <v>78</v>
      </c>
      <c r="C31" s="55" t="s">
        <v>77</v>
      </c>
    </row>
    <row r="32" spans="2:5" ht="15.75" thickBot="1" x14ac:dyDescent="0.3">
      <c r="B32" s="180" t="s">
        <v>91</v>
      </c>
      <c r="C32" s="181" t="s">
        <v>90</v>
      </c>
      <c r="D32" s="182"/>
    </row>
    <row r="33" spans="2:5" ht="15.75" thickBot="1" x14ac:dyDescent="0.3">
      <c r="B33" s="231" t="s">
        <v>320</v>
      </c>
      <c r="C33" s="232"/>
      <c r="D33" s="232"/>
      <c r="E33" s="233"/>
    </row>
    <row r="34" spans="2:5" ht="15.75" thickBot="1" x14ac:dyDescent="0.3">
      <c r="B34" s="204" t="s">
        <v>76</v>
      </c>
      <c r="C34" s="201" t="s">
        <v>323</v>
      </c>
      <c r="D34" s="202"/>
      <c r="E34" s="203"/>
    </row>
    <row r="35" spans="2:5" ht="15.75" thickBot="1" x14ac:dyDescent="0.3">
      <c r="B35" s="205"/>
      <c r="C35" s="50">
        <v>2026</v>
      </c>
      <c r="D35" s="51">
        <v>2027</v>
      </c>
      <c r="E35" s="51">
        <v>2028</v>
      </c>
    </row>
    <row r="36" spans="2:5" ht="15.75" thickBot="1" x14ac:dyDescent="0.3">
      <c r="B36" s="206"/>
      <c r="C36" s="50" t="s">
        <v>74</v>
      </c>
      <c r="D36" s="49" t="s">
        <v>74</v>
      </c>
      <c r="E36" s="49" t="s">
        <v>74</v>
      </c>
    </row>
    <row r="37" spans="2:5" ht="15.75" thickBot="1" x14ac:dyDescent="0.3">
      <c r="B37" s="138" t="s">
        <v>70</v>
      </c>
      <c r="C37" s="9">
        <v>0</v>
      </c>
      <c r="D37" s="9">
        <v>0</v>
      </c>
      <c r="E37" s="192">
        <v>0</v>
      </c>
    </row>
    <row r="38" spans="2:5" ht="15.75" thickBot="1" x14ac:dyDescent="0.3">
      <c r="B38" s="138" t="s">
        <v>62</v>
      </c>
      <c r="C38" s="9">
        <v>0</v>
      </c>
      <c r="D38" s="9">
        <v>0</v>
      </c>
      <c r="E38" s="192">
        <v>0</v>
      </c>
    </row>
    <row r="39" spans="2:5" ht="15.75" thickBot="1" x14ac:dyDescent="0.3">
      <c r="B39" s="137" t="s">
        <v>61</v>
      </c>
      <c r="C39" s="9">
        <v>0</v>
      </c>
      <c r="D39" s="9">
        <v>0</v>
      </c>
      <c r="E39" s="192">
        <v>0</v>
      </c>
    </row>
    <row r="40" spans="2:5" ht="15" customHeight="1" x14ac:dyDescent="0.25">
      <c r="B40" s="225" t="s">
        <v>326</v>
      </c>
      <c r="C40" s="225"/>
      <c r="D40" s="225"/>
      <c r="E40" s="225"/>
    </row>
    <row r="41" spans="2:5" ht="15.75" thickBot="1" x14ac:dyDescent="0.3">
      <c r="B41" s="225"/>
      <c r="C41" s="225"/>
      <c r="D41" s="225"/>
      <c r="E41" s="225"/>
    </row>
    <row r="42" spans="2:5" ht="15.75" thickBot="1" x14ac:dyDescent="0.3">
      <c r="B42" s="138" t="s">
        <v>70</v>
      </c>
      <c r="C42" s="4">
        <v>234</v>
      </c>
      <c r="D42" s="4">
        <v>234</v>
      </c>
      <c r="E42" s="193">
        <v>234</v>
      </c>
    </row>
    <row r="43" spans="2:5" ht="15.75" thickBot="1" x14ac:dyDescent="0.3">
      <c r="B43" s="138" t="s">
        <v>62</v>
      </c>
      <c r="C43" s="4">
        <v>494</v>
      </c>
      <c r="D43" s="4">
        <v>494</v>
      </c>
      <c r="E43" s="193">
        <v>494</v>
      </c>
    </row>
    <row r="44" spans="2:5" ht="15.75" thickBot="1" x14ac:dyDescent="0.3">
      <c r="B44" s="137" t="s">
        <v>61</v>
      </c>
      <c r="C44" s="4">
        <v>2366</v>
      </c>
      <c r="D44" s="4">
        <v>2366</v>
      </c>
      <c r="E44" s="193">
        <v>2366</v>
      </c>
    </row>
    <row r="46" spans="2:5" x14ac:dyDescent="0.25">
      <c r="B46" s="225" t="s">
        <v>327</v>
      </c>
      <c r="C46" s="225"/>
      <c r="D46" s="225"/>
      <c r="E46" s="225"/>
    </row>
    <row r="47" spans="2:5" ht="15.75" thickBot="1" x14ac:dyDescent="0.3">
      <c r="B47" s="225"/>
      <c r="C47" s="225"/>
      <c r="D47" s="225"/>
      <c r="E47" s="225"/>
    </row>
    <row r="48" spans="2:5" ht="15.75" thickBot="1" x14ac:dyDescent="0.3">
      <c r="B48" s="138" t="s">
        <v>70</v>
      </c>
      <c r="C48" s="149">
        <f t="shared" ref="C48:E50" si="5">C37*C42</f>
        <v>0</v>
      </c>
      <c r="D48" s="149">
        <f t="shared" si="5"/>
        <v>0</v>
      </c>
      <c r="E48" s="177">
        <f t="shared" si="5"/>
        <v>0</v>
      </c>
    </row>
    <row r="49" spans="2:5" ht="15.75" thickBot="1" x14ac:dyDescent="0.3">
      <c r="B49" s="138" t="s">
        <v>62</v>
      </c>
      <c r="C49" s="147">
        <f t="shared" si="5"/>
        <v>0</v>
      </c>
      <c r="D49" s="147">
        <f t="shared" si="5"/>
        <v>0</v>
      </c>
      <c r="E49" s="198">
        <f t="shared" si="5"/>
        <v>0</v>
      </c>
    </row>
    <row r="50" spans="2:5" ht="15.75" thickBot="1" x14ac:dyDescent="0.3">
      <c r="B50" s="175" t="s">
        <v>61</v>
      </c>
      <c r="C50" s="176">
        <f t="shared" si="5"/>
        <v>0</v>
      </c>
      <c r="D50" s="176">
        <f t="shared" si="5"/>
        <v>0</v>
      </c>
      <c r="E50" s="197">
        <f t="shared" si="5"/>
        <v>0</v>
      </c>
    </row>
    <row r="51" spans="2:5" ht="15.75" thickBot="1" x14ac:dyDescent="0.3">
      <c r="B51" s="186" t="s">
        <v>69</v>
      </c>
      <c r="C51" s="188">
        <f>SUM(C48:C50)</f>
        <v>0</v>
      </c>
      <c r="D51" s="189">
        <f>SUM(D48:D50)</f>
        <v>0</v>
      </c>
      <c r="E51" s="190">
        <f>SUM(E48:E50)</f>
        <v>0</v>
      </c>
    </row>
    <row r="52" spans="2:5" ht="15.75" thickBot="1" x14ac:dyDescent="0.3">
      <c r="B52" s="85"/>
      <c r="C52" s="36"/>
      <c r="D52" s="36"/>
      <c r="E52" s="36"/>
    </row>
    <row r="53" spans="2:5" ht="15.75" thickBot="1" x14ac:dyDescent="0.3">
      <c r="B53" s="185" t="s">
        <v>68</v>
      </c>
      <c r="C53" s="171"/>
      <c r="D53" s="171"/>
      <c r="E53" s="173">
        <f>C51+D51+E51</f>
        <v>0</v>
      </c>
    </row>
    <row r="55" spans="2:5" ht="15.75" thickBot="1" x14ac:dyDescent="0.3"/>
    <row r="56" spans="2:5" ht="15.75" thickBot="1" x14ac:dyDescent="0.3">
      <c r="B56" s="56" t="s">
        <v>78</v>
      </c>
      <c r="C56" s="55" t="s">
        <v>77</v>
      </c>
    </row>
    <row r="57" spans="2:5" ht="15.75" thickBot="1" x14ac:dyDescent="0.3">
      <c r="B57" s="180" t="s">
        <v>93</v>
      </c>
      <c r="C57" s="181" t="s">
        <v>92</v>
      </c>
    </row>
    <row r="58" spans="2:5" ht="15.75" thickBot="1" x14ac:dyDescent="0.3">
      <c r="B58" s="231" t="s">
        <v>320</v>
      </c>
      <c r="C58" s="232"/>
      <c r="D58" s="232"/>
      <c r="E58" s="233"/>
    </row>
    <row r="59" spans="2:5" ht="15.75" thickBot="1" x14ac:dyDescent="0.3">
      <c r="B59" s="204" t="s">
        <v>76</v>
      </c>
      <c r="C59" s="201" t="s">
        <v>323</v>
      </c>
      <c r="D59" s="202"/>
      <c r="E59" s="203"/>
    </row>
    <row r="60" spans="2:5" ht="15.75" thickBot="1" x14ac:dyDescent="0.3">
      <c r="B60" s="205"/>
      <c r="C60" s="50">
        <v>2026</v>
      </c>
      <c r="D60" s="51">
        <v>2027</v>
      </c>
      <c r="E60" s="51">
        <v>2028</v>
      </c>
    </row>
    <row r="61" spans="2:5" ht="15.75" thickBot="1" x14ac:dyDescent="0.3">
      <c r="B61" s="206"/>
      <c r="C61" s="50" t="s">
        <v>74</v>
      </c>
      <c r="D61" s="49" t="s">
        <v>74</v>
      </c>
      <c r="E61" s="49" t="s">
        <v>74</v>
      </c>
    </row>
    <row r="62" spans="2:5" ht="15.75" thickBot="1" x14ac:dyDescent="0.3">
      <c r="B62" s="138" t="s">
        <v>70</v>
      </c>
      <c r="C62" s="9">
        <v>0</v>
      </c>
      <c r="D62" s="9">
        <v>0</v>
      </c>
      <c r="E62" s="9">
        <v>0</v>
      </c>
    </row>
    <row r="63" spans="2:5" ht="15.75" thickBot="1" x14ac:dyDescent="0.3">
      <c r="B63" s="138" t="s">
        <v>62</v>
      </c>
      <c r="C63" s="9">
        <v>0</v>
      </c>
      <c r="D63" s="9">
        <v>0</v>
      </c>
      <c r="E63" s="9">
        <v>0</v>
      </c>
    </row>
    <row r="64" spans="2:5" ht="15.75" thickBot="1" x14ac:dyDescent="0.3">
      <c r="B64" s="138" t="s">
        <v>61</v>
      </c>
      <c r="C64" s="9">
        <v>0</v>
      </c>
      <c r="D64" s="9">
        <v>0</v>
      </c>
      <c r="E64" s="192">
        <v>0</v>
      </c>
    </row>
    <row r="65" spans="2:8" x14ac:dyDescent="0.25">
      <c r="B65" s="225" t="s">
        <v>326</v>
      </c>
      <c r="C65" s="225"/>
      <c r="D65" s="225"/>
      <c r="E65" s="225"/>
    </row>
    <row r="66" spans="2:8" ht="15.75" thickBot="1" x14ac:dyDescent="0.3">
      <c r="B66" s="225"/>
      <c r="C66" s="225"/>
      <c r="D66" s="225"/>
      <c r="E66" s="225"/>
    </row>
    <row r="67" spans="2:8" ht="15.75" thickBot="1" x14ac:dyDescent="0.3">
      <c r="B67" s="138" t="s">
        <v>70</v>
      </c>
      <c r="C67" s="4">
        <v>338</v>
      </c>
      <c r="D67" s="4">
        <v>338</v>
      </c>
      <c r="E67" s="193">
        <v>338</v>
      </c>
      <c r="H67" t="s">
        <v>6</v>
      </c>
    </row>
    <row r="68" spans="2:8" ht="15.75" thickBot="1" x14ac:dyDescent="0.3">
      <c r="B68" s="138" t="s">
        <v>62</v>
      </c>
      <c r="C68" s="4">
        <v>572</v>
      </c>
      <c r="D68" s="4">
        <v>572</v>
      </c>
      <c r="E68" s="193">
        <v>572</v>
      </c>
    </row>
    <row r="69" spans="2:8" ht="15.75" thickBot="1" x14ac:dyDescent="0.3">
      <c r="B69" s="137" t="s">
        <v>61</v>
      </c>
      <c r="C69" s="4">
        <v>1612</v>
      </c>
      <c r="D69" s="4">
        <v>1612</v>
      </c>
      <c r="E69" s="193">
        <v>1612</v>
      </c>
    </row>
    <row r="71" spans="2:8" x14ac:dyDescent="0.25">
      <c r="B71" s="225" t="s">
        <v>327</v>
      </c>
      <c r="C71" s="225"/>
      <c r="D71" s="225"/>
      <c r="E71" s="225"/>
    </row>
    <row r="72" spans="2:8" ht="15.75" thickBot="1" x14ac:dyDescent="0.3">
      <c r="B72" s="225"/>
      <c r="C72" s="225"/>
      <c r="D72" s="225"/>
      <c r="E72" s="225"/>
    </row>
    <row r="73" spans="2:8" ht="15.75" thickBot="1" x14ac:dyDescent="0.3">
      <c r="B73" s="138" t="s">
        <v>70</v>
      </c>
      <c r="C73" s="4">
        <f>C67*C62</f>
        <v>0</v>
      </c>
      <c r="D73" s="4">
        <f>D67*D62</f>
        <v>0</v>
      </c>
      <c r="E73" s="193">
        <f>E67*E62</f>
        <v>0</v>
      </c>
    </row>
    <row r="74" spans="2:8" ht="15.75" thickBot="1" x14ac:dyDescent="0.3">
      <c r="B74" s="138" t="s">
        <v>62</v>
      </c>
      <c r="C74" s="4">
        <f t="shared" ref="C74:E74" si="6">C68*C63</f>
        <v>0</v>
      </c>
      <c r="D74" s="4">
        <f t="shared" si="6"/>
        <v>0</v>
      </c>
      <c r="E74" s="193">
        <f t="shared" si="6"/>
        <v>0</v>
      </c>
    </row>
    <row r="75" spans="2:8" ht="15.75" thickBot="1" x14ac:dyDescent="0.3">
      <c r="B75" s="175" t="s">
        <v>61</v>
      </c>
      <c r="C75" s="179">
        <f t="shared" ref="C75:E75" si="7">C69*C64</f>
        <v>0</v>
      </c>
      <c r="D75" s="179">
        <f t="shared" si="7"/>
        <v>0</v>
      </c>
      <c r="E75" s="55">
        <f t="shared" si="7"/>
        <v>0</v>
      </c>
    </row>
    <row r="76" spans="2:8" ht="15.75" thickBot="1" x14ac:dyDescent="0.3">
      <c r="B76" s="186" t="s">
        <v>69</v>
      </c>
      <c r="C76" s="188">
        <f>SUM(C73:C75)</f>
        <v>0</v>
      </c>
      <c r="D76" s="189">
        <f>SUM(D73:D75)</f>
        <v>0</v>
      </c>
      <c r="E76" s="190">
        <f>SUM(E73:E75)</f>
        <v>0</v>
      </c>
    </row>
    <row r="77" spans="2:8" ht="15.75" thickBot="1" x14ac:dyDescent="0.3"/>
    <row r="78" spans="2:8" ht="15.75" thickBot="1" x14ac:dyDescent="0.3">
      <c r="B78" s="185" t="s">
        <v>68</v>
      </c>
      <c r="C78" s="171"/>
      <c r="D78" s="171"/>
      <c r="E78" s="173">
        <f>C76+D76+E76</f>
        <v>0</v>
      </c>
    </row>
    <row r="80" spans="2:8" ht="15.75" thickBot="1" x14ac:dyDescent="0.3"/>
    <row r="81" spans="2:5" ht="15.75" thickBot="1" x14ac:dyDescent="0.3">
      <c r="B81" s="56" t="s">
        <v>78</v>
      </c>
      <c r="C81" s="55" t="s">
        <v>77</v>
      </c>
    </row>
    <row r="82" spans="2:5" ht="15.75" thickBot="1" x14ac:dyDescent="0.3">
      <c r="B82" s="180" t="s">
        <v>96</v>
      </c>
      <c r="C82" s="181" t="s">
        <v>94</v>
      </c>
    </row>
    <row r="83" spans="2:5" ht="15.75" thickBot="1" x14ac:dyDescent="0.3">
      <c r="B83" s="231" t="s">
        <v>320</v>
      </c>
      <c r="C83" s="232"/>
      <c r="D83" s="232"/>
      <c r="E83" s="233"/>
    </row>
    <row r="84" spans="2:5" ht="15.75" thickBot="1" x14ac:dyDescent="0.3">
      <c r="B84" s="204" t="s">
        <v>76</v>
      </c>
      <c r="C84" s="201" t="s">
        <v>328</v>
      </c>
      <c r="D84" s="202"/>
      <c r="E84" s="203"/>
    </row>
    <row r="85" spans="2:5" ht="15.75" thickBot="1" x14ac:dyDescent="0.3">
      <c r="B85" s="205"/>
      <c r="C85" s="50">
        <v>2026</v>
      </c>
      <c r="D85" s="51">
        <v>2027</v>
      </c>
      <c r="E85" s="51">
        <v>2028</v>
      </c>
    </row>
    <row r="86" spans="2:5" ht="15.75" thickBot="1" x14ac:dyDescent="0.3">
      <c r="B86" s="206"/>
      <c r="C86" s="50" t="s">
        <v>74</v>
      </c>
      <c r="D86" s="49" t="s">
        <v>74</v>
      </c>
      <c r="E86" s="49" t="s">
        <v>74</v>
      </c>
    </row>
    <row r="87" spans="2:5" ht="15.75" thickBot="1" x14ac:dyDescent="0.3">
      <c r="B87" s="138" t="s">
        <v>70</v>
      </c>
      <c r="C87" s="9">
        <v>0</v>
      </c>
      <c r="D87" s="9">
        <v>0</v>
      </c>
      <c r="E87" s="9">
        <v>0</v>
      </c>
    </row>
    <row r="88" spans="2:5" ht="15.75" thickBot="1" x14ac:dyDescent="0.3">
      <c r="B88" s="138" t="s">
        <v>62</v>
      </c>
      <c r="C88" s="9">
        <v>0</v>
      </c>
      <c r="D88" s="9">
        <v>0</v>
      </c>
      <c r="E88" s="9">
        <v>0</v>
      </c>
    </row>
    <row r="89" spans="2:5" ht="15.75" thickBot="1" x14ac:dyDescent="0.3">
      <c r="B89" s="137" t="s">
        <v>61</v>
      </c>
      <c r="C89" s="9">
        <v>0</v>
      </c>
      <c r="D89" s="9">
        <v>0</v>
      </c>
      <c r="E89" s="9">
        <v>0</v>
      </c>
    </row>
    <row r="90" spans="2:5" x14ac:dyDescent="0.25">
      <c r="B90" s="229" t="s">
        <v>326</v>
      </c>
      <c r="C90" s="229"/>
      <c r="D90" s="229"/>
      <c r="E90" s="229"/>
    </row>
    <row r="91" spans="2:5" ht="15.75" thickBot="1" x14ac:dyDescent="0.3">
      <c r="B91" s="230"/>
      <c r="C91" s="230"/>
      <c r="D91" s="230"/>
      <c r="E91" s="230"/>
    </row>
    <row r="92" spans="2:5" ht="15.75" thickBot="1" x14ac:dyDescent="0.3">
      <c r="B92" s="138" t="s">
        <v>70</v>
      </c>
      <c r="C92" s="4">
        <v>220</v>
      </c>
      <c r="D92" s="4">
        <v>220</v>
      </c>
      <c r="E92" s="4">
        <v>220</v>
      </c>
    </row>
    <row r="93" spans="2:5" ht="15.75" thickBot="1" x14ac:dyDescent="0.3">
      <c r="B93" s="138" t="s">
        <v>62</v>
      </c>
      <c r="C93" s="4">
        <v>518</v>
      </c>
      <c r="D93" s="4">
        <v>518</v>
      </c>
      <c r="E93" s="4">
        <v>518</v>
      </c>
    </row>
    <row r="94" spans="2:5" ht="15.75" thickBot="1" x14ac:dyDescent="0.3">
      <c r="B94" s="137" t="s">
        <v>61</v>
      </c>
      <c r="C94" s="4">
        <v>206</v>
      </c>
      <c r="D94" s="4">
        <v>206</v>
      </c>
      <c r="E94" s="4">
        <v>206</v>
      </c>
    </row>
    <row r="96" spans="2:5" x14ac:dyDescent="0.25">
      <c r="B96" s="225" t="s">
        <v>327</v>
      </c>
      <c r="C96" s="225"/>
      <c r="D96" s="225"/>
      <c r="E96" s="225"/>
    </row>
    <row r="97" spans="2:10" ht="15.75" thickBot="1" x14ac:dyDescent="0.3">
      <c r="B97" s="225"/>
      <c r="C97" s="225"/>
      <c r="D97" s="225"/>
      <c r="E97" s="225"/>
    </row>
    <row r="98" spans="2:10" ht="15.75" thickBot="1" x14ac:dyDescent="0.3">
      <c r="B98" s="138" t="s">
        <v>70</v>
      </c>
      <c r="C98" s="148">
        <f>C87*C92</f>
        <v>0</v>
      </c>
      <c r="D98" s="148">
        <f t="shared" ref="D98:E98" si="8">D87*D92</f>
        <v>0</v>
      </c>
      <c r="E98" s="151">
        <f t="shared" si="8"/>
        <v>0</v>
      </c>
    </row>
    <row r="99" spans="2:10" ht="15.75" thickBot="1" x14ac:dyDescent="0.3">
      <c r="B99" s="138" t="s">
        <v>62</v>
      </c>
      <c r="C99" s="142">
        <f t="shared" ref="C99:E100" si="9">C88*C93</f>
        <v>0</v>
      </c>
      <c r="D99" s="142">
        <f t="shared" si="9"/>
        <v>0</v>
      </c>
      <c r="E99" s="199">
        <f t="shared" si="9"/>
        <v>0</v>
      </c>
    </row>
    <row r="100" spans="2:10" ht="15.75" thickBot="1" x14ac:dyDescent="0.3">
      <c r="B100" s="175" t="s">
        <v>61</v>
      </c>
      <c r="C100" s="183">
        <f t="shared" si="9"/>
        <v>0</v>
      </c>
      <c r="D100" s="183">
        <f t="shared" si="9"/>
        <v>0</v>
      </c>
      <c r="E100" s="200">
        <f t="shared" si="9"/>
        <v>0</v>
      </c>
    </row>
    <row r="101" spans="2:10" ht="15.75" thickBot="1" x14ac:dyDescent="0.3">
      <c r="B101" s="186" t="s">
        <v>69</v>
      </c>
      <c r="C101" s="188">
        <f>SUM(C98:C100)</f>
        <v>0</v>
      </c>
      <c r="D101" s="189">
        <f>SUM(D98:D100)</f>
        <v>0</v>
      </c>
      <c r="E101" s="190">
        <f>SUM(E98:E100)</f>
        <v>0</v>
      </c>
    </row>
    <row r="102" spans="2:10" ht="15.75" thickBot="1" x14ac:dyDescent="0.3">
      <c r="E102" s="36"/>
    </row>
    <row r="103" spans="2:10" ht="15.75" thickBot="1" x14ac:dyDescent="0.3">
      <c r="B103" s="185" t="s">
        <v>68</v>
      </c>
      <c r="C103" s="171"/>
      <c r="D103" s="171"/>
      <c r="E103" s="173">
        <f>C101+D101+E101</f>
        <v>0</v>
      </c>
      <c r="H103" s="184"/>
    </row>
    <row r="104" spans="2:10" x14ac:dyDescent="0.25">
      <c r="E104" s="36"/>
    </row>
    <row r="105" spans="2:10" ht="15.75" thickBot="1" x14ac:dyDescent="0.3">
      <c r="E105" s="36"/>
    </row>
    <row r="106" spans="2:10" ht="15.75" thickBot="1" x14ac:dyDescent="0.3">
      <c r="B106" s="56" t="s">
        <v>78</v>
      </c>
      <c r="C106" s="55" t="s">
        <v>77</v>
      </c>
      <c r="J106" s="36"/>
    </row>
    <row r="107" spans="2:10" ht="15.75" thickBot="1" x14ac:dyDescent="0.3">
      <c r="B107" s="180" t="s">
        <v>100</v>
      </c>
      <c r="C107" s="181" t="s">
        <v>99</v>
      </c>
      <c r="J107" s="36"/>
    </row>
    <row r="108" spans="2:10" ht="15.75" thickBot="1" x14ac:dyDescent="0.3">
      <c r="B108" s="231" t="s">
        <v>320</v>
      </c>
      <c r="C108" s="232"/>
      <c r="D108" s="232"/>
      <c r="E108" s="233"/>
      <c r="J108" s="36"/>
    </row>
    <row r="109" spans="2:10" ht="15.75" thickBot="1" x14ac:dyDescent="0.3">
      <c r="B109" s="204" t="s">
        <v>76</v>
      </c>
      <c r="C109" s="201" t="s">
        <v>323</v>
      </c>
      <c r="D109" s="202"/>
      <c r="E109" s="203"/>
      <c r="J109" s="36"/>
    </row>
    <row r="110" spans="2:10" ht="15.75" thickBot="1" x14ac:dyDescent="0.3">
      <c r="B110" s="205"/>
      <c r="C110" s="50">
        <v>2026</v>
      </c>
      <c r="D110" s="51">
        <v>2027</v>
      </c>
      <c r="E110" s="51">
        <v>2028</v>
      </c>
      <c r="J110" s="36"/>
    </row>
    <row r="111" spans="2:10" ht="15.75" thickBot="1" x14ac:dyDescent="0.3">
      <c r="B111" s="206"/>
      <c r="C111" s="50" t="s">
        <v>74</v>
      </c>
      <c r="D111" s="49" t="s">
        <v>74</v>
      </c>
      <c r="E111" s="49" t="s">
        <v>74</v>
      </c>
      <c r="J111" s="36"/>
    </row>
    <row r="112" spans="2:10" ht="15.75" thickBot="1" x14ac:dyDescent="0.3">
      <c r="B112" s="138" t="s">
        <v>70</v>
      </c>
      <c r="C112" s="9">
        <v>0</v>
      </c>
      <c r="D112" s="9">
        <v>0</v>
      </c>
      <c r="E112" s="9">
        <v>0</v>
      </c>
      <c r="J112" s="36"/>
    </row>
    <row r="113" spans="2:10" ht="15.75" thickBot="1" x14ac:dyDescent="0.3">
      <c r="B113" s="138" t="s">
        <v>62</v>
      </c>
      <c r="C113" s="9">
        <v>0</v>
      </c>
      <c r="D113" s="9">
        <v>0</v>
      </c>
      <c r="E113" s="9">
        <v>0</v>
      </c>
      <c r="J113" s="36"/>
    </row>
    <row r="114" spans="2:10" ht="15.75" thickBot="1" x14ac:dyDescent="0.3">
      <c r="B114" s="137" t="s">
        <v>61</v>
      </c>
      <c r="C114" s="9">
        <v>0</v>
      </c>
      <c r="D114" s="9">
        <v>0</v>
      </c>
      <c r="E114" s="9">
        <v>0</v>
      </c>
      <c r="J114" s="36"/>
    </row>
    <row r="115" spans="2:10" x14ac:dyDescent="0.25">
      <c r="B115" s="229" t="s">
        <v>326</v>
      </c>
      <c r="C115" s="229"/>
      <c r="D115" s="229"/>
      <c r="E115" s="229"/>
      <c r="J115" s="36"/>
    </row>
    <row r="116" spans="2:10" ht="15.75" customHeight="1" thickBot="1" x14ac:dyDescent="0.3">
      <c r="B116" s="230"/>
      <c r="C116" s="230"/>
      <c r="D116" s="230"/>
      <c r="E116" s="230"/>
      <c r="H116" t="s">
        <v>6</v>
      </c>
      <c r="J116" s="36"/>
    </row>
    <row r="117" spans="2:10" ht="15.75" thickBot="1" x14ac:dyDescent="0.3">
      <c r="B117" s="138" t="s">
        <v>70</v>
      </c>
      <c r="C117" s="4">
        <v>0</v>
      </c>
      <c r="D117" s="4">
        <v>0</v>
      </c>
      <c r="E117" s="4">
        <v>0</v>
      </c>
      <c r="J117" s="36"/>
    </row>
    <row r="118" spans="2:10" ht="15.75" thickBot="1" x14ac:dyDescent="0.3">
      <c r="B118" s="138" t="s">
        <v>62</v>
      </c>
      <c r="C118" s="4">
        <v>12</v>
      </c>
      <c r="D118" s="4">
        <v>12</v>
      </c>
      <c r="E118" s="4">
        <v>12</v>
      </c>
      <c r="J118" s="36"/>
    </row>
    <row r="119" spans="2:10" ht="15.75" thickBot="1" x14ac:dyDescent="0.3">
      <c r="B119" s="137" t="s">
        <v>61</v>
      </c>
      <c r="C119" s="4">
        <v>0</v>
      </c>
      <c r="D119" s="4">
        <v>0</v>
      </c>
      <c r="E119" s="4">
        <v>0</v>
      </c>
      <c r="J119" s="36"/>
    </row>
    <row r="120" spans="2:10" x14ac:dyDescent="0.25">
      <c r="J120" s="36"/>
    </row>
    <row r="121" spans="2:10" ht="15.75" customHeight="1" x14ac:dyDescent="0.25">
      <c r="B121" s="225" t="s">
        <v>322</v>
      </c>
      <c r="C121" s="225"/>
      <c r="D121" s="225"/>
      <c r="E121" s="225"/>
      <c r="J121" s="36"/>
    </row>
    <row r="122" spans="2:10" ht="15.75" thickBot="1" x14ac:dyDescent="0.3">
      <c r="B122" s="225"/>
      <c r="C122" s="225"/>
      <c r="D122" s="225"/>
      <c r="E122" s="225"/>
      <c r="J122" s="36"/>
    </row>
    <row r="123" spans="2:10" ht="15.75" thickBot="1" x14ac:dyDescent="0.3">
      <c r="B123" s="138" t="s">
        <v>70</v>
      </c>
      <c r="C123" s="148">
        <f t="shared" ref="C123:E125" si="10">C112*C117</f>
        <v>0</v>
      </c>
      <c r="D123" s="149">
        <f t="shared" si="10"/>
        <v>0</v>
      </c>
      <c r="E123" s="177">
        <f t="shared" si="10"/>
        <v>0</v>
      </c>
      <c r="J123" s="36"/>
    </row>
    <row r="124" spans="2:10" ht="15.75" thickBot="1" x14ac:dyDescent="0.3">
      <c r="B124" s="138" t="s">
        <v>62</v>
      </c>
      <c r="C124" s="148">
        <f t="shared" si="10"/>
        <v>0</v>
      </c>
      <c r="D124" s="149">
        <f t="shared" si="10"/>
        <v>0</v>
      </c>
      <c r="E124" s="177">
        <f t="shared" si="10"/>
        <v>0</v>
      </c>
      <c r="J124" s="36"/>
    </row>
    <row r="125" spans="2:10" ht="15.75" thickBot="1" x14ac:dyDescent="0.3">
      <c r="B125" s="175" t="s">
        <v>61</v>
      </c>
      <c r="C125" s="178">
        <f t="shared" si="10"/>
        <v>0</v>
      </c>
      <c r="D125" s="176">
        <f t="shared" si="10"/>
        <v>0</v>
      </c>
      <c r="E125" s="197">
        <f t="shared" si="10"/>
        <v>0</v>
      </c>
      <c r="J125" s="36"/>
    </row>
    <row r="126" spans="2:10" ht="15.75" thickBot="1" x14ac:dyDescent="0.3">
      <c r="B126" s="186" t="s">
        <v>69</v>
      </c>
      <c r="C126" s="188">
        <f>SUM(C123:C125)</f>
        <v>0</v>
      </c>
      <c r="D126" s="189">
        <f>SUM(D123:D125)</f>
        <v>0</v>
      </c>
      <c r="E126" s="190">
        <f>SUM(E123:E125)</f>
        <v>0</v>
      </c>
      <c r="J126" s="36"/>
    </row>
    <row r="127" spans="2:10" ht="15.75" thickBot="1" x14ac:dyDescent="0.3">
      <c r="E127" s="36"/>
      <c r="J127" s="36"/>
    </row>
    <row r="128" spans="2:10" ht="15.75" thickBot="1" x14ac:dyDescent="0.3">
      <c r="B128" s="185" t="s">
        <v>68</v>
      </c>
      <c r="C128" s="171"/>
      <c r="D128" s="171"/>
      <c r="E128" s="173">
        <f>C126+D126+E126</f>
        <v>0</v>
      </c>
      <c r="J128" s="36"/>
    </row>
    <row r="129" spans="1:10" x14ac:dyDescent="0.25">
      <c r="E129" s="36"/>
    </row>
    <row r="130" spans="1:10" ht="15.75" thickBot="1" x14ac:dyDescent="0.3"/>
    <row r="131" spans="1:10" ht="15.75" thickBot="1" x14ac:dyDescent="0.3">
      <c r="A131" s="219" t="s">
        <v>321</v>
      </c>
      <c r="B131" s="220"/>
      <c r="C131" s="220"/>
      <c r="D131" s="220"/>
      <c r="E131" s="221"/>
    </row>
    <row r="132" spans="1:10" ht="36" customHeight="1" thickBot="1" x14ac:dyDescent="0.3">
      <c r="A132" s="226" t="s">
        <v>325</v>
      </c>
      <c r="B132" s="227"/>
      <c r="C132" s="227"/>
      <c r="D132" s="227"/>
      <c r="E132" s="227"/>
      <c r="F132" s="228"/>
      <c r="G132" s="164"/>
      <c r="H132" s="164"/>
      <c r="I132" s="164"/>
      <c r="J132" s="165"/>
    </row>
    <row r="133" spans="1:10" ht="80.25" customHeight="1" x14ac:dyDescent="0.25">
      <c r="A133" s="115" t="s">
        <v>104</v>
      </c>
      <c r="B133" s="222" t="s">
        <v>77</v>
      </c>
      <c r="C133" s="223"/>
      <c r="D133" s="223"/>
      <c r="E133" s="224"/>
      <c r="F133" s="116" t="s">
        <v>105</v>
      </c>
      <c r="G133" s="166" t="s">
        <v>291</v>
      </c>
      <c r="H133" s="166" t="s">
        <v>292</v>
      </c>
      <c r="I133" s="166" t="s">
        <v>293</v>
      </c>
      <c r="J133" s="118" t="s">
        <v>286</v>
      </c>
    </row>
    <row r="134" spans="1:10" x14ac:dyDescent="0.25">
      <c r="A134" s="119" t="s">
        <v>106</v>
      </c>
      <c r="B134" s="213" t="s">
        <v>107</v>
      </c>
      <c r="C134" s="213"/>
      <c r="D134" s="213"/>
      <c r="E134" s="214"/>
      <c r="F134" s="120">
        <v>0.08</v>
      </c>
      <c r="G134" s="121">
        <v>0</v>
      </c>
      <c r="H134" s="121">
        <v>0</v>
      </c>
      <c r="I134" s="121">
        <v>0</v>
      </c>
      <c r="J134" s="122">
        <f>(F134*G134)+(F134*H134)+(F134*I134)</f>
        <v>0</v>
      </c>
    </row>
    <row r="135" spans="1:10" ht="25.5" x14ac:dyDescent="0.25">
      <c r="A135" s="119" t="s">
        <v>303</v>
      </c>
      <c r="B135" s="213" t="s">
        <v>170</v>
      </c>
      <c r="C135" s="213"/>
      <c r="D135" s="213"/>
      <c r="E135" s="214"/>
      <c r="F135" s="120">
        <v>0.01</v>
      </c>
      <c r="G135" s="121">
        <v>0</v>
      </c>
      <c r="H135" s="121">
        <v>0</v>
      </c>
      <c r="I135" s="121">
        <v>0</v>
      </c>
      <c r="J135" s="122"/>
    </row>
    <row r="136" spans="1:10" x14ac:dyDescent="0.25">
      <c r="A136" s="123" t="s">
        <v>108</v>
      </c>
      <c r="B136" s="217" t="s">
        <v>109</v>
      </c>
      <c r="C136" s="217"/>
      <c r="D136" s="217"/>
      <c r="E136" s="218"/>
      <c r="F136" s="120">
        <v>0.08</v>
      </c>
      <c r="G136" s="121">
        <v>0</v>
      </c>
      <c r="H136" s="121">
        <v>0</v>
      </c>
      <c r="I136" s="121">
        <v>0</v>
      </c>
      <c r="J136" s="122">
        <f t="shared" ref="J136:J207" si="11">(F136*G136)+(F136*H136)+(F136*I136)</f>
        <v>0</v>
      </c>
    </row>
    <row r="137" spans="1:10" x14ac:dyDescent="0.25">
      <c r="A137" s="124" t="s">
        <v>110</v>
      </c>
      <c r="B137" s="215" t="s">
        <v>111</v>
      </c>
      <c r="C137" s="215"/>
      <c r="D137" s="215"/>
      <c r="E137" s="216"/>
      <c r="F137" s="120">
        <v>0.1</v>
      </c>
      <c r="G137" s="121">
        <v>0</v>
      </c>
      <c r="H137" s="121">
        <v>0</v>
      </c>
      <c r="I137" s="121">
        <v>0</v>
      </c>
      <c r="J137" s="122">
        <f t="shared" si="11"/>
        <v>0</v>
      </c>
    </row>
    <row r="138" spans="1:10" ht="26.25" customHeight="1" x14ac:dyDescent="0.25">
      <c r="A138" s="124" t="s">
        <v>112</v>
      </c>
      <c r="B138" s="213" t="s">
        <v>113</v>
      </c>
      <c r="C138" s="213"/>
      <c r="D138" s="213"/>
      <c r="E138" s="214"/>
      <c r="F138" s="120">
        <v>0.5</v>
      </c>
      <c r="G138" s="121">
        <v>0</v>
      </c>
      <c r="H138" s="121">
        <v>0</v>
      </c>
      <c r="I138" s="121">
        <v>0</v>
      </c>
      <c r="J138" s="122">
        <f t="shared" si="11"/>
        <v>0</v>
      </c>
    </row>
    <row r="139" spans="1:10" x14ac:dyDescent="0.25">
      <c r="A139" s="124" t="s">
        <v>114</v>
      </c>
      <c r="B139" s="215" t="s">
        <v>115</v>
      </c>
      <c r="C139" s="215"/>
      <c r="D139" s="215"/>
      <c r="E139" s="216"/>
      <c r="F139" s="120">
        <v>5.0000000000000001E-3</v>
      </c>
      <c r="G139" s="121">
        <v>0</v>
      </c>
      <c r="H139" s="121">
        <v>0</v>
      </c>
      <c r="I139" s="121">
        <v>0</v>
      </c>
      <c r="J139" s="122">
        <f t="shared" si="11"/>
        <v>0</v>
      </c>
    </row>
    <row r="140" spans="1:10" x14ac:dyDescent="0.25">
      <c r="A140" s="124" t="s">
        <v>116</v>
      </c>
      <c r="B140" s="215" t="s">
        <v>117</v>
      </c>
      <c r="C140" s="215"/>
      <c r="D140" s="215"/>
      <c r="E140" s="216"/>
      <c r="F140" s="120">
        <v>5.0000000000000001E-3</v>
      </c>
      <c r="G140" s="121">
        <v>0</v>
      </c>
      <c r="H140" s="121">
        <v>0</v>
      </c>
      <c r="I140" s="121">
        <v>0</v>
      </c>
      <c r="J140" s="122">
        <f t="shared" si="11"/>
        <v>0</v>
      </c>
    </row>
    <row r="141" spans="1:10" x14ac:dyDescent="0.25">
      <c r="A141" s="119" t="s">
        <v>118</v>
      </c>
      <c r="B141" s="213" t="s">
        <v>109</v>
      </c>
      <c r="C141" s="213"/>
      <c r="D141" s="213"/>
      <c r="E141" s="214"/>
      <c r="F141" s="120">
        <v>1.2999999999999999E-2</v>
      </c>
      <c r="G141" s="121">
        <v>0</v>
      </c>
      <c r="H141" s="121">
        <v>0</v>
      </c>
      <c r="I141" s="121">
        <v>0</v>
      </c>
      <c r="J141" s="122">
        <f t="shared" si="11"/>
        <v>0</v>
      </c>
    </row>
    <row r="142" spans="1:10" ht="25.5" x14ac:dyDescent="0.25">
      <c r="A142" s="119" t="s">
        <v>305</v>
      </c>
      <c r="B142" s="213" t="s">
        <v>304</v>
      </c>
      <c r="C142" s="213"/>
      <c r="D142" s="213"/>
      <c r="E142" s="214"/>
      <c r="F142" s="120">
        <v>0.01</v>
      </c>
      <c r="G142" s="121">
        <v>0</v>
      </c>
      <c r="H142" s="121">
        <v>0</v>
      </c>
      <c r="I142" s="121">
        <v>0</v>
      </c>
      <c r="J142" s="122">
        <f t="shared" si="11"/>
        <v>0</v>
      </c>
    </row>
    <row r="143" spans="1:10" x14ac:dyDescent="0.25">
      <c r="A143" s="119" t="s">
        <v>119</v>
      </c>
      <c r="B143" s="213" t="s">
        <v>120</v>
      </c>
      <c r="C143" s="213"/>
      <c r="D143" s="213"/>
      <c r="E143" s="214"/>
      <c r="F143" s="120">
        <v>4.0179999999999998</v>
      </c>
      <c r="G143" s="121">
        <v>0</v>
      </c>
      <c r="H143" s="121">
        <v>0</v>
      </c>
      <c r="I143" s="121">
        <v>0</v>
      </c>
      <c r="J143" s="122">
        <f t="shared" si="11"/>
        <v>0</v>
      </c>
    </row>
    <row r="144" spans="1:10" x14ac:dyDescent="0.25">
      <c r="A144" s="119" t="s">
        <v>121</v>
      </c>
      <c r="B144" s="213" t="s">
        <v>122</v>
      </c>
      <c r="C144" s="213"/>
      <c r="D144" s="213"/>
      <c r="E144" s="214"/>
      <c r="F144" s="120">
        <v>3.5720000000000001</v>
      </c>
      <c r="G144" s="121">
        <v>0</v>
      </c>
      <c r="H144" s="121">
        <v>0</v>
      </c>
      <c r="I144" s="121">
        <v>0</v>
      </c>
      <c r="J144" s="122">
        <f t="shared" si="11"/>
        <v>0</v>
      </c>
    </row>
    <row r="145" spans="1:10" x14ac:dyDescent="0.25">
      <c r="A145" s="124" t="s">
        <v>121</v>
      </c>
      <c r="B145" s="215" t="s">
        <v>123</v>
      </c>
      <c r="C145" s="215"/>
      <c r="D145" s="215"/>
      <c r="E145" s="216"/>
      <c r="F145" s="120">
        <v>0.1</v>
      </c>
      <c r="G145" s="121">
        <v>0</v>
      </c>
      <c r="H145" s="121">
        <v>0</v>
      </c>
      <c r="I145" s="121">
        <v>0</v>
      </c>
      <c r="J145" s="122">
        <f t="shared" si="11"/>
        <v>0</v>
      </c>
    </row>
    <row r="146" spans="1:10" x14ac:dyDescent="0.25">
      <c r="A146" s="123" t="s">
        <v>124</v>
      </c>
      <c r="B146" s="217" t="s">
        <v>125</v>
      </c>
      <c r="C146" s="217"/>
      <c r="D146" s="217"/>
      <c r="E146" s="218"/>
      <c r="F146" s="120">
        <v>0.13</v>
      </c>
      <c r="G146" s="121">
        <v>0</v>
      </c>
      <c r="H146" s="121">
        <v>0</v>
      </c>
      <c r="I146" s="121">
        <v>0</v>
      </c>
      <c r="J146" s="122">
        <f t="shared" si="11"/>
        <v>0</v>
      </c>
    </row>
    <row r="147" spans="1:10" ht="24" customHeight="1" x14ac:dyDescent="0.25">
      <c r="A147" s="123" t="s">
        <v>126</v>
      </c>
      <c r="B147" s="217" t="s">
        <v>127</v>
      </c>
      <c r="C147" s="217"/>
      <c r="D147" s="217"/>
      <c r="E147" s="218"/>
      <c r="F147" s="120">
        <v>0.1</v>
      </c>
      <c r="G147" s="121">
        <v>0</v>
      </c>
      <c r="H147" s="121">
        <v>0</v>
      </c>
      <c r="I147" s="121">
        <v>0</v>
      </c>
      <c r="J147" s="122">
        <f t="shared" si="11"/>
        <v>0</v>
      </c>
    </row>
    <row r="148" spans="1:10" ht="26.25" customHeight="1" x14ac:dyDescent="0.25">
      <c r="A148" s="124" t="s">
        <v>128</v>
      </c>
      <c r="B148" s="215" t="s">
        <v>129</v>
      </c>
      <c r="C148" s="215"/>
      <c r="D148" s="215"/>
      <c r="E148" s="216"/>
      <c r="F148" s="120">
        <v>0.123</v>
      </c>
      <c r="G148" s="121">
        <v>0</v>
      </c>
      <c r="H148" s="121">
        <v>0</v>
      </c>
      <c r="I148" s="121">
        <v>0</v>
      </c>
      <c r="J148" s="122">
        <f t="shared" si="11"/>
        <v>0</v>
      </c>
    </row>
    <row r="149" spans="1:10" x14ac:dyDescent="0.25">
      <c r="A149" s="124" t="s">
        <v>130</v>
      </c>
      <c r="B149" s="215" t="s">
        <v>131</v>
      </c>
      <c r="C149" s="215"/>
      <c r="D149" s="215"/>
      <c r="E149" s="216"/>
      <c r="F149" s="120">
        <v>1.22</v>
      </c>
      <c r="G149" s="121">
        <v>0</v>
      </c>
      <c r="H149" s="121">
        <v>0</v>
      </c>
      <c r="I149" s="121">
        <v>0</v>
      </c>
      <c r="J149" s="122">
        <f t="shared" si="11"/>
        <v>0</v>
      </c>
    </row>
    <row r="150" spans="1:10" x14ac:dyDescent="0.25">
      <c r="A150" s="124" t="s">
        <v>132</v>
      </c>
      <c r="B150" s="215" t="s">
        <v>133</v>
      </c>
      <c r="C150" s="215"/>
      <c r="D150" s="215"/>
      <c r="E150" s="216"/>
      <c r="F150" s="120">
        <v>1.04</v>
      </c>
      <c r="G150" s="121">
        <v>0</v>
      </c>
      <c r="H150" s="121">
        <v>0</v>
      </c>
      <c r="I150" s="121">
        <v>0</v>
      </c>
      <c r="J150" s="122">
        <f t="shared" si="11"/>
        <v>0</v>
      </c>
    </row>
    <row r="151" spans="1:10" ht="25.5" customHeight="1" x14ac:dyDescent="0.25">
      <c r="A151" s="119" t="s">
        <v>134</v>
      </c>
      <c r="B151" s="213" t="s">
        <v>127</v>
      </c>
      <c r="C151" s="213"/>
      <c r="D151" s="213"/>
      <c r="E151" s="214"/>
      <c r="F151" s="120">
        <v>0.01</v>
      </c>
      <c r="G151" s="121">
        <v>0</v>
      </c>
      <c r="H151" s="121">
        <v>0</v>
      </c>
      <c r="I151" s="121">
        <v>0</v>
      </c>
      <c r="J151" s="122">
        <f t="shared" si="11"/>
        <v>0</v>
      </c>
    </row>
    <row r="152" spans="1:10" x14ac:dyDescent="0.25">
      <c r="A152" s="119" t="s">
        <v>135</v>
      </c>
      <c r="B152" s="213" t="s">
        <v>136</v>
      </c>
      <c r="C152" s="213"/>
      <c r="D152" s="213"/>
      <c r="E152" s="214"/>
      <c r="F152" s="120">
        <v>0.107</v>
      </c>
      <c r="G152" s="121">
        <v>0</v>
      </c>
      <c r="H152" s="121">
        <v>0</v>
      </c>
      <c r="I152" s="121">
        <v>0</v>
      </c>
      <c r="J152" s="122">
        <f t="shared" si="11"/>
        <v>0</v>
      </c>
    </row>
    <row r="153" spans="1:10" x14ac:dyDescent="0.25">
      <c r="A153" s="119" t="s">
        <v>137</v>
      </c>
      <c r="B153" s="213" t="s">
        <v>138</v>
      </c>
      <c r="C153" s="213"/>
      <c r="D153" s="213"/>
      <c r="E153" s="214"/>
      <c r="F153" s="120">
        <v>0.08</v>
      </c>
      <c r="G153" s="121">
        <v>0</v>
      </c>
      <c r="H153" s="121">
        <v>0</v>
      </c>
      <c r="I153" s="121">
        <v>0</v>
      </c>
      <c r="J153" s="122">
        <f t="shared" si="11"/>
        <v>0</v>
      </c>
    </row>
    <row r="154" spans="1:10" x14ac:dyDescent="0.25">
      <c r="A154" s="119" t="s">
        <v>139</v>
      </c>
      <c r="B154" s="213" t="s">
        <v>140</v>
      </c>
      <c r="C154" s="213"/>
      <c r="D154" s="213"/>
      <c r="E154" s="214"/>
      <c r="F154" s="120">
        <v>5.0000000000000001E-3</v>
      </c>
      <c r="G154" s="121">
        <v>0</v>
      </c>
      <c r="H154" s="121">
        <v>0</v>
      </c>
      <c r="I154" s="121">
        <v>0</v>
      </c>
      <c r="J154" s="122">
        <f t="shared" si="11"/>
        <v>0</v>
      </c>
    </row>
    <row r="155" spans="1:10" x14ac:dyDescent="0.25">
      <c r="A155" s="119" t="s">
        <v>141</v>
      </c>
      <c r="B155" s="213" t="s">
        <v>142</v>
      </c>
      <c r="C155" s="213"/>
      <c r="D155" s="213"/>
      <c r="E155" s="214"/>
      <c r="F155" s="120">
        <v>6.0000000000000001E-3</v>
      </c>
      <c r="G155" s="121">
        <v>0</v>
      </c>
      <c r="H155" s="121">
        <v>0</v>
      </c>
      <c r="I155" s="121">
        <v>0</v>
      </c>
      <c r="J155" s="122">
        <f t="shared" si="11"/>
        <v>0</v>
      </c>
    </row>
    <row r="156" spans="1:10" x14ac:dyDescent="0.25">
      <c r="A156" s="123" t="s">
        <v>143</v>
      </c>
      <c r="B156" s="217" t="s">
        <v>144</v>
      </c>
      <c r="C156" s="217"/>
      <c r="D156" s="217"/>
      <c r="E156" s="218"/>
      <c r="F156" s="120">
        <v>0.1</v>
      </c>
      <c r="G156" s="121">
        <v>0</v>
      </c>
      <c r="H156" s="121">
        <v>0</v>
      </c>
      <c r="I156" s="121">
        <v>0</v>
      </c>
      <c r="J156" s="122">
        <f t="shared" si="11"/>
        <v>0</v>
      </c>
    </row>
    <row r="157" spans="1:10" ht="25.5" x14ac:dyDescent="0.25">
      <c r="A157" s="123" t="s">
        <v>306</v>
      </c>
      <c r="B157" s="217" t="s">
        <v>307</v>
      </c>
      <c r="C157" s="217"/>
      <c r="D157" s="217"/>
      <c r="E157" s="218"/>
      <c r="F157" s="120">
        <v>0.01</v>
      </c>
      <c r="G157" s="121">
        <v>0</v>
      </c>
      <c r="H157" s="121">
        <v>0</v>
      </c>
      <c r="I157" s="121">
        <v>0</v>
      </c>
      <c r="J157" s="122">
        <f t="shared" si="11"/>
        <v>0</v>
      </c>
    </row>
    <row r="158" spans="1:10" x14ac:dyDescent="0.25">
      <c r="A158" s="124" t="s">
        <v>145</v>
      </c>
      <c r="B158" s="215" t="s">
        <v>146</v>
      </c>
      <c r="C158" s="215"/>
      <c r="D158" s="215"/>
      <c r="E158" s="216"/>
      <c r="F158" s="120">
        <v>0.09</v>
      </c>
      <c r="G158" s="121">
        <v>0</v>
      </c>
      <c r="H158" s="121">
        <v>0</v>
      </c>
      <c r="I158" s="121">
        <v>0</v>
      </c>
      <c r="J158" s="122">
        <f t="shared" si="11"/>
        <v>0</v>
      </c>
    </row>
    <row r="159" spans="1:10" x14ac:dyDescent="0.25">
      <c r="A159" s="119" t="s">
        <v>147</v>
      </c>
      <c r="B159" s="213" t="s">
        <v>148</v>
      </c>
      <c r="C159" s="213"/>
      <c r="D159" s="213"/>
      <c r="E159" s="214"/>
      <c r="F159" s="120">
        <v>0.25</v>
      </c>
      <c r="G159" s="121">
        <v>0</v>
      </c>
      <c r="H159" s="121">
        <v>0</v>
      </c>
      <c r="I159" s="121">
        <v>0</v>
      </c>
      <c r="J159" s="122">
        <f t="shared" si="11"/>
        <v>0</v>
      </c>
    </row>
    <row r="160" spans="1:10" x14ac:dyDescent="0.25">
      <c r="A160" s="124" t="s">
        <v>149</v>
      </c>
      <c r="B160" s="215" t="s">
        <v>90</v>
      </c>
      <c r="C160" s="215"/>
      <c r="D160" s="215"/>
      <c r="E160" s="216"/>
      <c r="F160" s="120">
        <v>11.153599999999999</v>
      </c>
      <c r="G160" s="121">
        <v>0</v>
      </c>
      <c r="H160" s="121">
        <v>0</v>
      </c>
      <c r="I160" s="121">
        <v>0</v>
      </c>
      <c r="J160" s="122">
        <f t="shared" si="11"/>
        <v>0</v>
      </c>
    </row>
    <row r="161" spans="1:10" x14ac:dyDescent="0.25">
      <c r="A161" s="124" t="s">
        <v>150</v>
      </c>
      <c r="B161" s="215" t="s">
        <v>151</v>
      </c>
      <c r="C161" s="215"/>
      <c r="D161" s="215"/>
      <c r="E161" s="216"/>
      <c r="F161" s="120">
        <v>0.7177</v>
      </c>
      <c r="G161" s="121">
        <v>0</v>
      </c>
      <c r="H161" s="121">
        <v>0</v>
      </c>
      <c r="I161" s="121">
        <v>0</v>
      </c>
      <c r="J161" s="122">
        <f t="shared" si="11"/>
        <v>0</v>
      </c>
    </row>
    <row r="162" spans="1:10" x14ac:dyDescent="0.25">
      <c r="A162" s="124" t="s">
        <v>152</v>
      </c>
      <c r="B162" s="215" t="s">
        <v>153</v>
      </c>
      <c r="C162" s="215"/>
      <c r="D162" s="215"/>
      <c r="E162" s="216"/>
      <c r="F162" s="120">
        <v>9.4399999999999998E-2</v>
      </c>
      <c r="G162" s="121">
        <v>0</v>
      </c>
      <c r="H162" s="121">
        <v>0</v>
      </c>
      <c r="I162" s="121">
        <v>0</v>
      </c>
      <c r="J162" s="122">
        <f t="shared" si="11"/>
        <v>0</v>
      </c>
    </row>
    <row r="163" spans="1:10" x14ac:dyDescent="0.25">
      <c r="A163" s="119" t="s">
        <v>154</v>
      </c>
      <c r="B163" s="213" t="s">
        <v>155</v>
      </c>
      <c r="C163" s="213"/>
      <c r="D163" s="213"/>
      <c r="E163" s="214"/>
      <c r="F163" s="120">
        <v>18.120999999999999</v>
      </c>
      <c r="G163" s="121">
        <v>0</v>
      </c>
      <c r="H163" s="121">
        <v>0</v>
      </c>
      <c r="I163" s="121">
        <v>0</v>
      </c>
      <c r="J163" s="122">
        <f t="shared" si="11"/>
        <v>0</v>
      </c>
    </row>
    <row r="164" spans="1:10" ht="23.25" customHeight="1" x14ac:dyDescent="0.25">
      <c r="A164" s="124" t="s">
        <v>156</v>
      </c>
      <c r="B164" s="215" t="s">
        <v>157</v>
      </c>
      <c r="C164" s="215"/>
      <c r="D164" s="215"/>
      <c r="E164" s="216"/>
      <c r="F164" s="120">
        <v>0.5</v>
      </c>
      <c r="G164" s="121">
        <v>0</v>
      </c>
      <c r="H164" s="121">
        <v>0</v>
      </c>
      <c r="I164" s="121">
        <v>0</v>
      </c>
      <c r="J164" s="122">
        <f t="shared" si="11"/>
        <v>0</v>
      </c>
    </row>
    <row r="165" spans="1:10" x14ac:dyDescent="0.25">
      <c r="A165" s="123" t="s">
        <v>158</v>
      </c>
      <c r="B165" s="217" t="s">
        <v>159</v>
      </c>
      <c r="C165" s="217"/>
      <c r="D165" s="217"/>
      <c r="E165" s="218"/>
      <c r="F165" s="120">
        <v>0.2</v>
      </c>
      <c r="G165" s="121">
        <v>0</v>
      </c>
      <c r="H165" s="121">
        <v>0</v>
      </c>
      <c r="I165" s="121">
        <v>0</v>
      </c>
      <c r="J165" s="122">
        <f t="shared" si="11"/>
        <v>0</v>
      </c>
    </row>
    <row r="166" spans="1:10" x14ac:dyDescent="0.25">
      <c r="A166" s="124" t="s">
        <v>160</v>
      </c>
      <c r="B166" s="215" t="s">
        <v>161</v>
      </c>
      <c r="C166" s="215"/>
      <c r="D166" s="215"/>
      <c r="E166" s="216"/>
      <c r="F166" s="120">
        <v>0.2</v>
      </c>
      <c r="G166" s="121">
        <v>0</v>
      </c>
      <c r="H166" s="121">
        <v>0</v>
      </c>
      <c r="I166" s="121">
        <v>0</v>
      </c>
      <c r="J166" s="122">
        <f t="shared" si="11"/>
        <v>0</v>
      </c>
    </row>
    <row r="167" spans="1:10" ht="19.5" customHeight="1" x14ac:dyDescent="0.25">
      <c r="A167" s="124" t="s">
        <v>308</v>
      </c>
      <c r="B167" s="215" t="s">
        <v>255</v>
      </c>
      <c r="C167" s="215"/>
      <c r="D167" s="215"/>
      <c r="E167" s="216"/>
      <c r="F167" s="120">
        <v>0.01</v>
      </c>
      <c r="G167" s="121">
        <v>0</v>
      </c>
      <c r="H167" s="121">
        <v>0</v>
      </c>
      <c r="I167" s="121">
        <v>0</v>
      </c>
      <c r="J167" s="122">
        <f t="shared" si="11"/>
        <v>0</v>
      </c>
    </row>
    <row r="168" spans="1:10" x14ac:dyDescent="0.25">
      <c r="A168" s="123" t="s">
        <v>309</v>
      </c>
      <c r="B168" s="217" t="s">
        <v>162</v>
      </c>
      <c r="C168" s="217"/>
      <c r="D168" s="217"/>
      <c r="E168" s="218"/>
      <c r="F168" s="120">
        <v>0.16</v>
      </c>
      <c r="G168" s="121">
        <v>0</v>
      </c>
      <c r="H168" s="121">
        <v>0</v>
      </c>
      <c r="I168" s="121">
        <v>0</v>
      </c>
      <c r="J168" s="122">
        <f t="shared" si="11"/>
        <v>0</v>
      </c>
    </row>
    <row r="169" spans="1:10" ht="17.25" customHeight="1" x14ac:dyDescent="0.25">
      <c r="A169" s="123" t="s">
        <v>310</v>
      </c>
      <c r="B169" s="215" t="s">
        <v>311</v>
      </c>
      <c r="C169" s="215"/>
      <c r="D169" s="215"/>
      <c r="E169" s="216"/>
      <c r="F169" s="120">
        <v>0.01</v>
      </c>
      <c r="G169" s="121">
        <v>0</v>
      </c>
      <c r="H169" s="121">
        <v>0</v>
      </c>
      <c r="I169" s="121">
        <v>0</v>
      </c>
      <c r="J169" s="122">
        <f t="shared" si="11"/>
        <v>0</v>
      </c>
    </row>
    <row r="170" spans="1:10" x14ac:dyDescent="0.25">
      <c r="A170" s="124" t="s">
        <v>163</v>
      </c>
      <c r="B170" s="215" t="s">
        <v>164</v>
      </c>
      <c r="C170" s="215"/>
      <c r="D170" s="215"/>
      <c r="E170" s="216"/>
      <c r="F170" s="120">
        <v>0.24</v>
      </c>
      <c r="G170" s="121">
        <v>0</v>
      </c>
      <c r="H170" s="121">
        <v>0</v>
      </c>
      <c r="I170" s="121">
        <v>0</v>
      </c>
      <c r="J170" s="122">
        <f t="shared" si="11"/>
        <v>0</v>
      </c>
    </row>
    <row r="171" spans="1:10" x14ac:dyDescent="0.25">
      <c r="A171" s="119" t="s">
        <v>165</v>
      </c>
      <c r="B171" s="213" t="s">
        <v>166</v>
      </c>
      <c r="C171" s="213"/>
      <c r="D171" s="213"/>
      <c r="E171" s="214"/>
      <c r="F171" s="120">
        <v>0.1</v>
      </c>
      <c r="G171" s="121">
        <v>0</v>
      </c>
      <c r="H171" s="121">
        <v>0</v>
      </c>
      <c r="I171" s="121">
        <v>0</v>
      </c>
      <c r="J171" s="122">
        <f t="shared" si="11"/>
        <v>0</v>
      </c>
    </row>
    <row r="172" spans="1:10" x14ac:dyDescent="0.25">
      <c r="A172" s="119" t="s">
        <v>167</v>
      </c>
      <c r="B172" s="213" t="s">
        <v>168</v>
      </c>
      <c r="C172" s="213"/>
      <c r="D172" s="213"/>
      <c r="E172" s="214"/>
      <c r="F172" s="120">
        <v>0.1</v>
      </c>
      <c r="G172" s="121">
        <v>0</v>
      </c>
      <c r="H172" s="121">
        <v>0</v>
      </c>
      <c r="I172" s="121">
        <v>0</v>
      </c>
      <c r="J172" s="122">
        <f t="shared" si="11"/>
        <v>0</v>
      </c>
    </row>
    <row r="173" spans="1:10" x14ac:dyDescent="0.25">
      <c r="A173" s="119" t="s">
        <v>167</v>
      </c>
      <c r="B173" s="213" t="s">
        <v>168</v>
      </c>
      <c r="C173" s="213"/>
      <c r="D173" s="213"/>
      <c r="E173" s="214"/>
      <c r="F173" s="120">
        <v>0.01</v>
      </c>
      <c r="G173" s="121">
        <v>0</v>
      </c>
      <c r="H173" s="121">
        <v>0</v>
      </c>
      <c r="I173" s="121">
        <v>0</v>
      </c>
      <c r="J173" s="122">
        <f t="shared" si="11"/>
        <v>0</v>
      </c>
    </row>
    <row r="174" spans="1:10" x14ac:dyDescent="0.25">
      <c r="A174" s="119" t="s">
        <v>169</v>
      </c>
      <c r="B174" s="213" t="s">
        <v>170</v>
      </c>
      <c r="C174" s="213"/>
      <c r="D174" s="213"/>
      <c r="E174" s="214"/>
      <c r="F174" s="120">
        <v>1E-4</v>
      </c>
      <c r="G174" s="121">
        <v>0</v>
      </c>
      <c r="H174" s="121">
        <v>0</v>
      </c>
      <c r="I174" s="121">
        <v>0</v>
      </c>
      <c r="J174" s="122">
        <f t="shared" si="11"/>
        <v>0</v>
      </c>
    </row>
    <row r="175" spans="1:10" x14ac:dyDescent="0.25">
      <c r="A175" s="119" t="s">
        <v>171</v>
      </c>
      <c r="B175" s="213" t="s">
        <v>172</v>
      </c>
      <c r="C175" s="213"/>
      <c r="D175" s="213"/>
      <c r="E175" s="214"/>
      <c r="F175" s="120">
        <v>0.2</v>
      </c>
      <c r="G175" s="121">
        <v>0</v>
      </c>
      <c r="H175" s="121">
        <v>0</v>
      </c>
      <c r="I175" s="121">
        <v>0</v>
      </c>
      <c r="J175" s="122">
        <f t="shared" si="11"/>
        <v>0</v>
      </c>
    </row>
    <row r="176" spans="1:10" x14ac:dyDescent="0.25">
      <c r="A176" s="119" t="s">
        <v>173</v>
      </c>
      <c r="B176" s="213" t="s">
        <v>174</v>
      </c>
      <c r="C176" s="213"/>
      <c r="D176" s="213"/>
      <c r="E176" s="214"/>
      <c r="F176" s="120">
        <v>0.39</v>
      </c>
      <c r="G176" s="121">
        <v>0</v>
      </c>
      <c r="H176" s="121">
        <v>0</v>
      </c>
      <c r="I176" s="121">
        <v>0</v>
      </c>
      <c r="J176" s="122">
        <f t="shared" si="11"/>
        <v>0</v>
      </c>
    </row>
    <row r="177" spans="1:10" x14ac:dyDescent="0.25">
      <c r="A177" s="119" t="s">
        <v>175</v>
      </c>
      <c r="B177" s="213" t="s">
        <v>176</v>
      </c>
      <c r="C177" s="213"/>
      <c r="D177" s="213"/>
      <c r="E177" s="214"/>
      <c r="F177" s="120">
        <v>1.63</v>
      </c>
      <c r="G177" s="121">
        <v>0</v>
      </c>
      <c r="H177" s="121">
        <v>0</v>
      </c>
      <c r="I177" s="121">
        <v>0</v>
      </c>
      <c r="J177" s="122">
        <f t="shared" si="11"/>
        <v>0</v>
      </c>
    </row>
    <row r="178" spans="1:10" x14ac:dyDescent="0.25">
      <c r="A178" s="124" t="s">
        <v>177</v>
      </c>
      <c r="B178" s="215" t="s">
        <v>178</v>
      </c>
      <c r="C178" s="215"/>
      <c r="D178" s="215"/>
      <c r="E178" s="216"/>
      <c r="F178" s="120">
        <v>0.12</v>
      </c>
      <c r="G178" s="121">
        <v>0</v>
      </c>
      <c r="H178" s="121">
        <v>0</v>
      </c>
      <c r="I178" s="121">
        <v>0</v>
      </c>
      <c r="J178" s="122">
        <f t="shared" si="11"/>
        <v>0</v>
      </c>
    </row>
    <row r="179" spans="1:10" x14ac:dyDescent="0.25">
      <c r="A179" s="169" t="s">
        <v>312</v>
      </c>
      <c r="B179" s="215" t="s">
        <v>313</v>
      </c>
      <c r="C179" s="215"/>
      <c r="D179" s="215"/>
      <c r="E179" s="216"/>
      <c r="F179" s="120">
        <v>0.01</v>
      </c>
      <c r="G179" s="121">
        <v>0</v>
      </c>
      <c r="H179" s="121">
        <v>0</v>
      </c>
      <c r="I179" s="121">
        <v>0</v>
      </c>
      <c r="J179" s="122">
        <f t="shared" si="11"/>
        <v>0</v>
      </c>
    </row>
    <row r="180" spans="1:10" x14ac:dyDescent="0.25">
      <c r="A180" s="124" t="s">
        <v>179</v>
      </c>
      <c r="B180" s="215" t="s">
        <v>180</v>
      </c>
      <c r="C180" s="215"/>
      <c r="D180" s="215"/>
      <c r="E180" s="216"/>
      <c r="F180" s="120">
        <v>0.21</v>
      </c>
      <c r="G180" s="121">
        <v>0</v>
      </c>
      <c r="H180" s="121">
        <v>0</v>
      </c>
      <c r="I180" s="121">
        <v>0</v>
      </c>
      <c r="J180" s="122">
        <f t="shared" si="11"/>
        <v>0</v>
      </c>
    </row>
    <row r="181" spans="1:10" x14ac:dyDescent="0.25">
      <c r="A181" s="123" t="s">
        <v>181</v>
      </c>
      <c r="B181" s="217" t="s">
        <v>182</v>
      </c>
      <c r="C181" s="217"/>
      <c r="D181" s="217"/>
      <c r="E181" s="218"/>
      <c r="F181" s="120">
        <v>0.19</v>
      </c>
      <c r="G181" s="121">
        <v>0</v>
      </c>
      <c r="H181" s="121">
        <v>0</v>
      </c>
      <c r="I181" s="121">
        <v>0</v>
      </c>
      <c r="J181" s="122">
        <f t="shared" si="11"/>
        <v>0</v>
      </c>
    </row>
    <row r="182" spans="1:10" x14ac:dyDescent="0.25">
      <c r="A182" s="124" t="s">
        <v>183</v>
      </c>
      <c r="B182" s="215" t="s">
        <v>184</v>
      </c>
      <c r="C182" s="215"/>
      <c r="D182" s="215"/>
      <c r="E182" s="216"/>
      <c r="F182" s="120">
        <v>1.0249999999999999</v>
      </c>
      <c r="G182" s="121">
        <v>0</v>
      </c>
      <c r="H182" s="121">
        <v>0</v>
      </c>
      <c r="I182" s="121">
        <v>0</v>
      </c>
      <c r="J182" s="122">
        <f t="shared" si="11"/>
        <v>0</v>
      </c>
    </row>
    <row r="183" spans="1:10" x14ac:dyDescent="0.25">
      <c r="A183" s="124" t="s">
        <v>185</v>
      </c>
      <c r="B183" s="215" t="s">
        <v>186</v>
      </c>
      <c r="C183" s="215"/>
      <c r="D183" s="215"/>
      <c r="E183" s="216"/>
      <c r="F183" s="120">
        <v>0.11</v>
      </c>
      <c r="G183" s="121">
        <v>0</v>
      </c>
      <c r="H183" s="121">
        <v>0</v>
      </c>
      <c r="I183" s="121">
        <v>0</v>
      </c>
      <c r="J183" s="122">
        <f t="shared" si="11"/>
        <v>0</v>
      </c>
    </row>
    <row r="184" spans="1:10" x14ac:dyDescent="0.25">
      <c r="A184" s="124" t="s">
        <v>187</v>
      </c>
      <c r="B184" s="215" t="s">
        <v>188</v>
      </c>
      <c r="C184" s="215"/>
      <c r="D184" s="215"/>
      <c r="E184" s="216"/>
      <c r="F184" s="120">
        <v>0.2</v>
      </c>
      <c r="G184" s="121">
        <v>0</v>
      </c>
      <c r="H184" s="121">
        <v>0</v>
      </c>
      <c r="I184" s="121">
        <v>0</v>
      </c>
      <c r="J184" s="122">
        <f t="shared" si="11"/>
        <v>0</v>
      </c>
    </row>
    <row r="185" spans="1:10" x14ac:dyDescent="0.25">
      <c r="A185" s="123" t="s">
        <v>189</v>
      </c>
      <c r="B185" s="217" t="s">
        <v>190</v>
      </c>
      <c r="C185" s="217"/>
      <c r="D185" s="217"/>
      <c r="E185" s="218"/>
      <c r="F185" s="120">
        <v>2.14</v>
      </c>
      <c r="G185" s="121">
        <v>0</v>
      </c>
      <c r="H185" s="121">
        <v>0</v>
      </c>
      <c r="I185" s="121">
        <v>0</v>
      </c>
      <c r="J185" s="122">
        <f t="shared" si="11"/>
        <v>0</v>
      </c>
    </row>
    <row r="186" spans="1:10" x14ac:dyDescent="0.25">
      <c r="A186" s="124" t="s">
        <v>191</v>
      </c>
      <c r="B186" s="215" t="s">
        <v>192</v>
      </c>
      <c r="C186" s="215"/>
      <c r="D186" s="215"/>
      <c r="E186" s="216"/>
      <c r="F186" s="120">
        <v>0.5</v>
      </c>
      <c r="G186" s="121">
        <v>0</v>
      </c>
      <c r="H186" s="121">
        <v>0</v>
      </c>
      <c r="I186" s="121">
        <v>0</v>
      </c>
      <c r="J186" s="122">
        <f t="shared" si="11"/>
        <v>0</v>
      </c>
    </row>
    <row r="187" spans="1:10" x14ac:dyDescent="0.25">
      <c r="A187" s="124" t="s">
        <v>193</v>
      </c>
      <c r="B187" s="215" t="s">
        <v>194</v>
      </c>
      <c r="C187" s="215"/>
      <c r="D187" s="215"/>
      <c r="E187" s="216"/>
      <c r="F187" s="120">
        <v>0.1</v>
      </c>
      <c r="G187" s="121">
        <v>0</v>
      </c>
      <c r="H187" s="121">
        <v>0</v>
      </c>
      <c r="I187" s="121">
        <v>0</v>
      </c>
      <c r="J187" s="122">
        <f t="shared" si="11"/>
        <v>0</v>
      </c>
    </row>
    <row r="188" spans="1:10" x14ac:dyDescent="0.25">
      <c r="A188" s="119" t="s">
        <v>195</v>
      </c>
      <c r="B188" s="213" t="s">
        <v>196</v>
      </c>
      <c r="C188" s="213"/>
      <c r="D188" s="213"/>
      <c r="E188" s="214"/>
      <c r="F188" s="120">
        <v>21</v>
      </c>
      <c r="G188" s="121">
        <v>0</v>
      </c>
      <c r="H188" s="121">
        <v>0</v>
      </c>
      <c r="I188" s="121">
        <v>0</v>
      </c>
      <c r="J188" s="122">
        <f t="shared" si="11"/>
        <v>0</v>
      </c>
    </row>
    <row r="189" spans="1:10" ht="25.5" customHeight="1" x14ac:dyDescent="0.25">
      <c r="A189" s="170" t="s">
        <v>315</v>
      </c>
      <c r="B189" s="213" t="s">
        <v>314</v>
      </c>
      <c r="C189" s="213"/>
      <c r="D189" s="213"/>
      <c r="E189" s="214"/>
      <c r="F189" s="120">
        <v>0.01</v>
      </c>
      <c r="G189" s="121">
        <v>0</v>
      </c>
      <c r="H189" s="121">
        <v>0</v>
      </c>
      <c r="I189" s="121">
        <v>0</v>
      </c>
      <c r="J189" s="122">
        <f t="shared" si="11"/>
        <v>0</v>
      </c>
    </row>
    <row r="190" spans="1:10" ht="17.25" customHeight="1" x14ac:dyDescent="0.25">
      <c r="A190" s="170" t="s">
        <v>316</v>
      </c>
      <c r="B190" s="213" t="s">
        <v>317</v>
      </c>
      <c r="C190" s="213"/>
      <c r="D190" s="213"/>
      <c r="E190" s="214"/>
      <c r="F190" s="120">
        <v>0.01</v>
      </c>
      <c r="G190" s="121">
        <v>0</v>
      </c>
      <c r="H190" s="121">
        <v>0</v>
      </c>
      <c r="I190" s="121">
        <v>0</v>
      </c>
      <c r="J190" s="122">
        <f t="shared" si="11"/>
        <v>0</v>
      </c>
    </row>
    <row r="191" spans="1:10" ht="22.5" customHeight="1" x14ac:dyDescent="0.25">
      <c r="A191" s="124" t="s">
        <v>197</v>
      </c>
      <c r="B191" s="215" t="s">
        <v>198</v>
      </c>
      <c r="C191" s="215"/>
      <c r="D191" s="215"/>
      <c r="E191" s="216"/>
      <c r="F191" s="120">
        <v>0.01</v>
      </c>
      <c r="G191" s="121">
        <v>0</v>
      </c>
      <c r="H191" s="121">
        <v>0</v>
      </c>
      <c r="I191" s="121">
        <v>0</v>
      </c>
      <c r="J191" s="122">
        <f t="shared" si="11"/>
        <v>0</v>
      </c>
    </row>
    <row r="192" spans="1:10" x14ac:dyDescent="0.25">
      <c r="A192" s="119" t="s">
        <v>199</v>
      </c>
      <c r="B192" s="213" t="s">
        <v>200</v>
      </c>
      <c r="C192" s="213"/>
      <c r="D192" s="213"/>
      <c r="E192" s="214"/>
      <c r="F192" s="120">
        <v>12.305</v>
      </c>
      <c r="G192" s="121">
        <v>0</v>
      </c>
      <c r="H192" s="121">
        <v>0</v>
      </c>
      <c r="I192" s="121">
        <v>0</v>
      </c>
      <c r="J192" s="122">
        <f t="shared" si="11"/>
        <v>0</v>
      </c>
    </row>
    <row r="193" spans="1:10" x14ac:dyDescent="0.25">
      <c r="A193" s="124" t="s">
        <v>201</v>
      </c>
      <c r="B193" s="215" t="s">
        <v>202</v>
      </c>
      <c r="C193" s="215"/>
      <c r="D193" s="215"/>
      <c r="E193" s="216"/>
      <c r="F193" s="120">
        <v>0.12</v>
      </c>
      <c r="G193" s="121">
        <v>0</v>
      </c>
      <c r="H193" s="121">
        <v>0</v>
      </c>
      <c r="I193" s="121">
        <v>0</v>
      </c>
      <c r="J193" s="122">
        <f t="shared" si="11"/>
        <v>0</v>
      </c>
    </row>
    <row r="194" spans="1:10" x14ac:dyDescent="0.25">
      <c r="A194" s="124" t="s">
        <v>203</v>
      </c>
      <c r="B194" s="215" t="s">
        <v>204</v>
      </c>
      <c r="C194" s="215"/>
      <c r="D194" s="215"/>
      <c r="E194" s="216"/>
      <c r="F194" s="120">
        <v>2E-3</v>
      </c>
      <c r="G194" s="121">
        <v>0</v>
      </c>
      <c r="H194" s="121">
        <v>0</v>
      </c>
      <c r="I194" s="121">
        <v>0</v>
      </c>
      <c r="J194" s="122">
        <f t="shared" si="11"/>
        <v>0</v>
      </c>
    </row>
    <row r="195" spans="1:10" x14ac:dyDescent="0.25">
      <c r="A195" s="124" t="s">
        <v>205</v>
      </c>
      <c r="B195" s="215" t="s">
        <v>206</v>
      </c>
      <c r="C195" s="215"/>
      <c r="D195" s="215"/>
      <c r="E195" s="216"/>
      <c r="F195" s="120">
        <v>2E-3</v>
      </c>
      <c r="G195" s="121">
        <v>0</v>
      </c>
      <c r="H195" s="121">
        <v>0</v>
      </c>
      <c r="I195" s="121">
        <v>0</v>
      </c>
      <c r="J195" s="122">
        <f t="shared" si="11"/>
        <v>0</v>
      </c>
    </row>
    <row r="196" spans="1:10" x14ac:dyDescent="0.25">
      <c r="A196" s="125" t="s">
        <v>207</v>
      </c>
      <c r="B196" s="215" t="s">
        <v>208</v>
      </c>
      <c r="C196" s="215"/>
      <c r="D196" s="215"/>
      <c r="E196" s="216"/>
      <c r="F196" s="126">
        <v>0.2</v>
      </c>
      <c r="G196" s="121">
        <v>0</v>
      </c>
      <c r="H196" s="121">
        <v>0</v>
      </c>
      <c r="I196" s="121">
        <v>0</v>
      </c>
      <c r="J196" s="122">
        <f t="shared" si="11"/>
        <v>0</v>
      </c>
    </row>
    <row r="197" spans="1:10" x14ac:dyDescent="0.25">
      <c r="A197" s="124" t="s">
        <v>209</v>
      </c>
      <c r="B197" s="215" t="s">
        <v>210</v>
      </c>
      <c r="C197" s="215"/>
      <c r="D197" s="215"/>
      <c r="E197" s="216"/>
      <c r="F197" s="120">
        <v>0.15</v>
      </c>
      <c r="G197" s="121">
        <v>0</v>
      </c>
      <c r="H197" s="121">
        <v>0</v>
      </c>
      <c r="I197" s="121">
        <v>0</v>
      </c>
      <c r="J197" s="122">
        <f t="shared" si="11"/>
        <v>0</v>
      </c>
    </row>
    <row r="198" spans="1:10" ht="28.5" customHeight="1" x14ac:dyDescent="0.25">
      <c r="A198" s="124" t="s">
        <v>211</v>
      </c>
      <c r="B198" s="215" t="s">
        <v>212</v>
      </c>
      <c r="C198" s="215"/>
      <c r="D198" s="215"/>
      <c r="E198" s="216"/>
      <c r="F198" s="120">
        <v>0.3</v>
      </c>
      <c r="G198" s="121">
        <v>0</v>
      </c>
      <c r="H198" s="121">
        <v>0</v>
      </c>
      <c r="I198" s="121">
        <v>0</v>
      </c>
      <c r="J198" s="122">
        <f t="shared" si="11"/>
        <v>0</v>
      </c>
    </row>
    <row r="199" spans="1:10" ht="24" customHeight="1" x14ac:dyDescent="0.25">
      <c r="A199" s="170" t="s">
        <v>318</v>
      </c>
      <c r="B199" s="213" t="s">
        <v>319</v>
      </c>
      <c r="C199" s="213"/>
      <c r="D199" s="213"/>
      <c r="E199" s="214"/>
      <c r="F199" s="120">
        <v>0.01</v>
      </c>
      <c r="G199" s="121">
        <v>0</v>
      </c>
      <c r="H199" s="121">
        <v>0</v>
      </c>
      <c r="I199" s="121">
        <v>0</v>
      </c>
      <c r="J199" s="122">
        <f t="shared" si="11"/>
        <v>0</v>
      </c>
    </row>
    <row r="200" spans="1:10" ht="24.75" customHeight="1" x14ac:dyDescent="0.25">
      <c r="A200" s="124" t="s">
        <v>213</v>
      </c>
      <c r="B200" s="215" t="s">
        <v>198</v>
      </c>
      <c r="C200" s="215"/>
      <c r="D200" s="215"/>
      <c r="E200" s="216"/>
      <c r="F200" s="120">
        <v>0.5</v>
      </c>
      <c r="G200" s="121">
        <v>0</v>
      </c>
      <c r="H200" s="121">
        <v>0</v>
      </c>
      <c r="I200" s="121">
        <v>0</v>
      </c>
      <c r="J200" s="122">
        <f t="shared" si="11"/>
        <v>0</v>
      </c>
    </row>
    <row r="201" spans="1:10" x14ac:dyDescent="0.25">
      <c r="A201" s="124" t="s">
        <v>214</v>
      </c>
      <c r="B201" s="215" t="s">
        <v>215</v>
      </c>
      <c r="C201" s="215"/>
      <c r="D201" s="215"/>
      <c r="E201" s="216"/>
      <c r="F201" s="120">
        <v>0.78900000000000003</v>
      </c>
      <c r="G201" s="121">
        <v>0</v>
      </c>
      <c r="H201" s="121">
        <v>0</v>
      </c>
      <c r="I201" s="121">
        <v>0</v>
      </c>
      <c r="J201" s="122">
        <f t="shared" si="11"/>
        <v>0</v>
      </c>
    </row>
    <row r="202" spans="1:10" x14ac:dyDescent="0.25">
      <c r="A202" s="124" t="s">
        <v>216</v>
      </c>
      <c r="B202" s="215" t="s">
        <v>217</v>
      </c>
      <c r="C202" s="215"/>
      <c r="D202" s="215"/>
      <c r="E202" s="216"/>
      <c r="F202" s="120">
        <v>0.78900000000000003</v>
      </c>
      <c r="G202" s="121">
        <v>0</v>
      </c>
      <c r="H202" s="121">
        <v>0</v>
      </c>
      <c r="I202" s="121">
        <v>0</v>
      </c>
      <c r="J202" s="122">
        <f t="shared" si="11"/>
        <v>0</v>
      </c>
    </row>
    <row r="203" spans="1:10" x14ac:dyDescent="0.25">
      <c r="A203" s="125" t="s">
        <v>218</v>
      </c>
      <c r="B203" s="215" t="s">
        <v>219</v>
      </c>
      <c r="C203" s="215"/>
      <c r="D203" s="215"/>
      <c r="E203" s="216"/>
      <c r="F203" s="120">
        <v>0.78900000000000003</v>
      </c>
      <c r="G203" s="121">
        <v>0</v>
      </c>
      <c r="H203" s="121">
        <v>0</v>
      </c>
      <c r="I203" s="121">
        <v>0</v>
      </c>
      <c r="J203" s="122">
        <f t="shared" si="11"/>
        <v>0</v>
      </c>
    </row>
    <row r="204" spans="1:10" x14ac:dyDescent="0.25">
      <c r="A204" s="125" t="s">
        <v>220</v>
      </c>
      <c r="B204" s="215" t="s">
        <v>221</v>
      </c>
      <c r="C204" s="215"/>
      <c r="D204" s="215"/>
      <c r="E204" s="216"/>
      <c r="F204" s="120">
        <v>0.78900000000000003</v>
      </c>
      <c r="G204" s="121">
        <v>0</v>
      </c>
      <c r="H204" s="121">
        <v>0</v>
      </c>
      <c r="I204" s="121">
        <v>0</v>
      </c>
      <c r="J204" s="122">
        <f t="shared" si="11"/>
        <v>0</v>
      </c>
    </row>
    <row r="205" spans="1:10" ht="28.5" customHeight="1" x14ac:dyDescent="0.25">
      <c r="A205" s="124" t="s">
        <v>222</v>
      </c>
      <c r="B205" s="215" t="s">
        <v>223</v>
      </c>
      <c r="C205" s="215"/>
      <c r="D205" s="215"/>
      <c r="E205" s="216"/>
      <c r="F205" s="120">
        <v>15</v>
      </c>
      <c r="G205" s="121">
        <v>0</v>
      </c>
      <c r="H205" s="121">
        <v>0</v>
      </c>
      <c r="I205" s="121">
        <v>0</v>
      </c>
      <c r="J205" s="122">
        <f t="shared" si="11"/>
        <v>0</v>
      </c>
    </row>
    <row r="206" spans="1:10" x14ac:dyDescent="0.25">
      <c r="A206" s="119" t="s">
        <v>224</v>
      </c>
      <c r="B206" s="213" t="s">
        <v>225</v>
      </c>
      <c r="C206" s="213"/>
      <c r="D206" s="213"/>
      <c r="E206" s="214"/>
      <c r="F206" s="120">
        <v>2.1</v>
      </c>
      <c r="G206" s="121">
        <v>0</v>
      </c>
      <c r="H206" s="121">
        <v>0</v>
      </c>
      <c r="I206" s="121">
        <v>0</v>
      </c>
      <c r="J206" s="122">
        <f t="shared" si="11"/>
        <v>0</v>
      </c>
    </row>
    <row r="207" spans="1:10" x14ac:dyDescent="0.25">
      <c r="A207" s="124" t="s">
        <v>224</v>
      </c>
      <c r="B207" s="215" t="s">
        <v>226</v>
      </c>
      <c r="C207" s="215"/>
      <c r="D207" s="215"/>
      <c r="E207" s="216"/>
      <c r="F207" s="120">
        <v>1</v>
      </c>
      <c r="G207" s="121">
        <v>0</v>
      </c>
      <c r="H207" s="121">
        <v>0</v>
      </c>
      <c r="I207" s="121">
        <v>0</v>
      </c>
      <c r="J207" s="122">
        <f t="shared" si="11"/>
        <v>0</v>
      </c>
    </row>
    <row r="208" spans="1:10" ht="15.75" customHeight="1" x14ac:dyDescent="0.25">
      <c r="A208" s="124" t="s">
        <v>227</v>
      </c>
      <c r="B208" s="215" t="s">
        <v>228</v>
      </c>
      <c r="C208" s="215"/>
      <c r="D208" s="215"/>
      <c r="E208" s="216"/>
      <c r="F208" s="120">
        <v>0.1</v>
      </c>
      <c r="G208" s="121">
        <v>0</v>
      </c>
      <c r="H208" s="121">
        <v>0</v>
      </c>
      <c r="I208" s="121">
        <v>0</v>
      </c>
      <c r="J208" s="122">
        <f t="shared" ref="J208:J229" si="12">(F208*G208)+(F208*H208)+(F208*I208)</f>
        <v>0</v>
      </c>
    </row>
    <row r="209" spans="1:10" x14ac:dyDescent="0.25">
      <c r="A209" s="123">
        <v>200102</v>
      </c>
      <c r="B209" s="217" t="s">
        <v>94</v>
      </c>
      <c r="C209" s="217"/>
      <c r="D209" s="217"/>
      <c r="E209" s="218"/>
      <c r="F209" s="120">
        <v>0.33</v>
      </c>
      <c r="G209" s="121">
        <v>0</v>
      </c>
      <c r="H209" s="121">
        <v>0</v>
      </c>
      <c r="I209" s="121">
        <v>0</v>
      </c>
      <c r="J209" s="122">
        <f t="shared" si="12"/>
        <v>0</v>
      </c>
    </row>
    <row r="210" spans="1:10" x14ac:dyDescent="0.25">
      <c r="A210" s="124" t="s">
        <v>229</v>
      </c>
      <c r="B210" s="215" t="s">
        <v>230</v>
      </c>
      <c r="C210" s="215"/>
      <c r="D210" s="215"/>
      <c r="E210" s="216"/>
      <c r="F210" s="120">
        <v>1.8</v>
      </c>
      <c r="G210" s="121">
        <v>0</v>
      </c>
      <c r="H210" s="121">
        <v>0</v>
      </c>
      <c r="I210" s="121">
        <v>0</v>
      </c>
      <c r="J210" s="122">
        <f t="shared" si="12"/>
        <v>0</v>
      </c>
    </row>
    <row r="211" spans="1:10" ht="25.5" x14ac:dyDescent="0.25">
      <c r="A211" s="124" t="s">
        <v>231</v>
      </c>
      <c r="B211" s="215" t="s">
        <v>232</v>
      </c>
      <c r="C211" s="215"/>
      <c r="D211" s="215"/>
      <c r="E211" s="216"/>
      <c r="F211" s="120">
        <v>0.1</v>
      </c>
      <c r="G211" s="121">
        <v>0</v>
      </c>
      <c r="H211" s="121">
        <v>0</v>
      </c>
      <c r="I211" s="121">
        <v>0</v>
      </c>
      <c r="J211" s="122">
        <f t="shared" si="12"/>
        <v>0</v>
      </c>
    </row>
    <row r="212" spans="1:10" x14ac:dyDescent="0.25">
      <c r="A212" s="123" t="s">
        <v>233</v>
      </c>
      <c r="B212" s="217" t="s">
        <v>234</v>
      </c>
      <c r="C212" s="217"/>
      <c r="D212" s="217"/>
      <c r="E212" s="218"/>
      <c r="F212" s="120">
        <v>1.58</v>
      </c>
      <c r="G212" s="121">
        <v>0</v>
      </c>
      <c r="H212" s="121">
        <v>0</v>
      </c>
      <c r="I212" s="121">
        <v>0</v>
      </c>
      <c r="J212" s="122">
        <f t="shared" si="12"/>
        <v>0</v>
      </c>
    </row>
    <row r="213" spans="1:10" x14ac:dyDescent="0.25">
      <c r="A213" s="119" t="s">
        <v>235</v>
      </c>
      <c r="B213" s="215" t="s">
        <v>236</v>
      </c>
      <c r="C213" s="215"/>
      <c r="D213" s="215"/>
      <c r="E213" s="216"/>
      <c r="F213" s="120">
        <v>0.247</v>
      </c>
      <c r="G213" s="121">
        <v>0</v>
      </c>
      <c r="H213" s="121">
        <v>0</v>
      </c>
      <c r="I213" s="121">
        <v>0</v>
      </c>
      <c r="J213" s="122">
        <f t="shared" si="12"/>
        <v>0</v>
      </c>
    </row>
    <row r="214" spans="1:10" x14ac:dyDescent="0.25">
      <c r="A214" s="119" t="s">
        <v>237</v>
      </c>
      <c r="B214" s="215" t="s">
        <v>238</v>
      </c>
      <c r="C214" s="215"/>
      <c r="D214" s="215"/>
      <c r="E214" s="216"/>
      <c r="F214" s="120">
        <v>0.10200000000000001</v>
      </c>
      <c r="G214" s="121">
        <v>0</v>
      </c>
      <c r="H214" s="121">
        <v>0</v>
      </c>
      <c r="I214" s="121">
        <v>0</v>
      </c>
      <c r="J214" s="122">
        <f t="shared" si="12"/>
        <v>0</v>
      </c>
    </row>
    <row r="215" spans="1:10" x14ac:dyDescent="0.25">
      <c r="A215" s="124" t="s">
        <v>239</v>
      </c>
      <c r="B215" s="215" t="s">
        <v>240</v>
      </c>
      <c r="C215" s="215"/>
      <c r="D215" s="215"/>
      <c r="E215" s="216"/>
      <c r="F215" s="120">
        <v>0.1</v>
      </c>
      <c r="G215" s="121">
        <v>0</v>
      </c>
      <c r="H215" s="121">
        <v>0</v>
      </c>
      <c r="I215" s="121">
        <v>0</v>
      </c>
      <c r="J215" s="122">
        <f t="shared" si="12"/>
        <v>0</v>
      </c>
    </row>
    <row r="216" spans="1:10" x14ac:dyDescent="0.25">
      <c r="A216" s="124" t="s">
        <v>241</v>
      </c>
      <c r="B216" s="215" t="s">
        <v>242</v>
      </c>
      <c r="C216" s="215"/>
      <c r="D216" s="215"/>
      <c r="E216" s="216"/>
      <c r="F216" s="120">
        <v>0.1</v>
      </c>
      <c r="G216" s="121">
        <v>0</v>
      </c>
      <c r="H216" s="121">
        <v>0</v>
      </c>
      <c r="I216" s="121">
        <v>0</v>
      </c>
      <c r="J216" s="122">
        <f t="shared" si="12"/>
        <v>0</v>
      </c>
    </row>
    <row r="217" spans="1:10" x14ac:dyDescent="0.25">
      <c r="A217" s="119" t="s">
        <v>243</v>
      </c>
      <c r="B217" s="215" t="s">
        <v>244</v>
      </c>
      <c r="C217" s="215"/>
      <c r="D217" s="215"/>
      <c r="E217" s="216"/>
      <c r="F217" s="120">
        <v>0.1</v>
      </c>
      <c r="G217" s="121">
        <v>0</v>
      </c>
      <c r="H217" s="121">
        <v>0</v>
      </c>
      <c r="I217" s="121">
        <v>0</v>
      </c>
      <c r="J217" s="122">
        <f t="shared" si="12"/>
        <v>0</v>
      </c>
    </row>
    <row r="218" spans="1:10" x14ac:dyDescent="0.25">
      <c r="A218" s="124" t="s">
        <v>245</v>
      </c>
      <c r="B218" s="215" t="s">
        <v>246</v>
      </c>
      <c r="C218" s="215"/>
      <c r="D218" s="215"/>
      <c r="E218" s="216"/>
      <c r="F218" s="120">
        <v>2.7969999999999997</v>
      </c>
      <c r="G218" s="121">
        <v>0</v>
      </c>
      <c r="H218" s="121">
        <v>0</v>
      </c>
      <c r="I218" s="121">
        <v>0</v>
      </c>
      <c r="J218" s="122">
        <f t="shared" si="12"/>
        <v>0</v>
      </c>
    </row>
    <row r="219" spans="1:10" x14ac:dyDescent="0.25">
      <c r="A219" s="123" t="s">
        <v>247</v>
      </c>
      <c r="B219" s="217" t="s">
        <v>248</v>
      </c>
      <c r="C219" s="217"/>
      <c r="D219" s="217"/>
      <c r="E219" s="218"/>
      <c r="F219" s="120">
        <v>0.7</v>
      </c>
      <c r="G219" s="121">
        <v>0</v>
      </c>
      <c r="H219" s="121">
        <v>0</v>
      </c>
      <c r="I219" s="121">
        <v>0</v>
      </c>
      <c r="J219" s="122">
        <f t="shared" si="12"/>
        <v>0</v>
      </c>
    </row>
    <row r="220" spans="1:10" ht="24" customHeight="1" x14ac:dyDescent="0.25">
      <c r="A220" s="124" t="s">
        <v>249</v>
      </c>
      <c r="B220" s="215" t="s">
        <v>250</v>
      </c>
      <c r="C220" s="215"/>
      <c r="D220" s="215"/>
      <c r="E220" s="216"/>
      <c r="F220" s="120">
        <v>0.25</v>
      </c>
      <c r="G220" s="121">
        <v>0</v>
      </c>
      <c r="H220" s="121">
        <v>0</v>
      </c>
      <c r="I220" s="121">
        <v>0</v>
      </c>
      <c r="J220" s="122">
        <f t="shared" si="12"/>
        <v>0</v>
      </c>
    </row>
    <row r="221" spans="1:10" x14ac:dyDescent="0.25">
      <c r="A221" s="124" t="s">
        <v>251</v>
      </c>
      <c r="B221" s="215" t="s">
        <v>180</v>
      </c>
      <c r="C221" s="215"/>
      <c r="D221" s="215"/>
      <c r="E221" s="216"/>
      <c r="F221" s="120">
        <v>1</v>
      </c>
      <c r="G221" s="121">
        <v>0</v>
      </c>
      <c r="H221" s="121">
        <v>0</v>
      </c>
      <c r="I221" s="121">
        <v>0</v>
      </c>
      <c r="J221" s="122">
        <f t="shared" si="12"/>
        <v>0</v>
      </c>
    </row>
    <row r="222" spans="1:10" x14ac:dyDescent="0.25">
      <c r="A222" s="124" t="s">
        <v>252</v>
      </c>
      <c r="B222" s="215" t="s">
        <v>253</v>
      </c>
      <c r="C222" s="215"/>
      <c r="D222" s="215"/>
      <c r="E222" s="216"/>
      <c r="F222" s="120">
        <v>0.5</v>
      </c>
      <c r="G222" s="121">
        <v>0</v>
      </c>
      <c r="H222" s="121">
        <v>0</v>
      </c>
      <c r="I222" s="121">
        <v>0</v>
      </c>
      <c r="J222" s="122">
        <f t="shared" si="12"/>
        <v>0</v>
      </c>
    </row>
    <row r="223" spans="1:10" ht="19.5" customHeight="1" x14ac:dyDescent="0.25">
      <c r="A223" s="124" t="s">
        <v>254</v>
      </c>
      <c r="B223" s="215" t="s">
        <v>255</v>
      </c>
      <c r="C223" s="215"/>
      <c r="D223" s="215"/>
      <c r="E223" s="216"/>
      <c r="F223" s="120">
        <v>0.1</v>
      </c>
      <c r="G223" s="121">
        <v>0</v>
      </c>
      <c r="H223" s="121">
        <v>0</v>
      </c>
      <c r="I223" s="121">
        <v>0</v>
      </c>
      <c r="J223" s="122">
        <f t="shared" si="12"/>
        <v>0</v>
      </c>
    </row>
    <row r="224" spans="1:10" ht="16.5" customHeight="1" x14ac:dyDescent="0.25">
      <c r="A224" s="124" t="s">
        <v>256</v>
      </c>
      <c r="B224" s="215" t="s">
        <v>257</v>
      </c>
      <c r="C224" s="215"/>
      <c r="D224" s="215"/>
      <c r="E224" s="216"/>
      <c r="F224" s="120">
        <v>0.1</v>
      </c>
      <c r="G224" s="121">
        <v>0</v>
      </c>
      <c r="H224" s="121">
        <v>0</v>
      </c>
      <c r="I224" s="121">
        <v>0</v>
      </c>
      <c r="J224" s="122">
        <f t="shared" si="12"/>
        <v>0</v>
      </c>
    </row>
    <row r="225" spans="1:10" x14ac:dyDescent="0.25">
      <c r="A225" s="124" t="s">
        <v>258</v>
      </c>
      <c r="B225" s="215" t="s">
        <v>259</v>
      </c>
      <c r="C225" s="215"/>
      <c r="D225" s="215"/>
      <c r="E225" s="216"/>
      <c r="F225" s="120">
        <v>0.15</v>
      </c>
      <c r="G225" s="121">
        <v>0</v>
      </c>
      <c r="H225" s="121">
        <v>0</v>
      </c>
      <c r="I225" s="121">
        <v>0</v>
      </c>
      <c r="J225" s="122">
        <f t="shared" si="12"/>
        <v>0</v>
      </c>
    </row>
    <row r="226" spans="1:10" x14ac:dyDescent="0.25">
      <c r="A226" s="124" t="s">
        <v>260</v>
      </c>
      <c r="B226" s="215" t="s">
        <v>261</v>
      </c>
      <c r="C226" s="215"/>
      <c r="D226" s="215"/>
      <c r="E226" s="216"/>
      <c r="F226" s="120">
        <v>47.598700000000001</v>
      </c>
      <c r="G226" s="121">
        <v>0</v>
      </c>
      <c r="H226" s="121">
        <v>0</v>
      </c>
      <c r="I226" s="121">
        <v>0</v>
      </c>
      <c r="J226" s="122">
        <f t="shared" si="12"/>
        <v>0</v>
      </c>
    </row>
    <row r="227" spans="1:10" x14ac:dyDescent="0.25">
      <c r="A227" s="124" t="s">
        <v>262</v>
      </c>
      <c r="B227" s="215" t="s">
        <v>263</v>
      </c>
      <c r="C227" s="215"/>
      <c r="D227" s="215"/>
      <c r="E227" s="216"/>
      <c r="F227" s="120">
        <v>2.5</v>
      </c>
      <c r="G227" s="121">
        <v>0</v>
      </c>
      <c r="H227" s="121">
        <v>0</v>
      </c>
      <c r="I227" s="121">
        <v>0</v>
      </c>
      <c r="J227" s="122">
        <f t="shared" si="12"/>
        <v>0</v>
      </c>
    </row>
    <row r="228" spans="1:10" x14ac:dyDescent="0.25">
      <c r="A228" s="124" t="s">
        <v>264</v>
      </c>
      <c r="B228" s="215" t="s">
        <v>265</v>
      </c>
      <c r="C228" s="215"/>
      <c r="D228" s="215"/>
      <c r="E228" s="216"/>
      <c r="F228" s="120">
        <v>0.1</v>
      </c>
      <c r="G228" s="121">
        <v>0</v>
      </c>
      <c r="H228" s="121">
        <v>0</v>
      </c>
      <c r="I228" s="121">
        <v>0</v>
      </c>
      <c r="J228" s="122">
        <f t="shared" si="12"/>
        <v>0</v>
      </c>
    </row>
    <row r="229" spans="1:10" ht="15.75" thickBot="1" x14ac:dyDescent="0.3">
      <c r="A229" s="124" t="s">
        <v>266</v>
      </c>
      <c r="B229" s="238" t="s">
        <v>267</v>
      </c>
      <c r="C229" s="238"/>
      <c r="D229" s="238"/>
      <c r="E229" s="239"/>
      <c r="F229" s="120">
        <v>35.158099999999997</v>
      </c>
      <c r="G229" s="121">
        <v>0</v>
      </c>
      <c r="H229" s="121">
        <v>0</v>
      </c>
      <c r="I229" s="121">
        <v>0</v>
      </c>
      <c r="J229" s="122">
        <f t="shared" si="12"/>
        <v>0</v>
      </c>
    </row>
    <row r="230" spans="1:10" ht="31.5" customHeight="1" thickBot="1" x14ac:dyDescent="0.3">
      <c r="A230" s="241" t="s">
        <v>288</v>
      </c>
      <c r="B230" s="242"/>
      <c r="C230" s="242"/>
      <c r="D230" s="242"/>
      <c r="E230" s="242"/>
      <c r="F230" s="163"/>
      <c r="G230" s="153"/>
      <c r="H230" s="153"/>
      <c r="I230" s="234">
        <f>SUM(J134:J229)</f>
        <v>0</v>
      </c>
      <c r="J230" s="235"/>
    </row>
    <row r="231" spans="1:10" x14ac:dyDescent="0.25">
      <c r="A231" s="127"/>
      <c r="B231" s="127"/>
      <c r="C231" s="127"/>
      <c r="D231" s="127"/>
      <c r="E231" s="127"/>
      <c r="F231" s="128"/>
      <c r="G231" s="127"/>
      <c r="H231" s="127"/>
    </row>
    <row r="232" spans="1:10" x14ac:dyDescent="0.25">
      <c r="A232" s="236" t="s">
        <v>268</v>
      </c>
      <c r="B232" s="236"/>
      <c r="C232" s="236"/>
      <c r="D232" s="236"/>
      <c r="E232" s="236"/>
      <c r="F232" s="129"/>
      <c r="G232" s="129"/>
      <c r="H232" s="129"/>
    </row>
    <row r="233" spans="1:10" ht="66.75" x14ac:dyDescent="0.25">
      <c r="A233" s="130"/>
      <c r="B233" s="130"/>
      <c r="C233" s="130"/>
      <c r="D233" s="130"/>
      <c r="E233" s="130"/>
      <c r="F233" s="131" t="s">
        <v>269</v>
      </c>
      <c r="G233" s="167" t="s">
        <v>294</v>
      </c>
      <c r="H233" s="167" t="s">
        <v>295</v>
      </c>
      <c r="I233" s="167" t="s">
        <v>296</v>
      </c>
      <c r="J233" s="132" t="s">
        <v>286</v>
      </c>
    </row>
    <row r="234" spans="1:10" x14ac:dyDescent="0.25">
      <c r="A234" s="240" t="s">
        <v>270</v>
      </c>
      <c r="B234" s="215"/>
      <c r="C234" s="215"/>
      <c r="D234" s="215"/>
      <c r="E234" s="216"/>
      <c r="F234" s="133">
        <v>300</v>
      </c>
      <c r="G234" s="19">
        <v>0</v>
      </c>
      <c r="H234" s="19">
        <v>0</v>
      </c>
      <c r="I234" s="19">
        <v>0</v>
      </c>
      <c r="J234" s="122">
        <f t="shared" ref="J234:J237" si="13">(F234*G234)+(F234*H234)+(F234*I234)</f>
        <v>0</v>
      </c>
    </row>
    <row r="235" spans="1:10" x14ac:dyDescent="0.25">
      <c r="A235" s="240" t="s">
        <v>271</v>
      </c>
      <c r="B235" s="215"/>
      <c r="C235" s="215"/>
      <c r="D235" s="215"/>
      <c r="E235" s="216"/>
      <c r="F235" s="133">
        <v>20</v>
      </c>
      <c r="G235" s="19">
        <v>0</v>
      </c>
      <c r="H235" s="19">
        <v>0</v>
      </c>
      <c r="I235" s="19">
        <v>0</v>
      </c>
      <c r="J235" s="122">
        <f t="shared" si="13"/>
        <v>0</v>
      </c>
    </row>
    <row r="236" spans="1:10" x14ac:dyDescent="0.25">
      <c r="A236" s="240" t="s">
        <v>272</v>
      </c>
      <c r="B236" s="215"/>
      <c r="C236" s="215"/>
      <c r="D236" s="215"/>
      <c r="E236" s="216"/>
      <c r="F236" s="133">
        <v>30</v>
      </c>
      <c r="G236" s="19">
        <v>0</v>
      </c>
      <c r="H236" s="19">
        <v>0</v>
      </c>
      <c r="I236" s="19">
        <v>0</v>
      </c>
      <c r="J236" s="122">
        <f t="shared" si="13"/>
        <v>0</v>
      </c>
    </row>
    <row r="237" spans="1:10" ht="15.75" thickBot="1" x14ac:dyDescent="0.3">
      <c r="A237" s="245" t="s">
        <v>273</v>
      </c>
      <c r="B237" s="238"/>
      <c r="C237" s="238"/>
      <c r="D237" s="238"/>
      <c r="E237" s="239"/>
      <c r="F237" s="133">
        <v>8000</v>
      </c>
      <c r="G237" s="19">
        <v>0</v>
      </c>
      <c r="H237" s="19">
        <v>0</v>
      </c>
      <c r="I237" s="19">
        <v>0</v>
      </c>
      <c r="J237" s="122">
        <f t="shared" si="13"/>
        <v>0</v>
      </c>
    </row>
    <row r="238" spans="1:10" ht="15.75" customHeight="1" thickBot="1" x14ac:dyDescent="0.3">
      <c r="A238" s="246" t="s">
        <v>289</v>
      </c>
      <c r="B238" s="242"/>
      <c r="C238" s="242"/>
      <c r="D238" s="242"/>
      <c r="E238" s="242"/>
      <c r="F238" s="163"/>
      <c r="G238" s="153"/>
      <c r="H238" s="153"/>
      <c r="I238" s="234">
        <f>SUM(J234:J237)</f>
        <v>0</v>
      </c>
      <c r="J238" s="235"/>
    </row>
    <row r="239" spans="1:10" x14ac:dyDescent="0.25">
      <c r="A239" s="130"/>
      <c r="B239" s="130"/>
      <c r="C239" s="130"/>
      <c r="D239" s="130"/>
      <c r="E239" s="130"/>
      <c r="F239" s="134"/>
      <c r="G239" s="134"/>
      <c r="H239" s="134"/>
    </row>
    <row r="240" spans="1:10" x14ac:dyDescent="0.25">
      <c r="A240" s="236" t="s">
        <v>274</v>
      </c>
      <c r="B240" s="236"/>
      <c r="C240" s="236"/>
      <c r="D240" s="236"/>
      <c r="E240" s="130"/>
      <c r="F240" s="134"/>
      <c r="G240" s="134"/>
      <c r="H240" s="134"/>
    </row>
    <row r="241" spans="1:10" x14ac:dyDescent="0.25">
      <c r="A241" s="130"/>
      <c r="B241" s="130"/>
      <c r="C241" s="130"/>
      <c r="D241" s="130"/>
      <c r="E241" s="130"/>
      <c r="F241" s="134"/>
      <c r="G241" s="134"/>
      <c r="H241" s="134"/>
    </row>
    <row r="242" spans="1:10" ht="66.75" x14ac:dyDescent="0.25">
      <c r="A242" s="237" t="s">
        <v>77</v>
      </c>
      <c r="B242" s="237"/>
      <c r="C242" s="237"/>
      <c r="D242" s="237"/>
      <c r="E242" s="237"/>
      <c r="F242" s="131" t="s">
        <v>275</v>
      </c>
      <c r="G242" s="167" t="s">
        <v>297</v>
      </c>
      <c r="H242" s="167" t="s">
        <v>298</v>
      </c>
      <c r="I242" s="167" t="s">
        <v>299</v>
      </c>
      <c r="J242" s="132" t="s">
        <v>286</v>
      </c>
    </row>
    <row r="243" spans="1:10" x14ac:dyDescent="0.25">
      <c r="A243" s="243" t="s">
        <v>276</v>
      </c>
      <c r="B243" s="243"/>
      <c r="C243" s="243"/>
      <c r="D243" s="243"/>
      <c r="E243" s="243"/>
      <c r="F243" s="133">
        <v>4</v>
      </c>
      <c r="G243" s="19">
        <v>0</v>
      </c>
      <c r="H243" s="19">
        <v>0</v>
      </c>
      <c r="I243" s="19">
        <v>0</v>
      </c>
      <c r="J243" s="122">
        <f t="shared" ref="J243:J250" si="14">(F243*G243)+(F243*H243)+(F243*I243)</f>
        <v>0</v>
      </c>
    </row>
    <row r="244" spans="1:10" x14ac:dyDescent="0.25">
      <c r="A244" s="243" t="s">
        <v>277</v>
      </c>
      <c r="B244" s="243"/>
      <c r="C244" s="243"/>
      <c r="D244" s="243"/>
      <c r="E244" s="243"/>
      <c r="F244" s="133">
        <v>70</v>
      </c>
      <c r="G244" s="19">
        <v>0</v>
      </c>
      <c r="H244" s="19">
        <v>0</v>
      </c>
      <c r="I244" s="19">
        <v>0</v>
      </c>
      <c r="J244" s="122">
        <f t="shared" si="14"/>
        <v>0</v>
      </c>
    </row>
    <row r="245" spans="1:10" x14ac:dyDescent="0.25">
      <c r="A245" s="243" t="s">
        <v>278</v>
      </c>
      <c r="B245" s="243"/>
      <c r="C245" s="243"/>
      <c r="D245" s="243"/>
      <c r="E245" s="243"/>
      <c r="F245" s="133">
        <v>450</v>
      </c>
      <c r="G245" s="19">
        <v>0</v>
      </c>
      <c r="H245" s="19">
        <v>0</v>
      </c>
      <c r="I245" s="19">
        <v>0</v>
      </c>
      <c r="J245" s="122">
        <f t="shared" si="14"/>
        <v>0</v>
      </c>
    </row>
    <row r="246" spans="1:10" x14ac:dyDescent="0.25">
      <c r="A246" s="244" t="s">
        <v>279</v>
      </c>
      <c r="B246" s="213"/>
      <c r="C246" s="213"/>
      <c r="D246" s="213"/>
      <c r="E246" s="214"/>
      <c r="F246" s="133">
        <v>20</v>
      </c>
      <c r="G246" s="19">
        <v>0</v>
      </c>
      <c r="H246" s="19">
        <v>0</v>
      </c>
      <c r="I246" s="19">
        <v>0</v>
      </c>
      <c r="J246" s="122">
        <f t="shared" si="14"/>
        <v>0</v>
      </c>
    </row>
    <row r="247" spans="1:10" ht="79.5" customHeight="1" x14ac:dyDescent="0.25">
      <c r="A247" s="243" t="s">
        <v>280</v>
      </c>
      <c r="B247" s="243"/>
      <c r="C247" s="243"/>
      <c r="D247" s="243"/>
      <c r="E247" s="243"/>
      <c r="F247" s="133">
        <v>800</v>
      </c>
      <c r="G247" s="19">
        <v>0</v>
      </c>
      <c r="H247" s="19">
        <v>0</v>
      </c>
      <c r="I247" s="19">
        <v>0</v>
      </c>
      <c r="J247" s="122">
        <f t="shared" si="14"/>
        <v>0</v>
      </c>
    </row>
    <row r="248" spans="1:10" ht="62.25" customHeight="1" x14ac:dyDescent="0.25">
      <c r="A248" s="243" t="s">
        <v>281</v>
      </c>
      <c r="B248" s="243"/>
      <c r="C248" s="243"/>
      <c r="D248" s="243"/>
      <c r="E248" s="243"/>
      <c r="F248" s="133">
        <v>300</v>
      </c>
      <c r="G248" s="19">
        <v>0</v>
      </c>
      <c r="H248" s="19">
        <v>0</v>
      </c>
      <c r="I248" s="19">
        <v>0</v>
      </c>
      <c r="J248" s="122">
        <f t="shared" si="14"/>
        <v>0</v>
      </c>
    </row>
    <row r="249" spans="1:10" ht="29.25" customHeight="1" x14ac:dyDescent="0.25">
      <c r="A249" s="243" t="s">
        <v>282</v>
      </c>
      <c r="B249" s="243"/>
      <c r="C249" s="243"/>
      <c r="D249" s="243"/>
      <c r="E249" s="243"/>
      <c r="F249" s="133">
        <v>300</v>
      </c>
      <c r="G249" s="19">
        <v>0</v>
      </c>
      <c r="H249" s="19"/>
      <c r="I249" s="19">
        <v>0</v>
      </c>
      <c r="J249" s="122">
        <f t="shared" si="14"/>
        <v>0</v>
      </c>
    </row>
    <row r="250" spans="1:10" ht="15.75" thickBot="1" x14ac:dyDescent="0.3">
      <c r="A250" s="243" t="s">
        <v>283</v>
      </c>
      <c r="B250" s="243"/>
      <c r="C250" s="243"/>
      <c r="D250" s="243"/>
      <c r="E250" s="243"/>
      <c r="F250" s="133">
        <v>20</v>
      </c>
      <c r="G250" s="19">
        <v>0</v>
      </c>
      <c r="H250" s="19">
        <v>0</v>
      </c>
      <c r="I250" s="19">
        <v>0</v>
      </c>
      <c r="J250" s="122">
        <f t="shared" si="14"/>
        <v>0</v>
      </c>
    </row>
    <row r="251" spans="1:10" ht="24.75" customHeight="1" thickBot="1" x14ac:dyDescent="0.3">
      <c r="A251" s="246" t="s">
        <v>290</v>
      </c>
      <c r="B251" s="242"/>
      <c r="C251" s="242"/>
      <c r="D251" s="242"/>
      <c r="E251" s="242"/>
      <c r="F251" s="163"/>
      <c r="G251" s="153"/>
      <c r="H251" s="153"/>
      <c r="I251" s="234">
        <f>SUM(J243:J250)</f>
        <v>0</v>
      </c>
      <c r="J251" s="235"/>
    </row>
    <row r="252" spans="1:10" x14ac:dyDescent="0.25">
      <c r="A252" s="249"/>
      <c r="B252" s="249"/>
      <c r="C252" s="249"/>
      <c r="D252" s="249"/>
      <c r="E252" s="135"/>
      <c r="F252" s="134"/>
      <c r="G252" s="134"/>
      <c r="H252" s="134"/>
    </row>
    <row r="253" spans="1:10" ht="91.5" customHeight="1" x14ac:dyDescent="0.25">
      <c r="A253" s="250" t="s">
        <v>284</v>
      </c>
      <c r="B253" s="251"/>
      <c r="C253" s="251"/>
      <c r="D253" s="251"/>
      <c r="E253" s="252"/>
      <c r="F253" s="117" t="s">
        <v>285</v>
      </c>
      <c r="G253" s="168" t="s">
        <v>300</v>
      </c>
      <c r="H253" s="168" t="s">
        <v>301</v>
      </c>
      <c r="I253" s="168" t="s">
        <v>302</v>
      </c>
      <c r="J253" s="132" t="s">
        <v>286</v>
      </c>
    </row>
    <row r="254" spans="1:10" x14ac:dyDescent="0.25">
      <c r="A254" s="243"/>
      <c r="B254" s="243"/>
      <c r="C254" s="243"/>
      <c r="D254" s="243"/>
      <c r="E254" s="243"/>
      <c r="F254" s="136">
        <v>1</v>
      </c>
      <c r="G254" s="19">
        <v>0</v>
      </c>
      <c r="H254" s="19">
        <v>0</v>
      </c>
      <c r="I254" s="19">
        <v>0</v>
      </c>
      <c r="J254" s="122">
        <f t="shared" ref="J254" si="15">(F254*G254)+(F254*H254)+(F254*I254)</f>
        <v>0</v>
      </c>
    </row>
    <row r="256" spans="1:10" ht="15.75" thickBot="1" x14ac:dyDescent="0.3"/>
    <row r="257" spans="1:10" ht="57.75" customHeight="1" thickBot="1" x14ac:dyDescent="0.3">
      <c r="A257" s="253" t="s">
        <v>287</v>
      </c>
      <c r="B257" s="254"/>
      <c r="C257" s="254"/>
      <c r="D257" s="254"/>
      <c r="E257" s="254"/>
      <c r="F257" s="255"/>
      <c r="G257" s="152"/>
      <c r="H257" s="152"/>
      <c r="I257" s="247">
        <f>SUM(E103, I230, I238, I251, J254,E78,E53,E28,E128)</f>
        <v>0</v>
      </c>
      <c r="J257" s="248"/>
    </row>
  </sheetData>
  <sheetProtection algorithmName="SHA-512" hashValue="LkQ5VDeaLmSEGVRwabOkRD1FhSwqnRgst/JXo6ISLB/foZMgJYoDf143uug9B6Y594VRWd2rQsHAxuFBeBnA/A==" saltValue="PXhDZjrqvUi1W6BOGIbvtA==" spinCount="100000" sheet="1" formatCells="0" formatColumns="0" formatRows="0" insertColumns="0" insertRows="0" insertHyperlinks="0" deleteColumns="0" deleteRows="0" sort="0" autoFilter="0" pivotTables="0"/>
  <protectedRanges>
    <protectedRange sqref="G254:I254" name="Skartace"/>
    <protectedRange sqref="G243:I250" name="Zpětný odběr"/>
    <protectedRange sqref="G134:I229" name="Nebezpečný 1"/>
    <protectedRange sqref="C112:E114" name="Kovy"/>
    <protectedRange sqref="C62:E64" name="Plasty"/>
    <protectedRange sqref="C37:E39" name="Papír"/>
    <protectedRange sqref="C9:E12" name="Komunál"/>
    <protectedRange sqref="G234:I237" name="Spotřební materiál"/>
    <protectedRange sqref="C87:E89" name="SKLO"/>
  </protectedRanges>
  <mergeCells count="151">
    <mergeCell ref="A254:E254"/>
    <mergeCell ref="I257:J257"/>
    <mergeCell ref="A249:E249"/>
    <mergeCell ref="A250:E250"/>
    <mergeCell ref="I251:J251"/>
    <mergeCell ref="A252:D252"/>
    <mergeCell ref="A253:E253"/>
    <mergeCell ref="A257:F257"/>
    <mergeCell ref="A251:E251"/>
    <mergeCell ref="A243:E243"/>
    <mergeCell ref="A244:E244"/>
    <mergeCell ref="A245:E245"/>
    <mergeCell ref="A246:E246"/>
    <mergeCell ref="A247:E247"/>
    <mergeCell ref="A248:E248"/>
    <mergeCell ref="A236:E236"/>
    <mergeCell ref="A237:E237"/>
    <mergeCell ref="A238:E238"/>
    <mergeCell ref="I238:J238"/>
    <mergeCell ref="A240:D240"/>
    <mergeCell ref="A242:E242"/>
    <mergeCell ref="B229:E229"/>
    <mergeCell ref="I230:J230"/>
    <mergeCell ref="A232:E232"/>
    <mergeCell ref="A234:E234"/>
    <mergeCell ref="A235:E235"/>
    <mergeCell ref="A230:E230"/>
    <mergeCell ref="B223:E223"/>
    <mergeCell ref="B224:E224"/>
    <mergeCell ref="B225:E225"/>
    <mergeCell ref="B226:E226"/>
    <mergeCell ref="B227:E227"/>
    <mergeCell ref="B228:E228"/>
    <mergeCell ref="B216:E216"/>
    <mergeCell ref="B217:E217"/>
    <mergeCell ref="B218:E218"/>
    <mergeCell ref="B219:E219"/>
    <mergeCell ref="B220:E220"/>
    <mergeCell ref="B222:E222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7:E197"/>
    <mergeCell ref="B198:E198"/>
    <mergeCell ref="B200:E200"/>
    <mergeCell ref="B201:E201"/>
    <mergeCell ref="B202:E202"/>
    <mergeCell ref="B203:E203"/>
    <mergeCell ref="B191:E191"/>
    <mergeCell ref="B192:E192"/>
    <mergeCell ref="B193:E193"/>
    <mergeCell ref="B194:E194"/>
    <mergeCell ref="B195:E195"/>
    <mergeCell ref="B196:E196"/>
    <mergeCell ref="B183:E183"/>
    <mergeCell ref="B184:E184"/>
    <mergeCell ref="B185:E185"/>
    <mergeCell ref="B186:E186"/>
    <mergeCell ref="B187:E187"/>
    <mergeCell ref="B188:E188"/>
    <mergeCell ref="B176:E176"/>
    <mergeCell ref="B177:E177"/>
    <mergeCell ref="B178:E178"/>
    <mergeCell ref="B180:E180"/>
    <mergeCell ref="B181:E181"/>
    <mergeCell ref="B182:E182"/>
    <mergeCell ref="B170:E170"/>
    <mergeCell ref="B171:E171"/>
    <mergeCell ref="B172:E172"/>
    <mergeCell ref="B173:E173"/>
    <mergeCell ref="B174:E174"/>
    <mergeCell ref="B175:E175"/>
    <mergeCell ref="B162:E162"/>
    <mergeCell ref="B163:E163"/>
    <mergeCell ref="B164:E164"/>
    <mergeCell ref="B165:E165"/>
    <mergeCell ref="B166:E166"/>
    <mergeCell ref="B168:E168"/>
    <mergeCell ref="B158:E158"/>
    <mergeCell ref="B159:E159"/>
    <mergeCell ref="B160:E160"/>
    <mergeCell ref="B161:E161"/>
    <mergeCell ref="B149:E149"/>
    <mergeCell ref="B150:E150"/>
    <mergeCell ref="B151:E151"/>
    <mergeCell ref="B152:E152"/>
    <mergeCell ref="B153:E153"/>
    <mergeCell ref="B154:E154"/>
    <mergeCell ref="B156:E156"/>
    <mergeCell ref="B155:E155"/>
    <mergeCell ref="B6:B8"/>
    <mergeCell ref="C6:E6"/>
    <mergeCell ref="B14:E14"/>
    <mergeCell ref="B109:B111"/>
    <mergeCell ref="C109:E109"/>
    <mergeCell ref="B115:E116"/>
    <mergeCell ref="B121:E122"/>
    <mergeCell ref="B90:E91"/>
    <mergeCell ref="B96:E97"/>
    <mergeCell ref="B33:E33"/>
    <mergeCell ref="B58:E58"/>
    <mergeCell ref="B83:E83"/>
    <mergeCell ref="B108:E108"/>
    <mergeCell ref="A131:E131"/>
    <mergeCell ref="B133:E133"/>
    <mergeCell ref="B134:E134"/>
    <mergeCell ref="B20:E21"/>
    <mergeCell ref="B40:E41"/>
    <mergeCell ref="B46:E47"/>
    <mergeCell ref="B65:E66"/>
    <mergeCell ref="B71:E72"/>
    <mergeCell ref="B34:B36"/>
    <mergeCell ref="C34:E34"/>
    <mergeCell ref="B59:B61"/>
    <mergeCell ref="C59:E59"/>
    <mergeCell ref="B84:B86"/>
    <mergeCell ref="C84:E84"/>
    <mergeCell ref="A132:F132"/>
    <mergeCell ref="B5:E5"/>
    <mergeCell ref="B2:E2"/>
    <mergeCell ref="B189:E189"/>
    <mergeCell ref="B190:E190"/>
    <mergeCell ref="B199:E199"/>
    <mergeCell ref="B221:E221"/>
    <mergeCell ref="B135:E135"/>
    <mergeCell ref="B142:E142"/>
    <mergeCell ref="B157:E157"/>
    <mergeCell ref="B167:E167"/>
    <mergeCell ref="B169:E169"/>
    <mergeCell ref="B179:E179"/>
    <mergeCell ref="B143:E143"/>
    <mergeCell ref="B144:E144"/>
    <mergeCell ref="B145:E145"/>
    <mergeCell ref="B146:E146"/>
    <mergeCell ref="B147:E147"/>
    <mergeCell ref="B148:E148"/>
    <mergeCell ref="B136:E136"/>
    <mergeCell ref="B137:E137"/>
    <mergeCell ref="B138:E138"/>
    <mergeCell ref="B139:E139"/>
    <mergeCell ref="B140:E140"/>
    <mergeCell ref="B141:E141"/>
  </mergeCells>
  <pageMargins left="0.70866141732283472" right="0.70866141732283472" top="0.78740157480314965" bottom="0.78740157480314965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F1E2-A427-45BB-94B4-5DBE0FAFA74C}">
  <sheetPr codeName="List2"/>
  <dimension ref="A1:F27"/>
  <sheetViews>
    <sheetView workbookViewId="0">
      <selection activeCell="J24" sqref="J24"/>
    </sheetView>
  </sheetViews>
  <sheetFormatPr defaultRowHeight="15" x14ac:dyDescent="0.25"/>
  <cols>
    <col min="1" max="1" width="26.5703125" customWidth="1"/>
    <col min="2" max="2" width="23.42578125" customWidth="1"/>
    <col min="3" max="3" width="21.42578125" customWidth="1"/>
    <col min="4" max="4" width="19.42578125" customWidth="1"/>
    <col min="5" max="5" width="8.7109375" customWidth="1"/>
  </cols>
  <sheetData>
    <row r="1" spans="1:6" ht="15.75" thickBot="1" x14ac:dyDescent="0.3"/>
    <row r="2" spans="1:6" ht="15.75" thickBot="1" x14ac:dyDescent="0.3">
      <c r="A2" s="56" t="s">
        <v>78</v>
      </c>
      <c r="B2" s="55" t="s">
        <v>77</v>
      </c>
    </row>
    <row r="3" spans="1:6" ht="15.75" thickBot="1" x14ac:dyDescent="0.3">
      <c r="A3" s="54" t="s">
        <v>67</v>
      </c>
      <c r="B3" s="53" t="s">
        <v>66</v>
      </c>
    </row>
    <row r="4" spans="1:6" ht="15.75" thickBot="1" x14ac:dyDescent="0.3">
      <c r="A4" s="52"/>
      <c r="B4" s="52"/>
      <c r="C4" s="52"/>
      <c r="D4" s="52"/>
    </row>
    <row r="5" spans="1:6" ht="15.75" thickBot="1" x14ac:dyDescent="0.3">
      <c r="A5" s="204" t="s">
        <v>76</v>
      </c>
      <c r="B5" s="201" t="s">
        <v>75</v>
      </c>
      <c r="C5" s="202"/>
      <c r="D5" s="203"/>
    </row>
    <row r="6" spans="1:6" ht="15.75" thickBot="1" x14ac:dyDescent="0.3">
      <c r="A6" s="205"/>
      <c r="B6" s="50">
        <v>2026</v>
      </c>
      <c r="C6" s="51">
        <v>2027</v>
      </c>
      <c r="D6" s="51">
        <v>2028</v>
      </c>
    </row>
    <row r="7" spans="1:6" ht="15.75" thickBot="1" x14ac:dyDescent="0.3">
      <c r="A7" s="206"/>
      <c r="B7" s="50" t="s">
        <v>74</v>
      </c>
      <c r="C7" s="49" t="s">
        <v>74</v>
      </c>
      <c r="D7" s="49" t="s">
        <v>74</v>
      </c>
    </row>
    <row r="8" spans="1:6" ht="15.75" thickBot="1" x14ac:dyDescent="0.3">
      <c r="A8" s="154" t="s">
        <v>70</v>
      </c>
      <c r="B8" s="48">
        <f>'Příloha č.1.'!C9</f>
        <v>0</v>
      </c>
      <c r="C8" s="48">
        <f>'Příloha č.1.'!D9</f>
        <v>0</v>
      </c>
      <c r="D8" s="48">
        <f>'Příloha č.1.'!E9</f>
        <v>0</v>
      </c>
    </row>
    <row r="9" spans="1:6" ht="15.75" thickBot="1" x14ac:dyDescent="0.3">
      <c r="A9" s="155" t="s">
        <v>62</v>
      </c>
      <c r="B9" s="48">
        <f>'Příloha č.1.'!C10</f>
        <v>0</v>
      </c>
      <c r="C9" s="48">
        <f>'Příloha č.1.'!D10</f>
        <v>0</v>
      </c>
      <c r="D9" s="48">
        <f>'Příloha č.1.'!E10</f>
        <v>0</v>
      </c>
    </row>
    <row r="10" spans="1:6" ht="15.75" thickBot="1" x14ac:dyDescent="0.3">
      <c r="A10" s="154" t="s">
        <v>61</v>
      </c>
      <c r="B10" s="48">
        <f>'Příloha č.1.'!C11</f>
        <v>0</v>
      </c>
      <c r="C10" s="48">
        <f>'Příloha č.1.'!D11</f>
        <v>0</v>
      </c>
      <c r="D10" s="48">
        <f>'Příloha č.1.'!E11</f>
        <v>0</v>
      </c>
      <c r="E10" s="36"/>
      <c r="F10" s="36"/>
    </row>
    <row r="11" spans="1:6" ht="15.75" thickBot="1" x14ac:dyDescent="0.3">
      <c r="A11" s="154" t="s">
        <v>60</v>
      </c>
      <c r="B11" s="48">
        <f>'Příloha č.1.'!C12</f>
        <v>0</v>
      </c>
      <c r="C11" s="48">
        <f>'Příloha č.1.'!D12</f>
        <v>0</v>
      </c>
      <c r="D11" s="48">
        <f>'Příloha č.1.'!E12</f>
        <v>0</v>
      </c>
    </row>
    <row r="12" spans="1:6" ht="15.75" thickBot="1" x14ac:dyDescent="0.3"/>
    <row r="13" spans="1:6" ht="15.75" thickBot="1" x14ac:dyDescent="0.3">
      <c r="A13" s="156"/>
      <c r="B13" s="46" t="s">
        <v>73</v>
      </c>
      <c r="C13" s="45"/>
      <c r="D13" s="45"/>
    </row>
    <row r="14" spans="1:6" ht="15.75" thickBot="1" x14ac:dyDescent="0.3">
      <c r="A14" s="157" t="s">
        <v>70</v>
      </c>
      <c r="B14" s="150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  <c r="C14" s="150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  <c r="D14" s="150">
        <f>(SUMIF('Příloha 2 směsný'!G5:G46,"1 x 7 dnů",'Příloha 2 směsný'!C5:C46)*52) + (SUMIF('Příloha 2 směsný'!G5:G46,"2 x 7 dnů",'Příloha 2 směsný'!C5:C46)*104) + (SUMIF('Příloha 2 směsný'!G5:G46,"1 x 14 dnů",'Příloha 2 směsný'!C5:C46)*26)</f>
        <v>2990</v>
      </c>
    </row>
    <row r="15" spans="1:6" ht="15.75" thickBot="1" x14ac:dyDescent="0.3">
      <c r="A15" s="157" t="s">
        <v>62</v>
      </c>
      <c r="B15" s="150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  <c r="C15" s="150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  <c r="D15" s="150">
        <f>(SUMIF('Příloha 2 směsný'!G5:G46,"1 x 7 dnů",'Příloha 2 směsný'!D5:D46)*52)+( SUMIF('Příloha 2 směsný'!G5:G46,"2 x 7 dnů",'Příloha 2 směsný'!D5:D46)*104)+( SUMIF('Příloha 2 směsný'!G5:G46,"1 x 14 dnů",'Příloha 2 směsný'!D5:D46)*26)</f>
        <v>1976</v>
      </c>
    </row>
    <row r="16" spans="1:6" ht="15.75" thickBot="1" x14ac:dyDescent="0.3">
      <c r="A16" s="158" t="s">
        <v>61</v>
      </c>
      <c r="B16" s="150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  <c r="C16" s="150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  <c r="D16" s="150">
        <f>(SUMIF('Příloha 2 směsný'!G5:G46,"1 x 7 dnů",'Příloha 2 směsný'!E5:E46)*52) + (SUMIF('Příloha 2 směsný'!G5:G46,"2 x 7 dnů",'Příloha 2 směsný'!E5:E46)*104) + (SUMIF('Příloha 2 směsný'!G5:G46,"1 x 14 dnů",'Příloha 2 směsný'!E5:E46)*26)</f>
        <v>12844</v>
      </c>
    </row>
    <row r="17" spans="1:4" ht="15.75" thickBot="1" x14ac:dyDescent="0.3">
      <c r="A17" s="158" t="s">
        <v>60</v>
      </c>
      <c r="B17" s="150">
        <f>SUMIF('Příloha 2 směsný'!G5:G46,"1 x 14 dnů",'Příloha 2 směsný'!F5:F46)*26</f>
        <v>52</v>
      </c>
      <c r="C17" s="150">
        <f>SUMIF('Příloha 2 směsný'!G5:G46,"1 x 14 dnů",'Příloha 2 směsný'!F5:F46)*26</f>
        <v>52</v>
      </c>
      <c r="D17" s="150">
        <f>SUMIF('Příloha 2 směsný'!G5:G46,"1 x 14 dnů",'Příloha 2 směsný'!F5:F46)*26</f>
        <v>52</v>
      </c>
    </row>
    <row r="18" spans="1:4" ht="15.75" thickBot="1" x14ac:dyDescent="0.3"/>
    <row r="19" spans="1:4" x14ac:dyDescent="0.25">
      <c r="A19" s="156"/>
      <c r="B19" s="159" t="s">
        <v>72</v>
      </c>
      <c r="C19" s="160"/>
      <c r="D19" s="160"/>
    </row>
    <row r="20" spans="1:4" ht="15.75" thickBot="1" x14ac:dyDescent="0.3">
      <c r="A20" s="156"/>
      <c r="B20" s="161" t="s">
        <v>71</v>
      </c>
      <c r="C20" s="162"/>
      <c r="D20" s="162"/>
    </row>
    <row r="21" spans="1:4" ht="15.75" thickBot="1" x14ac:dyDescent="0.3">
      <c r="A21" s="155" t="s">
        <v>70</v>
      </c>
      <c r="B21" s="142">
        <f>PRODUCT(B8,B14)</f>
        <v>0</v>
      </c>
      <c r="C21" s="142">
        <f t="shared" ref="C21:D24" si="0">C8*C14</f>
        <v>0</v>
      </c>
      <c r="D21" s="143">
        <f t="shared" si="0"/>
        <v>0</v>
      </c>
    </row>
    <row r="22" spans="1:4" ht="15.75" thickBot="1" x14ac:dyDescent="0.3">
      <c r="A22" s="155" t="s">
        <v>62</v>
      </c>
      <c r="B22" s="142">
        <f>PRODUCT(B9,B15)</f>
        <v>0</v>
      </c>
      <c r="C22" s="142">
        <f t="shared" si="0"/>
        <v>0</v>
      </c>
      <c r="D22" s="3">
        <f t="shared" si="0"/>
        <v>0</v>
      </c>
    </row>
    <row r="23" spans="1:4" ht="15.75" thickBot="1" x14ac:dyDescent="0.3">
      <c r="A23" s="154" t="s">
        <v>61</v>
      </c>
      <c r="B23" s="142">
        <f>PRODUCT(B10,B16)</f>
        <v>0</v>
      </c>
      <c r="C23" s="142">
        <f t="shared" si="0"/>
        <v>0</v>
      </c>
      <c r="D23" s="144">
        <f t="shared" si="0"/>
        <v>0</v>
      </c>
    </row>
    <row r="24" spans="1:4" ht="15.75" thickBot="1" x14ac:dyDescent="0.3">
      <c r="A24" s="154" t="s">
        <v>60</v>
      </c>
      <c r="B24" s="145">
        <f>PRODUCT(B11,B17)</f>
        <v>0</v>
      </c>
      <c r="C24" s="144">
        <f t="shared" si="0"/>
        <v>0</v>
      </c>
      <c r="D24" s="146">
        <f t="shared" si="0"/>
        <v>0</v>
      </c>
    </row>
    <row r="25" spans="1:4" x14ac:dyDescent="0.25">
      <c r="A25" s="37" t="s">
        <v>69</v>
      </c>
      <c r="B25" s="27">
        <f>B21+B22+B23+B24</f>
        <v>0</v>
      </c>
      <c r="C25" s="27">
        <f>SUM(C21:C24)</f>
        <v>0</v>
      </c>
      <c r="D25" s="1">
        <f>SUM(D21:D24)</f>
        <v>0</v>
      </c>
    </row>
    <row r="26" spans="1:4" x14ac:dyDescent="0.25">
      <c r="B26" s="36"/>
    </row>
    <row r="27" spans="1:4" x14ac:dyDescent="0.25">
      <c r="A27" t="s">
        <v>68</v>
      </c>
      <c r="D27" s="36">
        <f>B25+C25+D25</f>
        <v>0</v>
      </c>
    </row>
  </sheetData>
  <protectedRanges>
    <protectedRange sqref="B8:D11" name="Oblast1"/>
  </protectedRanges>
  <mergeCells count="2">
    <mergeCell ref="B5:D5"/>
    <mergeCell ref="A5:A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5DB1-A122-4BCC-917C-351295D8A6FE}">
  <sheetPr codeName="List3"/>
  <dimension ref="A1:BS55"/>
  <sheetViews>
    <sheetView workbookViewId="0">
      <selection activeCell="A3" sqref="A3:I37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71" x14ac:dyDescent="0.25">
      <c r="A1" t="s">
        <v>102</v>
      </c>
    </row>
    <row r="2" spans="1:71" ht="15.75" thickBot="1" x14ac:dyDescent="0.3"/>
    <row r="3" spans="1:71" ht="15.75" thickBot="1" x14ac:dyDescent="0.3">
      <c r="A3" s="35" t="s">
        <v>91</v>
      </c>
      <c r="B3" s="34" t="s">
        <v>90</v>
      </c>
    </row>
    <row r="4" spans="1:71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s="6" customFormat="1" x14ac:dyDescent="0.25">
      <c r="A5" s="75" t="s">
        <v>57</v>
      </c>
      <c r="B5" s="74" t="s">
        <v>56</v>
      </c>
      <c r="C5" s="21"/>
      <c r="D5" s="21"/>
      <c r="E5" s="21">
        <v>1</v>
      </c>
      <c r="F5" s="21"/>
      <c r="G5" s="21" t="s">
        <v>5</v>
      </c>
      <c r="H5" s="21" t="s">
        <v>1</v>
      </c>
      <c r="I5" s="73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s="6" customFormat="1" ht="15.75" thickBot="1" x14ac:dyDescent="0.3">
      <c r="A6" s="77"/>
      <c r="B6" s="83" t="s">
        <v>55</v>
      </c>
      <c r="C6" s="25"/>
      <c r="D6" s="25"/>
      <c r="E6" s="25">
        <v>1</v>
      </c>
      <c r="F6" s="25"/>
      <c r="G6" s="25" t="s">
        <v>45</v>
      </c>
      <c r="H6" s="25" t="s">
        <v>1</v>
      </c>
      <c r="I6" s="76"/>
      <c r="J6" s="2"/>
      <c r="K6" s="17"/>
      <c r="L6" s="17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s="6" customFormat="1" ht="15.75" thickBot="1" x14ac:dyDescent="0.3">
      <c r="A7" s="64" t="s">
        <v>54</v>
      </c>
      <c r="B7" s="63" t="s">
        <v>10</v>
      </c>
      <c r="C7" s="8"/>
      <c r="D7" s="8"/>
      <c r="E7" s="8">
        <v>1</v>
      </c>
      <c r="F7" s="8"/>
      <c r="G7" s="21" t="s">
        <v>2</v>
      </c>
      <c r="H7" s="8" t="s">
        <v>1</v>
      </c>
      <c r="I7" s="6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6" customFormat="1" ht="15.75" thickBot="1" x14ac:dyDescent="0.3">
      <c r="A8" s="75" t="s">
        <v>53</v>
      </c>
      <c r="B8" s="74" t="s">
        <v>18</v>
      </c>
      <c r="C8" s="21"/>
      <c r="D8" s="21"/>
      <c r="E8" s="21">
        <v>6</v>
      </c>
      <c r="F8" s="21"/>
      <c r="G8" s="25" t="s">
        <v>2</v>
      </c>
      <c r="H8" s="21" t="s">
        <v>1</v>
      </c>
      <c r="I8" s="73"/>
      <c r="J8" s="2"/>
      <c r="K8" s="28"/>
      <c r="L8" s="28"/>
      <c r="M8" s="28"/>
      <c r="N8" s="2"/>
      <c r="O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6" customFormat="1" x14ac:dyDescent="0.25">
      <c r="A9" s="75" t="s">
        <v>51</v>
      </c>
      <c r="B9" s="74" t="s">
        <v>50</v>
      </c>
      <c r="C9" s="21"/>
      <c r="D9" s="21">
        <v>1</v>
      </c>
      <c r="E9" s="21"/>
      <c r="F9" s="21"/>
      <c r="G9" s="21" t="s">
        <v>2</v>
      </c>
      <c r="H9" s="21" t="s">
        <v>1</v>
      </c>
      <c r="I9" s="73"/>
      <c r="J9" s="2"/>
      <c r="K9" s="17"/>
      <c r="L9" s="17"/>
      <c r="M9" s="17"/>
      <c r="N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6" customFormat="1" x14ac:dyDescent="0.25">
      <c r="A10" s="67"/>
      <c r="B10" s="18" t="s">
        <v>49</v>
      </c>
      <c r="C10" s="14"/>
      <c r="D10" s="14"/>
      <c r="E10" s="14">
        <v>1</v>
      </c>
      <c r="F10" s="14"/>
      <c r="G10" s="14" t="s">
        <v>5</v>
      </c>
      <c r="H10" s="14" t="s">
        <v>1</v>
      </c>
      <c r="I10" s="68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6" customFormat="1" ht="15.75" thickBot="1" x14ac:dyDescent="0.3">
      <c r="A11" s="67"/>
      <c r="B11" s="70" t="s">
        <v>48</v>
      </c>
      <c r="C11" s="82"/>
      <c r="D11" s="82">
        <v>1</v>
      </c>
      <c r="E11" s="82"/>
      <c r="F11" s="82"/>
      <c r="G11" s="82" t="s">
        <v>2</v>
      </c>
      <c r="H11" s="82" t="s">
        <v>1</v>
      </c>
      <c r="I11" s="81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6" customFormat="1" ht="15.75" thickBot="1" x14ac:dyDescent="0.3">
      <c r="A12" s="64" t="s">
        <v>44</v>
      </c>
      <c r="B12" s="63" t="s">
        <v>43</v>
      </c>
      <c r="C12" s="8"/>
      <c r="D12" s="8"/>
      <c r="E12" s="8">
        <v>1</v>
      </c>
      <c r="F12" s="8"/>
      <c r="G12" s="8" t="s">
        <v>2</v>
      </c>
      <c r="H12" s="8" t="s">
        <v>1</v>
      </c>
      <c r="I12" s="6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6" customFormat="1" ht="15.75" thickBot="1" x14ac:dyDescent="0.3">
      <c r="A13" s="75" t="s">
        <v>35</v>
      </c>
      <c r="B13" s="80" t="s">
        <v>34</v>
      </c>
      <c r="C13" s="79"/>
      <c r="D13" s="79">
        <v>4</v>
      </c>
      <c r="E13" s="79"/>
      <c r="F13" s="79"/>
      <c r="G13" s="8" t="s">
        <v>2</v>
      </c>
      <c r="H13" s="8" t="s">
        <v>1</v>
      </c>
      <c r="I13" s="78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6" customFormat="1" x14ac:dyDescent="0.25">
      <c r="A14" s="75" t="s">
        <v>41</v>
      </c>
      <c r="B14" s="74" t="s">
        <v>40</v>
      </c>
      <c r="C14" s="21"/>
      <c r="D14" s="21"/>
      <c r="E14" s="21">
        <v>1</v>
      </c>
      <c r="F14" s="21"/>
      <c r="G14" s="21" t="s">
        <v>5</v>
      </c>
      <c r="H14" s="21" t="s">
        <v>1</v>
      </c>
      <c r="I14" s="73"/>
      <c r="J14" s="2"/>
      <c r="K14" s="17"/>
      <c r="L14" s="17"/>
      <c r="M14" s="17"/>
      <c r="N14" s="1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6" customFormat="1" ht="15.75" thickBot="1" x14ac:dyDescent="0.3">
      <c r="A15" s="67"/>
      <c r="B15" s="18" t="s">
        <v>39</v>
      </c>
      <c r="C15" s="14"/>
      <c r="D15" s="14"/>
      <c r="E15" s="14">
        <v>1</v>
      </c>
      <c r="F15" s="14"/>
      <c r="G15" s="14" t="s">
        <v>5</v>
      </c>
      <c r="H15" s="14" t="s">
        <v>1</v>
      </c>
      <c r="I15" s="68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6" customFormat="1" ht="15.75" thickBot="1" x14ac:dyDescent="0.3">
      <c r="A16" s="64" t="s">
        <v>37</v>
      </c>
      <c r="B16" s="63" t="s">
        <v>36</v>
      </c>
      <c r="C16" s="8"/>
      <c r="D16" s="8"/>
      <c r="E16" s="8">
        <v>4</v>
      </c>
      <c r="F16" s="8"/>
      <c r="G16" s="8" t="s">
        <v>2</v>
      </c>
      <c r="H16" s="8" t="s">
        <v>1</v>
      </c>
      <c r="I16" s="6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6" customFormat="1" ht="15.75" thickBot="1" x14ac:dyDescent="0.3">
      <c r="A17" s="75" t="s">
        <v>29</v>
      </c>
      <c r="B17" s="74" t="s">
        <v>28</v>
      </c>
      <c r="C17" s="21"/>
      <c r="D17" s="21"/>
      <c r="E17" s="21">
        <v>7</v>
      </c>
      <c r="F17" s="21"/>
      <c r="G17" s="21" t="s">
        <v>2</v>
      </c>
      <c r="H17" s="21" t="s">
        <v>1</v>
      </c>
      <c r="I17" s="73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6" customFormat="1" ht="15.75" thickBot="1" x14ac:dyDescent="0.3">
      <c r="A18" s="67"/>
      <c r="B18" s="74" t="s">
        <v>27</v>
      </c>
      <c r="C18" s="14"/>
      <c r="D18" s="69">
        <v>1</v>
      </c>
      <c r="E18" s="14">
        <v>1</v>
      </c>
      <c r="F18" s="14"/>
      <c r="G18" s="14" t="s">
        <v>2</v>
      </c>
      <c r="H18" s="14" t="s">
        <v>1</v>
      </c>
      <c r="I18" s="68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s="6" customFormat="1" ht="15.75" thickBot="1" x14ac:dyDescent="0.3">
      <c r="A19" s="67"/>
      <c r="B19" s="74" t="s">
        <v>25</v>
      </c>
      <c r="C19" s="11">
        <v>2</v>
      </c>
      <c r="D19" s="11"/>
      <c r="E19" s="11">
        <v>3</v>
      </c>
      <c r="F19" s="11"/>
      <c r="G19" s="14" t="s">
        <v>2</v>
      </c>
      <c r="H19" s="14" t="s">
        <v>1</v>
      </c>
      <c r="I19" s="65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s="6" customFormat="1" ht="15.75" thickBot="1" x14ac:dyDescent="0.3">
      <c r="A20" s="77"/>
      <c r="B20" s="74" t="s">
        <v>24</v>
      </c>
      <c r="C20" s="25"/>
      <c r="D20" s="25"/>
      <c r="E20" s="25">
        <v>1</v>
      </c>
      <c r="F20" s="25"/>
      <c r="G20" s="25" t="s">
        <v>2</v>
      </c>
      <c r="H20" s="25" t="s">
        <v>1</v>
      </c>
      <c r="I20" s="76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s="6" customFormat="1" x14ac:dyDescent="0.25">
      <c r="A21" s="75" t="s">
        <v>23</v>
      </c>
      <c r="B21" s="74" t="s">
        <v>22</v>
      </c>
      <c r="C21" s="21"/>
      <c r="D21" s="21"/>
      <c r="E21" s="21">
        <v>1</v>
      </c>
      <c r="F21" s="21"/>
      <c r="G21" s="21" t="s">
        <v>2</v>
      </c>
      <c r="H21" s="21" t="s">
        <v>1</v>
      </c>
      <c r="I21" s="73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s="6" customFormat="1" x14ac:dyDescent="0.25">
      <c r="A22" s="67"/>
      <c r="B22" s="18" t="s">
        <v>19</v>
      </c>
      <c r="C22" s="14"/>
      <c r="D22" s="14"/>
      <c r="E22" s="14">
        <v>2</v>
      </c>
      <c r="F22" s="14"/>
      <c r="G22" s="14" t="s">
        <v>2</v>
      </c>
      <c r="H22" s="14" t="s">
        <v>1</v>
      </c>
      <c r="I22" s="68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s="6" customFormat="1" x14ac:dyDescent="0.25">
      <c r="A23" s="67"/>
      <c r="B23" s="18" t="s">
        <v>18</v>
      </c>
      <c r="C23" s="14"/>
      <c r="D23" s="14">
        <v>1</v>
      </c>
      <c r="E23" s="14"/>
      <c r="F23" s="14"/>
      <c r="G23" s="14" t="s">
        <v>2</v>
      </c>
      <c r="H23" s="14" t="s">
        <v>1</v>
      </c>
      <c r="I23" s="68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s="6" customFormat="1" x14ac:dyDescent="0.25">
      <c r="A24" s="67"/>
      <c r="B24" s="18" t="s">
        <v>17</v>
      </c>
      <c r="C24" s="14"/>
      <c r="D24" s="14"/>
      <c r="E24" s="14">
        <v>2</v>
      </c>
      <c r="F24" s="14"/>
      <c r="G24" s="14" t="s">
        <v>2</v>
      </c>
      <c r="H24" s="14" t="s">
        <v>1</v>
      </c>
      <c r="I24" s="72" t="s">
        <v>16</v>
      </c>
      <c r="J24" s="17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s="6" customFormat="1" x14ac:dyDescent="0.25">
      <c r="A25" s="67"/>
      <c r="B25" s="18" t="s">
        <v>15</v>
      </c>
      <c r="C25" s="14"/>
      <c r="D25" s="14"/>
      <c r="E25" s="14">
        <v>1</v>
      </c>
      <c r="F25" s="14"/>
      <c r="G25" s="14" t="s">
        <v>45</v>
      </c>
      <c r="H25" s="14" t="s">
        <v>1</v>
      </c>
      <c r="I25" s="68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s="6" customFormat="1" x14ac:dyDescent="0.25">
      <c r="A26" s="67"/>
      <c r="B26" s="18" t="s">
        <v>14</v>
      </c>
      <c r="C26" s="14"/>
      <c r="D26" s="14"/>
      <c r="E26" s="14">
        <v>1</v>
      </c>
      <c r="F26" s="14"/>
      <c r="G26" s="14" t="s">
        <v>2</v>
      </c>
      <c r="H26" s="14" t="s">
        <v>1</v>
      </c>
      <c r="I26" s="68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s="6" customFormat="1" x14ac:dyDescent="0.25">
      <c r="A27" s="71"/>
      <c r="B27" s="14" t="s">
        <v>13</v>
      </c>
      <c r="C27" s="14"/>
      <c r="D27" s="14"/>
      <c r="E27" s="14">
        <v>1</v>
      </c>
      <c r="F27" s="14"/>
      <c r="G27" s="14" t="s">
        <v>2</v>
      </c>
      <c r="H27" s="14" t="s">
        <v>1</v>
      </c>
      <c r="I27" s="68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s="6" customFormat="1" x14ac:dyDescent="0.25">
      <c r="A28" s="71"/>
      <c r="B28" s="14" t="s">
        <v>88</v>
      </c>
      <c r="C28" s="14">
        <v>2</v>
      </c>
      <c r="D28" s="14"/>
      <c r="E28" s="14"/>
      <c r="F28" s="14"/>
      <c r="G28" s="14" t="s">
        <v>2</v>
      </c>
      <c r="H28" s="14" t="s">
        <v>1</v>
      </c>
      <c r="I28" s="68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s="6" customFormat="1" ht="15.75" thickBot="1" x14ac:dyDescent="0.3">
      <c r="A29" s="67"/>
      <c r="B29" s="70" t="s">
        <v>11</v>
      </c>
      <c r="C29" s="14"/>
      <c r="D29" s="14">
        <v>1</v>
      </c>
      <c r="E29" s="14"/>
      <c r="F29" s="14"/>
      <c r="G29" s="14" t="s">
        <v>2</v>
      </c>
      <c r="H29" s="14" t="s">
        <v>1</v>
      </c>
      <c r="I29" s="68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s="6" customFormat="1" ht="15.75" thickBot="1" x14ac:dyDescent="0.3">
      <c r="A30" s="67"/>
      <c r="B30" s="63" t="s">
        <v>10</v>
      </c>
      <c r="C30" s="14"/>
      <c r="D30" s="14"/>
      <c r="E30" s="14">
        <v>2</v>
      </c>
      <c r="F30" s="14"/>
      <c r="G30" s="14" t="s">
        <v>2</v>
      </c>
      <c r="H30" s="14" t="s">
        <v>1</v>
      </c>
      <c r="I30" s="68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s="6" customFormat="1" x14ac:dyDescent="0.25">
      <c r="A31" s="67"/>
      <c r="B31" s="18" t="s">
        <v>9</v>
      </c>
      <c r="C31" s="14"/>
      <c r="D31" s="14"/>
      <c r="E31" s="69">
        <v>1</v>
      </c>
      <c r="F31" s="14"/>
      <c r="G31" s="14" t="s">
        <v>45</v>
      </c>
      <c r="H31" s="14" t="s">
        <v>1</v>
      </c>
      <c r="I31" s="68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s="6" customFormat="1" x14ac:dyDescent="0.25">
      <c r="A32" s="67"/>
      <c r="B32" s="18" t="s">
        <v>87</v>
      </c>
      <c r="C32" s="14"/>
      <c r="D32" s="14"/>
      <c r="E32" s="14">
        <v>1</v>
      </c>
      <c r="F32" s="14"/>
      <c r="G32" s="14" t="s">
        <v>45</v>
      </c>
      <c r="H32" s="14" t="s">
        <v>1</v>
      </c>
      <c r="I32" s="68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s="6" customFormat="1" x14ac:dyDescent="0.25">
      <c r="A33" s="67"/>
      <c r="B33" s="18" t="s">
        <v>86</v>
      </c>
      <c r="C33" s="14"/>
      <c r="D33" s="14"/>
      <c r="E33" s="14">
        <v>1</v>
      </c>
      <c r="F33" s="14"/>
      <c r="G33" s="14" t="s">
        <v>45</v>
      </c>
      <c r="H33" s="14" t="s">
        <v>1</v>
      </c>
      <c r="I33" s="68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s="6" customFormat="1" ht="15.75" thickBot="1" x14ac:dyDescent="0.3">
      <c r="A34" s="67"/>
      <c r="B34" s="66" t="s">
        <v>85</v>
      </c>
      <c r="C34" s="11"/>
      <c r="D34" s="11">
        <v>1</v>
      </c>
      <c r="E34" s="11"/>
      <c r="F34" s="11"/>
      <c r="G34" s="11" t="s">
        <v>45</v>
      </c>
      <c r="H34" s="11" t="s">
        <v>1</v>
      </c>
      <c r="I34" s="65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s="6" customFormat="1" ht="15.75" thickBot="1" x14ac:dyDescent="0.3">
      <c r="A35" s="64" t="s">
        <v>8</v>
      </c>
      <c r="B35" s="63" t="s">
        <v>7</v>
      </c>
      <c r="C35" s="8"/>
      <c r="D35" s="8"/>
      <c r="E35" s="8">
        <v>2</v>
      </c>
      <c r="F35" s="8"/>
      <c r="G35" s="8" t="s">
        <v>2</v>
      </c>
      <c r="H35" s="8" t="s">
        <v>1</v>
      </c>
      <c r="I35" s="6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s="6" customFormat="1" ht="15.75" thickBot="1" x14ac:dyDescent="0.3">
      <c r="A36" s="64" t="s">
        <v>4</v>
      </c>
      <c r="B36" s="63" t="s">
        <v>3</v>
      </c>
      <c r="C36" s="8">
        <v>1</v>
      </c>
      <c r="D36" s="8"/>
      <c r="E36" s="8"/>
      <c r="F36" s="8"/>
      <c r="G36" s="8" t="s">
        <v>45</v>
      </c>
      <c r="H36" s="8" t="s">
        <v>1</v>
      </c>
      <c r="I36" s="6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ht="15.75" thickBot="1" x14ac:dyDescent="0.3">
      <c r="A37" s="61" t="s">
        <v>0</v>
      </c>
      <c r="B37" s="60"/>
      <c r="C37" s="59">
        <v>5</v>
      </c>
      <c r="D37" s="59">
        <v>6</v>
      </c>
      <c r="E37" s="59">
        <f>SUM(E5:E36)</f>
        <v>44</v>
      </c>
      <c r="F37" s="59"/>
      <c r="G37" s="59"/>
      <c r="H37" s="59"/>
      <c r="I37" s="58"/>
      <c r="J37" s="57"/>
      <c r="K37" s="57"/>
      <c r="L37" s="57"/>
      <c r="M37" s="57"/>
      <c r="N37" s="57"/>
    </row>
    <row r="42" spans="1:71" x14ac:dyDescent="0.25">
      <c r="K42" t="s">
        <v>84</v>
      </c>
      <c r="L42" t="s">
        <v>83</v>
      </c>
      <c r="M42" t="s">
        <v>82</v>
      </c>
    </row>
    <row r="43" spans="1:71" x14ac:dyDescent="0.25">
      <c r="J43">
        <v>1100</v>
      </c>
      <c r="K43">
        <v>3</v>
      </c>
      <c r="L43">
        <v>26</v>
      </c>
      <c r="M43">
        <v>9</v>
      </c>
    </row>
    <row r="44" spans="1:71" x14ac:dyDescent="0.25">
      <c r="J44" t="s">
        <v>81</v>
      </c>
      <c r="K44">
        <v>312</v>
      </c>
      <c r="L44">
        <v>1352</v>
      </c>
      <c r="M44">
        <v>234</v>
      </c>
    </row>
    <row r="45" spans="1:71" x14ac:dyDescent="0.25">
      <c r="J45" t="s">
        <v>80</v>
      </c>
      <c r="K45">
        <v>180</v>
      </c>
      <c r="L45">
        <v>180</v>
      </c>
      <c r="M45">
        <v>180</v>
      </c>
    </row>
    <row r="46" spans="1:71" x14ac:dyDescent="0.25">
      <c r="J46" t="s">
        <v>79</v>
      </c>
      <c r="K46">
        <v>56160</v>
      </c>
      <c r="L46">
        <v>243360</v>
      </c>
      <c r="M46">
        <v>42120</v>
      </c>
    </row>
    <row r="47" spans="1:71" x14ac:dyDescent="0.25">
      <c r="J47">
        <v>240</v>
      </c>
      <c r="L47">
        <v>2</v>
      </c>
      <c r="M47">
        <v>1</v>
      </c>
    </row>
    <row r="48" spans="1:71" x14ac:dyDescent="0.25">
      <c r="J48" t="s">
        <v>81</v>
      </c>
      <c r="L48">
        <v>104</v>
      </c>
      <c r="M48">
        <v>26</v>
      </c>
    </row>
    <row r="49" spans="10:13" x14ac:dyDescent="0.25">
      <c r="J49" t="s">
        <v>80</v>
      </c>
      <c r="K49">
        <v>80</v>
      </c>
      <c r="L49">
        <v>80</v>
      </c>
      <c r="M49">
        <v>80</v>
      </c>
    </row>
    <row r="50" spans="10:13" x14ac:dyDescent="0.25">
      <c r="J50" t="s">
        <v>79</v>
      </c>
      <c r="L50">
        <v>8320</v>
      </c>
      <c r="M50">
        <v>2080</v>
      </c>
    </row>
    <row r="52" spans="10:13" x14ac:dyDescent="0.25">
      <c r="J52">
        <v>120</v>
      </c>
      <c r="M52">
        <v>1</v>
      </c>
    </row>
    <row r="53" spans="10:13" x14ac:dyDescent="0.25">
      <c r="J53" t="s">
        <v>81</v>
      </c>
      <c r="M53">
        <v>26</v>
      </c>
    </row>
    <row r="54" spans="10:13" x14ac:dyDescent="0.25">
      <c r="J54" t="s">
        <v>80</v>
      </c>
      <c r="K54">
        <v>70</v>
      </c>
      <c r="L54">
        <v>70</v>
      </c>
      <c r="M54">
        <v>70</v>
      </c>
    </row>
    <row r="55" spans="10:13" x14ac:dyDescent="0.25">
      <c r="J55" t="s">
        <v>79</v>
      </c>
      <c r="M55">
        <v>1820</v>
      </c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565C-154C-4505-8442-D652D375BC12}">
  <sheetPr codeName="List4"/>
  <dimension ref="A1:G24"/>
  <sheetViews>
    <sheetView workbookViewId="0">
      <selection activeCell="B9" sqref="B9"/>
    </sheetView>
  </sheetViews>
  <sheetFormatPr defaultRowHeight="15" x14ac:dyDescent="0.25"/>
  <cols>
    <col min="1" max="1" width="18.28515625" customWidth="1"/>
    <col min="2" max="2" width="23.5703125" customWidth="1"/>
    <col min="3" max="3" width="21.140625" customWidth="1"/>
    <col min="4" max="4" width="27.7109375" customWidth="1"/>
  </cols>
  <sheetData>
    <row r="1" spans="1:7" ht="15.75" thickBot="1" x14ac:dyDescent="0.3"/>
    <row r="2" spans="1:7" ht="15.75" thickBot="1" x14ac:dyDescent="0.3">
      <c r="A2" s="56" t="s">
        <v>78</v>
      </c>
      <c r="B2" s="55" t="s">
        <v>77</v>
      </c>
    </row>
    <row r="3" spans="1:7" ht="15.75" thickBot="1" x14ac:dyDescent="0.3">
      <c r="A3" s="54" t="s">
        <v>91</v>
      </c>
      <c r="B3" s="53" t="s">
        <v>90</v>
      </c>
    </row>
    <row r="4" spans="1:7" ht="15.75" thickBot="1" x14ac:dyDescent="0.3">
      <c r="A4" s="52"/>
      <c r="B4" s="52"/>
      <c r="C4" s="1"/>
      <c r="D4" s="1"/>
    </row>
    <row r="5" spans="1:7" ht="15.75" thickBot="1" x14ac:dyDescent="0.3">
      <c r="A5" s="204" t="s">
        <v>76</v>
      </c>
      <c r="B5" s="201" t="s">
        <v>75</v>
      </c>
      <c r="C5" s="202"/>
      <c r="D5" s="203"/>
    </row>
    <row r="6" spans="1:7" ht="15.75" thickBot="1" x14ac:dyDescent="0.3">
      <c r="A6" s="205"/>
      <c r="B6" s="50">
        <v>2026</v>
      </c>
      <c r="C6" s="51">
        <v>2027</v>
      </c>
      <c r="D6" s="51">
        <v>2028</v>
      </c>
    </row>
    <row r="7" spans="1:7" ht="15.75" thickBot="1" x14ac:dyDescent="0.3">
      <c r="A7" s="206"/>
      <c r="B7" s="50" t="s">
        <v>74</v>
      </c>
      <c r="C7" s="49" t="s">
        <v>74</v>
      </c>
      <c r="D7" s="49" t="s">
        <v>74</v>
      </c>
    </row>
    <row r="8" spans="1:7" ht="15.75" thickBot="1" x14ac:dyDescent="0.3">
      <c r="A8" s="41" t="s">
        <v>70</v>
      </c>
      <c r="B8" s="9">
        <f>'Příloha č.1.'!C37</f>
        <v>0</v>
      </c>
      <c r="C8" s="7">
        <f>'Příloha č.1.'!D37</f>
        <v>0</v>
      </c>
      <c r="D8" s="7">
        <f>'Příloha č.1.'!E37</f>
        <v>0</v>
      </c>
    </row>
    <row r="9" spans="1:7" ht="15.75" thickBot="1" x14ac:dyDescent="0.3">
      <c r="A9" s="41" t="s">
        <v>62</v>
      </c>
      <c r="B9" s="9">
        <f>'Příloha č.1.'!C38</f>
        <v>0</v>
      </c>
      <c r="C9" s="7">
        <f>'Příloha č.1.'!D38</f>
        <v>0</v>
      </c>
      <c r="D9" s="7">
        <f>'Příloha č.1.'!E38</f>
        <v>0</v>
      </c>
    </row>
    <row r="10" spans="1:7" ht="15.75" thickBot="1" x14ac:dyDescent="0.3">
      <c r="A10" s="39" t="s">
        <v>61</v>
      </c>
      <c r="B10" s="29">
        <f>'Příloha č.1.'!C39</f>
        <v>0</v>
      </c>
      <c r="C10" s="24">
        <f>'Příloha č.1.'!D39</f>
        <v>0</v>
      </c>
      <c r="D10" s="24">
        <f>'Příloha č.1.'!E39</f>
        <v>0</v>
      </c>
    </row>
    <row r="11" spans="1:7" ht="15.75" thickBot="1" x14ac:dyDescent="0.3"/>
    <row r="12" spans="1:7" ht="15.75" thickBot="1" x14ac:dyDescent="0.3">
      <c r="A12" s="44"/>
      <c r="B12" s="91" t="s">
        <v>73</v>
      </c>
      <c r="C12" s="90"/>
      <c r="D12" s="90"/>
    </row>
    <row r="13" spans="1:7" ht="15.75" thickBot="1" x14ac:dyDescent="0.3">
      <c r="A13" s="41" t="s">
        <v>70</v>
      </c>
      <c r="B13" s="9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C13" s="7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D13" s="7">
        <f>(SUMIF('Příloha 2 papír'!G5:G47,"1 x 7 dnů",'Příloha 2 papír'!C5:C47)*52) + (SUMIF('Příloha 2 papír'!G5:G47,"2 x 7 dnů",'Příloha 2 papír'!C5:C47)*104) + (SUMIF('Příloha 2 papír'!G5:G47,"1 x 14 dnů",'Příloha 2 papír'!C5:C47)*26)</f>
        <v>234</v>
      </c>
      <c r="G13" s="36"/>
    </row>
    <row r="14" spans="1:7" ht="15.75" thickBot="1" x14ac:dyDescent="0.3">
      <c r="A14" s="41" t="s">
        <v>62</v>
      </c>
      <c r="B14" s="9">
        <f>(SUMIF('Příloha 2 papír'!G5:G47,"1 x 7 dnů",'Příloha 2 papír'!D5:D47)*52)+( SUMIF('Příloha 2 papír'!G5:G47,"1 x 14 dnů",'Příloha 2 papír'!D5:D47)*26)+( SUMIF('Příloha 2 papír'!G5:G47,"1 x měsíc",'Příloha 2 papír'!D5:D47)*12)</f>
        <v>494</v>
      </c>
      <c r="C14" s="7">
        <f>(SUMIF('Příloha 2 papír'!G5:G47,"1 x 7 dnů",'Příloha 2 papír'!D5:D47)*52)+( SUMIF('Příloha 2 papír'!G5:G47,"2 x 7 dnů",'Příloha 2 papír'!D5:D47)*104)+( SUMIF('Příloha 2 papír'!G5:G47,"1 x 14 dnů",'Příloha 2 papír'!D5:D47)*26)</f>
        <v>494</v>
      </c>
      <c r="D14" s="7">
        <f>(SUMIF('Příloha 2 papír'!G5:G47,"1 x 7 dnů",'Příloha 2 papír'!D5:D47)*52)+( SUMIF('Příloha 2 papír'!G5:G47,"2 x 7 dnů",'Příloha 2 papír'!D5:D47)*104)+( SUMIF('Příloha 2 papír'!G5:G47,"1 x 14 dnů",'Příloha 2 papír'!D5:D47)*26)</f>
        <v>494</v>
      </c>
    </row>
    <row r="15" spans="1:7" ht="15.75" thickBot="1" x14ac:dyDescent="0.3">
      <c r="A15" s="39" t="s">
        <v>61</v>
      </c>
      <c r="B15" s="29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  <c r="C15" s="38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  <c r="D15" s="24">
        <f>(SUMIF('Příloha 2 papír'!G5:G47,"1 x 7 dnů",'Příloha 2 papír'!E5:E47)*52) + (SUMIF('Příloha 2 papír'!G5:G47,"1 x 14 dnů",'Příloha 2 papír'!E5:E47)*26) + (SUMIF('Příloha 2 papír'!G5:G47,"2 x 7 dnů",'Příloha 2 papír'!E5:E47)*104)</f>
        <v>2366</v>
      </c>
    </row>
    <row r="16" spans="1:7" ht="15.75" thickBot="1" x14ac:dyDescent="0.3"/>
    <row r="17" spans="1:6" x14ac:dyDescent="0.25">
      <c r="A17" s="44"/>
      <c r="B17" s="46" t="s">
        <v>72</v>
      </c>
      <c r="C17" s="45"/>
      <c r="D17" s="45"/>
    </row>
    <row r="18" spans="1:6" ht="15.75" thickBot="1" x14ac:dyDescent="0.3">
      <c r="A18" s="44"/>
      <c r="B18" s="43" t="s">
        <v>71</v>
      </c>
      <c r="C18" s="42"/>
      <c r="D18" s="42"/>
    </row>
    <row r="19" spans="1:6" ht="15.75" thickBot="1" x14ac:dyDescent="0.3">
      <c r="A19" s="41" t="s">
        <v>70</v>
      </c>
      <c r="B19" s="40">
        <f>PRODUCT(B8*B13)</f>
        <v>0</v>
      </c>
      <c r="C19" s="89">
        <f>C8*C13</f>
        <v>0</v>
      </c>
      <c r="D19" s="89">
        <f>D8*D13</f>
        <v>0</v>
      </c>
      <c r="F19" s="36"/>
    </row>
    <row r="20" spans="1:6" ht="15.75" thickBot="1" x14ac:dyDescent="0.3">
      <c r="A20" s="41" t="s">
        <v>62</v>
      </c>
      <c r="B20" s="88">
        <f>PRODUCT(B9*B14)</f>
        <v>0</v>
      </c>
      <c r="C20" s="87">
        <f>C9*C14</f>
        <v>0</v>
      </c>
      <c r="D20" s="87">
        <f>D9*D14</f>
        <v>0</v>
      </c>
      <c r="F20" s="36"/>
    </row>
    <row r="21" spans="1:6" ht="15.75" thickBot="1" x14ac:dyDescent="0.3">
      <c r="A21" s="39" t="s">
        <v>61</v>
      </c>
      <c r="B21" s="86">
        <f>PRODUCT(B10*B15)</f>
        <v>0</v>
      </c>
      <c r="C21" s="38">
        <f>C10*C15</f>
        <v>0</v>
      </c>
      <c r="D21" s="38">
        <f>PRODUCT(D10*D15)</f>
        <v>0</v>
      </c>
      <c r="F21" s="36"/>
    </row>
    <row r="22" spans="1:6" x14ac:dyDescent="0.25">
      <c r="A22" s="85" t="s">
        <v>69</v>
      </c>
      <c r="B22" s="36">
        <f>SUM(B19:B21)</f>
        <v>0</v>
      </c>
      <c r="C22" s="36">
        <f>SUM(C19:C21)</f>
        <v>0</v>
      </c>
      <c r="D22" s="36">
        <f>SUM(D19:D21)</f>
        <v>0</v>
      </c>
    </row>
    <row r="23" spans="1:6" x14ac:dyDescent="0.25">
      <c r="A23" s="85"/>
      <c r="B23" s="36"/>
      <c r="C23" s="36"/>
      <c r="D23" s="36"/>
    </row>
    <row r="24" spans="1:6" x14ac:dyDescent="0.25">
      <c r="A24" s="84" t="s">
        <v>68</v>
      </c>
      <c r="D24" s="36">
        <f>B22+C22+D22</f>
        <v>0</v>
      </c>
    </row>
  </sheetData>
  <sheetProtection algorithmName="SHA-512" hashValue="RS25sRvRT3DCRySo6jKBTykl99Sp9UC7DvwvOwqRoCY8U/zyvkl+Q/wjtAhphcVCjWswkKOQLGz/L3Or0g7r4g==" saltValue="T5F3DWc0QC1HkyoXytGosQ==" spinCount="100000" sheet="1" objects="1" scenarios="1"/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F8D1-604E-4298-A970-8796C857B4CC}">
  <sheetPr codeName="List5"/>
  <dimension ref="A1:Z36"/>
  <sheetViews>
    <sheetView workbookViewId="0">
      <selection activeCell="A3" sqref="A3:I36"/>
    </sheetView>
  </sheetViews>
  <sheetFormatPr defaultRowHeight="15" x14ac:dyDescent="0.25"/>
  <cols>
    <col min="1" max="1" width="18.5703125" customWidth="1"/>
    <col min="2" max="2" width="29.140625" customWidth="1"/>
    <col min="5" max="5" width="9.140625" customWidth="1"/>
    <col min="6" max="6" width="9.5703125" customWidth="1"/>
    <col min="7" max="7" width="17.7109375" customWidth="1"/>
    <col min="8" max="8" width="14" customWidth="1"/>
  </cols>
  <sheetData>
    <row r="1" spans="1:26" x14ac:dyDescent="0.25">
      <c r="A1" t="s">
        <v>102</v>
      </c>
    </row>
    <row r="2" spans="1:26" ht="15.75" thickBot="1" x14ac:dyDescent="0.3"/>
    <row r="3" spans="1:26" ht="15.75" thickBot="1" x14ac:dyDescent="0.3">
      <c r="A3" s="102" t="s">
        <v>93</v>
      </c>
      <c r="B3" s="53" t="s">
        <v>92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thickBot="1" x14ac:dyDescent="0.3">
      <c r="A4" s="101" t="s">
        <v>65</v>
      </c>
      <c r="B4" s="100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" customFormat="1" x14ac:dyDescent="0.25">
      <c r="A5" s="23" t="s">
        <v>57</v>
      </c>
      <c r="B5" s="22" t="s">
        <v>56</v>
      </c>
      <c r="C5" s="20"/>
      <c r="D5" s="20"/>
      <c r="E5" s="20">
        <v>1</v>
      </c>
      <c r="F5" s="20"/>
      <c r="G5" s="20" t="s">
        <v>45</v>
      </c>
      <c r="H5" s="20" t="s">
        <v>1</v>
      </c>
      <c r="I5" s="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6" customFormat="1" ht="15.75" thickBot="1" x14ac:dyDescent="0.3">
      <c r="A6" s="26"/>
      <c r="B6" s="29" t="s">
        <v>55</v>
      </c>
      <c r="C6" s="24"/>
      <c r="D6" s="24"/>
      <c r="E6" s="24">
        <v>1</v>
      </c>
      <c r="F6" s="24"/>
      <c r="G6" s="24" t="s">
        <v>45</v>
      </c>
      <c r="H6" s="24" t="s">
        <v>1</v>
      </c>
      <c r="I6" s="9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6" customFormat="1" ht="15.75" thickBot="1" x14ac:dyDescent="0.3">
      <c r="A7" s="10" t="s">
        <v>54</v>
      </c>
      <c r="B7" s="9" t="s">
        <v>10</v>
      </c>
      <c r="C7" s="7"/>
      <c r="D7" s="7"/>
      <c r="E7" s="7">
        <v>1</v>
      </c>
      <c r="F7" s="7"/>
      <c r="G7" s="20" t="s">
        <v>2</v>
      </c>
      <c r="H7" s="7" t="s">
        <v>1</v>
      </c>
      <c r="I7" s="9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6" customFormat="1" ht="15.75" thickBot="1" x14ac:dyDescent="0.3">
      <c r="A8" s="23" t="s">
        <v>53</v>
      </c>
      <c r="B8" s="22" t="s">
        <v>18</v>
      </c>
      <c r="C8" s="20"/>
      <c r="D8" s="20"/>
      <c r="E8" s="20">
        <v>3</v>
      </c>
      <c r="F8" s="20"/>
      <c r="G8" s="24" t="s">
        <v>45</v>
      </c>
      <c r="H8" s="20" t="s">
        <v>1</v>
      </c>
      <c r="I8" s="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6" customFormat="1" x14ac:dyDescent="0.25">
      <c r="A9" s="75" t="s">
        <v>51</v>
      </c>
      <c r="B9" s="74" t="s">
        <v>50</v>
      </c>
      <c r="C9" s="21"/>
      <c r="D9" s="21">
        <v>1</v>
      </c>
      <c r="E9" s="21"/>
      <c r="F9" s="21"/>
      <c r="G9" s="21" t="s">
        <v>2</v>
      </c>
      <c r="H9" s="21" t="s">
        <v>1</v>
      </c>
      <c r="I9" s="7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6" customFormat="1" x14ac:dyDescent="0.25">
      <c r="A10" s="67"/>
      <c r="B10" s="18" t="s">
        <v>49</v>
      </c>
      <c r="C10" s="14"/>
      <c r="D10" s="14"/>
      <c r="E10" s="14">
        <v>1</v>
      </c>
      <c r="F10" s="14"/>
      <c r="G10" s="14" t="s">
        <v>2</v>
      </c>
      <c r="H10" s="14" t="s">
        <v>1</v>
      </c>
      <c r="I10" s="6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6" customFormat="1" ht="15.75" thickBot="1" x14ac:dyDescent="0.3">
      <c r="A11" s="67"/>
      <c r="B11" s="18" t="s">
        <v>48</v>
      </c>
      <c r="C11" s="14"/>
      <c r="D11" s="14">
        <v>1</v>
      </c>
      <c r="E11" s="14"/>
      <c r="F11" s="14"/>
      <c r="G11" s="14" t="s">
        <v>2</v>
      </c>
      <c r="H11" s="14" t="s">
        <v>1</v>
      </c>
      <c r="I11" s="6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6" customFormat="1" ht="15.75" thickBot="1" x14ac:dyDescent="0.3">
      <c r="A12" s="10" t="s">
        <v>44</v>
      </c>
      <c r="B12" s="9" t="s">
        <v>43</v>
      </c>
      <c r="C12" s="7"/>
      <c r="D12" s="7"/>
      <c r="E12" s="7">
        <v>1</v>
      </c>
      <c r="F12" s="7"/>
      <c r="G12" s="7" t="s">
        <v>45</v>
      </c>
      <c r="H12" s="7" t="s">
        <v>1</v>
      </c>
      <c r="I12" s="9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6" customFormat="1" x14ac:dyDescent="0.25">
      <c r="A13" s="23" t="s">
        <v>41</v>
      </c>
      <c r="B13" s="22" t="s">
        <v>40</v>
      </c>
      <c r="C13" s="20"/>
      <c r="D13" s="20"/>
      <c r="E13" s="20">
        <v>1</v>
      </c>
      <c r="F13" s="20"/>
      <c r="G13" s="20" t="s">
        <v>2</v>
      </c>
      <c r="H13" s="20" t="s">
        <v>1</v>
      </c>
      <c r="I13" s="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6" customFormat="1" ht="15.75" thickBot="1" x14ac:dyDescent="0.3">
      <c r="A14" s="13"/>
      <c r="B14" s="15" t="s">
        <v>39</v>
      </c>
      <c r="C14" s="19"/>
      <c r="D14" s="19"/>
      <c r="E14" s="19">
        <v>1</v>
      </c>
      <c r="F14" s="19"/>
      <c r="G14" s="19" t="s">
        <v>2</v>
      </c>
      <c r="H14" s="19" t="s">
        <v>1</v>
      </c>
      <c r="I14" s="9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6" customFormat="1" ht="15.75" thickBot="1" x14ac:dyDescent="0.3">
      <c r="A15" s="10" t="s">
        <v>37</v>
      </c>
      <c r="B15" s="9" t="s">
        <v>36</v>
      </c>
      <c r="C15" s="7"/>
      <c r="D15" s="7"/>
      <c r="E15" s="7">
        <v>3</v>
      </c>
      <c r="F15" s="7"/>
      <c r="G15" s="7" t="s">
        <v>2</v>
      </c>
      <c r="H15" s="7" t="s">
        <v>1</v>
      </c>
      <c r="I15" s="9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6" customFormat="1" ht="15.75" thickBot="1" x14ac:dyDescent="0.3">
      <c r="A16" s="10" t="s">
        <v>35</v>
      </c>
      <c r="B16" s="9" t="s">
        <v>34</v>
      </c>
      <c r="C16" s="7"/>
      <c r="D16" s="7">
        <v>2</v>
      </c>
      <c r="E16" s="7"/>
      <c r="F16" s="7"/>
      <c r="G16" s="7" t="s">
        <v>2</v>
      </c>
      <c r="H16" s="7" t="s">
        <v>1</v>
      </c>
      <c r="I16" s="9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6" customFormat="1" ht="15.75" thickBot="1" x14ac:dyDescent="0.3">
      <c r="A17" s="23" t="s">
        <v>29</v>
      </c>
      <c r="B17" s="22" t="s">
        <v>28</v>
      </c>
      <c r="C17" s="20"/>
      <c r="D17" s="20">
        <v>2</v>
      </c>
      <c r="E17" s="20">
        <v>2</v>
      </c>
      <c r="F17" s="20"/>
      <c r="G17" s="20" t="s">
        <v>2</v>
      </c>
      <c r="H17" s="20" t="s">
        <v>1</v>
      </c>
      <c r="I17" s="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6" customFormat="1" ht="15.75" thickBot="1" x14ac:dyDescent="0.3">
      <c r="A18" s="13"/>
      <c r="B18" s="22" t="s">
        <v>27</v>
      </c>
      <c r="C18" s="19"/>
      <c r="D18" s="19">
        <v>1</v>
      </c>
      <c r="E18" s="19">
        <v>1</v>
      </c>
      <c r="F18" s="19"/>
      <c r="G18" s="19" t="s">
        <v>2</v>
      </c>
      <c r="H18" s="19" t="s">
        <v>1</v>
      </c>
      <c r="I18" s="9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6" customFormat="1" ht="15.75" thickBot="1" x14ac:dyDescent="0.3">
      <c r="A19" s="13"/>
      <c r="B19" s="22" t="s">
        <v>25</v>
      </c>
      <c r="C19" s="19"/>
      <c r="D19" s="19">
        <v>2</v>
      </c>
      <c r="E19" s="19">
        <v>2</v>
      </c>
      <c r="F19" s="19"/>
      <c r="G19" s="19" t="s">
        <v>2</v>
      </c>
      <c r="H19" s="19" t="s">
        <v>1</v>
      </c>
      <c r="I19" s="9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6" customFormat="1" ht="15.75" thickBot="1" x14ac:dyDescent="0.3">
      <c r="A20" s="26"/>
      <c r="B20" s="22" t="s">
        <v>24</v>
      </c>
      <c r="C20" s="24"/>
      <c r="D20" s="24"/>
      <c r="E20" s="24">
        <v>1</v>
      </c>
      <c r="F20" s="24"/>
      <c r="G20" s="24" t="s">
        <v>2</v>
      </c>
      <c r="H20" s="24" t="s">
        <v>1</v>
      </c>
      <c r="I20" s="9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6" customFormat="1" ht="15.75" thickBot="1" x14ac:dyDescent="0.3">
      <c r="A21" s="23" t="s">
        <v>23</v>
      </c>
      <c r="B21" s="22" t="s">
        <v>22</v>
      </c>
      <c r="C21" s="20"/>
      <c r="D21" s="20"/>
      <c r="E21" s="20">
        <v>2</v>
      </c>
      <c r="F21" s="20"/>
      <c r="G21" s="24" t="s">
        <v>2</v>
      </c>
      <c r="H21" s="20" t="s">
        <v>1</v>
      </c>
      <c r="I21" s="9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6" customFormat="1" x14ac:dyDescent="0.25">
      <c r="A22" s="13"/>
      <c r="B22" s="15" t="s">
        <v>19</v>
      </c>
      <c r="C22" s="19"/>
      <c r="D22" s="19"/>
      <c r="E22" s="19">
        <v>2</v>
      </c>
      <c r="F22" s="19"/>
      <c r="G22" s="19" t="s">
        <v>2</v>
      </c>
      <c r="H22" s="19" t="s">
        <v>1</v>
      </c>
      <c r="I22" s="9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6" customFormat="1" x14ac:dyDescent="0.25">
      <c r="A23" s="13"/>
      <c r="B23" s="15" t="s">
        <v>18</v>
      </c>
      <c r="C23" s="19"/>
      <c r="D23" s="19">
        <v>1</v>
      </c>
      <c r="E23" s="19"/>
      <c r="F23" s="19"/>
      <c r="G23" s="19" t="s">
        <v>45</v>
      </c>
      <c r="H23" s="19" t="s">
        <v>1</v>
      </c>
      <c r="I23" s="9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6" customFormat="1" x14ac:dyDescent="0.25">
      <c r="A24" s="97"/>
      <c r="B24" s="18" t="s">
        <v>17</v>
      </c>
      <c r="C24" s="14"/>
      <c r="D24" s="14"/>
      <c r="E24" s="14">
        <v>2</v>
      </c>
      <c r="F24" s="14"/>
      <c r="G24" s="14" t="s">
        <v>2</v>
      </c>
      <c r="H24" s="14" t="s">
        <v>1</v>
      </c>
      <c r="I24" s="7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6" customFormat="1" x14ac:dyDescent="0.25">
      <c r="A25" s="13"/>
      <c r="B25" s="15" t="s">
        <v>15</v>
      </c>
      <c r="C25" s="19"/>
      <c r="D25" s="19">
        <v>1</v>
      </c>
      <c r="E25" s="19"/>
      <c r="F25" s="19"/>
      <c r="G25" s="19" t="s">
        <v>2</v>
      </c>
      <c r="H25" s="19" t="s">
        <v>1</v>
      </c>
      <c r="I25" s="9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" customFormat="1" x14ac:dyDescent="0.25">
      <c r="A26" s="13"/>
      <c r="B26" s="15" t="s">
        <v>14</v>
      </c>
      <c r="C26" s="19"/>
      <c r="D26" s="19"/>
      <c r="E26" s="19">
        <v>1</v>
      </c>
      <c r="F26" s="19"/>
      <c r="G26" s="19" t="s">
        <v>2</v>
      </c>
      <c r="H26" s="19" t="s">
        <v>1</v>
      </c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" customFormat="1" x14ac:dyDescent="0.25">
      <c r="A27" s="13"/>
      <c r="B27" s="15" t="s">
        <v>13</v>
      </c>
      <c r="C27" s="19"/>
      <c r="D27" s="19"/>
      <c r="E27" s="19">
        <v>2</v>
      </c>
      <c r="F27" s="19"/>
      <c r="G27" s="19" t="s">
        <v>2</v>
      </c>
      <c r="H27" s="19" t="s">
        <v>1</v>
      </c>
      <c r="I27" s="9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" customFormat="1" x14ac:dyDescent="0.25">
      <c r="A28" s="13"/>
      <c r="B28" s="15" t="s">
        <v>12</v>
      </c>
      <c r="C28" s="19">
        <v>7</v>
      </c>
      <c r="D28" s="19"/>
      <c r="E28" s="19"/>
      <c r="F28" s="19"/>
      <c r="G28" s="19" t="s">
        <v>45</v>
      </c>
      <c r="H28" s="19" t="s">
        <v>1</v>
      </c>
      <c r="I28" s="9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6" customFormat="1" ht="15.75" thickBot="1" x14ac:dyDescent="0.3">
      <c r="A29" s="13"/>
      <c r="B29" s="15" t="s">
        <v>11</v>
      </c>
      <c r="C29" s="19">
        <v>2</v>
      </c>
      <c r="D29" s="19"/>
      <c r="E29" s="19"/>
      <c r="F29" s="19"/>
      <c r="G29" s="19" t="s">
        <v>2</v>
      </c>
      <c r="H29" s="19" t="s">
        <v>1</v>
      </c>
      <c r="I29" s="9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" customFormat="1" ht="15.75" thickBot="1" x14ac:dyDescent="0.3">
      <c r="A30" s="13"/>
      <c r="B30" s="9" t="s">
        <v>10</v>
      </c>
      <c r="C30" s="19"/>
      <c r="D30" s="19"/>
      <c r="E30" s="19">
        <v>1</v>
      </c>
      <c r="F30" s="19"/>
      <c r="G30" s="19" t="s">
        <v>2</v>
      </c>
      <c r="H30" s="19" t="s">
        <v>1</v>
      </c>
      <c r="I30" s="9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6" customFormat="1" x14ac:dyDescent="0.25">
      <c r="A31" s="13"/>
      <c r="B31" s="15" t="s">
        <v>9</v>
      </c>
      <c r="C31" s="19"/>
      <c r="D31" s="19"/>
      <c r="E31" s="19">
        <v>2</v>
      </c>
      <c r="F31" s="19"/>
      <c r="G31" s="19" t="s">
        <v>2</v>
      </c>
      <c r="H31" s="19" t="s">
        <v>1</v>
      </c>
      <c r="I31" s="9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6" customFormat="1" x14ac:dyDescent="0.25">
      <c r="A32" s="13"/>
      <c r="B32" s="15" t="s">
        <v>86</v>
      </c>
      <c r="C32" s="19"/>
      <c r="D32" s="19"/>
      <c r="E32" s="19">
        <v>2</v>
      </c>
      <c r="F32" s="19"/>
      <c r="G32" s="19" t="s">
        <v>2</v>
      </c>
      <c r="H32" s="19" t="s">
        <v>1</v>
      </c>
      <c r="I32" s="9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6" customFormat="1" ht="15.75" thickBot="1" x14ac:dyDescent="0.3">
      <c r="A33" s="13"/>
      <c r="B33" s="12" t="s">
        <v>85</v>
      </c>
      <c r="C33" s="95"/>
      <c r="D33" s="95">
        <v>1</v>
      </c>
      <c r="E33" s="95"/>
      <c r="F33" s="95"/>
      <c r="G33" s="95" t="s">
        <v>45</v>
      </c>
      <c r="H33" s="95" t="s">
        <v>1</v>
      </c>
      <c r="I33" s="9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6" customFormat="1" ht="15.75" thickBot="1" x14ac:dyDescent="0.3">
      <c r="A34" s="10" t="s">
        <v>8</v>
      </c>
      <c r="B34" s="9" t="s">
        <v>7</v>
      </c>
      <c r="C34" s="7"/>
      <c r="D34" s="7"/>
      <c r="E34" s="7">
        <v>1</v>
      </c>
      <c r="F34" s="7"/>
      <c r="G34" s="7" t="s">
        <v>2</v>
      </c>
      <c r="H34" s="7" t="s">
        <v>1</v>
      </c>
      <c r="I34" s="9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6" customFormat="1" ht="15.75" thickBot="1" x14ac:dyDescent="0.3">
      <c r="A35" s="10" t="s">
        <v>4</v>
      </c>
      <c r="B35" s="9" t="s">
        <v>3</v>
      </c>
      <c r="C35" s="7">
        <v>2</v>
      </c>
      <c r="D35" s="7"/>
      <c r="E35" s="7"/>
      <c r="F35" s="7"/>
      <c r="G35" s="7" t="s">
        <v>45</v>
      </c>
      <c r="H35" s="7" t="s">
        <v>1</v>
      </c>
      <c r="I35" s="9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5" t="s">
        <v>0</v>
      </c>
      <c r="B36" s="4"/>
      <c r="C36" s="3">
        <v>11</v>
      </c>
      <c r="D36" s="3">
        <f>SUM(D5:D35)</f>
        <v>12</v>
      </c>
      <c r="E36" s="3">
        <f>SUM(E5:E35)</f>
        <v>34</v>
      </c>
      <c r="F36" s="3"/>
      <c r="G36" s="3"/>
      <c r="H36" s="3"/>
      <c r="I36" s="9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</sheetData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1F8B-CDD6-4313-B228-DC9B709F22F1}">
  <sheetPr codeName="List6"/>
  <dimension ref="A1:E24"/>
  <sheetViews>
    <sheetView workbookViewId="0">
      <selection activeCell="B8" sqref="B8"/>
    </sheetView>
  </sheetViews>
  <sheetFormatPr defaultRowHeight="15" x14ac:dyDescent="0.25"/>
  <cols>
    <col min="1" max="1" width="17.85546875" customWidth="1"/>
    <col min="2" max="2" width="22.7109375" customWidth="1"/>
    <col min="3" max="3" width="20.5703125" customWidth="1"/>
    <col min="4" max="4" width="21.710937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93</v>
      </c>
      <c r="B3" s="53" t="s">
        <v>92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204" t="s">
        <v>76</v>
      </c>
      <c r="B5" s="201" t="s">
        <v>75</v>
      </c>
      <c r="C5" s="202"/>
      <c r="D5" s="203"/>
    </row>
    <row r="6" spans="1:4" ht="15.75" thickBot="1" x14ac:dyDescent="0.3">
      <c r="A6" s="205"/>
      <c r="B6" s="50">
        <v>2026</v>
      </c>
      <c r="C6" s="51">
        <v>2027</v>
      </c>
      <c r="D6" s="51">
        <v>2028</v>
      </c>
    </row>
    <row r="7" spans="1:4" ht="15.75" thickBot="1" x14ac:dyDescent="0.3">
      <c r="A7" s="206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>
        <f>'Příloha č.1.'!C62</f>
        <v>0</v>
      </c>
      <c r="C8" s="7">
        <f>'Příloha č.1.'!D62</f>
        <v>0</v>
      </c>
      <c r="D8" s="7">
        <f>'Příloha č.1.'!E62</f>
        <v>0</v>
      </c>
    </row>
    <row r="9" spans="1:4" ht="15.75" thickBot="1" x14ac:dyDescent="0.3">
      <c r="A9" s="41" t="s">
        <v>62</v>
      </c>
      <c r="B9" s="9">
        <f>'Příloha č.1.'!C63</f>
        <v>0</v>
      </c>
      <c r="C9" s="7">
        <f>'Příloha č.1.'!D63</f>
        <v>0</v>
      </c>
      <c r="D9" s="7">
        <f>'Příloha č.1.'!E63</f>
        <v>0</v>
      </c>
    </row>
    <row r="10" spans="1:4" ht="15.75" thickBot="1" x14ac:dyDescent="0.3">
      <c r="A10" s="39" t="s">
        <v>61</v>
      </c>
      <c r="B10" s="29">
        <f>'Příloha č.1.'!C64</f>
        <v>0</v>
      </c>
      <c r="C10" s="24">
        <f>'Příloha č.1.'!D64</f>
        <v>0</v>
      </c>
      <c r="D10" s="24">
        <f>'Příloha č.1.'!E64</f>
        <v>0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90"/>
    </row>
    <row r="13" spans="1:4" ht="15.75" thickBot="1" x14ac:dyDescent="0.3">
      <c r="A13" s="41" t="s">
        <v>70</v>
      </c>
      <c r="B13" s="9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  <c r="C13" s="7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  <c r="D13" s="7">
        <f>(SUMIF('Příloha 2 plasty'!G5:G46,"1 x 7 dnů",'Příloha 2 plasty'!C5:C46)*52) + (SUMIF('Příloha 2 plasty'!G5:G46,"2 x 7 dnů",'Příloha 2 plasty'!C5:C46)*104) + (SUMIF('Příloha 2 plasty'!G5:G46,"1 x 14 dnů",'Příloha 2 plasty'!C5:C46)*26)</f>
        <v>338</v>
      </c>
    </row>
    <row r="14" spans="1:4" ht="15.75" thickBot="1" x14ac:dyDescent="0.3">
      <c r="A14" s="41" t="s">
        <v>62</v>
      </c>
      <c r="B14" s="9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  <c r="C14" s="7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  <c r="D14" s="7">
        <f>(SUMIF('Příloha 2 plasty'!G5:G46,"1 x 7 dnů",'Příloha 2 plasty'!D5:D46)*52)+( SUMIF('Příloha 2 plasty'!G5:G46,"2 x 7 dnů",'Příloha 2 plasty'!D5:D46)*104)+( SUMIF('Příloha 2 plasty'!G5:G46,"1 x 14 dnů",'Příloha 2 plasty'!D5:D46)*26)</f>
        <v>572</v>
      </c>
    </row>
    <row r="15" spans="1:4" ht="15.75" thickBot="1" x14ac:dyDescent="0.3">
      <c r="A15" s="39" t="s">
        <v>61</v>
      </c>
      <c r="B15" s="29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  <c r="C15" s="38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  <c r="D15" s="24">
        <f>(SUMIF('Příloha 2 plasty'!G5:G46,"1 x 7 dnů",'Příloha 2 plasty'!E5:E46)*52) + (SUMIF('Příloha 2 plasty'!G5:G46,"1 x 14 dnů",'Příloha 2 plasty'!E5:E46)*26) + (SUMIF('Příloha 2 plasty'!G5:G46,"2 x 7 dnů",'Příloha 2 plasty'!E5:E46)*104)</f>
        <v>1612</v>
      </c>
    </row>
    <row r="16" spans="1:4" ht="15.75" thickBot="1" x14ac:dyDescent="0.3"/>
    <row r="17" spans="1:5" x14ac:dyDescent="0.25">
      <c r="A17" s="44"/>
      <c r="B17" s="46" t="s">
        <v>72</v>
      </c>
      <c r="C17" s="45"/>
      <c r="D17" s="45"/>
    </row>
    <row r="18" spans="1:5" ht="15.75" thickBot="1" x14ac:dyDescent="0.3">
      <c r="A18" s="44"/>
      <c r="B18" s="43" t="s">
        <v>71</v>
      </c>
      <c r="C18" s="42"/>
      <c r="D18" s="42"/>
    </row>
    <row r="19" spans="1:5" ht="15.75" thickBot="1" x14ac:dyDescent="0.3">
      <c r="A19" s="41" t="s">
        <v>70</v>
      </c>
      <c r="B19" s="40">
        <f>PRODUCT(B8*B13)</f>
        <v>0</v>
      </c>
      <c r="C19" s="89">
        <f>C8*C13</f>
        <v>0</v>
      </c>
      <c r="D19" s="89">
        <f>PRODUCT(D8*D13)</f>
        <v>0</v>
      </c>
    </row>
    <row r="20" spans="1:5" ht="15.75" thickBot="1" x14ac:dyDescent="0.3">
      <c r="A20" s="41" t="s">
        <v>62</v>
      </c>
      <c r="B20" s="88">
        <f>PRODUCT(B9*B14)</f>
        <v>0</v>
      </c>
      <c r="C20" s="87">
        <f>C9*C14</f>
        <v>0</v>
      </c>
      <c r="D20" s="7">
        <f>PRODUCT(D9*D14)</f>
        <v>0</v>
      </c>
    </row>
    <row r="21" spans="1:5" ht="15.75" thickBot="1" x14ac:dyDescent="0.3">
      <c r="A21" s="39" t="s">
        <v>61</v>
      </c>
      <c r="B21" s="86">
        <f>PRODUCT(B10*B15)</f>
        <v>0</v>
      </c>
      <c r="C21" s="38">
        <f>C10*C15</f>
        <v>0</v>
      </c>
      <c r="D21" s="38">
        <f>PRODUCT(D10*D15)</f>
        <v>0</v>
      </c>
    </row>
    <row r="22" spans="1:5" x14ac:dyDescent="0.25">
      <c r="A22" s="103" t="s">
        <v>69</v>
      </c>
      <c r="B22" s="36">
        <f>SUM(B19:B21)</f>
        <v>0</v>
      </c>
      <c r="C22" s="36">
        <f>SUM(C19:C21)</f>
        <v>0</v>
      </c>
      <c r="D22" s="36">
        <f>SUM(D19:D21)</f>
        <v>0</v>
      </c>
      <c r="E22" s="36"/>
    </row>
    <row r="24" spans="1:5" x14ac:dyDescent="0.25">
      <c r="A24" t="s">
        <v>68</v>
      </c>
      <c r="D24" s="36">
        <f>B22+C22+D22</f>
        <v>0</v>
      </c>
      <c r="E24" s="36"/>
    </row>
  </sheetData>
  <sheetProtection algorithmName="SHA-512" hashValue="QdHEUVgxXTsINHFLl6Qn0C0qsKf2koHXDEm6b6VNMHhGFEBpmsaSeaNp+xZQLUghBTNe/KSQfqMFwd3Ou5YTMg==" saltValue="72L6wSa7EPlbnR1AH3E5SQ==" spinCount="100000" sheet="1" objects="1" scenarios="1"/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33D3-C455-44CD-8B34-C4232A76DB7E}">
  <dimension ref="A1:I28"/>
  <sheetViews>
    <sheetView workbookViewId="0">
      <selection activeCell="A3" sqref="A3:I28"/>
    </sheetView>
  </sheetViews>
  <sheetFormatPr defaultRowHeight="15" x14ac:dyDescent="0.25"/>
  <cols>
    <col min="1" max="1" width="13.85546875" bestFit="1" customWidth="1"/>
    <col min="2" max="2" width="19.140625" bestFit="1" customWidth="1"/>
    <col min="3" max="3" width="12.42578125" customWidth="1"/>
    <col min="7" max="7" width="13.140625" bestFit="1" customWidth="1"/>
    <col min="8" max="8" width="14.85546875" customWidth="1"/>
    <col min="9" max="9" width="14.5703125" customWidth="1"/>
  </cols>
  <sheetData>
    <row r="1" spans="1:9" x14ac:dyDescent="0.25">
      <c r="A1" t="s">
        <v>102</v>
      </c>
    </row>
    <row r="2" spans="1:9" ht="15.75" thickBot="1" x14ac:dyDescent="0.3"/>
    <row r="3" spans="1:9" ht="15.75" thickBot="1" x14ac:dyDescent="0.3">
      <c r="A3" s="104">
        <v>200102</v>
      </c>
      <c r="B3" s="105" t="s">
        <v>94</v>
      </c>
    </row>
    <row r="4" spans="1:9" ht="15.75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</row>
    <row r="5" spans="1:9" x14ac:dyDescent="0.25">
      <c r="A5" s="23" t="s">
        <v>57</v>
      </c>
      <c r="B5" s="22" t="s">
        <v>56</v>
      </c>
      <c r="C5" s="20"/>
      <c r="D5" s="20">
        <v>1</v>
      </c>
      <c r="E5" s="20"/>
      <c r="F5" s="20"/>
      <c r="G5" s="20" t="s">
        <v>45</v>
      </c>
      <c r="H5" s="20" t="s">
        <v>1</v>
      </c>
      <c r="I5" s="98"/>
    </row>
    <row r="6" spans="1:9" ht="15.75" thickBot="1" x14ac:dyDescent="0.3">
      <c r="A6" s="26"/>
      <c r="B6" s="29" t="s">
        <v>55</v>
      </c>
      <c r="C6" s="24"/>
      <c r="D6" s="24">
        <v>1</v>
      </c>
      <c r="E6" s="24"/>
      <c r="F6" s="24"/>
      <c r="G6" s="24" t="s">
        <v>95</v>
      </c>
      <c r="H6" s="24" t="s">
        <v>1</v>
      </c>
      <c r="I6" s="99"/>
    </row>
    <row r="7" spans="1:9" ht="15.75" thickBot="1" x14ac:dyDescent="0.3">
      <c r="A7" s="23" t="s">
        <v>54</v>
      </c>
      <c r="B7" s="106" t="s">
        <v>10</v>
      </c>
      <c r="C7" s="107"/>
      <c r="D7" s="107">
        <v>1</v>
      </c>
      <c r="E7" s="107"/>
      <c r="F7" s="107"/>
      <c r="G7" s="107" t="s">
        <v>95</v>
      </c>
      <c r="H7" s="107" t="s">
        <v>1</v>
      </c>
      <c r="I7" s="108"/>
    </row>
    <row r="8" spans="1:9" ht="15.75" thickBot="1" x14ac:dyDescent="0.3">
      <c r="A8" s="10" t="s">
        <v>53</v>
      </c>
      <c r="B8" s="9" t="s">
        <v>18</v>
      </c>
      <c r="C8" s="7"/>
      <c r="D8" s="7">
        <v>2</v>
      </c>
      <c r="E8" s="7"/>
      <c r="F8" s="7"/>
      <c r="G8" s="7" t="s">
        <v>2</v>
      </c>
      <c r="H8" s="7" t="s">
        <v>1</v>
      </c>
      <c r="I8" s="93"/>
    </row>
    <row r="9" spans="1:9" x14ac:dyDescent="0.25">
      <c r="A9" s="13" t="s">
        <v>41</v>
      </c>
      <c r="B9" s="109" t="s">
        <v>40</v>
      </c>
      <c r="C9" s="110"/>
      <c r="D9" s="110"/>
      <c r="E9" s="110">
        <v>1</v>
      </c>
      <c r="F9" s="110"/>
      <c r="G9" s="110" t="s">
        <v>95</v>
      </c>
      <c r="H9" s="110" t="s">
        <v>1</v>
      </c>
      <c r="I9" s="111"/>
    </row>
    <row r="10" spans="1:9" ht="15.75" thickBot="1" x14ac:dyDescent="0.3">
      <c r="A10" s="13"/>
      <c r="B10" s="15" t="s">
        <v>39</v>
      </c>
      <c r="C10" s="19"/>
      <c r="D10" s="19"/>
      <c r="E10" s="19">
        <v>1</v>
      </c>
      <c r="F10" s="19"/>
      <c r="G10" s="19" t="s">
        <v>95</v>
      </c>
      <c r="H10" s="19" t="s">
        <v>1</v>
      </c>
      <c r="I10" s="96"/>
    </row>
    <row r="11" spans="1:9" ht="15.75" thickBot="1" x14ac:dyDescent="0.3">
      <c r="A11" s="23" t="s">
        <v>29</v>
      </c>
      <c r="B11" s="22" t="s">
        <v>28</v>
      </c>
      <c r="C11" s="20">
        <v>1</v>
      </c>
      <c r="D11" s="20">
        <v>3</v>
      </c>
      <c r="E11" s="20"/>
      <c r="F11" s="20"/>
      <c r="G11" s="20" t="s">
        <v>2</v>
      </c>
      <c r="H11" s="20" t="s">
        <v>1</v>
      </c>
      <c r="I11" s="98"/>
    </row>
    <row r="12" spans="1:9" ht="15.75" thickBot="1" x14ac:dyDescent="0.3">
      <c r="A12" s="13"/>
      <c r="B12" s="22" t="s">
        <v>27</v>
      </c>
      <c r="C12" s="19"/>
      <c r="D12" s="19">
        <v>1</v>
      </c>
      <c r="E12" s="19"/>
      <c r="F12" s="19"/>
      <c r="G12" s="19" t="s">
        <v>2</v>
      </c>
      <c r="H12" s="19" t="s">
        <v>1</v>
      </c>
      <c r="I12" s="96"/>
    </row>
    <row r="13" spans="1:9" ht="15.75" thickBot="1" x14ac:dyDescent="0.3">
      <c r="A13" s="13"/>
      <c r="B13" s="22" t="s">
        <v>25</v>
      </c>
      <c r="C13" s="19">
        <v>3</v>
      </c>
      <c r="D13" s="19"/>
      <c r="E13" s="19"/>
      <c r="F13" s="19"/>
      <c r="G13" s="19" t="s">
        <v>45</v>
      </c>
      <c r="H13" s="19" t="s">
        <v>1</v>
      </c>
      <c r="I13" s="96"/>
    </row>
    <row r="14" spans="1:9" ht="15.75" thickBot="1" x14ac:dyDescent="0.3">
      <c r="A14" s="26"/>
      <c r="B14" s="47" t="s">
        <v>24</v>
      </c>
      <c r="C14" s="24"/>
      <c r="D14" s="24">
        <v>1</v>
      </c>
      <c r="E14" s="24"/>
      <c r="F14" s="24"/>
      <c r="G14" s="24" t="s">
        <v>45</v>
      </c>
      <c r="H14" s="24" t="s">
        <v>1</v>
      </c>
      <c r="I14" s="99"/>
    </row>
    <row r="15" spans="1:9" x14ac:dyDescent="0.25">
      <c r="A15" s="13" t="s">
        <v>23</v>
      </c>
      <c r="B15" s="109" t="s">
        <v>19</v>
      </c>
      <c r="C15" s="19"/>
      <c r="D15" s="19"/>
      <c r="E15" s="19">
        <v>1</v>
      </c>
      <c r="F15" s="19"/>
      <c r="G15" s="19" t="s">
        <v>2</v>
      </c>
      <c r="H15" s="19" t="s">
        <v>1</v>
      </c>
      <c r="I15" s="96"/>
    </row>
    <row r="16" spans="1:9" x14ac:dyDescent="0.25">
      <c r="A16" s="13"/>
      <c r="B16" s="15" t="s">
        <v>18</v>
      </c>
      <c r="C16" s="19"/>
      <c r="D16" s="19">
        <v>1</v>
      </c>
      <c r="E16" s="19"/>
      <c r="F16" s="19"/>
      <c r="G16" s="19" t="s">
        <v>45</v>
      </c>
      <c r="H16" s="19" t="s">
        <v>1</v>
      </c>
      <c r="I16" s="96"/>
    </row>
    <row r="17" spans="1:9" x14ac:dyDescent="0.25">
      <c r="A17" s="13"/>
      <c r="B17" s="18" t="s">
        <v>17</v>
      </c>
      <c r="C17" s="14"/>
      <c r="D17" s="14"/>
      <c r="E17" s="14">
        <v>1</v>
      </c>
      <c r="F17" s="14"/>
      <c r="G17" s="14" t="s">
        <v>45</v>
      </c>
      <c r="H17" s="14" t="s">
        <v>1</v>
      </c>
      <c r="I17" s="72" t="s">
        <v>16</v>
      </c>
    </row>
    <row r="18" spans="1:9" x14ac:dyDescent="0.25">
      <c r="A18" s="13"/>
      <c r="B18" s="15" t="s">
        <v>15</v>
      </c>
      <c r="C18" s="19"/>
      <c r="D18" s="19">
        <v>1</v>
      </c>
      <c r="E18" s="19"/>
      <c r="F18" s="19"/>
      <c r="G18" s="19" t="s">
        <v>45</v>
      </c>
      <c r="H18" s="19" t="s">
        <v>1</v>
      </c>
      <c r="I18" s="96"/>
    </row>
    <row r="19" spans="1:9" x14ac:dyDescent="0.25">
      <c r="A19" s="13"/>
      <c r="B19" s="15" t="s">
        <v>14</v>
      </c>
      <c r="C19" s="19"/>
      <c r="D19" s="19">
        <v>1</v>
      </c>
      <c r="E19" s="19"/>
      <c r="F19" s="19"/>
      <c r="G19" s="19" t="s">
        <v>2</v>
      </c>
      <c r="H19" s="19" t="s">
        <v>1</v>
      </c>
      <c r="I19" s="96"/>
    </row>
    <row r="20" spans="1:9" x14ac:dyDescent="0.25">
      <c r="A20" s="13"/>
      <c r="B20" s="15" t="s">
        <v>12</v>
      </c>
      <c r="C20" s="19">
        <v>2</v>
      </c>
      <c r="D20" s="19"/>
      <c r="E20" s="19"/>
      <c r="F20" s="19"/>
      <c r="G20" s="19" t="s">
        <v>45</v>
      </c>
      <c r="H20" s="19" t="s">
        <v>1</v>
      </c>
      <c r="I20" s="96"/>
    </row>
    <row r="21" spans="1:9" x14ac:dyDescent="0.25">
      <c r="A21" s="13"/>
      <c r="B21" s="15" t="s">
        <v>11</v>
      </c>
      <c r="C21" s="19">
        <v>1</v>
      </c>
      <c r="D21" s="19"/>
      <c r="E21" s="19"/>
      <c r="F21" s="19"/>
      <c r="G21" s="19" t="s">
        <v>45</v>
      </c>
      <c r="H21" s="19" t="s">
        <v>1</v>
      </c>
      <c r="I21" s="96"/>
    </row>
    <row r="22" spans="1:9" x14ac:dyDescent="0.25">
      <c r="A22" s="13"/>
      <c r="B22" s="15" t="s">
        <v>9</v>
      </c>
      <c r="C22" s="19"/>
      <c r="D22" s="19"/>
      <c r="E22" s="19">
        <v>1</v>
      </c>
      <c r="F22" s="19"/>
      <c r="G22" s="19" t="s">
        <v>45</v>
      </c>
      <c r="H22" s="19" t="s">
        <v>1</v>
      </c>
      <c r="I22" s="96"/>
    </row>
    <row r="23" spans="1:9" x14ac:dyDescent="0.25">
      <c r="A23" s="13"/>
      <c r="B23" s="15" t="s">
        <v>9</v>
      </c>
      <c r="C23" s="19"/>
      <c r="D23" s="19"/>
      <c r="E23" s="19">
        <v>1</v>
      </c>
      <c r="F23" s="19"/>
      <c r="G23" s="19" t="s">
        <v>45</v>
      </c>
      <c r="H23" s="19" t="s">
        <v>1</v>
      </c>
      <c r="I23" s="96"/>
    </row>
    <row r="24" spans="1:9" x14ac:dyDescent="0.25">
      <c r="A24" s="13"/>
      <c r="B24" s="15" t="s">
        <v>9</v>
      </c>
      <c r="C24" s="19"/>
      <c r="D24" s="19"/>
      <c r="E24" s="19">
        <v>1</v>
      </c>
      <c r="F24" s="19"/>
      <c r="G24" s="19" t="s">
        <v>45</v>
      </c>
      <c r="H24" s="19" t="s">
        <v>1</v>
      </c>
      <c r="I24" s="96"/>
    </row>
    <row r="25" spans="1:9" ht="15.75" thickBot="1" x14ac:dyDescent="0.3">
      <c r="A25" s="13"/>
      <c r="B25" s="12" t="s">
        <v>9</v>
      </c>
      <c r="C25" s="95"/>
      <c r="D25" s="95"/>
      <c r="E25" s="95">
        <v>1</v>
      </c>
      <c r="F25" s="95"/>
      <c r="G25" s="95" t="s">
        <v>45</v>
      </c>
      <c r="H25" s="95" t="s">
        <v>1</v>
      </c>
      <c r="I25" s="94"/>
    </row>
    <row r="26" spans="1:9" ht="15.75" thickBot="1" x14ac:dyDescent="0.3">
      <c r="A26" s="10" t="s">
        <v>8</v>
      </c>
      <c r="B26" s="9" t="s">
        <v>7</v>
      </c>
      <c r="C26" s="7"/>
      <c r="D26" s="7">
        <v>1</v>
      </c>
      <c r="E26" s="7"/>
      <c r="F26" s="7"/>
      <c r="G26" s="7" t="s">
        <v>45</v>
      </c>
      <c r="H26" s="7" t="s">
        <v>1</v>
      </c>
      <c r="I26" s="93"/>
    </row>
    <row r="27" spans="1:9" ht="15.75" thickBot="1" x14ac:dyDescent="0.3">
      <c r="A27" s="10" t="s">
        <v>4</v>
      </c>
      <c r="B27" s="9" t="s">
        <v>3</v>
      </c>
      <c r="C27" s="7">
        <v>1</v>
      </c>
      <c r="D27" s="7"/>
      <c r="E27" s="7"/>
      <c r="F27" s="7"/>
      <c r="G27" s="7" t="s">
        <v>95</v>
      </c>
      <c r="H27" s="7" t="s">
        <v>1</v>
      </c>
      <c r="I27" s="93"/>
    </row>
    <row r="28" spans="1:9" ht="15.75" thickBot="1" x14ac:dyDescent="0.3">
      <c r="A28" s="5" t="s">
        <v>0</v>
      </c>
      <c r="B28" s="4"/>
      <c r="C28" s="3">
        <v>8</v>
      </c>
      <c r="D28" s="3">
        <v>14</v>
      </c>
      <c r="E28" s="3">
        <v>8</v>
      </c>
      <c r="F28" s="3"/>
      <c r="G28" s="3"/>
      <c r="H28" s="3"/>
      <c r="I28" s="92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E506-5AAD-4D8C-8182-AE7E832DA848}">
  <sheetPr codeName="List7"/>
  <dimension ref="A1:D24"/>
  <sheetViews>
    <sheetView workbookViewId="0">
      <selection activeCell="B8" sqref="B8:D10"/>
    </sheetView>
  </sheetViews>
  <sheetFormatPr defaultRowHeight="15" x14ac:dyDescent="0.25"/>
  <cols>
    <col min="1" max="1" width="19" bestFit="1" customWidth="1"/>
    <col min="2" max="2" width="27.7109375" customWidth="1"/>
    <col min="3" max="3" width="28.28515625" customWidth="1"/>
    <col min="4" max="4" width="34.85546875" customWidth="1"/>
  </cols>
  <sheetData>
    <row r="1" spans="1:4" ht="15.75" thickBot="1" x14ac:dyDescent="0.3"/>
    <row r="2" spans="1:4" ht="15.75" thickBot="1" x14ac:dyDescent="0.3">
      <c r="A2" s="56" t="s">
        <v>78</v>
      </c>
      <c r="B2" s="55" t="s">
        <v>77</v>
      </c>
    </row>
    <row r="3" spans="1:4" ht="15.75" thickBot="1" x14ac:dyDescent="0.3">
      <c r="A3" s="54" t="s">
        <v>96</v>
      </c>
      <c r="B3" s="53" t="s">
        <v>94</v>
      </c>
    </row>
    <row r="4" spans="1:4" ht="15.75" thickBot="1" x14ac:dyDescent="0.3">
      <c r="A4" s="52"/>
      <c r="B4" s="52"/>
      <c r="C4" s="1"/>
      <c r="D4" s="1"/>
    </row>
    <row r="5" spans="1:4" ht="15.75" thickBot="1" x14ac:dyDescent="0.3">
      <c r="A5" s="204" t="s">
        <v>76</v>
      </c>
      <c r="B5" s="201" t="s">
        <v>75</v>
      </c>
      <c r="C5" s="202"/>
      <c r="D5" s="203"/>
    </row>
    <row r="6" spans="1:4" ht="15.75" thickBot="1" x14ac:dyDescent="0.3">
      <c r="A6" s="205"/>
      <c r="B6" s="50">
        <v>2026</v>
      </c>
      <c r="C6" s="51">
        <v>2027</v>
      </c>
      <c r="D6" s="51">
        <v>2028</v>
      </c>
    </row>
    <row r="7" spans="1:4" ht="15.75" thickBot="1" x14ac:dyDescent="0.3">
      <c r="A7" s="206"/>
      <c r="B7" s="50" t="s">
        <v>74</v>
      </c>
      <c r="C7" s="49" t="s">
        <v>74</v>
      </c>
      <c r="D7" s="49" t="s">
        <v>74</v>
      </c>
    </row>
    <row r="8" spans="1:4" ht="15.75" thickBot="1" x14ac:dyDescent="0.3">
      <c r="A8" s="41" t="s">
        <v>70</v>
      </c>
      <c r="B8" s="9">
        <f>'Příloha č.1.'!C87</f>
        <v>0</v>
      </c>
      <c r="C8" s="9">
        <f>'Příloha č.1.'!D87</f>
        <v>0</v>
      </c>
      <c r="D8" s="9">
        <f>'Příloha č.1.'!E87</f>
        <v>0</v>
      </c>
    </row>
    <row r="9" spans="1:4" ht="15.75" thickBot="1" x14ac:dyDescent="0.3">
      <c r="A9" s="41" t="s">
        <v>62</v>
      </c>
      <c r="B9" s="9">
        <f>'Příloha č.1.'!C88</f>
        <v>0</v>
      </c>
      <c r="C9" s="9">
        <f>'Příloha č.1.'!D88</f>
        <v>0</v>
      </c>
      <c r="D9" s="9">
        <f>'Příloha č.1.'!E88</f>
        <v>0</v>
      </c>
    </row>
    <row r="10" spans="1:4" ht="15.75" thickBot="1" x14ac:dyDescent="0.3">
      <c r="A10" s="39" t="s">
        <v>61</v>
      </c>
      <c r="B10" s="9">
        <f>'Příloha č.1.'!C89</f>
        <v>0</v>
      </c>
      <c r="C10" s="9">
        <f>'Příloha č.1.'!D89</f>
        <v>0</v>
      </c>
      <c r="D10" s="9">
        <f>'Příloha č.1.'!E89</f>
        <v>0</v>
      </c>
    </row>
    <row r="11" spans="1:4" ht="15.75" thickBot="1" x14ac:dyDescent="0.3"/>
    <row r="12" spans="1:4" ht="15.75" thickBot="1" x14ac:dyDescent="0.3">
      <c r="A12" s="44"/>
      <c r="B12" s="91" t="s">
        <v>73</v>
      </c>
      <c r="C12" s="90"/>
      <c r="D12" s="112"/>
    </row>
    <row r="13" spans="1:4" ht="15.75" thickBot="1" x14ac:dyDescent="0.3">
      <c r="A13" s="41" t="s">
        <v>70</v>
      </c>
      <c r="B13" s="9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  <c r="C13" s="7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  <c r="D13" s="7">
        <f>(SUMIF('Příloha 2 sklo'!G5:G27,"1 x 7 dnů",'Příloha 2 sklo'!C5:C27)*52) + (SUMIF('Příloha 2 sklo'!G5:G27,"1 x 14 dnů",'Příloha 2 sklo'!C5:C27)*26) + (SUMIF('Příloha 2 sklo'!G5:G27,"1 x měsíc",'Příloha 2 sklo'!C5:C27)*12)</f>
        <v>220</v>
      </c>
    </row>
    <row r="14" spans="1:4" ht="15.75" thickBot="1" x14ac:dyDescent="0.3">
      <c r="A14" s="41" t="s">
        <v>62</v>
      </c>
      <c r="B14" s="9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  <c r="C14" s="7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  <c r="D14" s="7">
        <f>(SUMIF('Příloha 2 sklo'!G5:G27,"1 x 7 dnů",'Příloha 2 sklo'!D5:D27)*52)+( SUMIF('Příloha 2 sklo'!G5:G27,"1 x 14 dnů",'Příloha 2 sklo'!D5:D27)*26)+( SUMIF('Příloha 2 sklo'!G5:G27,"1 x měsíc",'Příloha 2 sklo'!D5:D27)*12)</f>
        <v>518</v>
      </c>
    </row>
    <row r="15" spans="1:4" ht="15.75" thickBot="1" x14ac:dyDescent="0.3">
      <c r="A15" s="39" t="s">
        <v>61</v>
      </c>
      <c r="B15" s="29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  <c r="C15" s="24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  <c r="D15" s="24">
        <f>(SUMIF('Příloha 2 sklo'!G5:G27,"1 x 7 dnů",'Příloha 2 sklo'!E5:E27)*52) + (SUMIF('Příloha 2 sklo'!G5:G27,"1 x 14 dnů",'Příloha 2 sklo'!E5:E27)*26) + (SUMIF('Příloha 2 sklo'!G5:G27,"1 x měsíc",'Příloha 2 sklo'!E5:E27)*12)</f>
        <v>206</v>
      </c>
    </row>
    <row r="16" spans="1:4" ht="15.75" thickBot="1" x14ac:dyDescent="0.3"/>
    <row r="17" spans="1:4" x14ac:dyDescent="0.25">
      <c r="A17" s="44"/>
      <c r="B17" s="46" t="s">
        <v>72</v>
      </c>
      <c r="C17" s="45"/>
      <c r="D17" s="113"/>
    </row>
    <row r="18" spans="1:4" ht="15.75" thickBot="1" x14ac:dyDescent="0.3">
      <c r="A18" s="44"/>
      <c r="B18" s="43" t="s">
        <v>71</v>
      </c>
      <c r="C18" s="42"/>
      <c r="D18" s="114"/>
    </row>
    <row r="19" spans="1:4" ht="15.75" thickBot="1" x14ac:dyDescent="0.3">
      <c r="A19" s="41" t="s">
        <v>70</v>
      </c>
      <c r="B19" s="40">
        <f t="shared" ref="B19:D21" si="0">PRODUCT(B8*B13)</f>
        <v>0</v>
      </c>
      <c r="C19" s="89">
        <f t="shared" si="0"/>
        <v>0</v>
      </c>
      <c r="D19" s="89">
        <f t="shared" si="0"/>
        <v>0</v>
      </c>
    </row>
    <row r="20" spans="1:4" ht="15.75" thickBot="1" x14ac:dyDescent="0.3">
      <c r="A20" s="41" t="s">
        <v>62</v>
      </c>
      <c r="B20" s="88">
        <f t="shared" si="0"/>
        <v>0</v>
      </c>
      <c r="C20" s="87">
        <f t="shared" si="0"/>
        <v>0</v>
      </c>
      <c r="D20" s="87">
        <f t="shared" si="0"/>
        <v>0</v>
      </c>
    </row>
    <row r="21" spans="1:4" ht="15.75" thickBot="1" x14ac:dyDescent="0.3">
      <c r="A21" s="39" t="s">
        <v>61</v>
      </c>
      <c r="B21" s="86">
        <f t="shared" si="0"/>
        <v>0</v>
      </c>
      <c r="C21" s="38">
        <f t="shared" si="0"/>
        <v>0</v>
      </c>
      <c r="D21" s="38">
        <f t="shared" si="0"/>
        <v>0</v>
      </c>
    </row>
    <row r="22" spans="1:4" x14ac:dyDescent="0.25">
      <c r="A22" s="103" t="s">
        <v>69</v>
      </c>
      <c r="B22" s="36">
        <f>SUM(B19:B21)</f>
        <v>0</v>
      </c>
      <c r="C22" s="36">
        <f>SUM(C19:C21)</f>
        <v>0</v>
      </c>
      <c r="D22" s="36">
        <f>SUM(D19:D21)</f>
        <v>0</v>
      </c>
    </row>
    <row r="23" spans="1:4" x14ac:dyDescent="0.25">
      <c r="D23" s="36"/>
    </row>
    <row r="24" spans="1:4" x14ac:dyDescent="0.25">
      <c r="A24" t="s">
        <v>68</v>
      </c>
      <c r="D24" s="36">
        <f>B22+C22+D22</f>
        <v>0</v>
      </c>
    </row>
  </sheetData>
  <protectedRanges>
    <protectedRange sqref="B8:D10" name="Oblast1"/>
  </protectedRanges>
  <mergeCells count="2">
    <mergeCell ref="A5:A7"/>
    <mergeCell ref="B5:D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3AF6-793D-46F7-89AB-B7C2D5675BF1}">
  <dimension ref="A1:BQW8"/>
  <sheetViews>
    <sheetView workbookViewId="0">
      <selection activeCell="F27" sqref="F27"/>
    </sheetView>
  </sheetViews>
  <sheetFormatPr defaultRowHeight="15" x14ac:dyDescent="0.25"/>
  <cols>
    <col min="1" max="1" width="18.5703125" customWidth="1"/>
    <col min="2" max="2" width="27.5703125" customWidth="1"/>
    <col min="5" max="5" width="9.140625" customWidth="1"/>
    <col min="6" max="6" width="9.5703125" customWidth="1"/>
    <col min="7" max="7" width="17.7109375" customWidth="1"/>
    <col min="8" max="8" width="14" customWidth="1"/>
    <col min="10" max="10" width="13.140625" customWidth="1"/>
    <col min="11" max="11" width="9.7109375" customWidth="1"/>
    <col min="15" max="15" width="11.42578125" customWidth="1"/>
  </cols>
  <sheetData>
    <row r="1" spans="1:1817" x14ac:dyDescent="0.25">
      <c r="A1" t="s">
        <v>102</v>
      </c>
    </row>
    <row r="2" spans="1:1817" ht="15.75" thickBot="1" x14ac:dyDescent="0.3"/>
    <row r="3" spans="1:1817" ht="15.75" thickBot="1" x14ac:dyDescent="0.3">
      <c r="A3" s="104">
        <v>200140</v>
      </c>
      <c r="B3" s="34" t="s">
        <v>99</v>
      </c>
    </row>
    <row r="4" spans="1:1817" ht="17.25" customHeight="1" thickBot="1" x14ac:dyDescent="0.3">
      <c r="A4" s="33" t="s">
        <v>65</v>
      </c>
      <c r="B4" s="32" t="s">
        <v>64</v>
      </c>
      <c r="C4" s="31" t="s">
        <v>63</v>
      </c>
      <c r="D4" s="31" t="s">
        <v>62</v>
      </c>
      <c r="E4" s="31" t="s">
        <v>61</v>
      </c>
      <c r="F4" s="31" t="s">
        <v>60</v>
      </c>
      <c r="G4" s="31" t="s">
        <v>59</v>
      </c>
      <c r="H4" s="31" t="s">
        <v>58</v>
      </c>
      <c r="I4" s="31" t="s">
        <v>89</v>
      </c>
      <c r="J4" s="1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</row>
    <row r="5" spans="1:1817" s="6" customFormat="1" ht="15.75" thickBot="1" x14ac:dyDescent="0.3">
      <c r="A5" s="10" t="s">
        <v>54</v>
      </c>
      <c r="B5" s="9" t="s">
        <v>10</v>
      </c>
      <c r="C5" s="7"/>
      <c r="D5" s="7">
        <v>1</v>
      </c>
      <c r="E5" s="7"/>
      <c r="F5" s="7"/>
      <c r="G5" s="20" t="s">
        <v>95</v>
      </c>
      <c r="H5" s="7" t="s">
        <v>1</v>
      </c>
      <c r="I5" s="93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</row>
    <row r="6" spans="1:1817" s="6" customFormat="1" ht="15.75" thickBot="1" x14ac:dyDescent="0.3">
      <c r="A6" s="10" t="s">
        <v>51</v>
      </c>
      <c r="B6" s="9" t="s">
        <v>98</v>
      </c>
      <c r="C6" s="7"/>
      <c r="D6" s="7">
        <v>1</v>
      </c>
      <c r="E6" s="7"/>
      <c r="F6" s="7"/>
      <c r="G6" s="107" t="s">
        <v>97</v>
      </c>
      <c r="H6" s="7" t="s">
        <v>1</v>
      </c>
      <c r="I6" s="93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</row>
    <row r="7" spans="1:1817" ht="15.75" thickBot="1" x14ac:dyDescent="0.3">
      <c r="A7" s="5" t="s">
        <v>0</v>
      </c>
      <c r="B7" s="4"/>
      <c r="C7" s="3"/>
      <c r="D7" s="3">
        <v>2</v>
      </c>
      <c r="E7" s="3"/>
      <c r="F7" s="3"/>
      <c r="G7" s="3"/>
      <c r="H7" s="3"/>
      <c r="I7" s="9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</row>
    <row r="8" spans="1:1817" x14ac:dyDescent="0.25"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1cfe40-64e6-48a4-a923-d8a21d9bc96d" xsi:nil="true"/>
    <lcf76f155ced4ddcb4097134ff3c332f xmlns="42aeb5e0-4d8c-495b-8ac8-9c7e0f910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8630FF-10C6-4AD3-9FE0-1E916C42A3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0E2BF-A489-415D-98BD-D477DC10F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6062E-B9F9-4F2C-B96F-601CF8E6A8A1}">
  <ds:schemaRefs>
    <ds:schemaRef ds:uri="http://schemas.microsoft.com/office/2006/metadata/properties"/>
    <ds:schemaRef ds:uri="http://schemas.microsoft.com/office/infopath/2007/PartnerControls"/>
    <ds:schemaRef ds:uri="9490f072-ce54-463d-b110-3d52d9809304"/>
    <ds:schemaRef ds:uri="7576dac3-7cc8-49be-868e-e1f664dc6fd2"/>
    <ds:schemaRef ds:uri="1c1cfe40-64e6-48a4-a923-d8a21d9bc96d"/>
    <ds:schemaRef ds:uri="42aeb5e0-4d8c-495b-8ac8-9c7e0f9108af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Příloha 2 směsný</vt:lpstr>
      <vt:lpstr>List2 směsný</vt:lpstr>
      <vt:lpstr>Příloha 2 papír</vt:lpstr>
      <vt:lpstr>List2 papír</vt:lpstr>
      <vt:lpstr>Příloha 2 plasty</vt:lpstr>
      <vt:lpstr>List 2 plasty</vt:lpstr>
      <vt:lpstr>Příloha 2 sklo</vt:lpstr>
      <vt:lpstr>List 2 sklo</vt:lpstr>
      <vt:lpstr>Příloha 2 kovy</vt:lpstr>
      <vt:lpstr>List2 kovy</vt:lpstr>
      <vt:lpstr>Příloha 2 bio</vt:lpstr>
      <vt:lpstr>Příloha č.1.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Brabec</dc:creator>
  <cp:lastModifiedBy>Pavel Přikryl</cp:lastModifiedBy>
  <cp:lastPrinted>2025-09-15T09:41:03Z</cp:lastPrinted>
  <dcterms:created xsi:type="dcterms:W3CDTF">2015-06-05T18:19:34Z</dcterms:created>
  <dcterms:modified xsi:type="dcterms:W3CDTF">2025-09-30T09:26:18Z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