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840" windowHeight="1363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'Rekapitulace'!$G$33</definedName>
    <definedName name="Dodavka0">'Položky'!#REF!</definedName>
    <definedName name="HSV">'Rekapitulace'!$E$33</definedName>
    <definedName name="HSV0">'Položky'!#REF!</definedName>
    <definedName name="HZS">'Rekapitulace'!$I$33</definedName>
    <definedName name="HZS0">'Položky'!#REF!</definedName>
    <definedName name="JKSO">'Krycí list'!$F$4</definedName>
    <definedName name="MJ">'Krycí list'!$G$4</definedName>
    <definedName name="Mont">'Rekapitulace'!$H$33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list'!$A$1:$G$44</definedName>
    <definedName name="_xlnm.Print_Area" localSheetId="2">'Položky'!$A$1:$G$311</definedName>
    <definedName name="_xlnm.Print_Area" localSheetId="1">'Rekapitulace'!$A$1:$I$42</definedName>
    <definedName name="PocetMJ">'Krycí list'!$G$7</definedName>
    <definedName name="Poznamka">'Krycí list'!$B$37</definedName>
    <definedName name="Projektant">'Krycí list'!$C$7</definedName>
    <definedName name="PSV">'Rekapitulace'!$F$33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'Rekapitulace'!$H$41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<sst xmlns="http://schemas.openxmlformats.org/spreadsheetml/2006/main" count="855" uniqueCount="538">
  <si>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</si>
  <si>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</si>
  <si>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</si>
  <si>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</si>
  <si>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</si>
  <si>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</si>
  <si>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</si>
  <si>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</si>
  <si>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</si>
  <si>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</si>
  <si>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</si>
  <si>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</si>
  <si>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</si>
  <si>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</si>
  <si>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</si>
  <si>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</si>
  <si>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</si>
  <si>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</si>
  <si>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</si>
  <si>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</si>
  <si>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</si>
  <si>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</si>
  <si>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</si>
  <si>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</si>
  <si>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</si>
  <si>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</si>
  <si>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</si>
  <si>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</si>
  <si>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</si>
  <si>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</si>
  <si>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</si>
  <si>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</si>
  <si>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</si>
  <si>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</si>
  <si>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</si>
  <si>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</si>
  <si>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</si>
  <si>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</si>
  <si>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</si>
  <si>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</si>
  <si>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</si>
  <si>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</si>
  <si>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</si>
  <si>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</si>
  <si>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</si>
  <si>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</si>
  <si>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</si>
  <si>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</si>
  <si>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</si>
  <si>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</si>
  <si>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</si>
  <si>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</si>
  <si>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</si>
  <si>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</si>
  <si>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</si>
  <si>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</si>
  <si>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</si>
  <si>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</si>
  <si>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</si>
  <si>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</si>
  <si>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</si>
  <si>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</si>
  <si>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</si>
  <si>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</si>
  <si>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</si>
  <si>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</si>
  <si>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</si>
  <si>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Rekonstrukce kina Scala</t>
  </si>
  <si>
    <t>1.1</t>
  </si>
  <si>
    <t xml:space="preserve">Odkopávka v kanálu,omezený prostor </t>
  </si>
  <si>
    <t>m3</t>
  </si>
  <si>
    <t>VZT kanály:</t>
  </si>
  <si>
    <t>sedimenty tl. 10cm:0,1*(125+20)</t>
  </si>
  <si>
    <t>1.2</t>
  </si>
  <si>
    <t>Příplatek za zemní práce v kanálu bez možnosti chůze</t>
  </si>
  <si>
    <t>;VZT kanály</t>
  </si>
  <si>
    <t>162 20-1201.R00</t>
  </si>
  <si>
    <t xml:space="preserve">Vodorovné přemíst. výkopku nošením hor.1-4, do 10m </t>
  </si>
  <si>
    <t>162 20-1209.R00</t>
  </si>
  <si>
    <t xml:space="preserve">Příplatek za dalších 10 m nošení výkopku z hor.1-4 </t>
  </si>
  <si>
    <t>13*14,5</t>
  </si>
  <si>
    <t>161 10-1101.R00</t>
  </si>
  <si>
    <t xml:space="preserve">Svislé přemístění výkopku z hor.1-4 do 2,5 m </t>
  </si>
  <si>
    <t>162 30-1102.R00</t>
  </si>
  <si>
    <t xml:space="preserve">Vodorovné přemístění výkopku z hor.1-4 do 1000 m </t>
  </si>
  <si>
    <t>162 70-1109.R00</t>
  </si>
  <si>
    <t xml:space="preserve">Příplatek k vod. přemístění hor.1-4 za další 1 km </t>
  </si>
  <si>
    <t>15*14,5</t>
  </si>
  <si>
    <t>171 20-1201.R00</t>
  </si>
  <si>
    <t xml:space="preserve">Uložení sypaniny na skl.-modelace na výšku přes 2m </t>
  </si>
  <si>
    <t>199 00-0002.R00</t>
  </si>
  <si>
    <t xml:space="preserve">Poplatek za skládku horniny 1- 4 </t>
  </si>
  <si>
    <t>3</t>
  </si>
  <si>
    <t>Svislé a kompletní konstrukce</t>
  </si>
  <si>
    <t>342 24-8109.R00</t>
  </si>
  <si>
    <t xml:space="preserve">Příčky POROTHERM 8 P+D na MVC 5, tl. 80 mm </t>
  </si>
  <si>
    <t>m2</t>
  </si>
  <si>
    <t>00.09:2,5*(2,27+1,44)-0,8*1,97</t>
  </si>
  <si>
    <t>00.10:3,2*(2,27+2,2+1,66)-0,8*1,97*2</t>
  </si>
  <si>
    <t>311</t>
  </si>
  <si>
    <t>Sádrokartonové konstrukce</t>
  </si>
  <si>
    <t>347 01-5133.R00</t>
  </si>
  <si>
    <t xml:space="preserve">Předstěna SDK,tl.115mm, ocel.kce CW, 1x RBI 12,5mm </t>
  </si>
  <si>
    <t>00.09:3,2*(2,2+1,5)</t>
  </si>
  <si>
    <t>00.10:1,5*2,8</t>
  </si>
  <si>
    <t>0.25:2,95*4,6</t>
  </si>
  <si>
    <t>767 58-6201.RT1</t>
  </si>
  <si>
    <t>Podhled minerální,závěs,kotvení kazety 600/600mm</t>
  </si>
  <si>
    <t>00.07:24,1</t>
  </si>
  <si>
    <t>00.10:3,9</t>
  </si>
  <si>
    <t>00.21:52,05</t>
  </si>
  <si>
    <t>0.25:32,5</t>
  </si>
  <si>
    <t>311.1</t>
  </si>
  <si>
    <t>Podhled minerální,závěs,kotvení kazety 600/600mm, perforované</t>
  </si>
  <si>
    <t>00.09:7,2</t>
  </si>
  <si>
    <t>61</t>
  </si>
  <si>
    <t>Upravy povrchů vnitřní</t>
  </si>
  <si>
    <t>612 47-3181.R00</t>
  </si>
  <si>
    <t xml:space="preserve">Omítka vnitřního zdiva ze suché směsi, hladká </t>
  </si>
  <si>
    <t>pod keramické obklady:2,5*(6+6)+1,5*6</t>
  </si>
  <si>
    <t>612 47-3182.R00</t>
  </si>
  <si>
    <t xml:space="preserve">Omítka vnitřního zdiva ze suché směsi, štuková </t>
  </si>
  <si>
    <t>24,16*2</t>
  </si>
  <si>
    <t>612 43-3212.R00</t>
  </si>
  <si>
    <t xml:space="preserve">Omítka sanační střední zasolení, dvouvrstvá, 25 mm </t>
  </si>
  <si>
    <t>na otlučené omítky:180</t>
  </si>
  <si>
    <t>611 47-3112.R00</t>
  </si>
  <si>
    <t xml:space="preserve">Omítka vnitřní stropů ze suché směsi, štuková </t>
  </si>
  <si>
    <t>otlučené omítky:20</t>
  </si>
  <si>
    <t>612 47-3186.R00</t>
  </si>
  <si>
    <t xml:space="preserve">Příplatek za zabudované rohovníky </t>
  </si>
  <si>
    <t>m</t>
  </si>
  <si>
    <t>612 47-3185.R00</t>
  </si>
  <si>
    <t xml:space="preserve">Příplatek za zabudované omítníky v ploše stěn </t>
  </si>
  <si>
    <t>39+48,32+180</t>
  </si>
  <si>
    <t>612 42-1331.RT2</t>
  </si>
  <si>
    <t>Oprava vápen.omítek stěn do 30 % pl. - štukových s použitím suché maltové směsi</t>
  </si>
  <si>
    <t>VZT strojovna:170</t>
  </si>
  <si>
    <t>0.32,0.33,0.36:2,85*25</t>
  </si>
  <si>
    <t>611 42-1331.RT2</t>
  </si>
  <si>
    <t>Oprava váp.omítek stropů do 30% plochy - štukových s použitím suché maltové směsi</t>
  </si>
  <si>
    <t>0.32,0.33,0.36:16+41,15+29,45</t>
  </si>
  <si>
    <t>617 45-5420.R00</t>
  </si>
  <si>
    <t xml:space="preserve">Oprava omítek cementových šachet, ocel.hlaz.do 50% </t>
  </si>
  <si>
    <t>VZT kanály:50</t>
  </si>
  <si>
    <t>63</t>
  </si>
  <si>
    <t>Podlahy a podlahové konstrukce</t>
  </si>
  <si>
    <t>631 31-2611.R00</t>
  </si>
  <si>
    <t xml:space="preserve">Mazanina betonová tl. 5 - 8 cm C 16/20  (B 20) </t>
  </si>
  <si>
    <t>0.25:0,05*32,5</t>
  </si>
  <si>
    <t>sokl pod čerpadla:0,08*1</t>
  </si>
  <si>
    <t>0.28:0,05*5,45</t>
  </si>
  <si>
    <t>sprchy:0,05*(3,3+3,85)</t>
  </si>
  <si>
    <t>631 31-3621.R00</t>
  </si>
  <si>
    <t xml:space="preserve">Mazanina betonová tl. 8 - 12 cm C 20/25  (B 25) </t>
  </si>
  <si>
    <t>00.08-00.10:0,1*13</t>
  </si>
  <si>
    <t>631 31-9181.R00</t>
  </si>
  <si>
    <t xml:space="preserve">Příplatek za sklon mazaniny do 35 st. tl. 5 - 8 cm </t>
  </si>
  <si>
    <t>631 59-1125.R00</t>
  </si>
  <si>
    <t xml:space="preserve">Násyp pod podlahy z liaporu </t>
  </si>
  <si>
    <t>0.25:0,1*32,5</t>
  </si>
  <si>
    <t>94</t>
  </si>
  <si>
    <t>Lešení a stavební výtahy</t>
  </si>
  <si>
    <t>941 95-5002.R00</t>
  </si>
  <si>
    <t xml:space="preserve">Lešení lehké pomocné, výška podlahy do 1,9 m </t>
  </si>
  <si>
    <t>515+350</t>
  </si>
  <si>
    <t>943 94-3221.R00</t>
  </si>
  <si>
    <t xml:space="preserve">Montáž lešení prostorové lehké, do 200kg, H 10 m </t>
  </si>
  <si>
    <t>sál:10*336,55</t>
  </si>
  <si>
    <t>schodiště:6,5*(14,65+14,7+14,85+11,3+16+29,45)</t>
  </si>
  <si>
    <t>943 94-3292.R00</t>
  </si>
  <si>
    <t xml:space="preserve">Příplatek za každý měsíc použití k pol..3221, 3222 </t>
  </si>
  <si>
    <t>4021,675*3</t>
  </si>
  <si>
    <t>943 94-3821.R00</t>
  </si>
  <si>
    <t xml:space="preserve">Demontáž lešení, prostor. lehké, 200 kPa, H 10 m </t>
  </si>
  <si>
    <t>95</t>
  </si>
  <si>
    <t>Dokončovací kce na pozem.stav.</t>
  </si>
  <si>
    <t>952 90-1111.R00</t>
  </si>
  <si>
    <t xml:space="preserve">Vyčištění budov o výšce podlaží do 4 m </t>
  </si>
  <si>
    <t>952 90-1114.R00</t>
  </si>
  <si>
    <t xml:space="preserve">Vyčištění budov o výšce podlaží nad 4 m </t>
  </si>
  <si>
    <t>sál:336,55</t>
  </si>
  <si>
    <t>schodiště:(14,65+14,7+14,85+11,3+16+29,45)</t>
  </si>
  <si>
    <t>95.1</t>
  </si>
  <si>
    <t xml:space="preserve">Staveništní přípomoce pro profese </t>
  </si>
  <si>
    <t>hod</t>
  </si>
  <si>
    <t>95.2</t>
  </si>
  <si>
    <t>Vyčištění prostor od hrubých nečistot nánosy prachu apod.</t>
  </si>
  <si>
    <t>kino:200</t>
  </si>
  <si>
    <t>VZT strojovna:100</t>
  </si>
  <si>
    <t>95.3</t>
  </si>
  <si>
    <t xml:space="preserve">Očištění povrchů VZT kanálů stlačeným vzduchem </t>
  </si>
  <si>
    <t>953 98-1101.R00</t>
  </si>
  <si>
    <t xml:space="preserve">Chemické kotvy do betonu, hl.100 mm, M 8, ampule </t>
  </si>
  <si>
    <t>kus</t>
  </si>
  <si>
    <t>96</t>
  </si>
  <si>
    <t>Bourání konstrukcí</t>
  </si>
  <si>
    <t>968 06-1125.R00</t>
  </si>
  <si>
    <t xml:space="preserve">Vyvěšení dřevěných dveřních křídel pl. do 2 m2 </t>
  </si>
  <si>
    <t>800/1970:3</t>
  </si>
  <si>
    <t>900/1970:1</t>
  </si>
  <si>
    <t>968 07-2455.R00</t>
  </si>
  <si>
    <t xml:space="preserve">Vybourání kovových dveřních zárubní pl. do 2 m2 </t>
  </si>
  <si>
    <t>0,8*1,97*3+0,9*1,97</t>
  </si>
  <si>
    <t>962 20-0011.RAA</t>
  </si>
  <si>
    <t>Bourání příček z cihel pálených tloušťka 10 cm</t>
  </si>
  <si>
    <t>00.08-00.10:2,3*(1,44+2,27)+4,2*1,94-0,8*1,97*2</t>
  </si>
  <si>
    <t>00.18 podezdívka:0,95*18</t>
  </si>
  <si>
    <t>VZT strojovna:2,1*36</t>
  </si>
  <si>
    <t>965 04-2141.RT2</t>
  </si>
  <si>
    <t>Bourání mazanin betonových tl. 10 cm, nad 4 m2 ručně tl. mazaniny 8 - 10 cm</t>
  </si>
  <si>
    <t>978 01-1191.R00</t>
  </si>
  <si>
    <t xml:space="preserve">Otlučení omítek vnitřních vápenných stropů </t>
  </si>
  <si>
    <t>978 01-3191.R00</t>
  </si>
  <si>
    <t xml:space="preserve">Otlučení omítek vnitřních stěn </t>
  </si>
  <si>
    <t>776 51-1810.R00</t>
  </si>
  <si>
    <t>Odstranění povlakových podlah lepených bez podložky,vč. soklu</t>
  </si>
  <si>
    <t>PVC:412</t>
  </si>
  <si>
    <t>koberec:300</t>
  </si>
  <si>
    <t>776 20-0810.R00</t>
  </si>
  <si>
    <t xml:space="preserve">Odstranění PVC podlah lepen. bez podl. ze schodišť </t>
  </si>
  <si>
    <t>776 20-0830.R00</t>
  </si>
  <si>
    <t xml:space="preserve">Odstranění hran schodišťových stupňů </t>
  </si>
  <si>
    <t>978 50-0010.RA0</t>
  </si>
  <si>
    <t xml:space="preserve">Odsekání vnitřních obkladů </t>
  </si>
  <si>
    <t>970 05-1060.R00</t>
  </si>
  <si>
    <t>Vrtání jádrové do ŽB do D 60 mm pro profese</t>
  </si>
  <si>
    <t>1,5+1*5</t>
  </si>
  <si>
    <t>970 03-1060.R00</t>
  </si>
  <si>
    <t>Vrtání jádrové do zdiva cihelného do D 60 mm pro profese</t>
  </si>
  <si>
    <t>0,3*6+0,8*2</t>
  </si>
  <si>
    <t>970 25-1150.R00</t>
  </si>
  <si>
    <t xml:space="preserve">Řezání železobetonu hl. řezu 150 mm </t>
  </si>
  <si>
    <t>VZT strojovna:3,5</t>
  </si>
  <si>
    <t>962 05-1116.R00</t>
  </si>
  <si>
    <t xml:space="preserve">Bourání příček železobetonových tl. 15 cm </t>
  </si>
  <si>
    <t>VZT strojovna:0,75</t>
  </si>
  <si>
    <t>784 90-0010.RAB</t>
  </si>
  <si>
    <t>Odstranění stávajících maleb oškrábáním</t>
  </si>
  <si>
    <t>767 58-1803.R00</t>
  </si>
  <si>
    <t xml:space="preserve">Demontáž podhledů - tvarovaných plechů </t>
  </si>
  <si>
    <t>00.21:52,06</t>
  </si>
  <si>
    <t>767 58-2800.R00</t>
  </si>
  <si>
    <t xml:space="preserve">Demontáž podhledů - roštů </t>
  </si>
  <si>
    <t>762 52-6811.R00</t>
  </si>
  <si>
    <t xml:space="preserve">Demontáž podlah bez polštářů z dřevotřísky do 2 cm </t>
  </si>
  <si>
    <t>podium, 2 vrstvy:2*(90+20)</t>
  </si>
  <si>
    <t>767 99-6805.R00</t>
  </si>
  <si>
    <t xml:space="preserve">Demontáž atypických ocelových konstr. nad 500 kg </t>
  </si>
  <si>
    <t>kg</t>
  </si>
  <si>
    <t>OK podia:800</t>
  </si>
  <si>
    <t>96.1</t>
  </si>
  <si>
    <t>Demontáž rohových lišt sloupů a stěn k dalšímu použití</t>
  </si>
  <si>
    <t>2,3*48</t>
  </si>
  <si>
    <t>96.2</t>
  </si>
  <si>
    <t xml:space="preserve">Demontáž stávajících vitrín k dalšímu použití </t>
  </si>
  <si>
    <t>96.3</t>
  </si>
  <si>
    <t xml:space="preserve">Demontáž čalounění stěn a parapetů </t>
  </si>
  <si>
    <t>96.4</t>
  </si>
  <si>
    <t>Demontáž stávajících sedadel,k dalšímu použití uskladnění,ruční přesuny</t>
  </si>
  <si>
    <t>96.5</t>
  </si>
  <si>
    <t xml:space="preserve">Demontáž čalounění lemu balkonu </t>
  </si>
  <si>
    <t>978 02-3411.R00</t>
  </si>
  <si>
    <t xml:space="preserve">Vysekání a úprava spár zdiva cihelného mimo komín. </t>
  </si>
  <si>
    <t>tech. místnosti:80</t>
  </si>
  <si>
    <t>979 08-2111.R00</t>
  </si>
  <si>
    <t xml:space="preserve">Vnitrostaveništní doprava suti do 10 m </t>
  </si>
  <si>
    <t>t</t>
  </si>
  <si>
    <t>979 08-2121.R00</t>
  </si>
  <si>
    <t xml:space="preserve">Příplatek k vnitrost. dopravě suti za dalších 5 m </t>
  </si>
  <si>
    <t>8*80,46</t>
  </si>
  <si>
    <t>979 01-1111.R00</t>
  </si>
  <si>
    <t xml:space="preserve">Svislá doprava suti a vybour. hmot za 2.NP a 1.PP </t>
  </si>
  <si>
    <t>80,46-10,2</t>
  </si>
  <si>
    <t>979 01-1211.R00</t>
  </si>
  <si>
    <t xml:space="preserve">Svislá doprava suti a vybour. hmot za 2.NP nošením </t>
  </si>
  <si>
    <t>VZT strojovna:10,2</t>
  </si>
  <si>
    <t>979 01-1219.R00</t>
  </si>
  <si>
    <t xml:space="preserve">Přípl.k svislé dopr.suti za každé další NP nošením </t>
  </si>
  <si>
    <t>VZT strojovna:10,2*2</t>
  </si>
  <si>
    <t>979 08-1111.R00</t>
  </si>
  <si>
    <t xml:space="preserve">Odvoz suti a vybour. hmot na skládku do 1 km </t>
  </si>
  <si>
    <t>979 08-1121.R00</t>
  </si>
  <si>
    <t xml:space="preserve">Příplatek k odvozu za každý další 1 km </t>
  </si>
  <si>
    <t>15*80,46</t>
  </si>
  <si>
    <t>979 99-9999.R00</t>
  </si>
  <si>
    <t xml:space="preserve">Poplatek za skladku 10 % příměsí </t>
  </si>
  <si>
    <t>99</t>
  </si>
  <si>
    <t>Staveništní přesun hmot</t>
  </si>
  <si>
    <t>999 28-1108.R00</t>
  </si>
  <si>
    <t xml:space="preserve">Přesun hmot pro opravy a údržbu do výšky 12 m </t>
  </si>
  <si>
    <t>711</t>
  </si>
  <si>
    <t>Izolace proti vodě</t>
  </si>
  <si>
    <t>711 21-0020.RA0</t>
  </si>
  <si>
    <t xml:space="preserve">Stěrka hydroizolační těsnicí hmotou </t>
  </si>
  <si>
    <t>;00.08-00.10</t>
  </si>
  <si>
    <t>podlahy:13</t>
  </si>
  <si>
    <t>stěny:2,5*(2,2*2+1,5)</t>
  </si>
  <si>
    <t>998 71-1202.R00</t>
  </si>
  <si>
    <t xml:space="preserve">Přesun hmot pro izolace proti vodě, výšky do 12 m </t>
  </si>
  <si>
    <t>714</t>
  </si>
  <si>
    <t>Izol akustické a protiotřesové</t>
  </si>
  <si>
    <t>00.30 stěny+ strop:2,5*11,2+6,1</t>
  </si>
  <si>
    <t>714.1</t>
  </si>
  <si>
    <t>00.30 stěny+ strop:(2,5*11,2+6,1)*1,1</t>
  </si>
  <si>
    <t>714.2</t>
  </si>
  <si>
    <t>Podlahová antivibrační deska Sylomer G25 kotvení,doplňky.D+M</t>
  </si>
  <si>
    <t>00.30:1</t>
  </si>
  <si>
    <t>714.3</t>
  </si>
  <si>
    <t>Pryžová akustická izolace pro kotvení podia tl. 5mm,kotvení,doplňky,D+M</t>
  </si>
  <si>
    <t>podium:3</t>
  </si>
  <si>
    <t>998 71-4202.R00</t>
  </si>
  <si>
    <t xml:space="preserve">Přesun hmot pro akustická opatření, výšky do 12 m </t>
  </si>
  <si>
    <t>762</t>
  </si>
  <si>
    <t>Konstrukce tesařské</t>
  </si>
  <si>
    <t>762 71-2110.R00</t>
  </si>
  <si>
    <t xml:space="preserve">Montáž vázaných konstrukcí hraněných do 120 cm2 </t>
  </si>
  <si>
    <t>čelní stěna podia:52</t>
  </si>
  <si>
    <t>605-12121</t>
  </si>
  <si>
    <t xml:space="preserve">Řezivo jehličnaté - hranoly - jak. I L=4-6 m </t>
  </si>
  <si>
    <t>čelní stěna podia:52*0,06*0,06*1,1</t>
  </si>
  <si>
    <t>762 79-5000.R00</t>
  </si>
  <si>
    <t xml:space="preserve">Spojovací prostředky pro vázané konstrukce </t>
  </si>
  <si>
    <t>762 51-2115.R00</t>
  </si>
  <si>
    <t xml:space="preserve">Položení desek podlahových na pero a drážku </t>
  </si>
  <si>
    <t>podium:2*70,5</t>
  </si>
  <si>
    <t>607-26012.A</t>
  </si>
  <si>
    <t xml:space="preserve">Deska dřevoštěpková OSB 3 N - 4PD tl. 15 mm </t>
  </si>
  <si>
    <t>podium:2*70,5*1,1</t>
  </si>
  <si>
    <t>762 59-5000.R00</t>
  </si>
  <si>
    <t xml:space="preserve">Spojovací a ochranné prostředky k položení podlah </t>
  </si>
  <si>
    <t>podium:2*70,5*1,1*0,03</t>
  </si>
  <si>
    <t>998 76-2202.R00</t>
  </si>
  <si>
    <t xml:space="preserve">Přesun hmot pro tesařské konstrukce, výšky do 12 m </t>
  </si>
  <si>
    <t>766</t>
  </si>
  <si>
    <t>Konstrukce truhlářské</t>
  </si>
  <si>
    <t>766.1</t>
  </si>
  <si>
    <t>Dveře vnitřní 800/1970 ocelová zárubeň kování,zámek,doplňky,D+M</t>
  </si>
  <si>
    <t>766.2</t>
  </si>
  <si>
    <t>Zpětná montáž dveří a zárubně 900/1970 - m.č. 0.25 zvýšení o 150mm,nátěr,kování,zámek,doplňky</t>
  </si>
  <si>
    <t>766.3</t>
  </si>
  <si>
    <t>Repase stáv. koženkových dveří 800/1970 opravy koženky,nátěry,kování,zámek,doplňky</t>
  </si>
  <si>
    <t>766.4</t>
  </si>
  <si>
    <t>Repase dýhování madel sedadel,povrchová úprava doplňky</t>
  </si>
  <si>
    <t>766.5</t>
  </si>
  <si>
    <t>Repase stáv. dveří 700/1970 m.č. 00.30 nátěry,kování,zámek,doplňky</t>
  </si>
  <si>
    <t>766.6</t>
  </si>
  <si>
    <t>Zpětná montáž sedadel sálu,doprava,nošení na místo kotvení,doplňky</t>
  </si>
  <si>
    <t>998 76-6202.R00</t>
  </si>
  <si>
    <t xml:space="preserve">Přesun hmot pro truhlářské konstr., výšky do 12 m </t>
  </si>
  <si>
    <t>767</t>
  </si>
  <si>
    <t>Konstrukce zámečnické</t>
  </si>
  <si>
    <t>767 99-5101.R00</t>
  </si>
  <si>
    <t>Montáž kovových atypických konstrukcí do 5 kg kotvící prvky</t>
  </si>
  <si>
    <t>767 99-5102.R00</t>
  </si>
  <si>
    <t>Montáž kovových atypických konstrukcí do 10 kg kotvící prvky</t>
  </si>
  <si>
    <t>767 99-5103.R00</t>
  </si>
  <si>
    <t>Výroba a montáž kov. atypických konstr. do 20 kg kotvící prvky</t>
  </si>
  <si>
    <t>767.1</t>
  </si>
  <si>
    <t>Repase rohových lišt stěn a sloupů,zpětná montáž nátěr,kotvení,doplňky</t>
  </si>
  <si>
    <t>bm</t>
  </si>
  <si>
    <t>767.2</t>
  </si>
  <si>
    <t>Repase stávajícíh vitrín,zpětná montáž nátěr,kotvení,doplňky</t>
  </si>
  <si>
    <t>767.3</t>
  </si>
  <si>
    <t>25+12+30</t>
  </si>
  <si>
    <t>767.4</t>
  </si>
  <si>
    <t>Ocelová konstrukce podia a schodišť,nátěr,kotvení doplňky,detaily,D+M</t>
  </si>
  <si>
    <t>767.5</t>
  </si>
  <si>
    <t xml:space="preserve">Výměna kotvení zrcadel,nátěr,doplňky,D+M </t>
  </si>
  <si>
    <t>998 76-7202.R00</t>
  </si>
  <si>
    <t xml:space="preserve">Přesun hmot pro zámečnické konstr., výšky do 12 m </t>
  </si>
  <si>
    <t>771</t>
  </si>
  <si>
    <t>Podlahy z dlaždic a obklady</t>
  </si>
  <si>
    <t>771 57-5014.RAA</t>
  </si>
  <si>
    <t>Dlažba do tmele flexi,do vel. 30 x 30 cm spárování,soklík,doplňky</t>
  </si>
  <si>
    <t>00.08-00.10:13</t>
  </si>
  <si>
    <t>998 77-1202.R00</t>
  </si>
  <si>
    <t xml:space="preserve">Přesun hmot pro podlahy z dlaždic, výšky do 12 m </t>
  </si>
  <si>
    <t>776</t>
  </si>
  <si>
    <t>Podlahy povlakové</t>
  </si>
  <si>
    <t>776 57-0020.RAB</t>
  </si>
  <si>
    <t>Podlaha povlaková textilní lepená, soklík koberec zátěžový</t>
  </si>
  <si>
    <t>776 52-0010.RAD</t>
  </si>
  <si>
    <t>Podlaha povlaková z PVC pásů, soklík podlahovina protiskluzná</t>
  </si>
  <si>
    <t>776 22-0010.RAC</t>
  </si>
  <si>
    <t>Povlaková podlaha schodišť z plastové krytiny podlahovina protiskluzná</t>
  </si>
  <si>
    <t>776.1</t>
  </si>
  <si>
    <t xml:space="preserve">Zřízení hran schodů u povlakových podlah </t>
  </si>
  <si>
    <t>998 77-6202.R00</t>
  </si>
  <si>
    <t xml:space="preserve">Přesun hmot pro podlahy povlakové, výšky do 12 m </t>
  </si>
  <si>
    <t>777</t>
  </si>
  <si>
    <t>Podlahy ze syntetických hmot</t>
  </si>
  <si>
    <t>777 31-5181.R00</t>
  </si>
  <si>
    <t xml:space="preserve">Podlahy epoxidové plastmalt. ChS Epoxy 517 tl. 5mm </t>
  </si>
  <si>
    <t>VZT strojovna:75</t>
  </si>
  <si>
    <t>998 77-7202.R00</t>
  </si>
  <si>
    <t xml:space="preserve">Přesun hmot pro podlahy syntetické, výšky do 12 m </t>
  </si>
  <si>
    <t>781</t>
  </si>
  <si>
    <t>Obklady keramické</t>
  </si>
  <si>
    <t>781 47-5124.RAA</t>
  </si>
  <si>
    <t>Obklad vnitřní keram.,izolace Mapei, do 30 x 30 cm tmel Keraflex</t>
  </si>
  <si>
    <t>keramické obklady:2,5*(6+6)+1,5*6</t>
  </si>
  <si>
    <t>998 78-1202.R00</t>
  </si>
  <si>
    <t xml:space="preserve">Přesun hmot pro obklady keramické, výšky do 12 m </t>
  </si>
  <si>
    <t>782</t>
  </si>
  <si>
    <t>Konstrukce z přírodního kamene</t>
  </si>
  <si>
    <t>782.1</t>
  </si>
  <si>
    <t xml:space="preserve">Přebroušení kamenné dlažby,přeleštění celoplošné </t>
  </si>
  <si>
    <t>0.01-0.04:28,15+29,10+100,75+151,1</t>
  </si>
  <si>
    <t>0.17:14,65</t>
  </si>
  <si>
    <t>0.22:14,7</t>
  </si>
  <si>
    <t>00.01-03:21,65+145,9+21,1</t>
  </si>
  <si>
    <t>odečet kobercových ploch:-100</t>
  </si>
  <si>
    <t>782.2</t>
  </si>
  <si>
    <t>Lokální oprava kamenných dlažeb spárováním,10x10cm stěrkováním polymer. tmelem,přebroušení,přeleštění</t>
  </si>
  <si>
    <t>998 78-2202.R00</t>
  </si>
  <si>
    <t xml:space="preserve">Přesun hmot pro obklady z kamene, výšky do 12 m </t>
  </si>
  <si>
    <t>783</t>
  </si>
  <si>
    <t>Nátěry</t>
  </si>
  <si>
    <t>783 78-0010.RAC</t>
  </si>
  <si>
    <t>Impregnace tesařských konstrukcí dvojnásobná Bochemitem QB</t>
  </si>
  <si>
    <t>hranoly 60/60mm:4*0,06*52</t>
  </si>
  <si>
    <t>783 22-5400.R00</t>
  </si>
  <si>
    <t xml:space="preserve">Nátěr syntetický kov. konstr. 2x + 1x email + tmel </t>
  </si>
  <si>
    <t>nové zárubně:0,35*(0,8*3+0,9+1,97*2*4)</t>
  </si>
  <si>
    <t>stávající zárubně:0,35*(0,8*25+1,97*2*25)</t>
  </si>
  <si>
    <t>stávající kovové prvky stěn:(5,7*3,34+2*2,15)*2</t>
  </si>
  <si>
    <t>784</t>
  </si>
  <si>
    <t>Malby</t>
  </si>
  <si>
    <t>784 19-1201.R00</t>
  </si>
  <si>
    <t xml:space="preserve">Penetrace podkladu hloubková  1x </t>
  </si>
  <si>
    <t>500+200+400+300*2+200+300+170+80</t>
  </si>
  <si>
    <t>kanály VZT:580</t>
  </si>
  <si>
    <t>784 19-5412.R00</t>
  </si>
  <si>
    <t xml:space="preserve">Malba tekutá Primalex Polar, bílá, 2 x </t>
  </si>
  <si>
    <t>784 11-5512.R00</t>
  </si>
  <si>
    <t xml:space="preserve">Malba Remal protiplísňový,bílá, bez penetrace, 2 x </t>
  </si>
  <si>
    <t>786</t>
  </si>
  <si>
    <t>Čalounické úpravy</t>
  </si>
  <si>
    <t>786.1</t>
  </si>
  <si>
    <t>Vyčištění čalounění sedadel sálu 2x,hloubkové sedáky+opěradla</t>
  </si>
  <si>
    <t>786.2</t>
  </si>
  <si>
    <t xml:space="preserve">Oprava čalounění sedadel sálu - sedáky </t>
  </si>
  <si>
    <t>786.3</t>
  </si>
  <si>
    <t xml:space="preserve">Oprava čalounění sedadel sálu - opěradla </t>
  </si>
  <si>
    <t>786.4</t>
  </si>
  <si>
    <t>Čalounění lemu balkonu,kotvení,doplňky,detaily D+M</t>
  </si>
  <si>
    <t>Individuální mimostaveništní doprava</t>
  </si>
  <si>
    <t>0,00</t>
  </si>
  <si>
    <t>Kompletační činnost zhotovitele</t>
  </si>
  <si>
    <t>Zařízení staveniště</t>
  </si>
  <si>
    <t>1. etapa</t>
  </si>
  <si>
    <t>714 11-1301.R0X</t>
  </si>
  <si>
    <t>Montáž akust. obklad. panelů, 1xna terče, 1xlepením</t>
  </si>
  <si>
    <t>Minerální akustická rohož Isover Akustik Platte 50mm</t>
  </si>
  <si>
    <t>00.30 stěny+ strop:2*(2,5*11,2+6,1)*1,1</t>
  </si>
  <si>
    <t>00.30 stěny+ strop:(2,5*11,2+6,1)*2</t>
  </si>
  <si>
    <t>90a</t>
  </si>
  <si>
    <t>90b</t>
  </si>
  <si>
    <t>766.7</t>
  </si>
  <si>
    <t>766.8</t>
  </si>
  <si>
    <t>Dveřní křídlo-bez zárubně,600/1970,kování,zámek,povrchová úprava,doplňky,D+M</t>
  </si>
  <si>
    <t>Repase stávajících dveří k pokladnám,nátěr,kování,zámek,doplňky</t>
  </si>
  <si>
    <t>kryt na čerpadla:(4*0,65*1,25+0,65*0,65)*2</t>
  </si>
  <si>
    <t>kryt na čerpadla:(4*0,65*1,25+0,65*0,65)*2*1,1</t>
  </si>
  <si>
    <t>00.30:1,5*1,5</t>
  </si>
  <si>
    <t>Kryt na čerpadla 1250/1250/650,kotvení,povrchová úprava,poklop,doplňky,D+M</t>
  </si>
  <si>
    <t>90c</t>
  </si>
  <si>
    <t>766.9</t>
  </si>
  <si>
    <t>Repase hlavních vstupních celoprosklených dveří,nátěry,kování,zámek,doplňky</t>
  </si>
  <si>
    <t>116a</t>
  </si>
  <si>
    <t>783.1</t>
  </si>
  <si>
    <t>Protipožární nástřik textilních obkladů kina</t>
  </si>
  <si>
    <t>720</t>
  </si>
  <si>
    <t>Zdravotechnická instalace</t>
  </si>
  <si>
    <t>77a</t>
  </si>
  <si>
    <t>720.1</t>
  </si>
  <si>
    <t>F1.4.2 - Zdravotechnické instalace</t>
  </si>
  <si>
    <t>soubor</t>
  </si>
  <si>
    <t>M21</t>
  </si>
  <si>
    <t>Elektromontáže</t>
  </si>
  <si>
    <t>F1.4.4 - Silnoproudé elektroinstalace</t>
  </si>
  <si>
    <t>M21.1</t>
  </si>
  <si>
    <t>M24</t>
  </si>
  <si>
    <t>M24.1</t>
  </si>
  <si>
    <t>Montáže vzduchotechnických zařízení</t>
  </si>
  <si>
    <t>M47</t>
  </si>
  <si>
    <t>M47.1</t>
  </si>
  <si>
    <t>Montáž jevištních a kinozařízení</t>
  </si>
  <si>
    <t>F1.4.1 - Vzduchotechnická a chladící zařízení, oprava UT</t>
  </si>
  <si>
    <t>730/1480:1</t>
  </si>
  <si>
    <t>0,8*1,97*3+0,9*1,97+0,73*1,48*3</t>
  </si>
  <si>
    <t>2,3*55</t>
  </si>
  <si>
    <t>90d</t>
  </si>
  <si>
    <t>766.10</t>
  </si>
  <si>
    <t>Soklová podlahová lišta nerez/mosaz, v. 100mm kotvení,doplňky,D+M</t>
  </si>
  <si>
    <t>99a</t>
  </si>
  <si>
    <t>767.6</t>
  </si>
  <si>
    <t>Ocelový poklop 600x600mm, rám,těsnění, zarážka,nátěr,kotvení,doplňky,D+M</t>
  </si>
  <si>
    <t>90e</t>
  </si>
  <si>
    <t>766.11</t>
  </si>
  <si>
    <t>Výměna dveřních zámků,demontáž,náhrada vložkou FAB,klíče</t>
  </si>
  <si>
    <t>koberec:425</t>
  </si>
  <si>
    <t>8*80,59</t>
  </si>
  <si>
    <t>80,59-10,2</t>
  </si>
  <si>
    <t>15*80,59</t>
  </si>
  <si>
    <t xml:space="preserve">1)Tento dokument není samostatným podkladem pro další zpracování, jeho nedílnou součástí je projektová dokumentace příslušného objektu a stupně. </t>
  </si>
  <si>
    <t>VÝKAZ VÝMĚR</t>
  </si>
  <si>
    <t>Obnovení provozu - souhrnný výkaz výměr</t>
  </si>
  <si>
    <t>Položkový výkaz výměr</t>
  </si>
  <si>
    <t>PS 01 Technologie promítacího plátna</t>
  </si>
  <si>
    <t>látkové vybavení HLAVNÍ OPONY dekorsatén SILK-WP; rozdělena na 2 poloviny - 7x9,5m, neřaseno, nepodšito, kapsa s řetězem, samozhášivý dle EN 13773 třídy 1, barevné provedení; 90g/m2</t>
  </si>
  <si>
    <t>látkové vybavení MASKOVACÍ OPONA HORIZONTÁLNÍ samet Chopin; 2poloviny - 7x9,5m, neřaseno, nepodšito, kapsa s řetězem; samozhášivý dle EN 13773 třídy 1, barevné provedení; 350g/m2</t>
  </si>
  <si>
    <t>látkové vybavení MASKOVACÍ OPONA VERTIKÁLNÍ, samet Dvořák;  1,5x15,5 neřaseno, nepodšito,  samozhášivý dle EN 13773 třídy 1, barva černá; 350g/m2</t>
  </si>
  <si>
    <t>látkové vybavení PEVNÝ VÝKRYT 30cm x 7,0m , samet Dvořák; neřaseno, nepodšito, samozhášivý dle EN 13773 třídy 1, barva černá; 350g/m2</t>
  </si>
  <si>
    <t>Oponová dráha - hlavní + maskovací opona</t>
  </si>
  <si>
    <t>oponové dráhy zůstávají stávající a budou dodělány; nové 4 pohony; nové lanování vč. 10kusů kladek a 2 kladek napínacích a 2 kladek svodových; elektrorozvaděč; kabeláž, ovládací skříňka.</t>
  </si>
  <si>
    <t>Lávky</t>
  </si>
  <si>
    <t>nový žebřík s ochranným košem a ochranno brankou; zábradlí doplněno o střední vodorovnou příčku; pochozí plocha lávek doplněna o okopové lišty; pororošty na lávkách</t>
  </si>
  <si>
    <t>Tabulky</t>
  </si>
  <si>
    <t>tabulky</t>
  </si>
  <si>
    <t>Inženýrská činnost</t>
  </si>
  <si>
    <t>Látkové vybavení</t>
  </si>
  <si>
    <t>Látkové vybavení - montáž</t>
  </si>
  <si>
    <t>Oponová dráha - hlavní + maskovací opona - montáž</t>
  </si>
  <si>
    <t>Lávky - montáž</t>
  </si>
  <si>
    <t>Tabulky - montáž</t>
  </si>
  <si>
    <t>M47.2</t>
  </si>
  <si>
    <t>M47.3</t>
  </si>
  <si>
    <t>M47.4</t>
  </si>
  <si>
    <t>M47.5</t>
  </si>
  <si>
    <t>M47.6</t>
  </si>
  <si>
    <t>M47.7</t>
  </si>
  <si>
    <t>M47.8</t>
  </si>
  <si>
    <t>M47.9</t>
  </si>
  <si>
    <t>M47.10</t>
  </si>
  <si>
    <t>M47.11</t>
  </si>
  <si>
    <t>M47.12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</si>
</sst>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0\ &quot;Kč&quot;"/>
  </numFmts>
  <fonts count="3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sz val="8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8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3" borderId="8" applyNumberFormat="0" applyAlignment="0" applyProtection="0"/>
    <xf numFmtId="0" fontId="18" fillId="13" borderId="9" applyNumberFormat="0" applyAlignment="0" applyProtection="0"/>
    <xf numFmtId="0" fontId="19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216">
    <xf numFmtId="0" fontId="0" fillId="0" borderId="0" xfId="0" applyAlignment="1">
      <alignment/>
    </xf>
    <xf numFmtId="0" fontId="2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21" fillId="18" borderId="14" xfId="0" applyNumberFormat="1" applyFont="1" applyFill="1" applyBorder="1" applyAlignment="1">
      <alignment/>
    </xf>
    <xf numFmtId="49" fontId="0" fillId="18" borderId="15" xfId="0" applyNumberFormat="1" applyFill="1" applyBorder="1" applyAlignment="1">
      <alignment/>
    </xf>
    <xf numFmtId="0" fontId="3" fillId="18" borderId="0" xfId="0" applyFont="1" applyFill="1" applyBorder="1" applyAlignment="1">
      <alignment/>
    </xf>
    <xf numFmtId="0" fontId="0" fillId="18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0" borderId="22" xfId="0" applyNumberFormat="1" applyBorder="1" applyAlignment="1">
      <alignment horizontal="left"/>
    </xf>
    <xf numFmtId="0" fontId="0" fillId="0" borderId="20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1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3" fontId="0" fillId="0" borderId="0" xfId="0" applyNumberFormat="1" applyAlignment="1">
      <alignment/>
    </xf>
    <xf numFmtId="0" fontId="20" fillId="0" borderId="27" xfId="0" applyFont="1" applyBorder="1" applyAlignment="1">
      <alignment horizontal="centerContinuous" vertical="center"/>
    </xf>
    <xf numFmtId="0" fontId="23" fillId="0" borderId="28" xfId="0" applyFont="1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1" fillId="0" borderId="30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0" fillId="0" borderId="31" xfId="0" applyBorder="1" applyAlignment="1">
      <alignment horizontal="centerContinuous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3" fontId="0" fillId="0" borderId="24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3" xfId="0" applyFont="1" applyBorder="1" applyAlignment="1">
      <alignment/>
    </xf>
    <xf numFmtId="3" fontId="0" fillId="0" borderId="42" xfId="0" applyNumberFormat="1" applyBorder="1" applyAlignment="1">
      <alignment/>
    </xf>
    <xf numFmtId="0" fontId="0" fillId="0" borderId="43" xfId="0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0" fontId="0" fillId="0" borderId="20" xfId="0" applyNumberFormat="1" applyBorder="1" applyAlignment="1">
      <alignment horizontal="right"/>
    </xf>
    <xf numFmtId="169" fontId="0" fillId="0" borderId="24" xfId="0" applyNumberFormat="1" applyBorder="1" applyAlignment="1">
      <alignment/>
    </xf>
    <xf numFmtId="169" fontId="0" fillId="0" borderId="0" xfId="0" applyNumberFormat="1" applyBorder="1" applyAlignment="1">
      <alignment/>
    </xf>
    <xf numFmtId="0" fontId="23" fillId="0" borderId="43" xfId="0" applyFont="1" applyFill="1" applyBorder="1" applyAlignment="1">
      <alignment/>
    </xf>
    <xf numFmtId="0" fontId="23" fillId="0" borderId="44" xfId="0" applyFont="1" applyFill="1" applyBorder="1" applyAlignment="1">
      <alignment/>
    </xf>
    <xf numFmtId="0" fontId="23" fillId="0" borderId="47" xfId="0" applyFont="1" applyFill="1" applyBorder="1" applyAlignment="1">
      <alignment/>
    </xf>
    <xf numFmtId="169" fontId="23" fillId="0" borderId="44" xfId="0" applyNumberFormat="1" applyFont="1" applyFill="1" applyBorder="1" applyAlignment="1">
      <alignment/>
    </xf>
    <xf numFmtId="0" fontId="23" fillId="0" borderId="48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49" xfId="47" applyFont="1" applyBorder="1">
      <alignment/>
      <protection/>
    </xf>
    <xf numFmtId="0" fontId="0" fillId="0" borderId="49" xfId="47" applyBorder="1">
      <alignment/>
      <protection/>
    </xf>
    <xf numFmtId="0" fontId="0" fillId="0" borderId="49" xfId="47" applyBorder="1" applyAlignment="1">
      <alignment horizontal="right"/>
      <protection/>
    </xf>
    <xf numFmtId="0" fontId="0" fillId="0" borderId="49" xfId="47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0" xfId="0" applyNumberFormat="1" applyBorder="1" applyAlignment="1">
      <alignment/>
    </xf>
    <xf numFmtId="0" fontId="3" fillId="0" borderId="51" xfId="47" applyFont="1" applyBorder="1">
      <alignment/>
      <protection/>
    </xf>
    <xf numFmtId="0" fontId="0" fillId="0" borderId="51" xfId="47" applyBorder="1">
      <alignment/>
      <protection/>
    </xf>
    <xf numFmtId="0" fontId="0" fillId="0" borderId="51" xfId="47" applyBorder="1" applyAlignment="1">
      <alignment horizontal="right"/>
      <protection/>
    </xf>
    <xf numFmtId="49" fontId="20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49" fontId="1" fillId="0" borderId="30" xfId="0" applyNumberFormat="1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52" xfId="0" applyFont="1" applyFill="1" applyBorder="1" applyAlignment="1">
      <alignment/>
    </xf>
    <xf numFmtId="0" fontId="1" fillId="0" borderId="53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1" fillId="0" borderId="30" xfId="0" applyFont="1" applyFill="1" applyBorder="1" applyAlignment="1">
      <alignment/>
    </xf>
    <xf numFmtId="3" fontId="1" fillId="0" borderId="32" xfId="0" applyNumberFormat="1" applyFont="1" applyFill="1" applyBorder="1" applyAlignment="1">
      <alignment/>
    </xf>
    <xf numFmtId="3" fontId="1" fillId="0" borderId="52" xfId="0" applyNumberFormat="1" applyFont="1" applyFill="1" applyBorder="1" applyAlignment="1">
      <alignment/>
    </xf>
    <xf numFmtId="3" fontId="1" fillId="0" borderId="53" xfId="0" applyNumberFormat="1" applyFont="1" applyFill="1" applyBorder="1" applyAlignment="1">
      <alignment/>
    </xf>
    <xf numFmtId="3" fontId="1" fillId="0" borderId="54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0" fillId="0" borderId="0" xfId="0" applyFont="1" applyFill="1" applyAlignment="1">
      <alignment horizontal="centerContinuous"/>
    </xf>
    <xf numFmtId="3" fontId="20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1" fillId="0" borderId="36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0" fillId="0" borderId="55" xfId="0" applyFill="1" applyBorder="1" applyAlignment="1">
      <alignment/>
    </xf>
    <xf numFmtId="0" fontId="1" fillId="0" borderId="56" xfId="0" applyFont="1" applyFill="1" applyBorder="1" applyAlignment="1">
      <alignment horizontal="right"/>
    </xf>
    <xf numFmtId="0" fontId="1" fillId="0" borderId="37" xfId="0" applyFont="1" applyFill="1" applyBorder="1" applyAlignment="1">
      <alignment horizontal="right"/>
    </xf>
    <xf numFmtId="0" fontId="1" fillId="0" borderId="38" xfId="0" applyFont="1" applyFill="1" applyBorder="1" applyAlignment="1">
      <alignment horizontal="center"/>
    </xf>
    <xf numFmtId="4" fontId="22" fillId="0" borderId="37" xfId="0" applyNumberFormat="1" applyFont="1" applyFill="1" applyBorder="1" applyAlignment="1">
      <alignment horizontal="right"/>
    </xf>
    <xf numFmtId="4" fontId="22" fillId="0" borderId="55" xfId="0" applyNumberFormat="1" applyFont="1" applyFill="1" applyBorder="1" applyAlignment="1">
      <alignment horizontal="right"/>
    </xf>
    <xf numFmtId="0" fontId="0" fillId="0" borderId="41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3" fontId="0" fillId="0" borderId="40" xfId="0" applyNumberFormat="1" applyFont="1" applyFill="1" applyBorder="1" applyAlignment="1">
      <alignment horizontal="right"/>
    </xf>
    <xf numFmtId="166" fontId="0" fillId="0" borderId="58" xfId="0" applyNumberFormat="1" applyFont="1" applyFill="1" applyBorder="1" applyAlignment="1">
      <alignment horizontal="right"/>
    </xf>
    <xf numFmtId="3" fontId="0" fillId="0" borderId="59" xfId="0" applyNumberFormat="1" applyFont="1" applyFill="1" applyBorder="1" applyAlignment="1">
      <alignment horizontal="right"/>
    </xf>
    <xf numFmtId="4" fontId="0" fillId="0" borderId="34" xfId="0" applyNumberFormat="1" applyFont="1" applyFill="1" applyBorder="1" applyAlignment="1">
      <alignment horizontal="right"/>
    </xf>
    <xf numFmtId="3" fontId="0" fillId="0" borderId="57" xfId="0" applyNumberFormat="1" applyFont="1" applyFill="1" applyBorder="1" applyAlignment="1">
      <alignment horizontal="right"/>
    </xf>
    <xf numFmtId="0" fontId="0" fillId="0" borderId="43" xfId="0" applyFill="1" applyBorder="1" applyAlignment="1">
      <alignment/>
    </xf>
    <xf numFmtId="0" fontId="1" fillId="0" borderId="44" xfId="0" applyFont="1" applyFill="1" applyBorder="1" applyAlignment="1">
      <alignment/>
    </xf>
    <xf numFmtId="0" fontId="0" fillId="0" borderId="44" xfId="0" applyFill="1" applyBorder="1" applyAlignment="1">
      <alignment/>
    </xf>
    <xf numFmtId="4" fontId="0" fillId="0" borderId="60" xfId="0" applyNumberFormat="1" applyFill="1" applyBorder="1" applyAlignment="1">
      <alignment/>
    </xf>
    <xf numFmtId="4" fontId="0" fillId="0" borderId="43" xfId="0" applyNumberFormat="1" applyFill="1" applyBorder="1" applyAlignment="1">
      <alignment/>
    </xf>
    <xf numFmtId="4" fontId="0" fillId="0" borderId="44" xfId="0" applyNumberFormat="1" applyFill="1" applyBorder="1" applyAlignment="1">
      <alignment/>
    </xf>
    <xf numFmtId="3" fontId="25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7">
      <alignment/>
      <protection/>
    </xf>
    <xf numFmtId="0" fontId="0" fillId="0" borderId="0" xfId="47" applyFill="1">
      <alignment/>
      <protection/>
    </xf>
    <xf numFmtId="0" fontId="28" fillId="0" borderId="0" xfId="47" applyFont="1" applyFill="1" applyAlignment="1">
      <alignment horizontal="centerContinuous"/>
      <protection/>
    </xf>
    <xf numFmtId="0" fontId="28" fillId="0" borderId="0" xfId="47" applyFont="1" applyFill="1" applyAlignment="1">
      <alignment horizontal="right"/>
      <protection/>
    </xf>
    <xf numFmtId="0" fontId="0" fillId="0" borderId="49" xfId="47" applyFill="1" applyBorder="1">
      <alignment/>
      <protection/>
    </xf>
    <xf numFmtId="0" fontId="25" fillId="0" borderId="49" xfId="47" applyFont="1" applyFill="1" applyBorder="1" applyAlignment="1">
      <alignment horizontal="right"/>
      <protection/>
    </xf>
    <xf numFmtId="0" fontId="0" fillId="0" borderId="49" xfId="47" applyFill="1" applyBorder="1" applyAlignment="1">
      <alignment horizontal="left"/>
      <protection/>
    </xf>
    <xf numFmtId="0" fontId="0" fillId="0" borderId="50" xfId="47" applyFill="1" applyBorder="1">
      <alignment/>
      <protection/>
    </xf>
    <xf numFmtId="0" fontId="0" fillId="0" borderId="51" xfId="47" applyFill="1" applyBorder="1">
      <alignment/>
      <protection/>
    </xf>
    <xf numFmtId="0" fontId="0" fillId="0" borderId="0" xfId="47" applyFill="1" applyAlignment="1">
      <alignment horizontal="right"/>
      <protection/>
    </xf>
    <xf numFmtId="0" fontId="0" fillId="0" borderId="0" xfId="47" applyFill="1" applyAlignment="1">
      <alignment/>
      <protection/>
    </xf>
    <xf numFmtId="0" fontId="22" fillId="0" borderId="39" xfId="47" applyFont="1" applyFill="1" applyBorder="1" applyAlignment="1">
      <alignment horizontal="center"/>
      <protection/>
    </xf>
    <xf numFmtId="0" fontId="22" fillId="0" borderId="39" xfId="47" applyNumberFormat="1" applyFont="1" applyFill="1" applyBorder="1" applyAlignment="1">
      <alignment horizontal="center"/>
      <protection/>
    </xf>
    <xf numFmtId="0" fontId="22" fillId="0" borderId="58" xfId="47" applyFont="1" applyFill="1" applyBorder="1" applyAlignment="1">
      <alignment horizontal="center"/>
      <protection/>
    </xf>
    <xf numFmtId="0" fontId="0" fillId="0" borderId="61" xfId="47" applyFill="1" applyBorder="1" applyAlignment="1">
      <alignment horizontal="center"/>
      <protection/>
    </xf>
    <xf numFmtId="0" fontId="0" fillId="0" borderId="61" xfId="47" applyNumberFormat="1" applyFill="1" applyBorder="1" applyAlignment="1">
      <alignment horizontal="right"/>
      <protection/>
    </xf>
    <xf numFmtId="0" fontId="0" fillId="0" borderId="61" xfId="47" applyNumberFormat="1" applyFill="1" applyBorder="1">
      <alignment/>
      <protection/>
    </xf>
    <xf numFmtId="0" fontId="0" fillId="0" borderId="0" xfId="47" applyNumberFormat="1">
      <alignment/>
      <protection/>
    </xf>
    <xf numFmtId="0" fontId="29" fillId="0" borderId="0" xfId="47" applyFont="1">
      <alignment/>
      <protection/>
    </xf>
    <xf numFmtId="49" fontId="24" fillId="0" borderId="61" xfId="47" applyNumberFormat="1" applyFont="1" applyFill="1" applyBorder="1" applyAlignment="1">
      <alignment horizontal="center" shrinkToFit="1"/>
      <protection/>
    </xf>
    <xf numFmtId="4" fontId="24" fillId="0" borderId="61" xfId="47" applyNumberFormat="1" applyFont="1" applyFill="1" applyBorder="1" applyAlignment="1">
      <alignment horizontal="right"/>
      <protection/>
    </xf>
    <xf numFmtId="4" fontId="24" fillId="0" borderId="61" xfId="47" applyNumberFormat="1" applyFont="1" applyFill="1" applyBorder="1">
      <alignment/>
      <protection/>
    </xf>
    <xf numFmtId="4" fontId="30" fillId="0" borderId="61" xfId="47" applyNumberFormat="1" applyFont="1" applyFill="1" applyBorder="1" applyAlignment="1">
      <alignment horizontal="right" wrapText="1"/>
      <protection/>
    </xf>
    <xf numFmtId="0" fontId="30" fillId="0" borderId="61" xfId="47" applyFont="1" applyFill="1" applyBorder="1" applyAlignment="1">
      <alignment horizontal="left" wrapText="1"/>
      <protection/>
    </xf>
    <xf numFmtId="0" fontId="30" fillId="0" borderId="61" xfId="0" applyFont="1" applyFill="1" applyBorder="1" applyAlignment="1">
      <alignment horizontal="right"/>
    </xf>
    <xf numFmtId="0" fontId="29" fillId="0" borderId="0" xfId="47" applyFont="1">
      <alignment/>
      <protection/>
    </xf>
    <xf numFmtId="0" fontId="0" fillId="0" borderId="62" xfId="47" applyFill="1" applyBorder="1" applyAlignment="1">
      <alignment horizontal="center"/>
      <protection/>
    </xf>
    <xf numFmtId="4" fontId="0" fillId="0" borderId="62" xfId="47" applyNumberFormat="1" applyFill="1" applyBorder="1" applyAlignment="1">
      <alignment horizontal="right"/>
      <protection/>
    </xf>
    <xf numFmtId="4" fontId="1" fillId="0" borderId="62" xfId="47" applyNumberFormat="1" applyFont="1" applyFill="1" applyBorder="1">
      <alignment/>
      <protection/>
    </xf>
    <xf numFmtId="3" fontId="0" fillId="0" borderId="0" xfId="47" applyNumberFormat="1">
      <alignment/>
      <protection/>
    </xf>
    <xf numFmtId="0" fontId="0" fillId="0" borderId="0" xfId="47" applyBorder="1">
      <alignment/>
      <protection/>
    </xf>
    <xf numFmtId="0" fontId="0" fillId="0" borderId="0" xfId="47" applyAlignment="1">
      <alignment horizontal="right"/>
      <protection/>
    </xf>
    <xf numFmtId="0" fontId="32" fillId="0" borderId="0" xfId="47" applyFont="1" applyBorder="1">
      <alignment/>
      <protection/>
    </xf>
    <xf numFmtId="3" fontId="32" fillId="0" borderId="0" xfId="47" applyNumberFormat="1" applyFont="1" applyBorder="1" applyAlignment="1">
      <alignment horizontal="right"/>
      <protection/>
    </xf>
    <xf numFmtId="4" fontId="32" fillId="0" borderId="0" xfId="47" applyNumberFormat="1" applyFont="1" applyBorder="1">
      <alignment/>
      <protection/>
    </xf>
    <xf numFmtId="0" fontId="0" fillId="0" borderId="0" xfId="47" applyBorder="1" applyAlignment="1">
      <alignment horizontal="right"/>
      <protection/>
    </xf>
    <xf numFmtId="49" fontId="25" fillId="0" borderId="14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3" xfId="0" applyNumberFormat="1" applyFont="1" applyFill="1" applyBorder="1" applyAlignment="1">
      <alignment/>
    </xf>
    <xf numFmtId="0" fontId="0" fillId="0" borderId="0" xfId="47" applyFill="1" applyAlignment="1">
      <alignment vertical="top"/>
      <protection/>
    </xf>
    <xf numFmtId="0" fontId="27" fillId="0" borderId="0" xfId="47" applyFont="1" applyFill="1" applyAlignment="1">
      <alignment horizontal="centerContinuous" vertical="top"/>
      <protection/>
    </xf>
    <xf numFmtId="0" fontId="28" fillId="0" borderId="0" xfId="47" applyFont="1" applyFill="1" applyAlignment="1">
      <alignment horizontal="centerContinuous" vertical="top"/>
      <protection/>
    </xf>
    <xf numFmtId="0" fontId="3" fillId="0" borderId="49" xfId="47" applyFont="1" applyFill="1" applyBorder="1" applyAlignment="1">
      <alignment vertical="top"/>
      <protection/>
    </xf>
    <xf numFmtId="0" fontId="3" fillId="0" borderId="51" xfId="47" applyFont="1" applyFill="1" applyBorder="1" applyAlignment="1">
      <alignment vertical="top"/>
      <protection/>
    </xf>
    <xf numFmtId="0" fontId="25" fillId="0" borderId="0" xfId="47" applyFont="1" applyFill="1" applyAlignment="1">
      <alignment vertical="top"/>
      <protection/>
    </xf>
    <xf numFmtId="0" fontId="0" fillId="0" borderId="0" xfId="47" applyFont="1" applyFill="1" applyAlignment="1">
      <alignment vertical="top"/>
      <protection/>
    </xf>
    <xf numFmtId="49" fontId="22" fillId="0" borderId="58" xfId="47" applyNumberFormat="1" applyFont="1" applyFill="1" applyBorder="1" applyAlignment="1">
      <alignment vertical="top"/>
      <protection/>
    </xf>
    <xf numFmtId="0" fontId="22" fillId="0" borderId="39" xfId="47" applyFont="1" applyFill="1" applyBorder="1" applyAlignment="1">
      <alignment horizontal="center" vertical="top"/>
      <protection/>
    </xf>
    <xf numFmtId="0" fontId="1" fillId="0" borderId="61" xfId="47" applyFont="1" applyFill="1" applyBorder="1" applyAlignment="1">
      <alignment horizontal="center" vertical="top"/>
      <protection/>
    </xf>
    <xf numFmtId="49" fontId="1" fillId="0" borderId="61" xfId="47" applyNumberFormat="1" applyFont="1" applyFill="1" applyBorder="1" applyAlignment="1">
      <alignment horizontal="left" vertical="top"/>
      <protection/>
    </xf>
    <xf numFmtId="0" fontId="1" fillId="0" borderId="61" xfId="47" applyFont="1" applyFill="1" applyBorder="1" applyAlignment="1">
      <alignment vertical="top"/>
      <protection/>
    </xf>
    <xf numFmtId="0" fontId="0" fillId="0" borderId="61" xfId="47" applyFont="1" applyFill="1" applyBorder="1" applyAlignment="1">
      <alignment horizontal="center" vertical="top"/>
      <protection/>
    </xf>
    <xf numFmtId="49" fontId="24" fillId="0" borderId="61" xfId="47" applyNumberFormat="1" applyFont="1" applyFill="1" applyBorder="1" applyAlignment="1">
      <alignment horizontal="left" vertical="top"/>
      <protection/>
    </xf>
    <xf numFmtId="0" fontId="24" fillId="0" borderId="61" xfId="47" applyFont="1" applyFill="1" applyBorder="1" applyAlignment="1">
      <alignment vertical="top" wrapText="1"/>
      <protection/>
    </xf>
    <xf numFmtId="0" fontId="25" fillId="0" borderId="61" xfId="47" applyFont="1" applyFill="1" applyBorder="1" applyAlignment="1">
      <alignment horizontal="center" vertical="top"/>
      <protection/>
    </xf>
    <xf numFmtId="49" fontId="25" fillId="0" borderId="61" xfId="47" applyNumberFormat="1" applyFont="1" applyFill="1" applyBorder="1" applyAlignment="1">
      <alignment horizontal="left" vertical="top"/>
      <protection/>
    </xf>
    <xf numFmtId="0" fontId="0" fillId="0" borderId="62" xfId="47" applyFill="1" applyBorder="1" applyAlignment="1">
      <alignment horizontal="center" vertical="top"/>
      <protection/>
    </xf>
    <xf numFmtId="49" fontId="3" fillId="0" borderId="62" xfId="47" applyNumberFormat="1" applyFont="1" applyFill="1" applyBorder="1" applyAlignment="1">
      <alignment horizontal="left" vertical="top"/>
      <protection/>
    </xf>
    <xf numFmtId="0" fontId="3" fillId="0" borderId="62" xfId="47" applyFont="1" applyFill="1" applyBorder="1" applyAlignment="1">
      <alignment vertical="top"/>
      <protection/>
    </xf>
    <xf numFmtId="0" fontId="0" fillId="0" borderId="0" xfId="47" applyAlignment="1">
      <alignment vertical="top"/>
      <protection/>
    </xf>
    <xf numFmtId="0" fontId="0" fillId="0" borderId="0" xfId="47" applyBorder="1" applyAlignment="1">
      <alignment vertical="top"/>
      <protection/>
    </xf>
    <xf numFmtId="0" fontId="31" fillId="0" borderId="0" xfId="47" applyFont="1" applyAlignment="1">
      <alignment vertical="top"/>
      <protection/>
    </xf>
    <xf numFmtId="0" fontId="32" fillId="0" borderId="0" xfId="47" applyFont="1" applyBorder="1" applyAlignment="1">
      <alignment vertical="top"/>
      <protection/>
    </xf>
    <xf numFmtId="0" fontId="31" fillId="0" borderId="0" xfId="47" applyFont="1" applyBorder="1" applyAlignment="1">
      <alignment vertical="top"/>
      <protection/>
    </xf>
    <xf numFmtId="0" fontId="30" fillId="0" borderId="22" xfId="47" applyFont="1" applyFill="1" applyBorder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3" fontId="1" fillId="0" borderId="0" xfId="0" applyNumberFormat="1" applyFont="1" applyAlignment="1">
      <alignment/>
    </xf>
    <xf numFmtId="0" fontId="0" fillId="0" borderId="0" xfId="0" applyAlignment="1">
      <alignment horizontal="left" wrapText="1"/>
    </xf>
    <xf numFmtId="0" fontId="22" fillId="0" borderId="24" xfId="0" applyFont="1" applyBorder="1" applyAlignment="1">
      <alignment horizontal="left"/>
    </xf>
    <xf numFmtId="0" fontId="22" fillId="0" borderId="39" xfId="0" applyFont="1" applyBorder="1" applyAlignment="1">
      <alignment horizontal="left"/>
    </xf>
    <xf numFmtId="0" fontId="1" fillId="0" borderId="64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0" fontId="24" fillId="0" borderId="0" xfId="0" applyFont="1" applyAlignment="1">
      <alignment horizontal="left" vertical="top" wrapText="1"/>
    </xf>
    <xf numFmtId="3" fontId="1" fillId="0" borderId="44" xfId="0" applyNumberFormat="1" applyFont="1" applyFill="1" applyBorder="1" applyAlignment="1">
      <alignment horizontal="right"/>
    </xf>
    <xf numFmtId="3" fontId="1" fillId="0" borderId="60" xfId="0" applyNumberFormat="1" applyFont="1" applyFill="1" applyBorder="1" applyAlignment="1">
      <alignment horizontal="right"/>
    </xf>
    <xf numFmtId="0" fontId="0" fillId="0" borderId="65" xfId="47" applyFont="1" applyBorder="1" applyAlignment="1">
      <alignment horizontal="center"/>
      <protection/>
    </xf>
    <xf numFmtId="0" fontId="0" fillId="0" borderId="66" xfId="47" applyFont="1" applyBorder="1" applyAlignment="1">
      <alignment horizontal="center"/>
      <protection/>
    </xf>
    <xf numFmtId="0" fontId="0" fillId="0" borderId="67" xfId="47" applyFont="1" applyBorder="1" applyAlignment="1">
      <alignment horizontal="center"/>
      <protection/>
    </xf>
    <xf numFmtId="0" fontId="0" fillId="0" borderId="68" xfId="47" applyFont="1" applyBorder="1" applyAlignment="1">
      <alignment horizontal="center"/>
      <protection/>
    </xf>
    <xf numFmtId="0" fontId="0" fillId="0" borderId="51" xfId="47" applyFont="1" applyBorder="1" applyAlignment="1">
      <alignment horizontal="left"/>
      <protection/>
    </xf>
    <xf numFmtId="0" fontId="0" fillId="0" borderId="69" xfId="47" applyFont="1" applyBorder="1" applyAlignment="1">
      <alignment horizontal="left"/>
      <protection/>
    </xf>
    <xf numFmtId="0" fontId="30" fillId="0" borderId="22" xfId="47" applyFont="1" applyFill="1" applyBorder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0" fontId="26" fillId="0" borderId="0" xfId="47" applyFont="1" applyAlignment="1">
      <alignment horizontal="center"/>
      <protection/>
    </xf>
    <xf numFmtId="0" fontId="0" fillId="0" borderId="65" xfId="47" applyFont="1" applyFill="1" applyBorder="1" applyAlignment="1">
      <alignment horizontal="center" vertical="top"/>
      <protection/>
    </xf>
    <xf numFmtId="0" fontId="0" fillId="0" borderId="66" xfId="47" applyFont="1" applyFill="1" applyBorder="1" applyAlignment="1">
      <alignment horizontal="center" vertical="top"/>
      <protection/>
    </xf>
    <xf numFmtId="49" fontId="0" fillId="0" borderId="67" xfId="47" applyNumberFormat="1" applyFont="1" applyFill="1" applyBorder="1" applyAlignment="1">
      <alignment horizontal="center" vertical="top"/>
      <protection/>
    </xf>
    <xf numFmtId="0" fontId="0" fillId="0" borderId="68" xfId="47" applyFont="1" applyFill="1" applyBorder="1" applyAlignment="1">
      <alignment horizontal="center" vertical="top"/>
      <protection/>
    </xf>
    <xf numFmtId="0" fontId="0" fillId="0" borderId="51" xfId="47" applyFill="1" applyBorder="1" applyAlignment="1">
      <alignment horizontal="center" shrinkToFit="1"/>
      <protection/>
    </xf>
    <xf numFmtId="0" fontId="0" fillId="0" borderId="69" xfId="47" applyFill="1" applyBorder="1" applyAlignment="1">
      <alignment horizontal="center" shrinkToFit="1"/>
      <protection/>
    </xf>
    <xf numFmtId="0" fontId="35" fillId="0" borderId="61" xfId="47" applyFont="1" applyFill="1" applyBorder="1" applyAlignment="1">
      <alignment vertical="top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view="pageBreakPreview" zoomScale="60" workbookViewId="0" topLeftCell="A1">
      <selection activeCell="H11" sqref="H1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2.625" style="0" customWidth="1"/>
    <col min="6" max="6" width="22.125" style="0" customWidth="1"/>
    <col min="7" max="7" width="14.125" style="0" customWidth="1"/>
  </cols>
  <sheetData>
    <row r="1" spans="1:7" ht="21.75" customHeight="1">
      <c r="A1" s="1" t="s">
        <v>507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0</v>
      </c>
      <c r="B3" s="4"/>
      <c r="C3" s="5" t="s">
        <v>1</v>
      </c>
      <c r="D3" s="5"/>
      <c r="E3" s="5"/>
      <c r="F3" s="5" t="s">
        <v>2</v>
      </c>
      <c r="G3" s="6"/>
    </row>
    <row r="4" spans="1:7" ht="12.75" customHeight="1">
      <c r="A4" s="7" t="s">
        <v>451</v>
      </c>
      <c r="B4" s="8"/>
      <c r="C4" s="9" t="s">
        <v>508</v>
      </c>
      <c r="D4" s="10"/>
      <c r="E4" s="10"/>
      <c r="F4" s="11"/>
      <c r="G4" s="12"/>
    </row>
    <row r="5" spans="1:7" ht="12.75" customHeight="1">
      <c r="A5" s="13" t="s">
        <v>4</v>
      </c>
      <c r="B5" s="14"/>
      <c r="C5" s="15" t="s">
        <v>5</v>
      </c>
      <c r="D5" s="15"/>
      <c r="E5" s="15"/>
      <c r="F5" s="16" t="s">
        <v>6</v>
      </c>
      <c r="G5" s="17"/>
    </row>
    <row r="6" spans="1:7" ht="12.75" customHeight="1">
      <c r="A6" s="7"/>
      <c r="B6" s="8"/>
      <c r="C6" s="9" t="s">
        <v>67</v>
      </c>
      <c r="D6" s="10"/>
      <c r="E6" s="10"/>
      <c r="F6" s="18"/>
      <c r="G6" s="12"/>
    </row>
    <row r="7" spans="1:9" ht="12.75">
      <c r="A7" s="13" t="s">
        <v>7</v>
      </c>
      <c r="B7" s="15"/>
      <c r="C7" s="192"/>
      <c r="D7" s="193"/>
      <c r="E7" s="19" t="s">
        <v>8</v>
      </c>
      <c r="F7" s="20"/>
      <c r="G7" s="21">
        <v>0</v>
      </c>
      <c r="H7" s="22"/>
      <c r="I7" s="22"/>
    </row>
    <row r="8" spans="1:7" ht="12.75">
      <c r="A8" s="13" t="s">
        <v>9</v>
      </c>
      <c r="B8" s="15"/>
      <c r="C8" s="192"/>
      <c r="D8" s="193"/>
      <c r="E8" s="16" t="s">
        <v>10</v>
      </c>
      <c r="F8" s="15"/>
      <c r="G8" s="23">
        <f>IF(PocetMJ=0,,ROUND((F30+F32)/PocetMJ,1))</f>
        <v>0</v>
      </c>
    </row>
    <row r="9" spans="1:7" ht="12.75">
      <c r="A9" s="24" t="s">
        <v>11</v>
      </c>
      <c r="B9" s="25"/>
      <c r="C9" s="25"/>
      <c r="D9" s="25"/>
      <c r="E9" s="26" t="s">
        <v>12</v>
      </c>
      <c r="F9" s="25"/>
      <c r="G9" s="27"/>
    </row>
    <row r="10" spans="1:57" ht="12.75">
      <c r="A10" s="28" t="s">
        <v>13</v>
      </c>
      <c r="B10" s="11"/>
      <c r="C10" s="11"/>
      <c r="D10" s="11"/>
      <c r="E10" s="29" t="s">
        <v>14</v>
      </c>
      <c r="F10" s="11"/>
      <c r="G10" s="12"/>
      <c r="BA10" s="30"/>
      <c r="BB10" s="30"/>
      <c r="BC10" s="30"/>
      <c r="BD10" s="30"/>
      <c r="BE10" s="30"/>
    </row>
    <row r="11" spans="1:7" ht="12.75">
      <c r="A11" s="28"/>
      <c r="B11" s="11"/>
      <c r="C11" s="11"/>
      <c r="D11" s="11"/>
      <c r="E11" s="194"/>
      <c r="F11" s="195"/>
      <c r="G11" s="196"/>
    </row>
    <row r="12" spans="1:7" ht="28.5" customHeight="1" thickBot="1">
      <c r="A12" s="31" t="s">
        <v>15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16</v>
      </c>
      <c r="B13" s="36"/>
      <c r="C13" s="37"/>
      <c r="D13" s="38" t="s">
        <v>17</v>
      </c>
      <c r="E13" s="39"/>
      <c r="F13" s="39"/>
      <c r="G13" s="37"/>
    </row>
    <row r="14" spans="1:7" ht="15.75" customHeight="1">
      <c r="A14" s="40"/>
      <c r="B14" s="41" t="s">
        <v>18</v>
      </c>
      <c r="C14" s="42">
        <f>Dodavka</f>
        <v>0</v>
      </c>
      <c r="D14" s="43" t="str">
        <f>Rekapitulace!A38</f>
        <v>Individuální mimostaveništní doprava</v>
      </c>
      <c r="E14" s="44"/>
      <c r="F14" s="45"/>
      <c r="G14" s="42">
        <f>Rekapitulace!I38</f>
        <v>0</v>
      </c>
    </row>
    <row r="15" spans="1:7" ht="15.75" customHeight="1">
      <c r="A15" s="40" t="s">
        <v>19</v>
      </c>
      <c r="B15" s="41" t="s">
        <v>20</v>
      </c>
      <c r="C15" s="42">
        <f>Mont</f>
        <v>0</v>
      </c>
      <c r="D15" s="24" t="str">
        <f>Rekapitulace!A39</f>
        <v>Kompletační činnost zhotovitele</v>
      </c>
      <c r="E15" s="46"/>
      <c r="F15" s="47"/>
      <c r="G15" s="42">
        <f>Rekapitulace!I39</f>
        <v>0</v>
      </c>
    </row>
    <row r="16" spans="1:7" ht="15.75" customHeight="1">
      <c r="A16" s="40" t="s">
        <v>21</v>
      </c>
      <c r="B16" s="41" t="s">
        <v>22</v>
      </c>
      <c r="C16" s="42">
        <f>HSV</f>
        <v>0</v>
      </c>
      <c r="D16" s="24" t="str">
        <f>Rekapitulace!A40</f>
        <v>Zařízení staveniště</v>
      </c>
      <c r="E16" s="46"/>
      <c r="F16" s="47"/>
      <c r="G16" s="42">
        <f>Rekapitulace!I40</f>
        <v>0</v>
      </c>
    </row>
    <row r="17" spans="1:7" ht="15.75" customHeight="1">
      <c r="A17" s="48" t="s">
        <v>23</v>
      </c>
      <c r="B17" s="41" t="s">
        <v>24</v>
      </c>
      <c r="C17" s="42">
        <f>PSV</f>
        <v>0</v>
      </c>
      <c r="D17" s="24"/>
      <c r="E17" s="46"/>
      <c r="F17" s="47"/>
      <c r="G17" s="42"/>
    </row>
    <row r="18" spans="1:7" ht="15.75" customHeight="1">
      <c r="A18" s="49" t="s">
        <v>25</v>
      </c>
      <c r="B18" s="41"/>
      <c r="C18" s="42">
        <f>SUM(C14:C17)</f>
        <v>0</v>
      </c>
      <c r="D18" s="50"/>
      <c r="E18" s="46"/>
      <c r="F18" s="47"/>
      <c r="G18" s="42"/>
    </row>
    <row r="19" spans="1:7" ht="15.75" customHeight="1">
      <c r="A19" s="49"/>
      <c r="B19" s="41"/>
      <c r="C19" s="42"/>
      <c r="D19" s="24"/>
      <c r="E19" s="46"/>
      <c r="F19" s="47"/>
      <c r="G19" s="42"/>
    </row>
    <row r="20" spans="1:7" ht="15.75" customHeight="1">
      <c r="A20" s="49" t="s">
        <v>26</v>
      </c>
      <c r="B20" s="41"/>
      <c r="C20" s="42">
        <f>HZS</f>
        <v>0</v>
      </c>
      <c r="D20" s="24"/>
      <c r="E20" s="46"/>
      <c r="F20" s="47"/>
      <c r="G20" s="42"/>
    </row>
    <row r="21" spans="1:7" ht="15.75" customHeight="1">
      <c r="A21" s="28" t="s">
        <v>27</v>
      </c>
      <c r="B21" s="11"/>
      <c r="C21" s="42">
        <f>C18+C20</f>
        <v>0</v>
      </c>
      <c r="D21" s="24" t="s">
        <v>28</v>
      </c>
      <c r="E21" s="46"/>
      <c r="F21" s="47"/>
      <c r="G21" s="42">
        <f>G22-SUM(G14:G20)</f>
        <v>0</v>
      </c>
    </row>
    <row r="22" spans="1:7" ht="15.75" customHeight="1" thickBot="1">
      <c r="A22" s="24" t="s">
        <v>29</v>
      </c>
      <c r="B22" s="25"/>
      <c r="C22" s="51">
        <f>C21+G22</f>
        <v>0</v>
      </c>
      <c r="D22" s="52" t="s">
        <v>30</v>
      </c>
      <c r="E22" s="53"/>
      <c r="F22" s="54"/>
      <c r="G22" s="42">
        <f>VRN</f>
        <v>0</v>
      </c>
    </row>
    <row r="23" spans="1:7" ht="12.75">
      <c r="A23" s="3" t="s">
        <v>31</v>
      </c>
      <c r="B23" s="5"/>
      <c r="C23" s="55" t="s">
        <v>32</v>
      </c>
      <c r="D23" s="5"/>
      <c r="E23" s="55" t="s">
        <v>33</v>
      </c>
      <c r="F23" s="5"/>
      <c r="G23" s="6"/>
    </row>
    <row r="24" spans="1:7" ht="12.75">
      <c r="A24" s="13"/>
      <c r="B24" s="15"/>
      <c r="C24" s="16" t="s">
        <v>34</v>
      </c>
      <c r="D24" s="15"/>
      <c r="E24" s="16" t="s">
        <v>34</v>
      </c>
      <c r="F24" s="15"/>
      <c r="G24" s="17"/>
    </row>
    <row r="25" spans="1:7" ht="12.75">
      <c r="A25" s="28" t="s">
        <v>35</v>
      </c>
      <c r="B25" s="56"/>
      <c r="C25" s="29" t="s">
        <v>35</v>
      </c>
      <c r="D25" s="11"/>
      <c r="E25" s="29" t="s">
        <v>35</v>
      </c>
      <c r="F25" s="11"/>
      <c r="G25" s="12"/>
    </row>
    <row r="26" spans="1:7" ht="12.75">
      <c r="A26" s="28"/>
      <c r="B26" s="57"/>
      <c r="C26" s="29" t="s">
        <v>36</v>
      </c>
      <c r="D26" s="11"/>
      <c r="E26" s="29" t="s">
        <v>37</v>
      </c>
      <c r="F26" s="11"/>
      <c r="G26" s="12"/>
    </row>
    <row r="27" spans="1:7" ht="12.75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 ht="12.75">
      <c r="A29" s="13" t="s">
        <v>38</v>
      </c>
      <c r="B29" s="15"/>
      <c r="C29" s="58">
        <v>0</v>
      </c>
      <c r="D29" s="15" t="s">
        <v>39</v>
      </c>
      <c r="E29" s="16"/>
      <c r="F29" s="59">
        <v>0</v>
      </c>
      <c r="G29" s="17"/>
    </row>
    <row r="30" spans="1:7" ht="12.75">
      <c r="A30" s="13" t="s">
        <v>38</v>
      </c>
      <c r="B30" s="15"/>
      <c r="C30" s="58">
        <v>15</v>
      </c>
      <c r="D30" s="15" t="s">
        <v>39</v>
      </c>
      <c r="E30" s="16"/>
      <c r="F30" s="59">
        <v>0</v>
      </c>
      <c r="G30" s="17"/>
    </row>
    <row r="31" spans="1:7" ht="12.75">
      <c r="A31" s="13" t="s">
        <v>40</v>
      </c>
      <c r="B31" s="15"/>
      <c r="C31" s="58">
        <v>15</v>
      </c>
      <c r="D31" s="15" t="s">
        <v>39</v>
      </c>
      <c r="E31" s="16"/>
      <c r="F31" s="60">
        <f>ROUND(PRODUCT(F30,C31/100),0)</f>
        <v>0</v>
      </c>
      <c r="G31" s="27"/>
    </row>
    <row r="32" spans="1:7" ht="12.75">
      <c r="A32" s="13" t="s">
        <v>38</v>
      </c>
      <c r="B32" s="15"/>
      <c r="C32" s="58">
        <v>21</v>
      </c>
      <c r="D32" s="15" t="s">
        <v>39</v>
      </c>
      <c r="E32" s="16"/>
      <c r="F32" s="59">
        <f>C22</f>
        <v>0</v>
      </c>
      <c r="G32" s="17"/>
    </row>
    <row r="33" spans="1:7" ht="12.75">
      <c r="A33" s="13" t="s">
        <v>40</v>
      </c>
      <c r="B33" s="15"/>
      <c r="C33" s="58">
        <v>21</v>
      </c>
      <c r="D33" s="15" t="s">
        <v>39</v>
      </c>
      <c r="E33" s="16"/>
      <c r="F33" s="60">
        <f>ROUND(PRODUCT(F32,C33/100),0)</f>
        <v>0</v>
      </c>
      <c r="G33" s="27"/>
    </row>
    <row r="34" spans="1:7" s="66" customFormat="1" ht="19.5" customHeight="1" thickBot="1">
      <c r="A34" s="61" t="s">
        <v>41</v>
      </c>
      <c r="B34" s="62"/>
      <c r="C34" s="62"/>
      <c r="D34" s="62"/>
      <c r="E34" s="63"/>
      <c r="F34" s="64">
        <f>ROUND(SUM(F29:F33),0)</f>
        <v>0</v>
      </c>
      <c r="G34" s="65"/>
    </row>
    <row r="36" spans="1:8" ht="12.75">
      <c r="A36" s="67" t="s">
        <v>42</v>
      </c>
      <c r="B36" s="67"/>
      <c r="C36" s="67"/>
      <c r="D36" s="67"/>
      <c r="E36" s="67"/>
      <c r="F36" s="67"/>
      <c r="G36" s="67"/>
      <c r="H36" t="s">
        <v>3</v>
      </c>
    </row>
    <row r="37" spans="1:8" ht="14.25" customHeight="1">
      <c r="A37" s="67"/>
      <c r="B37" s="197" t="s">
        <v>506</v>
      </c>
      <c r="C37" s="197"/>
      <c r="D37" s="197"/>
      <c r="E37" s="197"/>
      <c r="F37" s="197"/>
      <c r="G37" s="197"/>
      <c r="H37" t="s">
        <v>3</v>
      </c>
    </row>
    <row r="38" spans="1:8" ht="12.75" customHeight="1">
      <c r="A38" s="68"/>
      <c r="B38" s="197"/>
      <c r="C38" s="197"/>
      <c r="D38" s="197"/>
      <c r="E38" s="197"/>
      <c r="F38" s="197"/>
      <c r="G38" s="197"/>
      <c r="H38" t="s">
        <v>3</v>
      </c>
    </row>
    <row r="39" spans="1:8" ht="12.75">
      <c r="A39" s="68"/>
      <c r="B39" s="197"/>
      <c r="C39" s="197"/>
      <c r="D39" s="197"/>
      <c r="E39" s="197"/>
      <c r="F39" s="197"/>
      <c r="G39" s="197"/>
      <c r="H39" t="s">
        <v>3</v>
      </c>
    </row>
    <row r="40" spans="1:8" ht="12.75">
      <c r="A40" s="68"/>
      <c r="B40" s="197"/>
      <c r="C40" s="197"/>
      <c r="D40" s="197"/>
      <c r="E40" s="197"/>
      <c r="F40" s="197"/>
      <c r="G40" s="197"/>
      <c r="H40" t="s">
        <v>3</v>
      </c>
    </row>
    <row r="41" spans="1:8" ht="12.75">
      <c r="A41" s="68"/>
      <c r="B41" s="197"/>
      <c r="C41" s="197"/>
      <c r="D41" s="197"/>
      <c r="E41" s="197"/>
      <c r="F41" s="197"/>
      <c r="G41" s="197"/>
      <c r="H41" t="s">
        <v>3</v>
      </c>
    </row>
    <row r="42" spans="1:8" ht="12.75">
      <c r="A42" s="68"/>
      <c r="B42" s="197"/>
      <c r="C42" s="197"/>
      <c r="D42" s="197"/>
      <c r="E42" s="197"/>
      <c r="F42" s="197"/>
      <c r="G42" s="197"/>
      <c r="H42" t="s">
        <v>3</v>
      </c>
    </row>
    <row r="43" spans="1:8" ht="12.75">
      <c r="A43" s="68"/>
      <c r="B43" s="197"/>
      <c r="C43" s="197"/>
      <c r="D43" s="197"/>
      <c r="E43" s="197"/>
      <c r="F43" s="197"/>
      <c r="G43" s="197"/>
      <c r="H43" t="s">
        <v>3</v>
      </c>
    </row>
    <row r="44" spans="1:8" ht="12.75">
      <c r="A44" s="68"/>
      <c r="B44" s="197"/>
      <c r="C44" s="197"/>
      <c r="D44" s="197"/>
      <c r="E44" s="197"/>
      <c r="F44" s="197"/>
      <c r="G44" s="197"/>
      <c r="H44" t="s">
        <v>3</v>
      </c>
    </row>
    <row r="45" spans="1:8" ht="3" customHeight="1">
      <c r="A45" s="68"/>
      <c r="B45" s="197"/>
      <c r="C45" s="197"/>
      <c r="D45" s="197"/>
      <c r="E45" s="197"/>
      <c r="F45" s="197"/>
      <c r="G45" s="197"/>
      <c r="H45" t="s">
        <v>3</v>
      </c>
    </row>
    <row r="46" spans="2:7" ht="12.75">
      <c r="B46" s="191"/>
      <c r="C46" s="191"/>
      <c r="D46" s="191"/>
      <c r="E46" s="191"/>
      <c r="F46" s="191"/>
      <c r="G46" s="191"/>
    </row>
    <row r="47" spans="2:7" ht="12.75">
      <c r="B47" s="191"/>
      <c r="C47" s="191"/>
      <c r="D47" s="191"/>
      <c r="E47" s="191"/>
      <c r="F47" s="191"/>
      <c r="G47" s="191"/>
    </row>
    <row r="48" spans="2:7" ht="12.75">
      <c r="B48" s="191"/>
      <c r="C48" s="191"/>
      <c r="D48" s="191"/>
      <c r="E48" s="191"/>
      <c r="F48" s="191"/>
      <c r="G48" s="191"/>
    </row>
    <row r="49" spans="2:7" ht="12.75">
      <c r="B49" s="191"/>
      <c r="C49" s="191"/>
      <c r="D49" s="191"/>
      <c r="E49" s="191"/>
      <c r="F49" s="191"/>
      <c r="G49" s="191"/>
    </row>
    <row r="50" spans="2:7" ht="12.75">
      <c r="B50" s="191"/>
      <c r="C50" s="191"/>
      <c r="D50" s="191"/>
      <c r="E50" s="191"/>
      <c r="F50" s="191"/>
      <c r="G50" s="191"/>
    </row>
    <row r="51" spans="2:7" ht="12.75">
      <c r="B51" s="191"/>
      <c r="C51" s="191"/>
      <c r="D51" s="191"/>
      <c r="E51" s="191"/>
      <c r="F51" s="191"/>
      <c r="G51" s="191"/>
    </row>
    <row r="52" spans="2:7" ht="12.75">
      <c r="B52" s="191"/>
      <c r="C52" s="191"/>
      <c r="D52" s="191"/>
      <c r="E52" s="191"/>
      <c r="F52" s="191"/>
      <c r="G52" s="191"/>
    </row>
    <row r="53" spans="2:7" ht="12.75">
      <c r="B53" s="191"/>
      <c r="C53" s="191"/>
      <c r="D53" s="191"/>
      <c r="E53" s="191"/>
      <c r="F53" s="191"/>
      <c r="G53" s="191"/>
    </row>
    <row r="54" spans="2:7" ht="12.75">
      <c r="B54" s="191"/>
      <c r="C54" s="191"/>
      <c r="D54" s="191"/>
      <c r="E54" s="191"/>
      <c r="F54" s="191"/>
      <c r="G54" s="191"/>
    </row>
    <row r="55" spans="2:7" ht="12.75">
      <c r="B55" s="191"/>
      <c r="C55" s="191"/>
      <c r="D55" s="191"/>
      <c r="E55" s="191"/>
      <c r="F55" s="191"/>
      <c r="G55" s="191"/>
    </row>
  </sheetData>
  <sheetProtection/>
  <mergeCells count="14">
    <mergeCell ref="B47:G47"/>
    <mergeCell ref="B48:G48"/>
    <mergeCell ref="B37:G45"/>
    <mergeCell ref="B53:G53"/>
    <mergeCell ref="C7:D7"/>
    <mergeCell ref="C8:D8"/>
    <mergeCell ref="E11:G11"/>
    <mergeCell ref="B46:G46"/>
    <mergeCell ref="B54:G54"/>
    <mergeCell ref="B55:G55"/>
    <mergeCell ref="B49:G49"/>
    <mergeCell ref="B50:G50"/>
    <mergeCell ref="B51:G51"/>
    <mergeCell ref="B52:G5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scale="97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92"/>
  <sheetViews>
    <sheetView view="pageBreakPreview" zoomScale="60" workbookViewId="0" topLeftCell="A1">
      <selection activeCell="F41" sqref="F4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00" t="s">
        <v>4</v>
      </c>
      <c r="B1" s="201"/>
      <c r="C1" s="69" t="str">
        <f>CONCATENATE(cislostavby," ",nazevstavby)</f>
        <v> Rekonstrukce kina Scala</v>
      </c>
      <c r="D1" s="70"/>
      <c r="E1" s="71"/>
      <c r="F1" s="70"/>
      <c r="G1" s="72"/>
      <c r="H1" s="73"/>
      <c r="I1" s="74"/>
    </row>
    <row r="2" spans="1:9" ht="13.5" thickBot="1">
      <c r="A2" s="202" t="s">
        <v>0</v>
      </c>
      <c r="B2" s="203"/>
      <c r="C2" s="75" t="str">
        <f>CONCATENATE(cisloobjektu," ",nazevobjektu)</f>
        <v>1. etapa Obnovení provozu - souhrnný výkaz výměr</v>
      </c>
      <c r="D2" s="76"/>
      <c r="E2" s="77"/>
      <c r="F2" s="76"/>
      <c r="G2" s="204"/>
      <c r="H2" s="204"/>
      <c r="I2" s="205"/>
    </row>
    <row r="3" ht="13.5" thickTop="1">
      <c r="F3" s="11"/>
    </row>
    <row r="4" spans="1:9" ht="19.5" customHeight="1">
      <c r="A4" s="78" t="s">
        <v>43</v>
      </c>
      <c r="B4" s="1"/>
      <c r="C4" s="1"/>
      <c r="D4" s="1"/>
      <c r="E4" s="79"/>
      <c r="F4" s="1"/>
      <c r="G4" s="1"/>
      <c r="H4" s="1"/>
      <c r="I4" s="1"/>
    </row>
    <row r="5" ht="13.5" thickBot="1"/>
    <row r="6" spans="1:9" s="11" customFormat="1" ht="13.5" thickBot="1">
      <c r="A6" s="80"/>
      <c r="B6" s="81" t="s">
        <v>44</v>
      </c>
      <c r="C6" s="81"/>
      <c r="D6" s="82"/>
      <c r="E6" s="83" t="s">
        <v>45</v>
      </c>
      <c r="F6" s="84" t="s">
        <v>46</v>
      </c>
      <c r="G6" s="84" t="s">
        <v>47</v>
      </c>
      <c r="H6" s="84" t="s">
        <v>48</v>
      </c>
      <c r="I6" s="85" t="s">
        <v>26</v>
      </c>
    </row>
    <row r="7" spans="1:9" s="11" customFormat="1" ht="12.75">
      <c r="A7" s="159" t="str">
        <f>Položky!B7</f>
        <v>1</v>
      </c>
      <c r="B7" s="86" t="str">
        <f>Položky!C7</f>
        <v>Zemní práce</v>
      </c>
      <c r="C7" s="87"/>
      <c r="D7" s="88"/>
      <c r="E7" s="160">
        <f>Položky!G23</f>
        <v>0</v>
      </c>
      <c r="F7" s="161">
        <f>Položky!BB23</f>
        <v>0</v>
      </c>
      <c r="G7" s="161">
        <f>Položky!BC23</f>
        <v>0</v>
      </c>
      <c r="H7" s="161">
        <f>Položky!BD23</f>
        <v>0</v>
      </c>
      <c r="I7" s="162">
        <f>Položky!BE23</f>
        <v>0</v>
      </c>
    </row>
    <row r="8" spans="1:9" s="11" customFormat="1" ht="12.75">
      <c r="A8" s="159" t="str">
        <f>Položky!B24</f>
        <v>3</v>
      </c>
      <c r="B8" s="86" t="str">
        <f>Položky!C24</f>
        <v>Svislé a kompletní konstrukce</v>
      </c>
      <c r="C8" s="87"/>
      <c r="D8" s="88"/>
      <c r="E8" s="160">
        <f>Položky!G28</f>
        <v>0</v>
      </c>
      <c r="F8" s="161">
        <f>Položky!BB28</f>
        <v>0</v>
      </c>
      <c r="G8" s="161">
        <f>Položky!BC28</f>
        <v>0</v>
      </c>
      <c r="H8" s="161">
        <f>Položky!BD28</f>
        <v>0</v>
      </c>
      <c r="I8" s="162">
        <f>Položky!BE28</f>
        <v>0</v>
      </c>
    </row>
    <row r="9" spans="1:9" s="11" customFormat="1" ht="12.75">
      <c r="A9" s="159" t="str">
        <f>Položky!B29</f>
        <v>311</v>
      </c>
      <c r="B9" s="86" t="str">
        <f>Položky!C29</f>
        <v>Sádrokartonové konstrukce</v>
      </c>
      <c r="C9" s="87"/>
      <c r="D9" s="88"/>
      <c r="E9" s="160">
        <f>Položky!G41</f>
        <v>0</v>
      </c>
      <c r="F9" s="161">
        <f>Položky!BB41</f>
        <v>0</v>
      </c>
      <c r="G9" s="161">
        <f>Položky!BC41</f>
        <v>0</v>
      </c>
      <c r="H9" s="161">
        <f>Položky!BD41</f>
        <v>0</v>
      </c>
      <c r="I9" s="162">
        <f>Položky!BE41</f>
        <v>0</v>
      </c>
    </row>
    <row r="10" spans="1:9" s="11" customFormat="1" ht="12.75">
      <c r="A10" s="159" t="str">
        <f>Položky!B42</f>
        <v>61</v>
      </c>
      <c r="B10" s="86" t="str">
        <f>Položky!C42</f>
        <v>Upravy povrchů vnitřní</v>
      </c>
      <c r="C10" s="87"/>
      <c r="D10" s="88"/>
      <c r="E10" s="160">
        <f>Položky!G61</f>
        <v>0</v>
      </c>
      <c r="F10" s="161">
        <f>Položky!BB61</f>
        <v>0</v>
      </c>
      <c r="G10" s="161">
        <f>Položky!BC61</f>
        <v>0</v>
      </c>
      <c r="H10" s="161">
        <f>Položky!BD61</f>
        <v>0</v>
      </c>
      <c r="I10" s="162">
        <f>Položky!BE61</f>
        <v>0</v>
      </c>
    </row>
    <row r="11" spans="1:9" s="11" customFormat="1" ht="12.75">
      <c r="A11" s="159" t="str">
        <f>Položky!B62</f>
        <v>63</v>
      </c>
      <c r="B11" s="86" t="str">
        <f>Položky!C62</f>
        <v>Podlahy a podlahové konstrukce</v>
      </c>
      <c r="C11" s="87"/>
      <c r="D11" s="88"/>
      <c r="E11" s="160">
        <f>Položky!G74</f>
        <v>0</v>
      </c>
      <c r="F11" s="161">
        <f>Položky!BB74</f>
        <v>0</v>
      </c>
      <c r="G11" s="161">
        <f>Položky!BC74</f>
        <v>0</v>
      </c>
      <c r="H11" s="161">
        <f>Položky!BD74</f>
        <v>0</v>
      </c>
      <c r="I11" s="162">
        <f>Položky!BE74</f>
        <v>0</v>
      </c>
    </row>
    <row r="12" spans="1:9" s="11" customFormat="1" ht="12.75">
      <c r="A12" s="159" t="str">
        <f>Položky!B75</f>
        <v>94</v>
      </c>
      <c r="B12" s="86" t="str">
        <f>Položky!C75</f>
        <v>Lešení a stavební výtahy</v>
      </c>
      <c r="C12" s="87"/>
      <c r="D12" s="88"/>
      <c r="E12" s="160">
        <f>Položky!G84</f>
        <v>0</v>
      </c>
      <c r="F12" s="161">
        <f>Položky!BB84</f>
        <v>0</v>
      </c>
      <c r="G12" s="161">
        <f>Položky!BC84</f>
        <v>0</v>
      </c>
      <c r="H12" s="161">
        <f>Položky!BD84</f>
        <v>0</v>
      </c>
      <c r="I12" s="162">
        <f>Položky!BE84</f>
        <v>0</v>
      </c>
    </row>
    <row r="13" spans="1:9" s="11" customFormat="1" ht="12.75">
      <c r="A13" s="159" t="str">
        <f>Položky!B85</f>
        <v>95</v>
      </c>
      <c r="B13" s="86" t="str">
        <f>Položky!C85</f>
        <v>Dokončovací kce na pozem.stav.</v>
      </c>
      <c r="C13" s="87"/>
      <c r="D13" s="88"/>
      <c r="E13" s="160">
        <f>Položky!G97</f>
        <v>0</v>
      </c>
      <c r="F13" s="161">
        <f>Položky!BB97</f>
        <v>0</v>
      </c>
      <c r="G13" s="161">
        <f>Položky!BC97</f>
        <v>0</v>
      </c>
      <c r="H13" s="161">
        <f>Položky!BD97</f>
        <v>0</v>
      </c>
      <c r="I13" s="162">
        <f>Položky!BE97</f>
        <v>0</v>
      </c>
    </row>
    <row r="14" spans="1:9" s="11" customFormat="1" ht="12.75">
      <c r="A14" s="159" t="str">
        <f>Položky!B98</f>
        <v>96</v>
      </c>
      <c r="B14" s="86" t="str">
        <f>Položky!C98</f>
        <v>Bourání konstrukcí</v>
      </c>
      <c r="C14" s="87"/>
      <c r="D14" s="88"/>
      <c r="E14" s="160">
        <f>Položky!G160</f>
        <v>0</v>
      </c>
      <c r="F14" s="161">
        <f>Položky!BB160</f>
        <v>0</v>
      </c>
      <c r="G14" s="161">
        <f>Položky!BC160</f>
        <v>0</v>
      </c>
      <c r="H14" s="161">
        <f>Položky!BD160</f>
        <v>0</v>
      </c>
      <c r="I14" s="162">
        <f>Položky!BE160</f>
        <v>0</v>
      </c>
    </row>
    <row r="15" spans="1:9" s="11" customFormat="1" ht="12.75">
      <c r="A15" s="159" t="str">
        <f>Položky!B161</f>
        <v>99</v>
      </c>
      <c r="B15" s="86" t="str">
        <f>Položky!C161</f>
        <v>Staveništní přesun hmot</v>
      </c>
      <c r="C15" s="87"/>
      <c r="D15" s="88"/>
      <c r="E15" s="160">
        <f>Položky!G163</f>
        <v>0</v>
      </c>
      <c r="F15" s="161">
        <f>Položky!BB163</f>
        <v>0</v>
      </c>
      <c r="G15" s="161">
        <f>Položky!BC163</f>
        <v>0</v>
      </c>
      <c r="H15" s="161">
        <f>Položky!BD163</f>
        <v>0</v>
      </c>
      <c r="I15" s="162">
        <f>Položky!BE163</f>
        <v>0</v>
      </c>
    </row>
    <row r="16" spans="1:9" s="11" customFormat="1" ht="12.75">
      <c r="A16" s="159" t="str">
        <f>Položky!B164</f>
        <v>711</v>
      </c>
      <c r="B16" s="86" t="str">
        <f>Položky!C164</f>
        <v>Izolace proti vodě</v>
      </c>
      <c r="C16" s="87"/>
      <c r="D16" s="88"/>
      <c r="E16" s="160">
        <f>Položky!BA170</f>
        <v>0</v>
      </c>
      <c r="F16" s="161">
        <f>Položky!G170</f>
        <v>0</v>
      </c>
      <c r="G16" s="161">
        <f>Položky!BC170</f>
        <v>0</v>
      </c>
      <c r="H16" s="161">
        <f>Položky!BD170</f>
        <v>0</v>
      </c>
      <c r="I16" s="162">
        <f>Položky!BE170</f>
        <v>0</v>
      </c>
    </row>
    <row r="17" spans="1:9" s="11" customFormat="1" ht="12.75">
      <c r="A17" s="159" t="str">
        <f>Položky!B171</f>
        <v>714</v>
      </c>
      <c r="B17" s="86" t="str">
        <f>Položky!C171</f>
        <v>Izol akustické a protiotřesové</v>
      </c>
      <c r="C17" s="87"/>
      <c r="D17" s="88"/>
      <c r="E17" s="160">
        <f>Položky!BA183</f>
        <v>0</v>
      </c>
      <c r="F17" s="161">
        <f>Položky!G183</f>
        <v>0</v>
      </c>
      <c r="G17" s="161">
        <f>Položky!BC183</f>
        <v>0</v>
      </c>
      <c r="H17" s="161">
        <f>Položky!BD183</f>
        <v>0</v>
      </c>
      <c r="I17" s="162">
        <f>Položky!BE183</f>
        <v>0</v>
      </c>
    </row>
    <row r="18" spans="1:9" s="11" customFormat="1" ht="12.75">
      <c r="A18" s="159" t="s">
        <v>473</v>
      </c>
      <c r="B18" s="86" t="str">
        <f>Položky!C184</f>
        <v>Zdravotechnická instalace</v>
      </c>
      <c r="C18" s="87"/>
      <c r="D18" s="88"/>
      <c r="E18" s="160">
        <f>Položky!BA184</f>
        <v>0</v>
      </c>
      <c r="F18" s="161">
        <f>Položky!G186</f>
        <v>0</v>
      </c>
      <c r="G18" s="161">
        <f>Položky!BC184</f>
        <v>0</v>
      </c>
      <c r="H18" s="161">
        <f>Položky!BD184</f>
        <v>0</v>
      </c>
      <c r="I18" s="162">
        <f>Položky!BE184</f>
        <v>0</v>
      </c>
    </row>
    <row r="19" spans="1:9" s="11" customFormat="1" ht="12.75">
      <c r="A19" s="159" t="str">
        <f>Položky!B187</f>
        <v>762</v>
      </c>
      <c r="B19" s="86" t="str">
        <f>Položky!C187</f>
        <v>Konstrukce tesařské</v>
      </c>
      <c r="C19" s="87"/>
      <c r="D19" s="88"/>
      <c r="E19" s="160">
        <f>Položky!BA201</f>
        <v>0</v>
      </c>
      <c r="F19" s="161">
        <f>Položky!G201</f>
        <v>0</v>
      </c>
      <c r="G19" s="161">
        <f>Položky!BC201</f>
        <v>0</v>
      </c>
      <c r="H19" s="161">
        <f>Položky!BD201</f>
        <v>0</v>
      </c>
      <c r="I19" s="162">
        <f>Položky!BE201</f>
        <v>0</v>
      </c>
    </row>
    <row r="20" spans="1:9" s="11" customFormat="1" ht="12.75">
      <c r="A20" s="159" t="str">
        <f>Položky!B202</f>
        <v>766</v>
      </c>
      <c r="B20" s="86" t="str">
        <f>Položky!C202</f>
        <v>Konstrukce truhlářské</v>
      </c>
      <c r="C20" s="87"/>
      <c r="D20" s="88"/>
      <c r="E20" s="160">
        <f>Položky!BA215</f>
        <v>0</v>
      </c>
      <c r="F20" s="161">
        <f>Položky!G215</f>
        <v>0</v>
      </c>
      <c r="G20" s="161">
        <f>Položky!BC215</f>
        <v>0</v>
      </c>
      <c r="H20" s="161">
        <f>Položky!BD215</f>
        <v>0</v>
      </c>
      <c r="I20" s="162">
        <f>Položky!BE215</f>
        <v>0</v>
      </c>
    </row>
    <row r="21" spans="1:9" s="11" customFormat="1" ht="12.75">
      <c r="A21" s="159" t="str">
        <f>Položky!B216</f>
        <v>767</v>
      </c>
      <c r="B21" s="86" t="str">
        <f>Položky!C216</f>
        <v>Konstrukce zámečnické</v>
      </c>
      <c r="C21" s="87"/>
      <c r="D21" s="88"/>
      <c r="E21" s="160">
        <f>Položky!BA229</f>
        <v>0</v>
      </c>
      <c r="F21" s="161">
        <f>Položky!G229</f>
        <v>0</v>
      </c>
      <c r="G21" s="161">
        <f>Položky!BC229</f>
        <v>0</v>
      </c>
      <c r="H21" s="161">
        <f>Položky!BD229</f>
        <v>0</v>
      </c>
      <c r="I21" s="162">
        <f>Položky!BE229</f>
        <v>0</v>
      </c>
    </row>
    <row r="22" spans="1:9" s="11" customFormat="1" ht="12.75">
      <c r="A22" s="159" t="str">
        <f>Položky!B230</f>
        <v>771</v>
      </c>
      <c r="B22" s="86" t="str">
        <f>Položky!C230</f>
        <v>Podlahy z dlaždic a obklady</v>
      </c>
      <c r="C22" s="87"/>
      <c r="D22" s="88"/>
      <c r="E22" s="160">
        <f>Položky!BA234</f>
        <v>0</v>
      </c>
      <c r="F22" s="161">
        <f>Položky!G234</f>
        <v>0</v>
      </c>
      <c r="G22" s="161">
        <f>Položky!BC234</f>
        <v>0</v>
      </c>
      <c r="H22" s="161">
        <f>Položky!BD234</f>
        <v>0</v>
      </c>
      <c r="I22" s="162">
        <f>Položky!BE234</f>
        <v>0</v>
      </c>
    </row>
    <row r="23" spans="1:9" s="11" customFormat="1" ht="12.75">
      <c r="A23" s="159" t="str">
        <f>Položky!B235</f>
        <v>776</v>
      </c>
      <c r="B23" s="86" t="str">
        <f>Položky!C235</f>
        <v>Podlahy povlakové</v>
      </c>
      <c r="C23" s="87"/>
      <c r="D23" s="88"/>
      <c r="E23" s="160">
        <f>Položky!BA241</f>
        <v>0</v>
      </c>
      <c r="F23" s="161">
        <f>Položky!G241</f>
        <v>0</v>
      </c>
      <c r="G23" s="161">
        <f>Položky!BC241</f>
        <v>0</v>
      </c>
      <c r="H23" s="161">
        <f>Položky!BD241</f>
        <v>0</v>
      </c>
      <c r="I23" s="162">
        <f>Položky!BE241</f>
        <v>0</v>
      </c>
    </row>
    <row r="24" spans="1:9" s="11" customFormat="1" ht="12.75">
      <c r="A24" s="159" t="str">
        <f>Položky!B242</f>
        <v>777</v>
      </c>
      <c r="B24" s="86" t="str">
        <f>Položky!C242</f>
        <v>Podlahy ze syntetických hmot</v>
      </c>
      <c r="C24" s="87"/>
      <c r="D24" s="88"/>
      <c r="E24" s="160">
        <f>Položky!BA246</f>
        <v>0</v>
      </c>
      <c r="F24" s="161">
        <f>Položky!G246</f>
        <v>0</v>
      </c>
      <c r="G24" s="161">
        <f>Položky!BC246</f>
        <v>0</v>
      </c>
      <c r="H24" s="161">
        <f>Položky!BD246</f>
        <v>0</v>
      </c>
      <c r="I24" s="162">
        <f>Položky!BE246</f>
        <v>0</v>
      </c>
    </row>
    <row r="25" spans="1:9" s="11" customFormat="1" ht="12.75">
      <c r="A25" s="159" t="str">
        <f>Položky!B247</f>
        <v>781</v>
      </c>
      <c r="B25" s="86" t="str">
        <f>Položky!C247</f>
        <v>Obklady keramické</v>
      </c>
      <c r="C25" s="87"/>
      <c r="D25" s="88"/>
      <c r="E25" s="160">
        <f>Položky!BA251</f>
        <v>0</v>
      </c>
      <c r="F25" s="161">
        <f>Položky!G251</f>
        <v>0</v>
      </c>
      <c r="G25" s="161">
        <f>Položky!BC251</f>
        <v>0</v>
      </c>
      <c r="H25" s="161">
        <f>Položky!BD251</f>
        <v>0</v>
      </c>
      <c r="I25" s="162">
        <f>Položky!BE251</f>
        <v>0</v>
      </c>
    </row>
    <row r="26" spans="1:9" s="11" customFormat="1" ht="12.75">
      <c r="A26" s="159" t="str">
        <f>Položky!B252</f>
        <v>782</v>
      </c>
      <c r="B26" s="86" t="str">
        <f>Položky!C252</f>
        <v>Konstrukce z přírodního kamene</v>
      </c>
      <c r="C26" s="87"/>
      <c r="D26" s="88"/>
      <c r="E26" s="160">
        <f>Položky!BA261</f>
        <v>0</v>
      </c>
      <c r="F26" s="161">
        <f>Položky!G261</f>
        <v>0</v>
      </c>
      <c r="G26" s="161">
        <f>Položky!BC261</f>
        <v>0</v>
      </c>
      <c r="H26" s="161">
        <f>Položky!BD261</f>
        <v>0</v>
      </c>
      <c r="I26" s="162">
        <f>Položky!BE261</f>
        <v>0</v>
      </c>
    </row>
    <row r="27" spans="1:9" s="11" customFormat="1" ht="12.75">
      <c r="A27" s="159" t="str">
        <f>Položky!B262</f>
        <v>783</v>
      </c>
      <c r="B27" s="86" t="str">
        <f>Položky!C262</f>
        <v>Nátěry</v>
      </c>
      <c r="C27" s="87"/>
      <c r="D27" s="88"/>
      <c r="E27" s="160">
        <f>Položky!BA270</f>
        <v>0</v>
      </c>
      <c r="F27" s="161">
        <f>Položky!G270</f>
        <v>0</v>
      </c>
      <c r="G27" s="161">
        <f>Položky!BC270</f>
        <v>0</v>
      </c>
      <c r="H27" s="161">
        <f>Položky!BD270</f>
        <v>0</v>
      </c>
      <c r="I27" s="162">
        <f>Položky!BE270</f>
        <v>0</v>
      </c>
    </row>
    <row r="28" spans="1:9" s="11" customFormat="1" ht="12.75">
      <c r="A28" s="159" t="str">
        <f>Položky!B271</f>
        <v>784</v>
      </c>
      <c r="B28" s="86" t="str">
        <f>Položky!C271</f>
        <v>Malby</v>
      </c>
      <c r="C28" s="87"/>
      <c r="D28" s="88"/>
      <c r="E28" s="160">
        <f>Položky!BA279</f>
        <v>0</v>
      </c>
      <c r="F28" s="161">
        <f>Položky!G279</f>
        <v>0</v>
      </c>
      <c r="G28" s="161">
        <f>Položky!BC279</f>
        <v>0</v>
      </c>
      <c r="H28" s="161">
        <f>Položky!BD279</f>
        <v>0</v>
      </c>
      <c r="I28" s="162">
        <f>Položky!BE279</f>
        <v>0</v>
      </c>
    </row>
    <row r="29" spans="1:9" s="11" customFormat="1" ht="12.75">
      <c r="A29" s="159" t="str">
        <f>Položky!B280</f>
        <v>786</v>
      </c>
      <c r="B29" s="86" t="str">
        <f>Položky!C280</f>
        <v>Čalounické úpravy</v>
      </c>
      <c r="C29" s="87"/>
      <c r="D29" s="88"/>
      <c r="E29" s="160">
        <f>Položky!BA285</f>
        <v>0</v>
      </c>
      <c r="F29" s="161">
        <f>Položky!G285</f>
        <v>0</v>
      </c>
      <c r="G29" s="161">
        <f>Položky!BC285</f>
        <v>0</v>
      </c>
      <c r="H29" s="161">
        <f>Položky!BD285</f>
        <v>0</v>
      </c>
      <c r="I29" s="162">
        <f>Položky!BE285</f>
        <v>0</v>
      </c>
    </row>
    <row r="30" spans="1:9" s="11" customFormat="1" ht="12.75">
      <c r="A30" s="159" t="s">
        <v>479</v>
      </c>
      <c r="B30" s="86" t="str">
        <f>Položky!C286</f>
        <v>Elektromontáže</v>
      </c>
      <c r="C30" s="87"/>
      <c r="D30" s="88"/>
      <c r="E30" s="160">
        <f>Položky!BA286</f>
        <v>0</v>
      </c>
      <c r="F30" s="160">
        <f>Položky!BB286</f>
        <v>0</v>
      </c>
      <c r="G30" s="160">
        <f>Položky!BC286</f>
        <v>0</v>
      </c>
      <c r="H30" s="161">
        <f>Položky!G288</f>
        <v>0</v>
      </c>
      <c r="I30" s="162">
        <f>Položky!BE286</f>
        <v>0</v>
      </c>
    </row>
    <row r="31" spans="1:9" s="11" customFormat="1" ht="12.75">
      <c r="A31" s="159" t="s">
        <v>483</v>
      </c>
      <c r="B31" s="86" t="str">
        <f>Položky!C289</f>
        <v>Montáže vzduchotechnických zařízení</v>
      </c>
      <c r="C31" s="87"/>
      <c r="D31" s="88"/>
      <c r="E31" s="160">
        <f>Položky!BA287</f>
        <v>0</v>
      </c>
      <c r="F31" s="160">
        <f>Položky!BB287</f>
        <v>0</v>
      </c>
      <c r="G31" s="160">
        <f>Položky!BC287</f>
        <v>0</v>
      </c>
      <c r="H31" s="161">
        <f>Položky!G291</f>
        <v>0</v>
      </c>
      <c r="I31" s="162">
        <f>Položky!BE287</f>
        <v>0</v>
      </c>
    </row>
    <row r="32" spans="1:9" s="11" customFormat="1" ht="13.5" thickBot="1">
      <c r="A32" s="159" t="s">
        <v>486</v>
      </c>
      <c r="B32" s="86" t="str">
        <f>Položky!C292</f>
        <v>Montáž jevištních a kinozařízení</v>
      </c>
      <c r="C32" s="87"/>
      <c r="D32" s="88"/>
      <c r="E32" s="160">
        <f>Položky!BA288</f>
        <v>0</v>
      </c>
      <c r="F32" s="160">
        <f>Položky!BB288</f>
        <v>0</v>
      </c>
      <c r="G32" s="160">
        <f>Položky!BC288</f>
        <v>0</v>
      </c>
      <c r="H32" s="161">
        <f>Položky!G311</f>
        <v>0</v>
      </c>
      <c r="I32" s="162">
        <f>Položky!BE288</f>
        <v>0</v>
      </c>
    </row>
    <row r="33" spans="1:10" s="94" customFormat="1" ht="13.5" thickBot="1">
      <c r="A33" s="89"/>
      <c r="B33" s="81" t="s">
        <v>49</v>
      </c>
      <c r="C33" s="81"/>
      <c r="D33" s="90"/>
      <c r="E33" s="91">
        <f>SUM(E7:E32)</f>
        <v>0</v>
      </c>
      <c r="F33" s="92">
        <f>SUM(F7:F32)</f>
        <v>0</v>
      </c>
      <c r="G33" s="92">
        <f>SUM(G7:G32)</f>
        <v>0</v>
      </c>
      <c r="H33" s="92">
        <f>SUM(H7:H32)</f>
        <v>0</v>
      </c>
      <c r="I33" s="93">
        <f>SUM(I7:I32)</f>
        <v>0</v>
      </c>
      <c r="J33" s="190"/>
    </row>
    <row r="34" spans="1:10" ht="12.75">
      <c r="A34" s="87"/>
      <c r="B34" s="87"/>
      <c r="C34" s="87"/>
      <c r="D34" s="87"/>
      <c r="E34" s="87"/>
      <c r="F34" s="87"/>
      <c r="G34" s="87"/>
      <c r="H34" s="87"/>
      <c r="I34" s="87"/>
      <c r="J34" s="122"/>
    </row>
    <row r="35" spans="1:57" ht="19.5" customHeight="1">
      <c r="A35" s="95" t="s">
        <v>50</v>
      </c>
      <c r="B35" s="95"/>
      <c r="C35" s="95"/>
      <c r="D35" s="95"/>
      <c r="E35" s="95"/>
      <c r="F35" s="95"/>
      <c r="G35" s="96"/>
      <c r="H35" s="95"/>
      <c r="I35" s="95"/>
      <c r="BA35" s="30"/>
      <c r="BB35" s="30"/>
      <c r="BC35" s="30"/>
      <c r="BD35" s="30"/>
      <c r="BE35" s="30"/>
    </row>
    <row r="36" spans="1:9" ht="13.5" thickBot="1">
      <c r="A36" s="97"/>
      <c r="B36" s="97"/>
      <c r="C36" s="97"/>
      <c r="D36" s="97"/>
      <c r="E36" s="97"/>
      <c r="F36" s="97"/>
      <c r="G36" s="97"/>
      <c r="H36" s="97"/>
      <c r="I36" s="97"/>
    </row>
    <row r="37" spans="1:9" ht="12.75">
      <c r="A37" s="98" t="s">
        <v>51</v>
      </c>
      <c r="B37" s="99"/>
      <c r="C37" s="99"/>
      <c r="D37" s="100"/>
      <c r="E37" s="101" t="s">
        <v>52</v>
      </c>
      <c r="F37" s="102" t="s">
        <v>53</v>
      </c>
      <c r="G37" s="103" t="s">
        <v>54</v>
      </c>
      <c r="H37" s="104"/>
      <c r="I37" s="105" t="s">
        <v>52</v>
      </c>
    </row>
    <row r="38" spans="1:53" ht="12.75">
      <c r="A38" s="106" t="s">
        <v>447</v>
      </c>
      <c r="B38" s="107"/>
      <c r="C38" s="107"/>
      <c r="D38" s="108"/>
      <c r="E38" s="109" t="s">
        <v>448</v>
      </c>
      <c r="F38" s="110">
        <v>0</v>
      </c>
      <c r="G38" s="111">
        <f>CHOOSE(BA38+1,HSV+PSV,HSV+PSV+Mont,HSV+PSV+Dodavka+Mont,HSV,PSV,Mont,Dodavka,Mont+Dodavka,0)</f>
        <v>0</v>
      </c>
      <c r="H38" s="112"/>
      <c r="I38" s="113">
        <f>E38+F38*G38/100</f>
        <v>0</v>
      </c>
      <c r="BA38">
        <v>0</v>
      </c>
    </row>
    <row r="39" spans="1:53" ht="12.75">
      <c r="A39" s="106" t="s">
        <v>449</v>
      </c>
      <c r="B39" s="107"/>
      <c r="C39" s="107"/>
      <c r="D39" s="108"/>
      <c r="E39" s="109" t="s">
        <v>448</v>
      </c>
      <c r="F39" s="110">
        <v>0</v>
      </c>
      <c r="G39" s="111">
        <f>CHOOSE(BA39+1,HSV+PSV,HSV+PSV+Mont,HSV+PSV+Dodavka+Mont,HSV,PSV,Mont,Dodavka,Mont+Dodavka,0)</f>
        <v>0</v>
      </c>
      <c r="H39" s="112"/>
      <c r="I39" s="113">
        <f>E39+F39*G39/100</f>
        <v>0</v>
      </c>
      <c r="BA39">
        <v>0</v>
      </c>
    </row>
    <row r="40" spans="1:53" ht="12.75">
      <c r="A40" s="106" t="s">
        <v>450</v>
      </c>
      <c r="B40" s="107"/>
      <c r="C40" s="107"/>
      <c r="D40" s="108"/>
      <c r="E40" s="109" t="s">
        <v>448</v>
      </c>
      <c r="F40" s="110">
        <v>0</v>
      </c>
      <c r="G40" s="111">
        <f>CHOOSE(BA40+1,HSV+PSV,HSV+PSV+Mont,HSV+PSV+Dodavka+Mont,HSV,PSV,Mont,Dodavka,Mont+Dodavka,0)</f>
        <v>0</v>
      </c>
      <c r="H40" s="112"/>
      <c r="I40" s="113">
        <f>E40+F40*G40/100</f>
        <v>0</v>
      </c>
      <c r="BA40">
        <v>0</v>
      </c>
    </row>
    <row r="41" spans="1:9" ht="13.5" thickBot="1">
      <c r="A41" s="114"/>
      <c r="B41" s="115" t="s">
        <v>55</v>
      </c>
      <c r="C41" s="116"/>
      <c r="D41" s="117"/>
      <c r="E41" s="118"/>
      <c r="F41" s="119"/>
      <c r="G41" s="119"/>
      <c r="H41" s="198">
        <f>SUM(I38:I40)</f>
        <v>0</v>
      </c>
      <c r="I41" s="199"/>
    </row>
    <row r="42" spans="1:9" ht="12.75">
      <c r="A42" s="97"/>
      <c r="B42" s="97"/>
      <c r="C42" s="97"/>
      <c r="D42" s="97"/>
      <c r="E42" s="97"/>
      <c r="F42" s="97"/>
      <c r="G42" s="97"/>
      <c r="H42" s="97"/>
      <c r="I42" s="97"/>
    </row>
    <row r="43" spans="2:9" ht="12.75">
      <c r="B43" s="94"/>
      <c r="F43" s="120"/>
      <c r="G43" s="121"/>
      <c r="H43" s="121"/>
      <c r="I43" s="122"/>
    </row>
    <row r="44" spans="6:9" ht="12.75">
      <c r="F44" s="120"/>
      <c r="G44" s="121"/>
      <c r="H44" s="121"/>
      <c r="I44" s="122"/>
    </row>
    <row r="45" spans="6:9" ht="12.75">
      <c r="F45" s="120"/>
      <c r="G45" s="121"/>
      <c r="H45" s="121"/>
      <c r="I45" s="122"/>
    </row>
    <row r="46" spans="6:9" ht="12.75">
      <c r="F46" s="120"/>
      <c r="G46" s="121"/>
      <c r="H46" s="121"/>
      <c r="I46" s="122"/>
    </row>
    <row r="47" spans="6:9" ht="12.75">
      <c r="F47" s="120"/>
      <c r="G47" s="121"/>
      <c r="H47" s="121"/>
      <c r="I47" s="122"/>
    </row>
    <row r="48" spans="6:9" ht="12.75">
      <c r="F48" s="120"/>
      <c r="G48" s="121"/>
      <c r="H48" s="121"/>
      <c r="I48" s="122"/>
    </row>
    <row r="49" spans="6:9" ht="12.75">
      <c r="F49" s="120"/>
      <c r="G49" s="121"/>
      <c r="H49" s="121"/>
      <c r="I49" s="122"/>
    </row>
    <row r="50" spans="6:9" ht="12.75">
      <c r="F50" s="120"/>
      <c r="G50" s="121"/>
      <c r="H50" s="121"/>
      <c r="I50" s="122"/>
    </row>
    <row r="51" spans="6:9" ht="12.75">
      <c r="F51" s="120"/>
      <c r="G51" s="121"/>
      <c r="H51" s="121"/>
      <c r="I51" s="122"/>
    </row>
    <row r="52" spans="6:9" ht="12.75">
      <c r="F52" s="120"/>
      <c r="G52" s="121"/>
      <c r="H52" s="121"/>
      <c r="I52" s="122"/>
    </row>
    <row r="53" spans="6:9" ht="12.75">
      <c r="F53" s="120"/>
      <c r="G53" s="121"/>
      <c r="H53" s="121"/>
      <c r="I53" s="122"/>
    </row>
    <row r="54" spans="6:9" ht="12.75">
      <c r="F54" s="120"/>
      <c r="G54" s="121"/>
      <c r="H54" s="121"/>
      <c r="I54" s="122"/>
    </row>
    <row r="55" spans="6:9" ht="12.75">
      <c r="F55" s="120"/>
      <c r="G55" s="121"/>
      <c r="H55" s="121"/>
      <c r="I55" s="122"/>
    </row>
    <row r="56" spans="6:9" ht="12.75">
      <c r="F56" s="120"/>
      <c r="G56" s="121"/>
      <c r="H56" s="121"/>
      <c r="I56" s="122"/>
    </row>
    <row r="57" spans="6:9" ht="12.75">
      <c r="F57" s="120"/>
      <c r="G57" s="121"/>
      <c r="H57" s="121"/>
      <c r="I57" s="122"/>
    </row>
    <row r="58" spans="6:9" ht="12.75">
      <c r="F58" s="120"/>
      <c r="G58" s="121"/>
      <c r="H58" s="121"/>
      <c r="I58" s="122"/>
    </row>
    <row r="59" spans="6:9" ht="12.75">
      <c r="F59" s="120"/>
      <c r="G59" s="121"/>
      <c r="H59" s="121"/>
      <c r="I59" s="122"/>
    </row>
    <row r="60" spans="6:9" ht="12.75">
      <c r="F60" s="120"/>
      <c r="G60" s="121"/>
      <c r="H60" s="121"/>
      <c r="I60" s="122"/>
    </row>
    <row r="61" spans="6:9" ht="12.75">
      <c r="F61" s="120"/>
      <c r="G61" s="121"/>
      <c r="H61" s="121"/>
      <c r="I61" s="122"/>
    </row>
    <row r="62" spans="6:9" ht="12.75">
      <c r="F62" s="120"/>
      <c r="G62" s="121"/>
      <c r="H62" s="121"/>
      <c r="I62" s="122"/>
    </row>
    <row r="63" spans="6:9" ht="12.75">
      <c r="F63" s="120"/>
      <c r="G63" s="121"/>
      <c r="H63" s="121"/>
      <c r="I63" s="122"/>
    </row>
    <row r="64" spans="6:9" ht="12.75">
      <c r="F64" s="120"/>
      <c r="G64" s="121"/>
      <c r="H64" s="121"/>
      <c r="I64" s="122"/>
    </row>
    <row r="65" spans="6:9" ht="12.75">
      <c r="F65" s="120"/>
      <c r="G65" s="121"/>
      <c r="H65" s="121"/>
      <c r="I65" s="122"/>
    </row>
    <row r="66" spans="6:9" ht="12.75">
      <c r="F66" s="120"/>
      <c r="G66" s="121"/>
      <c r="H66" s="121"/>
      <c r="I66" s="122"/>
    </row>
    <row r="67" spans="6:9" ht="12.75">
      <c r="F67" s="120"/>
      <c r="G67" s="121"/>
      <c r="H67" s="121"/>
      <c r="I67" s="122"/>
    </row>
    <row r="68" spans="6:9" ht="12.75">
      <c r="F68" s="120"/>
      <c r="G68" s="121"/>
      <c r="H68" s="121"/>
      <c r="I68" s="122"/>
    </row>
    <row r="69" spans="6:9" ht="12.75">
      <c r="F69" s="120"/>
      <c r="G69" s="121"/>
      <c r="H69" s="121"/>
      <c r="I69" s="122"/>
    </row>
    <row r="70" spans="6:9" ht="12.75">
      <c r="F70" s="120"/>
      <c r="G70" s="121"/>
      <c r="H70" s="121"/>
      <c r="I70" s="122"/>
    </row>
    <row r="71" spans="6:9" ht="12.75">
      <c r="F71" s="120"/>
      <c r="G71" s="121"/>
      <c r="H71" s="121"/>
      <c r="I71" s="122"/>
    </row>
    <row r="72" spans="6:9" ht="12.75">
      <c r="F72" s="120"/>
      <c r="G72" s="121"/>
      <c r="H72" s="121"/>
      <c r="I72" s="122"/>
    </row>
    <row r="73" spans="6:9" ht="12.75">
      <c r="F73" s="120"/>
      <c r="G73" s="121"/>
      <c r="H73" s="121"/>
      <c r="I73" s="122"/>
    </row>
    <row r="74" spans="6:9" ht="12.75">
      <c r="F74" s="120"/>
      <c r="G74" s="121"/>
      <c r="H74" s="121"/>
      <c r="I74" s="122"/>
    </row>
    <row r="75" spans="6:9" ht="12.75">
      <c r="F75" s="120"/>
      <c r="G75" s="121"/>
      <c r="H75" s="121"/>
      <c r="I75" s="122"/>
    </row>
    <row r="76" spans="6:9" ht="12.75">
      <c r="F76" s="120"/>
      <c r="G76" s="121"/>
      <c r="H76" s="121"/>
      <c r="I76" s="122"/>
    </row>
    <row r="77" spans="6:9" ht="12.75">
      <c r="F77" s="120"/>
      <c r="G77" s="121"/>
      <c r="H77" s="121"/>
      <c r="I77" s="122"/>
    </row>
    <row r="78" spans="6:9" ht="12.75">
      <c r="F78" s="120"/>
      <c r="G78" s="121"/>
      <c r="H78" s="121"/>
      <c r="I78" s="122"/>
    </row>
    <row r="79" spans="6:9" ht="12.75">
      <c r="F79" s="120"/>
      <c r="G79" s="121"/>
      <c r="H79" s="121"/>
      <c r="I79" s="122"/>
    </row>
    <row r="80" spans="6:9" ht="12.75">
      <c r="F80" s="120"/>
      <c r="G80" s="121"/>
      <c r="H80" s="121"/>
      <c r="I80" s="122"/>
    </row>
    <row r="81" spans="6:9" ht="12.75">
      <c r="F81" s="120"/>
      <c r="G81" s="121"/>
      <c r="H81" s="121"/>
      <c r="I81" s="122"/>
    </row>
    <row r="82" spans="6:9" ht="12.75">
      <c r="F82" s="120"/>
      <c r="G82" s="121"/>
      <c r="H82" s="121"/>
      <c r="I82" s="122"/>
    </row>
    <row r="83" spans="6:9" ht="12.75">
      <c r="F83" s="120"/>
      <c r="G83" s="121"/>
      <c r="H83" s="121"/>
      <c r="I83" s="122"/>
    </row>
    <row r="84" spans="6:9" ht="12.75">
      <c r="F84" s="120"/>
      <c r="G84" s="121"/>
      <c r="H84" s="121"/>
      <c r="I84" s="122"/>
    </row>
    <row r="85" spans="6:9" ht="12.75">
      <c r="F85" s="120"/>
      <c r="G85" s="121"/>
      <c r="H85" s="121"/>
      <c r="I85" s="122"/>
    </row>
    <row r="86" spans="6:9" ht="12.75">
      <c r="F86" s="120"/>
      <c r="G86" s="121"/>
      <c r="H86" s="121"/>
      <c r="I86" s="122"/>
    </row>
    <row r="87" spans="6:9" ht="12.75">
      <c r="F87" s="120"/>
      <c r="G87" s="121"/>
      <c r="H87" s="121"/>
      <c r="I87" s="122"/>
    </row>
    <row r="88" spans="6:9" ht="12.75">
      <c r="F88" s="120"/>
      <c r="G88" s="121"/>
      <c r="H88" s="121"/>
      <c r="I88" s="122"/>
    </row>
    <row r="89" spans="6:9" ht="12.75">
      <c r="F89" s="120"/>
      <c r="G89" s="121"/>
      <c r="H89" s="121"/>
      <c r="I89" s="122"/>
    </row>
    <row r="90" spans="6:9" ht="12.75">
      <c r="F90" s="120"/>
      <c r="G90" s="121"/>
      <c r="H90" s="121"/>
      <c r="I90" s="122"/>
    </row>
    <row r="91" spans="6:9" ht="12.75">
      <c r="F91" s="120"/>
      <c r="G91" s="121"/>
      <c r="H91" s="121"/>
      <c r="I91" s="122"/>
    </row>
    <row r="92" spans="6:9" ht="12.75">
      <c r="F92" s="120"/>
      <c r="G92" s="121"/>
      <c r="H92" s="121"/>
      <c r="I92" s="122"/>
    </row>
  </sheetData>
  <sheetProtection/>
  <mergeCells count="4">
    <mergeCell ref="H41:I41"/>
    <mergeCell ref="A1:B1"/>
    <mergeCell ref="A2:B2"/>
    <mergeCell ref="G2:I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375"/>
  <sheetViews>
    <sheetView showGridLines="0" showZeros="0" tabSelected="1" view="pageBreakPreview" zoomScale="60" workbookViewId="0" topLeftCell="A281">
      <selection activeCell="G311" sqref="G311"/>
    </sheetView>
  </sheetViews>
  <sheetFormatPr defaultColWidth="9.00390625" defaultRowHeight="12.75"/>
  <cols>
    <col min="1" max="1" width="4.375" style="183" customWidth="1"/>
    <col min="2" max="2" width="14.625" style="183" customWidth="1"/>
    <col min="3" max="3" width="56.75390625" style="183" customWidth="1"/>
    <col min="4" max="4" width="5.625" style="123" customWidth="1"/>
    <col min="5" max="5" width="8.625" style="154" customWidth="1"/>
    <col min="6" max="6" width="9.875" style="123" customWidth="1"/>
    <col min="7" max="7" width="13.875" style="123" customWidth="1"/>
    <col min="8" max="16384" width="9.125" style="123" customWidth="1"/>
  </cols>
  <sheetData>
    <row r="1" spans="1:7" ht="15.75">
      <c r="A1" s="208" t="s">
        <v>509</v>
      </c>
      <c r="B1" s="208"/>
      <c r="C1" s="208"/>
      <c r="D1" s="208"/>
      <c r="E1" s="208"/>
      <c r="F1" s="208"/>
      <c r="G1" s="208"/>
    </row>
    <row r="2" spans="1:7" ht="13.5" thickBot="1">
      <c r="A2" s="163"/>
      <c r="B2" s="164"/>
      <c r="C2" s="165"/>
      <c r="D2" s="125"/>
      <c r="E2" s="126"/>
      <c r="F2" s="125"/>
      <c r="G2" s="125"/>
    </row>
    <row r="3" spans="1:7" ht="13.5" thickTop="1">
      <c r="A3" s="209" t="s">
        <v>4</v>
      </c>
      <c r="B3" s="210"/>
      <c r="C3" s="166" t="str">
        <f>CONCATENATE(cislostavby," ",nazevstavby)</f>
        <v> Rekonstrukce kina Scala</v>
      </c>
      <c r="D3" s="127"/>
      <c r="E3" s="128"/>
      <c r="F3" s="129">
        <f>Rekapitulace!H1</f>
        <v>0</v>
      </c>
      <c r="G3" s="130"/>
    </row>
    <row r="4" spans="1:7" ht="13.5" thickBot="1">
      <c r="A4" s="211" t="s">
        <v>0</v>
      </c>
      <c r="B4" s="212"/>
      <c r="C4" s="167" t="str">
        <f>CONCATENATE(cisloobjektu," ",nazevobjektu)</f>
        <v>1. etapa Obnovení provozu - souhrnný výkaz výměr</v>
      </c>
      <c r="D4" s="131"/>
      <c r="E4" s="213"/>
      <c r="F4" s="213"/>
      <c r="G4" s="214"/>
    </row>
    <row r="5" spans="1:7" ht="13.5" thickTop="1">
      <c r="A5" s="168"/>
      <c r="B5" s="169"/>
      <c r="C5" s="169"/>
      <c r="D5" s="124"/>
      <c r="E5" s="132"/>
      <c r="F5" s="124"/>
      <c r="G5" s="133"/>
    </row>
    <row r="6" spans="1:7" ht="12.75">
      <c r="A6" s="170" t="s">
        <v>56</v>
      </c>
      <c r="B6" s="171" t="s">
        <v>57</v>
      </c>
      <c r="C6" s="171" t="s">
        <v>58</v>
      </c>
      <c r="D6" s="134" t="s">
        <v>59</v>
      </c>
      <c r="E6" s="135" t="s">
        <v>60</v>
      </c>
      <c r="F6" s="134" t="s">
        <v>61</v>
      </c>
      <c r="G6" s="136" t="s">
        <v>62</v>
      </c>
    </row>
    <row r="7" spans="1:15" ht="12.75">
      <c r="A7" s="172" t="s">
        <v>63</v>
      </c>
      <c r="B7" s="173" t="s">
        <v>64</v>
      </c>
      <c r="C7" s="174" t="s">
        <v>65</v>
      </c>
      <c r="D7" s="137"/>
      <c r="E7" s="138"/>
      <c r="F7" s="138"/>
      <c r="G7" s="139"/>
      <c r="H7" s="140"/>
      <c r="I7" s="140"/>
      <c r="O7" s="141">
        <v>1</v>
      </c>
    </row>
    <row r="8" spans="1:104" ht="12.75">
      <c r="A8" s="175">
        <v>1</v>
      </c>
      <c r="B8" s="176" t="s">
        <v>68</v>
      </c>
      <c r="C8" s="177" t="s">
        <v>69</v>
      </c>
      <c r="D8" s="142" t="s">
        <v>70</v>
      </c>
      <c r="E8" s="143">
        <v>14.5</v>
      </c>
      <c r="F8" s="143"/>
      <c r="G8" s="144">
        <f>E8*F8</f>
        <v>0</v>
      </c>
      <c r="O8" s="141">
        <v>2</v>
      </c>
      <c r="AA8" s="123">
        <v>12</v>
      </c>
      <c r="AB8" s="123">
        <v>0</v>
      </c>
      <c r="AC8" s="123">
        <v>1</v>
      </c>
      <c r="AZ8" s="123">
        <v>1</v>
      </c>
      <c r="BA8" s="123">
        <f>IF(AZ8=1,G8,0)</f>
        <v>0</v>
      </c>
      <c r="BB8" s="123">
        <f>IF(AZ8=2,G8,0)</f>
        <v>0</v>
      </c>
      <c r="BC8" s="123">
        <f>IF(AZ8=3,G8,0)</f>
        <v>0</v>
      </c>
      <c r="BD8" s="123">
        <f>IF(AZ8=4,G8,0)</f>
        <v>0</v>
      </c>
      <c r="BE8" s="123">
        <f>IF(AZ8=5,G8,0)</f>
        <v>0</v>
      </c>
      <c r="CZ8" s="123">
        <v>0</v>
      </c>
    </row>
    <row r="9" spans="1:15" ht="12.75">
      <c r="A9" s="178"/>
      <c r="B9" s="179"/>
      <c r="C9" s="206" t="s">
        <v>71</v>
      </c>
      <c r="D9" s="207"/>
      <c r="E9" s="145">
        <v>0</v>
      </c>
      <c r="F9" s="146"/>
      <c r="G9" s="147"/>
      <c r="M9" s="148" t="s">
        <v>71</v>
      </c>
      <c r="O9" s="141"/>
    </row>
    <row r="10" spans="1:15" ht="12.75">
      <c r="A10" s="178"/>
      <c r="B10" s="179"/>
      <c r="C10" s="206" t="s">
        <v>72</v>
      </c>
      <c r="D10" s="207"/>
      <c r="E10" s="145">
        <v>14.5</v>
      </c>
      <c r="F10" s="146"/>
      <c r="G10" s="147"/>
      <c r="M10" s="148" t="s">
        <v>72</v>
      </c>
      <c r="O10" s="141"/>
    </row>
    <row r="11" spans="1:104" ht="12.75">
      <c r="A11" s="175">
        <v>2</v>
      </c>
      <c r="B11" s="176" t="s">
        <v>73</v>
      </c>
      <c r="C11" s="177" t="s">
        <v>74</v>
      </c>
      <c r="D11" s="142" t="s">
        <v>70</v>
      </c>
      <c r="E11" s="143">
        <v>14.5</v>
      </c>
      <c r="F11" s="143"/>
      <c r="G11" s="144">
        <f>E11*F11</f>
        <v>0</v>
      </c>
      <c r="O11" s="141">
        <v>2</v>
      </c>
      <c r="AA11" s="123">
        <v>12</v>
      </c>
      <c r="AB11" s="123">
        <v>0</v>
      </c>
      <c r="AC11" s="123">
        <v>2</v>
      </c>
      <c r="AZ11" s="123">
        <v>1</v>
      </c>
      <c r="BA11" s="123">
        <f>IF(AZ11=1,G11,0)</f>
        <v>0</v>
      </c>
      <c r="BB11" s="123">
        <f>IF(AZ11=2,G11,0)</f>
        <v>0</v>
      </c>
      <c r="BC11" s="123">
        <f>IF(AZ11=3,G11,0)</f>
        <v>0</v>
      </c>
      <c r="BD11" s="123">
        <f>IF(AZ11=4,G11,0)</f>
        <v>0</v>
      </c>
      <c r="BE11" s="123">
        <f>IF(AZ11=5,G11,0)</f>
        <v>0</v>
      </c>
      <c r="CZ11" s="123">
        <v>0</v>
      </c>
    </row>
    <row r="12" spans="1:15" ht="12.75">
      <c r="A12" s="178"/>
      <c r="B12" s="179"/>
      <c r="C12" s="206" t="s">
        <v>75</v>
      </c>
      <c r="D12" s="207"/>
      <c r="E12" s="145">
        <v>0</v>
      </c>
      <c r="F12" s="146"/>
      <c r="G12" s="147"/>
      <c r="M12" s="148" t="s">
        <v>75</v>
      </c>
      <c r="O12" s="141"/>
    </row>
    <row r="13" spans="1:15" ht="12.75">
      <c r="A13" s="178"/>
      <c r="B13" s="179"/>
      <c r="C13" s="206" t="s">
        <v>72</v>
      </c>
      <c r="D13" s="207"/>
      <c r="E13" s="145">
        <v>14.5</v>
      </c>
      <c r="F13" s="146"/>
      <c r="G13" s="147"/>
      <c r="M13" s="148" t="s">
        <v>72</v>
      </c>
      <c r="O13" s="141"/>
    </row>
    <row r="14" spans="1:104" ht="12.75">
      <c r="A14" s="175">
        <v>3</v>
      </c>
      <c r="B14" s="176" t="s">
        <v>76</v>
      </c>
      <c r="C14" s="177" t="s">
        <v>77</v>
      </c>
      <c r="D14" s="142" t="s">
        <v>70</v>
      </c>
      <c r="E14" s="143">
        <v>14.5</v>
      </c>
      <c r="F14" s="143"/>
      <c r="G14" s="144">
        <f>E14*F14</f>
        <v>0</v>
      </c>
      <c r="O14" s="141">
        <v>2</v>
      </c>
      <c r="AA14" s="123">
        <v>12</v>
      </c>
      <c r="AB14" s="123">
        <v>0</v>
      </c>
      <c r="AC14" s="123">
        <v>3</v>
      </c>
      <c r="AZ14" s="123">
        <v>1</v>
      </c>
      <c r="BA14" s="123">
        <f>IF(AZ14=1,G14,0)</f>
        <v>0</v>
      </c>
      <c r="BB14" s="123">
        <f>IF(AZ14=2,G14,0)</f>
        <v>0</v>
      </c>
      <c r="BC14" s="123">
        <f>IF(AZ14=3,G14,0)</f>
        <v>0</v>
      </c>
      <c r="BD14" s="123">
        <f>IF(AZ14=4,G14,0)</f>
        <v>0</v>
      </c>
      <c r="BE14" s="123">
        <f>IF(AZ14=5,G14,0)</f>
        <v>0</v>
      </c>
      <c r="CZ14" s="123">
        <v>0</v>
      </c>
    </row>
    <row r="15" spans="1:104" ht="12.75">
      <c r="A15" s="175">
        <v>4</v>
      </c>
      <c r="B15" s="176" t="s">
        <v>78</v>
      </c>
      <c r="C15" s="177" t="s">
        <v>79</v>
      </c>
      <c r="D15" s="142" t="s">
        <v>70</v>
      </c>
      <c r="E15" s="143">
        <v>188.5</v>
      </c>
      <c r="F15" s="143"/>
      <c r="G15" s="144">
        <f>E15*F15</f>
        <v>0</v>
      </c>
      <c r="O15" s="141">
        <v>2</v>
      </c>
      <c r="AA15" s="123">
        <v>12</v>
      </c>
      <c r="AB15" s="123">
        <v>0</v>
      </c>
      <c r="AC15" s="123">
        <v>4</v>
      </c>
      <c r="AZ15" s="123">
        <v>1</v>
      </c>
      <c r="BA15" s="123">
        <f>IF(AZ15=1,G15,0)</f>
        <v>0</v>
      </c>
      <c r="BB15" s="123">
        <f>IF(AZ15=2,G15,0)</f>
        <v>0</v>
      </c>
      <c r="BC15" s="123">
        <f>IF(AZ15=3,G15,0)</f>
        <v>0</v>
      </c>
      <c r="BD15" s="123">
        <f>IF(AZ15=4,G15,0)</f>
        <v>0</v>
      </c>
      <c r="BE15" s="123">
        <f>IF(AZ15=5,G15,0)</f>
        <v>0</v>
      </c>
      <c r="CZ15" s="123">
        <v>0</v>
      </c>
    </row>
    <row r="16" spans="1:15" ht="12.75">
      <c r="A16" s="178"/>
      <c r="B16" s="179"/>
      <c r="C16" s="206" t="s">
        <v>80</v>
      </c>
      <c r="D16" s="207"/>
      <c r="E16" s="145">
        <v>188.5</v>
      </c>
      <c r="F16" s="146"/>
      <c r="G16" s="147"/>
      <c r="M16" s="148" t="s">
        <v>80</v>
      </c>
      <c r="O16" s="141"/>
    </row>
    <row r="17" spans="1:104" ht="12.75">
      <c r="A17" s="175">
        <v>5</v>
      </c>
      <c r="B17" s="176" t="s">
        <v>81</v>
      </c>
      <c r="C17" s="177" t="s">
        <v>82</v>
      </c>
      <c r="D17" s="142" t="s">
        <v>70</v>
      </c>
      <c r="E17" s="143">
        <v>14.5</v>
      </c>
      <c r="F17" s="143"/>
      <c r="G17" s="144">
        <f>E17*F17</f>
        <v>0</v>
      </c>
      <c r="O17" s="141">
        <v>2</v>
      </c>
      <c r="AA17" s="123">
        <v>12</v>
      </c>
      <c r="AB17" s="123">
        <v>0</v>
      </c>
      <c r="AC17" s="123">
        <v>5</v>
      </c>
      <c r="AZ17" s="123">
        <v>1</v>
      </c>
      <c r="BA17" s="123">
        <f>IF(AZ17=1,G17,0)</f>
        <v>0</v>
      </c>
      <c r="BB17" s="123">
        <f>IF(AZ17=2,G17,0)</f>
        <v>0</v>
      </c>
      <c r="BC17" s="123">
        <f>IF(AZ17=3,G17,0)</f>
        <v>0</v>
      </c>
      <c r="BD17" s="123">
        <f>IF(AZ17=4,G17,0)</f>
        <v>0</v>
      </c>
      <c r="BE17" s="123">
        <f>IF(AZ17=5,G17,0)</f>
        <v>0</v>
      </c>
      <c r="CZ17" s="123">
        <v>0</v>
      </c>
    </row>
    <row r="18" spans="1:104" ht="12.75">
      <c r="A18" s="175">
        <v>6</v>
      </c>
      <c r="B18" s="176" t="s">
        <v>83</v>
      </c>
      <c r="C18" s="177" t="s">
        <v>84</v>
      </c>
      <c r="D18" s="142" t="s">
        <v>70</v>
      </c>
      <c r="E18" s="143">
        <v>14.5</v>
      </c>
      <c r="F18" s="143"/>
      <c r="G18" s="144">
        <f>E18*F18</f>
        <v>0</v>
      </c>
      <c r="O18" s="141">
        <v>2</v>
      </c>
      <c r="AA18" s="123">
        <v>12</v>
      </c>
      <c r="AB18" s="123">
        <v>0</v>
      </c>
      <c r="AC18" s="123">
        <v>6</v>
      </c>
      <c r="AZ18" s="123">
        <v>1</v>
      </c>
      <c r="BA18" s="123">
        <f>IF(AZ18=1,G18,0)</f>
        <v>0</v>
      </c>
      <c r="BB18" s="123">
        <f>IF(AZ18=2,G18,0)</f>
        <v>0</v>
      </c>
      <c r="BC18" s="123">
        <f>IF(AZ18=3,G18,0)</f>
        <v>0</v>
      </c>
      <c r="BD18" s="123">
        <f>IF(AZ18=4,G18,0)</f>
        <v>0</v>
      </c>
      <c r="BE18" s="123">
        <f>IF(AZ18=5,G18,0)</f>
        <v>0</v>
      </c>
      <c r="CZ18" s="123">
        <v>0</v>
      </c>
    </row>
    <row r="19" spans="1:104" ht="12.75">
      <c r="A19" s="175">
        <v>7</v>
      </c>
      <c r="B19" s="176" t="s">
        <v>85</v>
      </c>
      <c r="C19" s="177" t="s">
        <v>86</v>
      </c>
      <c r="D19" s="142" t="s">
        <v>70</v>
      </c>
      <c r="E19" s="143">
        <v>217.5</v>
      </c>
      <c r="F19" s="143"/>
      <c r="G19" s="144">
        <f>E19*F19</f>
        <v>0</v>
      </c>
      <c r="O19" s="141">
        <v>2</v>
      </c>
      <c r="AA19" s="123">
        <v>12</v>
      </c>
      <c r="AB19" s="123">
        <v>0</v>
      </c>
      <c r="AC19" s="123">
        <v>7</v>
      </c>
      <c r="AZ19" s="123">
        <v>1</v>
      </c>
      <c r="BA19" s="123">
        <f>IF(AZ19=1,G19,0)</f>
        <v>0</v>
      </c>
      <c r="BB19" s="123">
        <f>IF(AZ19=2,G19,0)</f>
        <v>0</v>
      </c>
      <c r="BC19" s="123">
        <f>IF(AZ19=3,G19,0)</f>
        <v>0</v>
      </c>
      <c r="BD19" s="123">
        <f>IF(AZ19=4,G19,0)</f>
        <v>0</v>
      </c>
      <c r="BE19" s="123">
        <f>IF(AZ19=5,G19,0)</f>
        <v>0</v>
      </c>
      <c r="CZ19" s="123">
        <v>0</v>
      </c>
    </row>
    <row r="20" spans="1:15" ht="12.75">
      <c r="A20" s="178"/>
      <c r="B20" s="179"/>
      <c r="C20" s="206" t="s">
        <v>87</v>
      </c>
      <c r="D20" s="207"/>
      <c r="E20" s="145">
        <v>217.5</v>
      </c>
      <c r="F20" s="146"/>
      <c r="G20" s="147"/>
      <c r="M20" s="148" t="s">
        <v>87</v>
      </c>
      <c r="O20" s="141"/>
    </row>
    <row r="21" spans="1:104" ht="12.75">
      <c r="A21" s="175">
        <v>8</v>
      </c>
      <c r="B21" s="176" t="s">
        <v>88</v>
      </c>
      <c r="C21" s="177" t="s">
        <v>89</v>
      </c>
      <c r="D21" s="142" t="s">
        <v>70</v>
      </c>
      <c r="E21" s="143">
        <v>14.5</v>
      </c>
      <c r="F21" s="143"/>
      <c r="G21" s="144">
        <f>E21*F21</f>
        <v>0</v>
      </c>
      <c r="O21" s="141">
        <v>2</v>
      </c>
      <c r="AA21" s="123">
        <v>12</v>
      </c>
      <c r="AB21" s="123">
        <v>0</v>
      </c>
      <c r="AC21" s="123">
        <v>8</v>
      </c>
      <c r="AZ21" s="123">
        <v>1</v>
      </c>
      <c r="BA21" s="123">
        <f>IF(AZ21=1,G21,0)</f>
        <v>0</v>
      </c>
      <c r="BB21" s="123">
        <f>IF(AZ21=2,G21,0)</f>
        <v>0</v>
      </c>
      <c r="BC21" s="123">
        <f>IF(AZ21=3,G21,0)</f>
        <v>0</v>
      </c>
      <c r="BD21" s="123">
        <f>IF(AZ21=4,G21,0)</f>
        <v>0</v>
      </c>
      <c r="BE21" s="123">
        <f>IF(AZ21=5,G21,0)</f>
        <v>0</v>
      </c>
      <c r="CZ21" s="123">
        <v>0</v>
      </c>
    </row>
    <row r="22" spans="1:104" ht="12.75">
      <c r="A22" s="175">
        <v>9</v>
      </c>
      <c r="B22" s="176" t="s">
        <v>90</v>
      </c>
      <c r="C22" s="177" t="s">
        <v>91</v>
      </c>
      <c r="D22" s="142" t="s">
        <v>70</v>
      </c>
      <c r="E22" s="143">
        <v>14.5</v>
      </c>
      <c r="F22" s="143"/>
      <c r="G22" s="144">
        <f>E22*F22</f>
        <v>0</v>
      </c>
      <c r="O22" s="141">
        <v>2</v>
      </c>
      <c r="AA22" s="123">
        <v>12</v>
      </c>
      <c r="AB22" s="123">
        <v>0</v>
      </c>
      <c r="AC22" s="123">
        <v>9</v>
      </c>
      <c r="AZ22" s="123">
        <v>1</v>
      </c>
      <c r="BA22" s="123">
        <f>IF(AZ22=1,G22,0)</f>
        <v>0</v>
      </c>
      <c r="BB22" s="123">
        <f>IF(AZ22=2,G22,0)</f>
        <v>0</v>
      </c>
      <c r="BC22" s="123">
        <f>IF(AZ22=3,G22,0)</f>
        <v>0</v>
      </c>
      <c r="BD22" s="123">
        <f>IF(AZ22=4,G22,0)</f>
        <v>0</v>
      </c>
      <c r="BE22" s="123">
        <f>IF(AZ22=5,G22,0)</f>
        <v>0</v>
      </c>
      <c r="CZ22" s="123">
        <v>0</v>
      </c>
    </row>
    <row r="23" spans="1:57" ht="12.75">
      <c r="A23" s="180"/>
      <c r="B23" s="181" t="s">
        <v>66</v>
      </c>
      <c r="C23" s="182" t="str">
        <f>CONCATENATE(B7," ",C7)</f>
        <v>1 Zemní práce</v>
      </c>
      <c r="D23" s="149"/>
      <c r="E23" s="150"/>
      <c r="F23" s="150"/>
      <c r="G23" s="151">
        <f>SUM(G7:G22)</f>
        <v>0</v>
      </c>
      <c r="O23" s="141">
        <v>4</v>
      </c>
      <c r="BA23" s="152">
        <f>SUM(BA7:BA22)</f>
        <v>0</v>
      </c>
      <c r="BB23" s="152">
        <f>SUM(BB7:BB22)</f>
        <v>0</v>
      </c>
      <c r="BC23" s="152">
        <f>SUM(BC7:BC22)</f>
        <v>0</v>
      </c>
      <c r="BD23" s="152">
        <f>SUM(BD7:BD22)</f>
        <v>0</v>
      </c>
      <c r="BE23" s="152">
        <f>SUM(BE7:BE22)</f>
        <v>0</v>
      </c>
    </row>
    <row r="24" spans="1:15" ht="12.75">
      <c r="A24" s="172" t="s">
        <v>63</v>
      </c>
      <c r="B24" s="173" t="s">
        <v>92</v>
      </c>
      <c r="C24" s="174" t="s">
        <v>93</v>
      </c>
      <c r="D24" s="137"/>
      <c r="E24" s="138"/>
      <c r="F24" s="138"/>
      <c r="G24" s="139"/>
      <c r="H24" s="140"/>
      <c r="I24" s="140"/>
      <c r="O24" s="141">
        <v>1</v>
      </c>
    </row>
    <row r="25" spans="1:104" ht="12.75">
      <c r="A25" s="175">
        <v>10</v>
      </c>
      <c r="B25" s="176" t="s">
        <v>94</v>
      </c>
      <c r="C25" s="177" t="s">
        <v>95</v>
      </c>
      <c r="D25" s="142" t="s">
        <v>96</v>
      </c>
      <c r="E25" s="143">
        <v>24.163</v>
      </c>
      <c r="F25" s="143"/>
      <c r="G25" s="144">
        <f>E25*F25</f>
        <v>0</v>
      </c>
      <c r="O25" s="141">
        <v>2</v>
      </c>
      <c r="AA25" s="123">
        <v>12</v>
      </c>
      <c r="AB25" s="123">
        <v>0</v>
      </c>
      <c r="AC25" s="123">
        <v>10</v>
      </c>
      <c r="AZ25" s="123">
        <v>1</v>
      </c>
      <c r="BA25" s="123">
        <f>IF(AZ25=1,G25,0)</f>
        <v>0</v>
      </c>
      <c r="BB25" s="123">
        <f>IF(AZ25=2,G25,0)</f>
        <v>0</v>
      </c>
      <c r="BC25" s="123">
        <f>IF(AZ25=3,G25,0)</f>
        <v>0</v>
      </c>
      <c r="BD25" s="123">
        <f>IF(AZ25=4,G25,0)</f>
        <v>0</v>
      </c>
      <c r="BE25" s="123">
        <f>IF(AZ25=5,G25,0)</f>
        <v>0</v>
      </c>
      <c r="CZ25" s="123">
        <v>0.07938</v>
      </c>
    </row>
    <row r="26" spans="1:15" ht="12.75">
      <c r="A26" s="178"/>
      <c r="B26" s="179"/>
      <c r="C26" s="206" t="s">
        <v>97</v>
      </c>
      <c r="D26" s="207"/>
      <c r="E26" s="145">
        <v>7.699</v>
      </c>
      <c r="F26" s="146"/>
      <c r="G26" s="147"/>
      <c r="M26" s="148" t="s">
        <v>97</v>
      </c>
      <c r="O26" s="141"/>
    </row>
    <row r="27" spans="1:15" ht="12.75">
      <c r="A27" s="178"/>
      <c r="B27" s="179"/>
      <c r="C27" s="206" t="s">
        <v>98</v>
      </c>
      <c r="D27" s="207"/>
      <c r="E27" s="145">
        <v>16.464</v>
      </c>
      <c r="F27" s="146"/>
      <c r="G27" s="147"/>
      <c r="M27" s="148" t="s">
        <v>98</v>
      </c>
      <c r="O27" s="141"/>
    </row>
    <row r="28" spans="1:57" ht="12.75">
      <c r="A28" s="180"/>
      <c r="B28" s="181" t="s">
        <v>66</v>
      </c>
      <c r="C28" s="182" t="str">
        <f>CONCATENATE(B24," ",C24)</f>
        <v>3 Svislé a kompletní konstrukce</v>
      </c>
      <c r="D28" s="149"/>
      <c r="E28" s="150"/>
      <c r="F28" s="150"/>
      <c r="G28" s="151">
        <f>SUM(G24:G27)</f>
        <v>0</v>
      </c>
      <c r="O28" s="141">
        <v>4</v>
      </c>
      <c r="BA28" s="152">
        <f>SUM(BA24:BA27)</f>
        <v>0</v>
      </c>
      <c r="BB28" s="152">
        <f>SUM(BB24:BB27)</f>
        <v>0</v>
      </c>
      <c r="BC28" s="152">
        <f>SUM(BC24:BC27)</f>
        <v>0</v>
      </c>
      <c r="BD28" s="152">
        <f>SUM(BD24:BD27)</f>
        <v>0</v>
      </c>
      <c r="BE28" s="152">
        <f>SUM(BE24:BE27)</f>
        <v>0</v>
      </c>
    </row>
    <row r="29" spans="1:15" ht="12.75">
      <c r="A29" s="172" t="s">
        <v>63</v>
      </c>
      <c r="B29" s="173" t="s">
        <v>99</v>
      </c>
      <c r="C29" s="174" t="s">
        <v>100</v>
      </c>
      <c r="D29" s="137"/>
      <c r="E29" s="138"/>
      <c r="F29" s="138"/>
      <c r="G29" s="139"/>
      <c r="H29" s="140"/>
      <c r="I29" s="140"/>
      <c r="O29" s="141">
        <v>1</v>
      </c>
    </row>
    <row r="30" spans="1:104" ht="12.75">
      <c r="A30" s="175">
        <v>11</v>
      </c>
      <c r="B30" s="176" t="s">
        <v>101</v>
      </c>
      <c r="C30" s="177" t="s">
        <v>102</v>
      </c>
      <c r="D30" s="142" t="s">
        <v>96</v>
      </c>
      <c r="E30" s="143">
        <v>29.61</v>
      </c>
      <c r="F30" s="143"/>
      <c r="G30" s="144">
        <f>E30*F30</f>
        <v>0</v>
      </c>
      <c r="O30" s="141">
        <v>2</v>
      </c>
      <c r="AA30" s="123">
        <v>12</v>
      </c>
      <c r="AB30" s="123">
        <v>0</v>
      </c>
      <c r="AC30" s="123">
        <v>11</v>
      </c>
      <c r="AZ30" s="123">
        <v>1</v>
      </c>
      <c r="BA30" s="123">
        <f>IF(AZ30=1,G30,0)</f>
        <v>0</v>
      </c>
      <c r="BB30" s="123">
        <f>IF(AZ30=2,G30,0)</f>
        <v>0</v>
      </c>
      <c r="BC30" s="123">
        <f>IF(AZ30=3,G30,0)</f>
        <v>0</v>
      </c>
      <c r="BD30" s="123">
        <f>IF(AZ30=4,G30,0)</f>
        <v>0</v>
      </c>
      <c r="BE30" s="123">
        <f>IF(AZ30=5,G30,0)</f>
        <v>0</v>
      </c>
      <c r="CZ30" s="123">
        <v>0.01394</v>
      </c>
    </row>
    <row r="31" spans="1:15" ht="12.75">
      <c r="A31" s="178"/>
      <c r="B31" s="179"/>
      <c r="C31" s="206" t="s">
        <v>103</v>
      </c>
      <c r="D31" s="207"/>
      <c r="E31" s="145">
        <v>11.84</v>
      </c>
      <c r="F31" s="146"/>
      <c r="G31" s="147"/>
      <c r="M31" s="148" t="s">
        <v>103</v>
      </c>
      <c r="O31" s="141"/>
    </row>
    <row r="32" spans="1:15" ht="12.75">
      <c r="A32" s="178"/>
      <c r="B32" s="179"/>
      <c r="C32" s="206" t="s">
        <v>104</v>
      </c>
      <c r="D32" s="207"/>
      <c r="E32" s="145">
        <v>4.2</v>
      </c>
      <c r="F32" s="146"/>
      <c r="G32" s="147"/>
      <c r="M32" s="148" t="s">
        <v>104</v>
      </c>
      <c r="O32" s="141"/>
    </row>
    <row r="33" spans="1:15" ht="12.75">
      <c r="A33" s="178"/>
      <c r="B33" s="179"/>
      <c r="C33" s="206" t="s">
        <v>105</v>
      </c>
      <c r="D33" s="207"/>
      <c r="E33" s="145">
        <v>13.57</v>
      </c>
      <c r="F33" s="146"/>
      <c r="G33" s="147"/>
      <c r="M33" s="148" t="s">
        <v>105</v>
      </c>
      <c r="O33" s="141"/>
    </row>
    <row r="34" spans="1:104" ht="12.75">
      <c r="A34" s="175">
        <v>12</v>
      </c>
      <c r="B34" s="176" t="s">
        <v>106</v>
      </c>
      <c r="C34" s="177" t="s">
        <v>107</v>
      </c>
      <c r="D34" s="142" t="s">
        <v>96</v>
      </c>
      <c r="E34" s="143">
        <v>112.55</v>
      </c>
      <c r="F34" s="143"/>
      <c r="G34" s="144">
        <f>E34*F34</f>
        <v>0</v>
      </c>
      <c r="O34" s="141">
        <v>2</v>
      </c>
      <c r="AA34" s="123">
        <v>12</v>
      </c>
      <c r="AB34" s="123">
        <v>0</v>
      </c>
      <c r="AC34" s="123">
        <v>12</v>
      </c>
      <c r="AZ34" s="123">
        <v>1</v>
      </c>
      <c r="BA34" s="123">
        <f>IF(AZ34=1,G34,0)</f>
        <v>0</v>
      </c>
      <c r="BB34" s="123">
        <f>IF(AZ34=2,G34,0)</f>
        <v>0</v>
      </c>
      <c r="BC34" s="123">
        <f>IF(AZ34=3,G34,0)</f>
        <v>0</v>
      </c>
      <c r="BD34" s="123">
        <f>IF(AZ34=4,G34,0)</f>
        <v>0</v>
      </c>
      <c r="BE34" s="123">
        <f>IF(AZ34=5,G34,0)</f>
        <v>0</v>
      </c>
      <c r="CZ34" s="123">
        <v>0.0041</v>
      </c>
    </row>
    <row r="35" spans="1:15" ht="12.75">
      <c r="A35" s="178"/>
      <c r="B35" s="179"/>
      <c r="C35" s="206" t="s">
        <v>108</v>
      </c>
      <c r="D35" s="207"/>
      <c r="E35" s="145">
        <v>24.1</v>
      </c>
      <c r="F35" s="146"/>
      <c r="G35" s="147"/>
      <c r="M35" s="148" t="s">
        <v>108</v>
      </c>
      <c r="O35" s="141"/>
    </row>
    <row r="36" spans="1:15" ht="12.75">
      <c r="A36" s="178"/>
      <c r="B36" s="179"/>
      <c r="C36" s="206" t="s">
        <v>109</v>
      </c>
      <c r="D36" s="207"/>
      <c r="E36" s="145">
        <v>3.9</v>
      </c>
      <c r="F36" s="146"/>
      <c r="G36" s="147"/>
      <c r="M36" s="148" t="s">
        <v>109</v>
      </c>
      <c r="O36" s="141"/>
    </row>
    <row r="37" spans="1:15" ht="12.75">
      <c r="A37" s="178"/>
      <c r="B37" s="179"/>
      <c r="C37" s="206" t="s">
        <v>110</v>
      </c>
      <c r="D37" s="207"/>
      <c r="E37" s="145">
        <v>52.05</v>
      </c>
      <c r="F37" s="146"/>
      <c r="G37" s="147"/>
      <c r="M37" s="148" t="s">
        <v>110</v>
      </c>
      <c r="O37" s="141"/>
    </row>
    <row r="38" spans="1:15" ht="12.75">
      <c r="A38" s="178"/>
      <c r="B38" s="179"/>
      <c r="C38" s="206" t="s">
        <v>111</v>
      </c>
      <c r="D38" s="207"/>
      <c r="E38" s="145">
        <v>32.5</v>
      </c>
      <c r="F38" s="146"/>
      <c r="G38" s="147"/>
      <c r="M38" s="148" t="s">
        <v>111</v>
      </c>
      <c r="O38" s="141"/>
    </row>
    <row r="39" spans="1:104" ht="12.75">
      <c r="A39" s="175">
        <v>13</v>
      </c>
      <c r="B39" s="176" t="s">
        <v>112</v>
      </c>
      <c r="C39" s="177" t="s">
        <v>113</v>
      </c>
      <c r="D39" s="142" t="s">
        <v>96</v>
      </c>
      <c r="E39" s="143">
        <v>7.2</v>
      </c>
      <c r="F39" s="143"/>
      <c r="G39" s="144">
        <f>E39*F39</f>
        <v>0</v>
      </c>
      <c r="O39" s="141">
        <v>2</v>
      </c>
      <c r="AA39" s="123">
        <v>12</v>
      </c>
      <c r="AB39" s="123">
        <v>0</v>
      </c>
      <c r="AC39" s="123">
        <v>13</v>
      </c>
      <c r="AZ39" s="123">
        <v>1</v>
      </c>
      <c r="BA39" s="123">
        <f>IF(AZ39=1,G39,0)</f>
        <v>0</v>
      </c>
      <c r="BB39" s="123">
        <f>IF(AZ39=2,G39,0)</f>
        <v>0</v>
      </c>
      <c r="BC39" s="123">
        <f>IF(AZ39=3,G39,0)</f>
        <v>0</v>
      </c>
      <c r="BD39" s="123">
        <f>IF(AZ39=4,G39,0)</f>
        <v>0</v>
      </c>
      <c r="BE39" s="123">
        <f>IF(AZ39=5,G39,0)</f>
        <v>0</v>
      </c>
      <c r="CZ39" s="123">
        <v>0</v>
      </c>
    </row>
    <row r="40" spans="1:15" ht="12.75">
      <c r="A40" s="178"/>
      <c r="B40" s="179"/>
      <c r="C40" s="206" t="s">
        <v>114</v>
      </c>
      <c r="D40" s="207"/>
      <c r="E40" s="145">
        <v>7.2</v>
      </c>
      <c r="F40" s="146"/>
      <c r="G40" s="147"/>
      <c r="M40" s="148" t="s">
        <v>114</v>
      </c>
      <c r="O40" s="141"/>
    </row>
    <row r="41" spans="1:57" ht="12.75">
      <c r="A41" s="180"/>
      <c r="B41" s="181" t="s">
        <v>66</v>
      </c>
      <c r="C41" s="182" t="str">
        <f>CONCATENATE(B29," ",C29)</f>
        <v>311 Sádrokartonové konstrukce</v>
      </c>
      <c r="D41" s="149"/>
      <c r="E41" s="150"/>
      <c r="F41" s="150"/>
      <c r="G41" s="151">
        <f>SUM(G29:G40)</f>
        <v>0</v>
      </c>
      <c r="O41" s="141">
        <v>4</v>
      </c>
      <c r="BA41" s="152">
        <f>SUM(BA29:BA40)</f>
        <v>0</v>
      </c>
      <c r="BB41" s="152">
        <f>SUM(BB29:BB40)</f>
        <v>0</v>
      </c>
      <c r="BC41" s="152">
        <f>SUM(BC29:BC40)</f>
        <v>0</v>
      </c>
      <c r="BD41" s="152">
        <f>SUM(BD29:BD40)</f>
        <v>0</v>
      </c>
      <c r="BE41" s="152">
        <f>SUM(BE29:BE40)</f>
        <v>0</v>
      </c>
    </row>
    <row r="42" spans="1:15" ht="12.75">
      <c r="A42" s="172" t="s">
        <v>63</v>
      </c>
      <c r="B42" s="173" t="s">
        <v>115</v>
      </c>
      <c r="C42" s="174" t="s">
        <v>116</v>
      </c>
      <c r="D42" s="137"/>
      <c r="E42" s="138"/>
      <c r="F42" s="138"/>
      <c r="G42" s="139"/>
      <c r="H42" s="140"/>
      <c r="I42" s="140"/>
      <c r="O42" s="141">
        <v>1</v>
      </c>
    </row>
    <row r="43" spans="1:104" ht="12.75">
      <c r="A43" s="175">
        <v>14</v>
      </c>
      <c r="B43" s="176" t="s">
        <v>117</v>
      </c>
      <c r="C43" s="177" t="s">
        <v>118</v>
      </c>
      <c r="D43" s="142" t="s">
        <v>96</v>
      </c>
      <c r="E43" s="143">
        <v>39</v>
      </c>
      <c r="F43" s="143"/>
      <c r="G43" s="144">
        <f>E43*F43</f>
        <v>0</v>
      </c>
      <c r="O43" s="141">
        <v>2</v>
      </c>
      <c r="AA43" s="123">
        <v>12</v>
      </c>
      <c r="AB43" s="123">
        <v>0</v>
      </c>
      <c r="AC43" s="123">
        <v>14</v>
      </c>
      <c r="AZ43" s="123">
        <v>1</v>
      </c>
      <c r="BA43" s="123">
        <f>IF(AZ43=1,G43,0)</f>
        <v>0</v>
      </c>
      <c r="BB43" s="123">
        <f>IF(AZ43=2,G43,0)</f>
        <v>0</v>
      </c>
      <c r="BC43" s="123">
        <f>IF(AZ43=3,G43,0)</f>
        <v>0</v>
      </c>
      <c r="BD43" s="123">
        <f>IF(AZ43=4,G43,0)</f>
        <v>0</v>
      </c>
      <c r="BE43" s="123">
        <f>IF(AZ43=5,G43,0)</f>
        <v>0</v>
      </c>
      <c r="CZ43" s="123">
        <v>0.02075</v>
      </c>
    </row>
    <row r="44" spans="1:15" ht="12.75">
      <c r="A44" s="178"/>
      <c r="B44" s="179"/>
      <c r="C44" s="206" t="s">
        <v>119</v>
      </c>
      <c r="D44" s="207"/>
      <c r="E44" s="145">
        <v>39</v>
      </c>
      <c r="F44" s="146"/>
      <c r="G44" s="147"/>
      <c r="M44" s="148" t="s">
        <v>119</v>
      </c>
      <c r="O44" s="141"/>
    </row>
    <row r="45" spans="1:104" ht="12.75">
      <c r="A45" s="175">
        <v>15</v>
      </c>
      <c r="B45" s="176" t="s">
        <v>120</v>
      </c>
      <c r="C45" s="177" t="s">
        <v>121</v>
      </c>
      <c r="D45" s="142" t="s">
        <v>96</v>
      </c>
      <c r="E45" s="143">
        <v>48.32</v>
      </c>
      <c r="F45" s="143"/>
      <c r="G45" s="144">
        <f>E45*F45</f>
        <v>0</v>
      </c>
      <c r="O45" s="141">
        <v>2</v>
      </c>
      <c r="AA45" s="123">
        <v>12</v>
      </c>
      <c r="AB45" s="123">
        <v>0</v>
      </c>
      <c r="AC45" s="123">
        <v>15</v>
      </c>
      <c r="AZ45" s="123">
        <v>1</v>
      </c>
      <c r="BA45" s="123">
        <f>IF(AZ45=1,G45,0)</f>
        <v>0</v>
      </c>
      <c r="BB45" s="123">
        <f>IF(AZ45=2,G45,0)</f>
        <v>0</v>
      </c>
      <c r="BC45" s="123">
        <f>IF(AZ45=3,G45,0)</f>
        <v>0</v>
      </c>
      <c r="BD45" s="123">
        <f>IF(AZ45=4,G45,0)</f>
        <v>0</v>
      </c>
      <c r="BE45" s="123">
        <f>IF(AZ45=5,G45,0)</f>
        <v>0</v>
      </c>
      <c r="CZ45" s="123">
        <v>0.02798</v>
      </c>
    </row>
    <row r="46" spans="1:15" ht="12.75">
      <c r="A46" s="178"/>
      <c r="B46" s="179"/>
      <c r="C46" s="206" t="s">
        <v>122</v>
      </c>
      <c r="D46" s="207"/>
      <c r="E46" s="145">
        <v>48.32</v>
      </c>
      <c r="F46" s="146"/>
      <c r="G46" s="147"/>
      <c r="M46" s="148" t="s">
        <v>122</v>
      </c>
      <c r="O46" s="141"/>
    </row>
    <row r="47" spans="1:104" ht="12.75">
      <c r="A47" s="175">
        <v>16</v>
      </c>
      <c r="B47" s="176" t="s">
        <v>123</v>
      </c>
      <c r="C47" s="177" t="s">
        <v>124</v>
      </c>
      <c r="D47" s="142" t="s">
        <v>96</v>
      </c>
      <c r="E47" s="143">
        <v>180</v>
      </c>
      <c r="F47" s="143"/>
      <c r="G47" s="144">
        <f>E47*F47</f>
        <v>0</v>
      </c>
      <c r="O47" s="141">
        <v>2</v>
      </c>
      <c r="AA47" s="123">
        <v>12</v>
      </c>
      <c r="AB47" s="123">
        <v>0</v>
      </c>
      <c r="AC47" s="123">
        <v>16</v>
      </c>
      <c r="AZ47" s="123">
        <v>1</v>
      </c>
      <c r="BA47" s="123">
        <f>IF(AZ47=1,G47,0)</f>
        <v>0</v>
      </c>
      <c r="BB47" s="123">
        <f>IF(AZ47=2,G47,0)</f>
        <v>0</v>
      </c>
      <c r="BC47" s="123">
        <f>IF(AZ47=3,G47,0)</f>
        <v>0</v>
      </c>
      <c r="BD47" s="123">
        <f>IF(AZ47=4,G47,0)</f>
        <v>0</v>
      </c>
      <c r="BE47" s="123">
        <f>IF(AZ47=5,G47,0)</f>
        <v>0</v>
      </c>
      <c r="CZ47" s="123">
        <v>0.053</v>
      </c>
    </row>
    <row r="48" spans="1:15" ht="12.75">
      <c r="A48" s="178"/>
      <c r="B48" s="179"/>
      <c r="C48" s="206" t="s">
        <v>125</v>
      </c>
      <c r="D48" s="207"/>
      <c r="E48" s="145">
        <v>180</v>
      </c>
      <c r="F48" s="146"/>
      <c r="G48" s="147"/>
      <c r="M48" s="148" t="s">
        <v>125</v>
      </c>
      <c r="O48" s="141"/>
    </row>
    <row r="49" spans="1:104" ht="12.75">
      <c r="A49" s="175">
        <v>17</v>
      </c>
      <c r="B49" s="176" t="s">
        <v>126</v>
      </c>
      <c r="C49" s="177" t="s">
        <v>127</v>
      </c>
      <c r="D49" s="142" t="s">
        <v>96</v>
      </c>
      <c r="E49" s="143">
        <v>20</v>
      </c>
      <c r="F49" s="143"/>
      <c r="G49" s="144">
        <f>E49*F49</f>
        <v>0</v>
      </c>
      <c r="O49" s="141">
        <v>2</v>
      </c>
      <c r="AA49" s="123">
        <v>12</v>
      </c>
      <c r="AB49" s="123">
        <v>0</v>
      </c>
      <c r="AC49" s="123">
        <v>17</v>
      </c>
      <c r="AZ49" s="123">
        <v>1</v>
      </c>
      <c r="BA49" s="123">
        <f>IF(AZ49=1,G49,0)</f>
        <v>0</v>
      </c>
      <c r="BB49" s="123">
        <f>IF(AZ49=2,G49,0)</f>
        <v>0</v>
      </c>
      <c r="BC49" s="123">
        <f>IF(AZ49=3,G49,0)</f>
        <v>0</v>
      </c>
      <c r="BD49" s="123">
        <f>IF(AZ49=4,G49,0)</f>
        <v>0</v>
      </c>
      <c r="BE49" s="123">
        <f>IF(AZ49=5,G49,0)</f>
        <v>0</v>
      </c>
      <c r="CZ49" s="123">
        <v>0.02546</v>
      </c>
    </row>
    <row r="50" spans="1:15" ht="12.75">
      <c r="A50" s="178"/>
      <c r="B50" s="179"/>
      <c r="C50" s="206" t="s">
        <v>128</v>
      </c>
      <c r="D50" s="207"/>
      <c r="E50" s="145">
        <v>20</v>
      </c>
      <c r="F50" s="146"/>
      <c r="G50" s="147"/>
      <c r="M50" s="148" t="s">
        <v>128</v>
      </c>
      <c r="O50" s="141"/>
    </row>
    <row r="51" spans="1:104" ht="12.75">
      <c r="A51" s="175">
        <v>18</v>
      </c>
      <c r="B51" s="176" t="s">
        <v>129</v>
      </c>
      <c r="C51" s="177" t="s">
        <v>130</v>
      </c>
      <c r="D51" s="142" t="s">
        <v>131</v>
      </c>
      <c r="E51" s="143">
        <v>85.5</v>
      </c>
      <c r="F51" s="143"/>
      <c r="G51" s="144">
        <f>E51*F51</f>
        <v>0</v>
      </c>
      <c r="O51" s="141">
        <v>2</v>
      </c>
      <c r="AA51" s="123">
        <v>12</v>
      </c>
      <c r="AB51" s="123">
        <v>0</v>
      </c>
      <c r="AC51" s="123">
        <v>18</v>
      </c>
      <c r="AZ51" s="123">
        <v>1</v>
      </c>
      <c r="BA51" s="123">
        <f>IF(AZ51=1,G51,0)</f>
        <v>0</v>
      </c>
      <c r="BB51" s="123">
        <f>IF(AZ51=2,G51,0)</f>
        <v>0</v>
      </c>
      <c r="BC51" s="123">
        <f>IF(AZ51=3,G51,0)</f>
        <v>0</v>
      </c>
      <c r="BD51" s="123">
        <f>IF(AZ51=4,G51,0)</f>
        <v>0</v>
      </c>
      <c r="BE51" s="123">
        <f>IF(AZ51=5,G51,0)</f>
        <v>0</v>
      </c>
      <c r="CZ51" s="123">
        <v>0.00046</v>
      </c>
    </row>
    <row r="52" spans="1:104" ht="12.75">
      <c r="A52" s="175">
        <v>19</v>
      </c>
      <c r="B52" s="176" t="s">
        <v>132</v>
      </c>
      <c r="C52" s="177" t="s">
        <v>133</v>
      </c>
      <c r="D52" s="142" t="s">
        <v>96</v>
      </c>
      <c r="E52" s="143">
        <v>267.32</v>
      </c>
      <c r="F52" s="143"/>
      <c r="G52" s="144">
        <f>E52*F52</f>
        <v>0</v>
      </c>
      <c r="O52" s="141">
        <v>2</v>
      </c>
      <c r="AA52" s="123">
        <v>12</v>
      </c>
      <c r="AB52" s="123">
        <v>0</v>
      </c>
      <c r="AC52" s="123">
        <v>19</v>
      </c>
      <c r="AZ52" s="123">
        <v>1</v>
      </c>
      <c r="BA52" s="123">
        <f>IF(AZ52=1,G52,0)</f>
        <v>0</v>
      </c>
      <c r="BB52" s="123">
        <f>IF(AZ52=2,G52,0)</f>
        <v>0</v>
      </c>
      <c r="BC52" s="123">
        <f>IF(AZ52=3,G52,0)</f>
        <v>0</v>
      </c>
      <c r="BD52" s="123">
        <f>IF(AZ52=4,G52,0)</f>
        <v>0</v>
      </c>
      <c r="BE52" s="123">
        <f>IF(AZ52=5,G52,0)</f>
        <v>0</v>
      </c>
      <c r="CZ52" s="123">
        <v>8E-05</v>
      </c>
    </row>
    <row r="53" spans="1:15" ht="12.75">
      <c r="A53" s="178"/>
      <c r="B53" s="179"/>
      <c r="C53" s="206" t="s">
        <v>134</v>
      </c>
      <c r="D53" s="207"/>
      <c r="E53" s="145">
        <v>267.32</v>
      </c>
      <c r="F53" s="146"/>
      <c r="G53" s="147"/>
      <c r="M53" s="148" t="s">
        <v>134</v>
      </c>
      <c r="O53" s="141"/>
    </row>
    <row r="54" spans="1:104" ht="22.5">
      <c r="A54" s="175">
        <v>20</v>
      </c>
      <c r="B54" s="176" t="s">
        <v>135</v>
      </c>
      <c r="C54" s="177" t="s">
        <v>136</v>
      </c>
      <c r="D54" s="142" t="s">
        <v>96</v>
      </c>
      <c r="E54" s="143">
        <v>241.25</v>
      </c>
      <c r="F54" s="143"/>
      <c r="G54" s="144">
        <f>E54*F54</f>
        <v>0</v>
      </c>
      <c r="O54" s="141">
        <v>2</v>
      </c>
      <c r="AA54" s="123">
        <v>12</v>
      </c>
      <c r="AB54" s="123">
        <v>0</v>
      </c>
      <c r="AC54" s="123">
        <v>20</v>
      </c>
      <c r="AZ54" s="123">
        <v>1</v>
      </c>
      <c r="BA54" s="123">
        <f>IF(AZ54=1,G54,0)</f>
        <v>0</v>
      </c>
      <c r="BB54" s="123">
        <f>IF(AZ54=2,G54,0)</f>
        <v>0</v>
      </c>
      <c r="BC54" s="123">
        <f>IF(AZ54=3,G54,0)</f>
        <v>0</v>
      </c>
      <c r="BD54" s="123">
        <f>IF(AZ54=4,G54,0)</f>
        <v>0</v>
      </c>
      <c r="BE54" s="123">
        <f>IF(AZ54=5,G54,0)</f>
        <v>0</v>
      </c>
      <c r="CZ54" s="123">
        <v>0.01203</v>
      </c>
    </row>
    <row r="55" spans="1:15" ht="12.75">
      <c r="A55" s="178"/>
      <c r="B55" s="179"/>
      <c r="C55" s="206" t="s">
        <v>137</v>
      </c>
      <c r="D55" s="207"/>
      <c r="E55" s="145">
        <v>170</v>
      </c>
      <c r="F55" s="146"/>
      <c r="G55" s="147"/>
      <c r="M55" s="148" t="s">
        <v>137</v>
      </c>
      <c r="O55" s="141"/>
    </row>
    <row r="56" spans="1:15" ht="12.75">
      <c r="A56" s="178"/>
      <c r="B56" s="179"/>
      <c r="C56" s="206" t="s">
        <v>138</v>
      </c>
      <c r="D56" s="207"/>
      <c r="E56" s="145">
        <v>71.25</v>
      </c>
      <c r="F56" s="146"/>
      <c r="G56" s="147"/>
      <c r="M56" s="148" t="s">
        <v>138</v>
      </c>
      <c r="O56" s="141"/>
    </row>
    <row r="57" spans="1:104" ht="22.5">
      <c r="A57" s="175">
        <v>21</v>
      </c>
      <c r="B57" s="176" t="s">
        <v>139</v>
      </c>
      <c r="C57" s="177" t="s">
        <v>140</v>
      </c>
      <c r="D57" s="142" t="s">
        <v>96</v>
      </c>
      <c r="E57" s="143">
        <v>86.6</v>
      </c>
      <c r="F57" s="143"/>
      <c r="G57" s="144">
        <f>E57*F57</f>
        <v>0</v>
      </c>
      <c r="O57" s="141">
        <v>2</v>
      </c>
      <c r="AA57" s="123">
        <v>12</v>
      </c>
      <c r="AB57" s="123">
        <v>0</v>
      </c>
      <c r="AC57" s="123">
        <v>21</v>
      </c>
      <c r="AZ57" s="123">
        <v>1</v>
      </c>
      <c r="BA57" s="123">
        <f>IF(AZ57=1,G57,0)</f>
        <v>0</v>
      </c>
      <c r="BB57" s="123">
        <f>IF(AZ57=2,G57,0)</f>
        <v>0</v>
      </c>
      <c r="BC57" s="123">
        <f>IF(AZ57=3,G57,0)</f>
        <v>0</v>
      </c>
      <c r="BD57" s="123">
        <f>IF(AZ57=4,G57,0)</f>
        <v>0</v>
      </c>
      <c r="BE57" s="123">
        <f>IF(AZ57=5,G57,0)</f>
        <v>0</v>
      </c>
      <c r="CZ57" s="123">
        <v>0.0103</v>
      </c>
    </row>
    <row r="58" spans="1:15" ht="12.75">
      <c r="A58" s="178"/>
      <c r="B58" s="179"/>
      <c r="C58" s="206" t="s">
        <v>141</v>
      </c>
      <c r="D58" s="207"/>
      <c r="E58" s="145">
        <v>86.6</v>
      </c>
      <c r="F58" s="146"/>
      <c r="G58" s="147"/>
      <c r="M58" s="148" t="s">
        <v>141</v>
      </c>
      <c r="O58" s="141"/>
    </row>
    <row r="59" spans="1:104" ht="12.75">
      <c r="A59" s="175">
        <v>22</v>
      </c>
      <c r="B59" s="176" t="s">
        <v>142</v>
      </c>
      <c r="C59" s="177" t="s">
        <v>143</v>
      </c>
      <c r="D59" s="142" t="s">
        <v>96</v>
      </c>
      <c r="E59" s="143">
        <v>50</v>
      </c>
      <c r="F59" s="143"/>
      <c r="G59" s="144">
        <f>E59*F59</f>
        <v>0</v>
      </c>
      <c r="O59" s="141">
        <v>2</v>
      </c>
      <c r="AA59" s="123">
        <v>12</v>
      </c>
      <c r="AB59" s="123">
        <v>0</v>
      </c>
      <c r="AC59" s="123">
        <v>22</v>
      </c>
      <c r="AZ59" s="123">
        <v>1</v>
      </c>
      <c r="BA59" s="123">
        <f>IF(AZ59=1,G59,0)</f>
        <v>0</v>
      </c>
      <c r="BB59" s="123">
        <f>IF(AZ59=2,G59,0)</f>
        <v>0</v>
      </c>
      <c r="BC59" s="123">
        <f>IF(AZ59=3,G59,0)</f>
        <v>0</v>
      </c>
      <c r="BD59" s="123">
        <f>IF(AZ59=4,G59,0)</f>
        <v>0</v>
      </c>
      <c r="BE59" s="123">
        <f>IF(AZ59=5,G59,0)</f>
        <v>0</v>
      </c>
      <c r="CZ59" s="123">
        <v>0.05431</v>
      </c>
    </row>
    <row r="60" spans="1:15" ht="12.75">
      <c r="A60" s="178"/>
      <c r="B60" s="179"/>
      <c r="C60" s="206" t="s">
        <v>144</v>
      </c>
      <c r="D60" s="207"/>
      <c r="E60" s="145">
        <v>50</v>
      </c>
      <c r="F60" s="146"/>
      <c r="G60" s="147"/>
      <c r="M60" s="148" t="s">
        <v>144</v>
      </c>
      <c r="O60" s="141"/>
    </row>
    <row r="61" spans="1:57" ht="12.75">
      <c r="A61" s="180"/>
      <c r="B61" s="181" t="s">
        <v>66</v>
      </c>
      <c r="C61" s="182" t="str">
        <f>CONCATENATE(B42," ",C42)</f>
        <v>61 Upravy povrchů vnitřní</v>
      </c>
      <c r="D61" s="149"/>
      <c r="E61" s="150"/>
      <c r="F61" s="150"/>
      <c r="G61" s="151">
        <f>SUM(G42:G60)</f>
        <v>0</v>
      </c>
      <c r="O61" s="141">
        <v>4</v>
      </c>
      <c r="BA61" s="152">
        <f>SUM(BA42:BA60)</f>
        <v>0</v>
      </c>
      <c r="BB61" s="152">
        <f>SUM(BB42:BB60)</f>
        <v>0</v>
      </c>
      <c r="BC61" s="152">
        <f>SUM(BC42:BC60)</f>
        <v>0</v>
      </c>
      <c r="BD61" s="152">
        <f>SUM(BD42:BD60)</f>
        <v>0</v>
      </c>
      <c r="BE61" s="152">
        <f>SUM(BE42:BE60)</f>
        <v>0</v>
      </c>
    </row>
    <row r="62" spans="1:15" ht="12.75">
      <c r="A62" s="172" t="s">
        <v>63</v>
      </c>
      <c r="B62" s="173" t="s">
        <v>145</v>
      </c>
      <c r="C62" s="174" t="s">
        <v>146</v>
      </c>
      <c r="D62" s="137"/>
      <c r="E62" s="138"/>
      <c r="F62" s="138"/>
      <c r="G62" s="139"/>
      <c r="H62" s="140"/>
      <c r="I62" s="140"/>
      <c r="O62" s="141">
        <v>1</v>
      </c>
    </row>
    <row r="63" spans="1:104" ht="12.75">
      <c r="A63" s="175">
        <v>23</v>
      </c>
      <c r="B63" s="176" t="s">
        <v>147</v>
      </c>
      <c r="C63" s="177" t="s">
        <v>148</v>
      </c>
      <c r="D63" s="142" t="s">
        <v>70</v>
      </c>
      <c r="E63" s="143">
        <v>2.335</v>
      </c>
      <c r="F63" s="143"/>
      <c r="G63" s="144">
        <f>E63*F63</f>
        <v>0</v>
      </c>
      <c r="O63" s="141">
        <v>2</v>
      </c>
      <c r="AA63" s="123">
        <v>12</v>
      </c>
      <c r="AB63" s="123">
        <v>0</v>
      </c>
      <c r="AC63" s="123">
        <v>23</v>
      </c>
      <c r="AZ63" s="123">
        <v>1</v>
      </c>
      <c r="BA63" s="123">
        <f>IF(AZ63=1,G63,0)</f>
        <v>0</v>
      </c>
      <c r="BB63" s="123">
        <f>IF(AZ63=2,G63,0)</f>
        <v>0</v>
      </c>
      <c r="BC63" s="123">
        <f>IF(AZ63=3,G63,0)</f>
        <v>0</v>
      </c>
      <c r="BD63" s="123">
        <f>IF(AZ63=4,G63,0)</f>
        <v>0</v>
      </c>
      <c r="BE63" s="123">
        <f>IF(AZ63=5,G63,0)</f>
        <v>0</v>
      </c>
      <c r="CZ63" s="123">
        <v>2.525</v>
      </c>
    </row>
    <row r="64" spans="1:15" ht="12.75">
      <c r="A64" s="178"/>
      <c r="B64" s="179"/>
      <c r="C64" s="206" t="s">
        <v>149</v>
      </c>
      <c r="D64" s="207"/>
      <c r="E64" s="145">
        <v>1.625</v>
      </c>
      <c r="F64" s="146"/>
      <c r="G64" s="147"/>
      <c r="M64" s="148" t="s">
        <v>149</v>
      </c>
      <c r="O64" s="141"/>
    </row>
    <row r="65" spans="1:15" ht="12.75">
      <c r="A65" s="178"/>
      <c r="B65" s="179"/>
      <c r="C65" s="206" t="s">
        <v>150</v>
      </c>
      <c r="D65" s="207"/>
      <c r="E65" s="145">
        <v>0.08</v>
      </c>
      <c r="F65" s="146"/>
      <c r="G65" s="147"/>
      <c r="M65" s="148" t="s">
        <v>150</v>
      </c>
      <c r="O65" s="141"/>
    </row>
    <row r="66" spans="1:15" ht="12.75">
      <c r="A66" s="178"/>
      <c r="B66" s="179"/>
      <c r="C66" s="206" t="s">
        <v>151</v>
      </c>
      <c r="D66" s="207"/>
      <c r="E66" s="145">
        <v>0.2725</v>
      </c>
      <c r="F66" s="146"/>
      <c r="G66" s="147"/>
      <c r="M66" s="148" t="s">
        <v>151</v>
      </c>
      <c r="O66" s="141"/>
    </row>
    <row r="67" spans="1:15" ht="12.75">
      <c r="A67" s="178"/>
      <c r="B67" s="179"/>
      <c r="C67" s="206" t="s">
        <v>152</v>
      </c>
      <c r="D67" s="207"/>
      <c r="E67" s="145">
        <v>0.3575</v>
      </c>
      <c r="F67" s="146"/>
      <c r="G67" s="147"/>
      <c r="M67" s="148" t="s">
        <v>152</v>
      </c>
      <c r="O67" s="141"/>
    </row>
    <row r="68" spans="1:104" ht="12.75">
      <c r="A68" s="175">
        <v>24</v>
      </c>
      <c r="B68" s="176" t="s">
        <v>153</v>
      </c>
      <c r="C68" s="177" t="s">
        <v>154</v>
      </c>
      <c r="D68" s="142" t="s">
        <v>70</v>
      </c>
      <c r="E68" s="143">
        <v>1.3</v>
      </c>
      <c r="F68" s="143"/>
      <c r="G68" s="144">
        <f>E68*F68</f>
        <v>0</v>
      </c>
      <c r="O68" s="141">
        <v>2</v>
      </c>
      <c r="AA68" s="123">
        <v>12</v>
      </c>
      <c r="AB68" s="123">
        <v>0</v>
      </c>
      <c r="AC68" s="123">
        <v>24</v>
      </c>
      <c r="AZ68" s="123">
        <v>1</v>
      </c>
      <c r="BA68" s="123">
        <f>IF(AZ68=1,G68,0)</f>
        <v>0</v>
      </c>
      <c r="BB68" s="123">
        <f>IF(AZ68=2,G68,0)</f>
        <v>0</v>
      </c>
      <c r="BC68" s="123">
        <f>IF(AZ68=3,G68,0)</f>
        <v>0</v>
      </c>
      <c r="BD68" s="123">
        <f>IF(AZ68=4,G68,0)</f>
        <v>0</v>
      </c>
      <c r="BE68" s="123">
        <f>IF(AZ68=5,G68,0)</f>
        <v>0</v>
      </c>
      <c r="CZ68" s="123">
        <v>2.525</v>
      </c>
    </row>
    <row r="69" spans="1:15" ht="12.75">
      <c r="A69" s="178"/>
      <c r="B69" s="179"/>
      <c r="C69" s="206" t="s">
        <v>155</v>
      </c>
      <c r="D69" s="207"/>
      <c r="E69" s="145">
        <v>1.3</v>
      </c>
      <c r="F69" s="146"/>
      <c r="G69" s="147"/>
      <c r="M69" s="148" t="s">
        <v>155</v>
      </c>
      <c r="O69" s="141"/>
    </row>
    <row r="70" spans="1:104" ht="12.75">
      <c r="A70" s="175">
        <v>25</v>
      </c>
      <c r="B70" s="176" t="s">
        <v>156</v>
      </c>
      <c r="C70" s="177" t="s">
        <v>157</v>
      </c>
      <c r="D70" s="142" t="s">
        <v>70</v>
      </c>
      <c r="E70" s="143">
        <v>0.3575</v>
      </c>
      <c r="F70" s="143"/>
      <c r="G70" s="144">
        <f>E70*F70</f>
        <v>0</v>
      </c>
      <c r="O70" s="141">
        <v>2</v>
      </c>
      <c r="AA70" s="123">
        <v>12</v>
      </c>
      <c r="AB70" s="123">
        <v>0</v>
      </c>
      <c r="AC70" s="123">
        <v>25</v>
      </c>
      <c r="AZ70" s="123">
        <v>1</v>
      </c>
      <c r="BA70" s="123">
        <f>IF(AZ70=1,G70,0)</f>
        <v>0</v>
      </c>
      <c r="BB70" s="123">
        <f>IF(AZ70=2,G70,0)</f>
        <v>0</v>
      </c>
      <c r="BC70" s="123">
        <f>IF(AZ70=3,G70,0)</f>
        <v>0</v>
      </c>
      <c r="BD70" s="123">
        <f>IF(AZ70=4,G70,0)</f>
        <v>0</v>
      </c>
      <c r="BE70" s="123">
        <f>IF(AZ70=5,G70,0)</f>
        <v>0</v>
      </c>
      <c r="CZ70" s="123">
        <v>0</v>
      </c>
    </row>
    <row r="71" spans="1:15" ht="12.75">
      <c r="A71" s="178"/>
      <c r="B71" s="179"/>
      <c r="C71" s="206" t="s">
        <v>152</v>
      </c>
      <c r="D71" s="207"/>
      <c r="E71" s="145">
        <v>0.3575</v>
      </c>
      <c r="F71" s="146"/>
      <c r="G71" s="147"/>
      <c r="M71" s="148" t="s">
        <v>152</v>
      </c>
      <c r="O71" s="141"/>
    </row>
    <row r="72" spans="1:104" ht="12.75">
      <c r="A72" s="175">
        <v>26</v>
      </c>
      <c r="B72" s="176" t="s">
        <v>158</v>
      </c>
      <c r="C72" s="177" t="s">
        <v>159</v>
      </c>
      <c r="D72" s="142" t="s">
        <v>70</v>
      </c>
      <c r="E72" s="143">
        <v>3.25</v>
      </c>
      <c r="F72" s="143"/>
      <c r="G72" s="144">
        <f>E72*F72</f>
        <v>0</v>
      </c>
      <c r="O72" s="141">
        <v>2</v>
      </c>
      <c r="AA72" s="123">
        <v>12</v>
      </c>
      <c r="AB72" s="123">
        <v>0</v>
      </c>
      <c r="AC72" s="123">
        <v>26</v>
      </c>
      <c r="AZ72" s="123">
        <v>1</v>
      </c>
      <c r="BA72" s="123">
        <f>IF(AZ72=1,G72,0)</f>
        <v>0</v>
      </c>
      <c r="BB72" s="123">
        <f>IF(AZ72=2,G72,0)</f>
        <v>0</v>
      </c>
      <c r="BC72" s="123">
        <f>IF(AZ72=3,G72,0)</f>
        <v>0</v>
      </c>
      <c r="BD72" s="123">
        <f>IF(AZ72=4,G72,0)</f>
        <v>0</v>
      </c>
      <c r="BE72" s="123">
        <f>IF(AZ72=5,G72,0)</f>
        <v>0</v>
      </c>
      <c r="CZ72" s="123">
        <v>0.2025</v>
      </c>
    </row>
    <row r="73" spans="1:15" ht="12.75">
      <c r="A73" s="178"/>
      <c r="B73" s="179"/>
      <c r="C73" s="206" t="s">
        <v>160</v>
      </c>
      <c r="D73" s="207"/>
      <c r="E73" s="145">
        <v>3.25</v>
      </c>
      <c r="F73" s="146"/>
      <c r="G73" s="147"/>
      <c r="M73" s="148" t="s">
        <v>160</v>
      </c>
      <c r="O73" s="141"/>
    </row>
    <row r="74" spans="1:57" ht="12.75">
      <c r="A74" s="180"/>
      <c r="B74" s="181" t="s">
        <v>66</v>
      </c>
      <c r="C74" s="182" t="str">
        <f>CONCATENATE(B62," ",C62)</f>
        <v>63 Podlahy a podlahové konstrukce</v>
      </c>
      <c r="D74" s="149"/>
      <c r="E74" s="150"/>
      <c r="F74" s="150"/>
      <c r="G74" s="151">
        <f>SUM(G62:G73)</f>
        <v>0</v>
      </c>
      <c r="O74" s="141">
        <v>4</v>
      </c>
      <c r="BA74" s="152">
        <f>SUM(BA62:BA73)</f>
        <v>0</v>
      </c>
      <c r="BB74" s="152">
        <f>SUM(BB62:BB73)</f>
        <v>0</v>
      </c>
      <c r="BC74" s="152">
        <f>SUM(BC62:BC73)</f>
        <v>0</v>
      </c>
      <c r="BD74" s="152">
        <f>SUM(BD62:BD73)</f>
        <v>0</v>
      </c>
      <c r="BE74" s="152">
        <f>SUM(BE62:BE73)</f>
        <v>0</v>
      </c>
    </row>
    <row r="75" spans="1:15" ht="12.75">
      <c r="A75" s="172" t="s">
        <v>63</v>
      </c>
      <c r="B75" s="173" t="s">
        <v>161</v>
      </c>
      <c r="C75" s="174" t="s">
        <v>162</v>
      </c>
      <c r="D75" s="137"/>
      <c r="E75" s="138"/>
      <c r="F75" s="138"/>
      <c r="G75" s="139"/>
      <c r="H75" s="140"/>
      <c r="I75" s="140"/>
      <c r="O75" s="141">
        <v>1</v>
      </c>
    </row>
    <row r="76" spans="1:104" ht="12.75">
      <c r="A76" s="175">
        <v>27</v>
      </c>
      <c r="B76" s="176" t="s">
        <v>163</v>
      </c>
      <c r="C76" s="177" t="s">
        <v>164</v>
      </c>
      <c r="D76" s="142" t="s">
        <v>96</v>
      </c>
      <c r="E76" s="143">
        <v>865</v>
      </c>
      <c r="F76" s="143"/>
      <c r="G76" s="144">
        <f>E76*F76</f>
        <v>0</v>
      </c>
      <c r="O76" s="141">
        <v>2</v>
      </c>
      <c r="AA76" s="123">
        <v>12</v>
      </c>
      <c r="AB76" s="123">
        <v>0</v>
      </c>
      <c r="AC76" s="123">
        <v>27</v>
      </c>
      <c r="AZ76" s="123">
        <v>1</v>
      </c>
      <c r="BA76" s="123">
        <f>IF(AZ76=1,G76,0)</f>
        <v>0</v>
      </c>
      <c r="BB76" s="123">
        <f>IF(AZ76=2,G76,0)</f>
        <v>0</v>
      </c>
      <c r="BC76" s="123">
        <f>IF(AZ76=3,G76,0)</f>
        <v>0</v>
      </c>
      <c r="BD76" s="123">
        <f>IF(AZ76=4,G76,0)</f>
        <v>0</v>
      </c>
      <c r="BE76" s="123">
        <f>IF(AZ76=5,G76,0)</f>
        <v>0</v>
      </c>
      <c r="CZ76" s="123">
        <v>0.00158</v>
      </c>
    </row>
    <row r="77" spans="1:15" ht="12.75">
      <c r="A77" s="178"/>
      <c r="B77" s="179"/>
      <c r="C77" s="206" t="s">
        <v>165</v>
      </c>
      <c r="D77" s="207"/>
      <c r="E77" s="145">
        <v>865</v>
      </c>
      <c r="F77" s="146"/>
      <c r="G77" s="147"/>
      <c r="M77" s="148" t="s">
        <v>165</v>
      </c>
      <c r="O77" s="141"/>
    </row>
    <row r="78" spans="1:104" ht="12.75">
      <c r="A78" s="175">
        <v>28</v>
      </c>
      <c r="B78" s="176" t="s">
        <v>166</v>
      </c>
      <c r="C78" s="177" t="s">
        <v>167</v>
      </c>
      <c r="D78" s="142" t="s">
        <v>70</v>
      </c>
      <c r="E78" s="143">
        <v>4021.675</v>
      </c>
      <c r="F78" s="143"/>
      <c r="G78" s="144">
        <f>E78*F78</f>
        <v>0</v>
      </c>
      <c r="O78" s="141">
        <v>2</v>
      </c>
      <c r="AA78" s="123">
        <v>12</v>
      </c>
      <c r="AB78" s="123">
        <v>0</v>
      </c>
      <c r="AC78" s="123">
        <v>28</v>
      </c>
      <c r="AZ78" s="123">
        <v>1</v>
      </c>
      <c r="BA78" s="123">
        <f>IF(AZ78=1,G78,0)</f>
        <v>0</v>
      </c>
      <c r="BB78" s="123">
        <f>IF(AZ78=2,G78,0)</f>
        <v>0</v>
      </c>
      <c r="BC78" s="123">
        <f>IF(AZ78=3,G78,0)</f>
        <v>0</v>
      </c>
      <c r="BD78" s="123">
        <f>IF(AZ78=4,G78,0)</f>
        <v>0</v>
      </c>
      <c r="BE78" s="123">
        <f>IF(AZ78=5,G78,0)</f>
        <v>0</v>
      </c>
      <c r="CZ78" s="123">
        <v>0.00735</v>
      </c>
    </row>
    <row r="79" spans="1:15" ht="12.75">
      <c r="A79" s="178"/>
      <c r="B79" s="179"/>
      <c r="C79" s="206" t="s">
        <v>168</v>
      </c>
      <c r="D79" s="207"/>
      <c r="E79" s="145">
        <v>3365.5</v>
      </c>
      <c r="F79" s="146"/>
      <c r="G79" s="147"/>
      <c r="M79" s="148" t="s">
        <v>168</v>
      </c>
      <c r="O79" s="141"/>
    </row>
    <row r="80" spans="1:15" ht="12.75">
      <c r="A80" s="178"/>
      <c r="B80" s="179"/>
      <c r="C80" s="206" t="s">
        <v>169</v>
      </c>
      <c r="D80" s="207"/>
      <c r="E80" s="145">
        <v>656.175</v>
      </c>
      <c r="F80" s="146"/>
      <c r="G80" s="147"/>
      <c r="M80" s="148" t="s">
        <v>169</v>
      </c>
      <c r="O80" s="141"/>
    </row>
    <row r="81" spans="1:104" ht="12.75">
      <c r="A81" s="175">
        <v>29</v>
      </c>
      <c r="B81" s="176" t="s">
        <v>170</v>
      </c>
      <c r="C81" s="177" t="s">
        <v>171</v>
      </c>
      <c r="D81" s="142" t="s">
        <v>70</v>
      </c>
      <c r="E81" s="143">
        <v>12065.025</v>
      </c>
      <c r="F81" s="143"/>
      <c r="G81" s="144">
        <f>E81*F81</f>
        <v>0</v>
      </c>
      <c r="O81" s="141">
        <v>2</v>
      </c>
      <c r="AA81" s="123">
        <v>12</v>
      </c>
      <c r="AB81" s="123">
        <v>0</v>
      </c>
      <c r="AC81" s="123">
        <v>29</v>
      </c>
      <c r="AZ81" s="123">
        <v>1</v>
      </c>
      <c r="BA81" s="123">
        <f>IF(AZ81=1,G81,0)</f>
        <v>0</v>
      </c>
      <c r="BB81" s="123">
        <f>IF(AZ81=2,G81,0)</f>
        <v>0</v>
      </c>
      <c r="BC81" s="123">
        <f>IF(AZ81=3,G81,0)</f>
        <v>0</v>
      </c>
      <c r="BD81" s="123">
        <f>IF(AZ81=4,G81,0)</f>
        <v>0</v>
      </c>
      <c r="BE81" s="123">
        <f>IF(AZ81=5,G81,0)</f>
        <v>0</v>
      </c>
      <c r="CZ81" s="123">
        <v>0.00012</v>
      </c>
    </row>
    <row r="82" spans="1:15" ht="12.75">
      <c r="A82" s="178"/>
      <c r="B82" s="179"/>
      <c r="C82" s="206" t="s">
        <v>172</v>
      </c>
      <c r="D82" s="207"/>
      <c r="E82" s="145">
        <v>12065.025</v>
      </c>
      <c r="F82" s="146"/>
      <c r="G82" s="147"/>
      <c r="M82" s="148" t="s">
        <v>172</v>
      </c>
      <c r="O82" s="141"/>
    </row>
    <row r="83" spans="1:104" ht="12.75">
      <c r="A83" s="175">
        <v>30</v>
      </c>
      <c r="B83" s="176" t="s">
        <v>173</v>
      </c>
      <c r="C83" s="177" t="s">
        <v>174</v>
      </c>
      <c r="D83" s="142" t="s">
        <v>70</v>
      </c>
      <c r="E83" s="143">
        <v>4021.675</v>
      </c>
      <c r="F83" s="143"/>
      <c r="G83" s="144">
        <f>E83*F83</f>
        <v>0</v>
      </c>
      <c r="O83" s="141">
        <v>2</v>
      </c>
      <c r="AA83" s="123">
        <v>12</v>
      </c>
      <c r="AB83" s="123">
        <v>0</v>
      </c>
      <c r="AC83" s="123">
        <v>30</v>
      </c>
      <c r="AZ83" s="123">
        <v>1</v>
      </c>
      <c r="BA83" s="123">
        <f>IF(AZ83=1,G83,0)</f>
        <v>0</v>
      </c>
      <c r="BB83" s="123">
        <f>IF(AZ83=2,G83,0)</f>
        <v>0</v>
      </c>
      <c r="BC83" s="123">
        <f>IF(AZ83=3,G83,0)</f>
        <v>0</v>
      </c>
      <c r="BD83" s="123">
        <f>IF(AZ83=4,G83,0)</f>
        <v>0</v>
      </c>
      <c r="BE83" s="123">
        <f>IF(AZ83=5,G83,0)</f>
        <v>0</v>
      </c>
      <c r="CZ83" s="123">
        <v>0</v>
      </c>
    </row>
    <row r="84" spans="1:57" ht="12.75">
      <c r="A84" s="180"/>
      <c r="B84" s="181" t="s">
        <v>66</v>
      </c>
      <c r="C84" s="182" t="str">
        <f>CONCATENATE(B75," ",C75)</f>
        <v>94 Lešení a stavební výtahy</v>
      </c>
      <c r="D84" s="149"/>
      <c r="E84" s="150"/>
      <c r="F84" s="150"/>
      <c r="G84" s="151">
        <f>SUM(G75:G83)</f>
        <v>0</v>
      </c>
      <c r="O84" s="141">
        <v>4</v>
      </c>
      <c r="BA84" s="152">
        <f>SUM(BA75:BA83)</f>
        <v>0</v>
      </c>
      <c r="BB84" s="152">
        <f>SUM(BB75:BB83)</f>
        <v>0</v>
      </c>
      <c r="BC84" s="152">
        <f>SUM(BC75:BC83)</f>
        <v>0</v>
      </c>
      <c r="BD84" s="152">
        <f>SUM(BD75:BD83)</f>
        <v>0</v>
      </c>
      <c r="BE84" s="152">
        <f>SUM(BE75:BE83)</f>
        <v>0</v>
      </c>
    </row>
    <row r="85" spans="1:15" ht="12.75">
      <c r="A85" s="172" t="s">
        <v>63</v>
      </c>
      <c r="B85" s="173" t="s">
        <v>175</v>
      </c>
      <c r="C85" s="174" t="s">
        <v>176</v>
      </c>
      <c r="D85" s="137"/>
      <c r="E85" s="138"/>
      <c r="F85" s="138"/>
      <c r="G85" s="139"/>
      <c r="H85" s="140"/>
      <c r="I85" s="140"/>
      <c r="O85" s="141">
        <v>1</v>
      </c>
    </row>
    <row r="86" spans="1:104" ht="12.75">
      <c r="A86" s="175">
        <v>31</v>
      </c>
      <c r="B86" s="176" t="s">
        <v>177</v>
      </c>
      <c r="C86" s="177" t="s">
        <v>178</v>
      </c>
      <c r="D86" s="142" t="s">
        <v>96</v>
      </c>
      <c r="E86" s="143">
        <v>865</v>
      </c>
      <c r="F86" s="143"/>
      <c r="G86" s="144">
        <f>E86*F86</f>
        <v>0</v>
      </c>
      <c r="O86" s="141">
        <v>2</v>
      </c>
      <c r="AA86" s="123">
        <v>12</v>
      </c>
      <c r="AB86" s="123">
        <v>0</v>
      </c>
      <c r="AC86" s="123">
        <v>31</v>
      </c>
      <c r="AZ86" s="123">
        <v>1</v>
      </c>
      <c r="BA86" s="123">
        <f>IF(AZ86=1,G86,0)</f>
        <v>0</v>
      </c>
      <c r="BB86" s="123">
        <f>IF(AZ86=2,G86,0)</f>
        <v>0</v>
      </c>
      <c r="BC86" s="123">
        <f>IF(AZ86=3,G86,0)</f>
        <v>0</v>
      </c>
      <c r="BD86" s="123">
        <f>IF(AZ86=4,G86,0)</f>
        <v>0</v>
      </c>
      <c r="BE86" s="123">
        <f>IF(AZ86=5,G86,0)</f>
        <v>0</v>
      </c>
      <c r="CZ86" s="123">
        <v>4E-05</v>
      </c>
    </row>
    <row r="87" spans="1:15" ht="12.75">
      <c r="A87" s="178"/>
      <c r="B87" s="179"/>
      <c r="C87" s="206" t="s">
        <v>165</v>
      </c>
      <c r="D87" s="207"/>
      <c r="E87" s="145">
        <v>865</v>
      </c>
      <c r="F87" s="146"/>
      <c r="G87" s="147"/>
      <c r="M87" s="148" t="s">
        <v>165</v>
      </c>
      <c r="O87" s="141"/>
    </row>
    <row r="88" spans="1:104" ht="12.75">
      <c r="A88" s="175">
        <v>32</v>
      </c>
      <c r="B88" s="176" t="s">
        <v>179</v>
      </c>
      <c r="C88" s="177" t="s">
        <v>180</v>
      </c>
      <c r="D88" s="142" t="s">
        <v>96</v>
      </c>
      <c r="E88" s="143">
        <v>437.5</v>
      </c>
      <c r="F88" s="143"/>
      <c r="G88" s="144">
        <f>E88*F88</f>
        <v>0</v>
      </c>
      <c r="O88" s="141">
        <v>2</v>
      </c>
      <c r="AA88" s="123">
        <v>12</v>
      </c>
      <c r="AB88" s="123">
        <v>0</v>
      </c>
      <c r="AC88" s="123">
        <v>32</v>
      </c>
      <c r="AZ88" s="123">
        <v>1</v>
      </c>
      <c r="BA88" s="123">
        <f>IF(AZ88=1,G88,0)</f>
        <v>0</v>
      </c>
      <c r="BB88" s="123">
        <f>IF(AZ88=2,G88,0)</f>
        <v>0</v>
      </c>
      <c r="BC88" s="123">
        <f>IF(AZ88=3,G88,0)</f>
        <v>0</v>
      </c>
      <c r="BD88" s="123">
        <f>IF(AZ88=4,G88,0)</f>
        <v>0</v>
      </c>
      <c r="BE88" s="123">
        <f>IF(AZ88=5,G88,0)</f>
        <v>0</v>
      </c>
      <c r="CZ88" s="123">
        <v>4E-05</v>
      </c>
    </row>
    <row r="89" spans="1:15" ht="12.75">
      <c r="A89" s="178"/>
      <c r="B89" s="179"/>
      <c r="C89" s="206" t="s">
        <v>181</v>
      </c>
      <c r="D89" s="207"/>
      <c r="E89" s="145">
        <v>336.55</v>
      </c>
      <c r="F89" s="146"/>
      <c r="G89" s="147"/>
      <c r="M89" s="148" t="s">
        <v>181</v>
      </c>
      <c r="O89" s="141"/>
    </row>
    <row r="90" spans="1:15" ht="12.75">
      <c r="A90" s="178"/>
      <c r="B90" s="179"/>
      <c r="C90" s="206" t="s">
        <v>182</v>
      </c>
      <c r="D90" s="207"/>
      <c r="E90" s="145">
        <v>100.95</v>
      </c>
      <c r="F90" s="146"/>
      <c r="G90" s="147"/>
      <c r="M90" s="148" t="s">
        <v>182</v>
      </c>
      <c r="O90" s="141"/>
    </row>
    <row r="91" spans="1:104" ht="12.75">
      <c r="A91" s="175">
        <v>33</v>
      </c>
      <c r="B91" s="176" t="s">
        <v>183</v>
      </c>
      <c r="C91" s="177" t="s">
        <v>184</v>
      </c>
      <c r="D91" s="142" t="s">
        <v>185</v>
      </c>
      <c r="E91" s="143">
        <v>250</v>
      </c>
      <c r="F91" s="143"/>
      <c r="G91" s="144">
        <f>E91*F91</f>
        <v>0</v>
      </c>
      <c r="O91" s="141">
        <v>2</v>
      </c>
      <c r="AA91" s="123">
        <v>12</v>
      </c>
      <c r="AB91" s="123">
        <v>0</v>
      </c>
      <c r="AC91" s="123">
        <v>33</v>
      </c>
      <c r="AZ91" s="123">
        <v>1</v>
      </c>
      <c r="BA91" s="123">
        <f>IF(AZ91=1,G91,0)</f>
        <v>0</v>
      </c>
      <c r="BB91" s="123">
        <f>IF(AZ91=2,G91,0)</f>
        <v>0</v>
      </c>
      <c r="BC91" s="123">
        <f>IF(AZ91=3,G91,0)</f>
        <v>0</v>
      </c>
      <c r="BD91" s="123">
        <f>IF(AZ91=4,G91,0)</f>
        <v>0</v>
      </c>
      <c r="BE91" s="123">
        <f>IF(AZ91=5,G91,0)</f>
        <v>0</v>
      </c>
      <c r="CZ91" s="123">
        <v>0</v>
      </c>
    </row>
    <row r="92" spans="1:104" ht="12.75">
      <c r="A92" s="175">
        <v>34</v>
      </c>
      <c r="B92" s="176" t="s">
        <v>186</v>
      </c>
      <c r="C92" s="177" t="s">
        <v>187</v>
      </c>
      <c r="D92" s="142" t="s">
        <v>96</v>
      </c>
      <c r="E92" s="143">
        <v>300</v>
      </c>
      <c r="F92" s="143"/>
      <c r="G92" s="144">
        <f>E92*F92</f>
        <v>0</v>
      </c>
      <c r="O92" s="141">
        <v>2</v>
      </c>
      <c r="AA92" s="123">
        <v>12</v>
      </c>
      <c r="AB92" s="123">
        <v>0</v>
      </c>
      <c r="AC92" s="123">
        <v>34</v>
      </c>
      <c r="AZ92" s="123">
        <v>1</v>
      </c>
      <c r="BA92" s="123">
        <f>IF(AZ92=1,G92,0)</f>
        <v>0</v>
      </c>
      <c r="BB92" s="123">
        <f>IF(AZ92=2,G92,0)</f>
        <v>0</v>
      </c>
      <c r="BC92" s="123">
        <f>IF(AZ92=3,G92,0)</f>
        <v>0</v>
      </c>
      <c r="BD92" s="123">
        <f>IF(AZ92=4,G92,0)</f>
        <v>0</v>
      </c>
      <c r="BE92" s="123">
        <f>IF(AZ92=5,G92,0)</f>
        <v>0</v>
      </c>
      <c r="CZ92" s="123">
        <v>0</v>
      </c>
    </row>
    <row r="93" spans="1:15" ht="12.75">
      <c r="A93" s="178"/>
      <c r="B93" s="179"/>
      <c r="C93" s="206" t="s">
        <v>188</v>
      </c>
      <c r="D93" s="207"/>
      <c r="E93" s="145">
        <v>200</v>
      </c>
      <c r="F93" s="146"/>
      <c r="G93" s="147"/>
      <c r="M93" s="148" t="s">
        <v>188</v>
      </c>
      <c r="O93" s="141"/>
    </row>
    <row r="94" spans="1:15" ht="12.75">
      <c r="A94" s="178"/>
      <c r="B94" s="179"/>
      <c r="C94" s="206" t="s">
        <v>189</v>
      </c>
      <c r="D94" s="207"/>
      <c r="E94" s="145">
        <v>100</v>
      </c>
      <c r="F94" s="146"/>
      <c r="G94" s="147"/>
      <c r="M94" s="148" t="s">
        <v>189</v>
      </c>
      <c r="O94" s="141"/>
    </row>
    <row r="95" spans="1:104" ht="12.75">
      <c r="A95" s="175">
        <v>35</v>
      </c>
      <c r="B95" s="176" t="s">
        <v>190</v>
      </c>
      <c r="C95" s="177" t="s">
        <v>191</v>
      </c>
      <c r="D95" s="142" t="s">
        <v>96</v>
      </c>
      <c r="E95" s="143">
        <v>580</v>
      </c>
      <c r="F95" s="143"/>
      <c r="G95" s="144">
        <f>E95*F95</f>
        <v>0</v>
      </c>
      <c r="O95" s="141">
        <v>2</v>
      </c>
      <c r="AA95" s="123">
        <v>12</v>
      </c>
      <c r="AB95" s="123">
        <v>0</v>
      </c>
      <c r="AC95" s="123">
        <v>35</v>
      </c>
      <c r="AZ95" s="123">
        <v>1</v>
      </c>
      <c r="BA95" s="123">
        <f>IF(AZ95=1,G95,0)</f>
        <v>0</v>
      </c>
      <c r="BB95" s="123">
        <f>IF(AZ95=2,G95,0)</f>
        <v>0</v>
      </c>
      <c r="BC95" s="123">
        <f>IF(AZ95=3,G95,0)</f>
        <v>0</v>
      </c>
      <c r="BD95" s="123">
        <f>IF(AZ95=4,G95,0)</f>
        <v>0</v>
      </c>
      <c r="BE95" s="123">
        <f>IF(AZ95=5,G95,0)</f>
        <v>0</v>
      </c>
      <c r="CZ95" s="123">
        <v>0</v>
      </c>
    </row>
    <row r="96" spans="1:104" ht="12.75">
      <c r="A96" s="175">
        <v>36</v>
      </c>
      <c r="B96" s="176" t="s">
        <v>192</v>
      </c>
      <c r="C96" s="177" t="s">
        <v>193</v>
      </c>
      <c r="D96" s="142" t="s">
        <v>194</v>
      </c>
      <c r="E96" s="143">
        <v>108</v>
      </c>
      <c r="F96" s="143"/>
      <c r="G96" s="144">
        <f>E96*F96</f>
        <v>0</v>
      </c>
      <c r="O96" s="141">
        <v>2</v>
      </c>
      <c r="AA96" s="123">
        <v>12</v>
      </c>
      <c r="AB96" s="123">
        <v>0</v>
      </c>
      <c r="AC96" s="123">
        <v>36</v>
      </c>
      <c r="AZ96" s="123">
        <v>1</v>
      </c>
      <c r="BA96" s="123">
        <f>IF(AZ96=1,G96,0)</f>
        <v>0</v>
      </c>
      <c r="BB96" s="123">
        <f>IF(AZ96=2,G96,0)</f>
        <v>0</v>
      </c>
      <c r="BC96" s="123">
        <f>IF(AZ96=3,G96,0)</f>
        <v>0</v>
      </c>
      <c r="BD96" s="123">
        <f>IF(AZ96=4,G96,0)</f>
        <v>0</v>
      </c>
      <c r="BE96" s="123">
        <f>IF(AZ96=5,G96,0)</f>
        <v>0</v>
      </c>
      <c r="CZ96" s="123">
        <v>0</v>
      </c>
    </row>
    <row r="97" spans="1:57" ht="12.75">
      <c r="A97" s="180"/>
      <c r="B97" s="181" t="s">
        <v>66</v>
      </c>
      <c r="C97" s="182" t="str">
        <f>CONCATENATE(B85," ",C85)</f>
        <v>95 Dokončovací kce na pozem.stav.</v>
      </c>
      <c r="D97" s="149"/>
      <c r="E97" s="150"/>
      <c r="F97" s="150"/>
      <c r="G97" s="151">
        <f>SUM(G85:G96)</f>
        <v>0</v>
      </c>
      <c r="O97" s="141">
        <v>4</v>
      </c>
      <c r="BA97" s="152">
        <f>SUM(BA85:BA96)</f>
        <v>0</v>
      </c>
      <c r="BB97" s="152">
        <f>SUM(BB85:BB96)</f>
        <v>0</v>
      </c>
      <c r="BC97" s="152">
        <f>SUM(BC85:BC96)</f>
        <v>0</v>
      </c>
      <c r="BD97" s="152">
        <f>SUM(BD85:BD96)</f>
        <v>0</v>
      </c>
      <c r="BE97" s="152">
        <f>SUM(BE85:BE96)</f>
        <v>0</v>
      </c>
    </row>
    <row r="98" spans="1:15" ht="12.75">
      <c r="A98" s="172" t="s">
        <v>63</v>
      </c>
      <c r="B98" s="173" t="s">
        <v>195</v>
      </c>
      <c r="C98" s="174" t="s">
        <v>196</v>
      </c>
      <c r="D98" s="137"/>
      <c r="E98" s="138"/>
      <c r="F98" s="138"/>
      <c r="G98" s="139"/>
      <c r="H98" s="140"/>
      <c r="I98" s="140"/>
      <c r="O98" s="141">
        <v>1</v>
      </c>
    </row>
    <row r="99" spans="1:104" ht="12.75">
      <c r="A99" s="175">
        <v>37</v>
      </c>
      <c r="B99" s="176" t="s">
        <v>197</v>
      </c>
      <c r="C99" s="177" t="s">
        <v>198</v>
      </c>
      <c r="D99" s="142" t="s">
        <v>194</v>
      </c>
      <c r="E99" s="143">
        <v>5</v>
      </c>
      <c r="F99" s="143"/>
      <c r="G99" s="144">
        <f>E99*F99</f>
        <v>0</v>
      </c>
      <c r="O99" s="141">
        <v>2</v>
      </c>
      <c r="AA99" s="123">
        <v>12</v>
      </c>
      <c r="AB99" s="123">
        <v>0</v>
      </c>
      <c r="AC99" s="123">
        <v>37</v>
      </c>
      <c r="AZ99" s="123">
        <v>1</v>
      </c>
      <c r="BA99" s="123">
        <f>IF(AZ99=1,G99,0)</f>
        <v>0</v>
      </c>
      <c r="BB99" s="123">
        <f>IF(AZ99=2,G99,0)</f>
        <v>0</v>
      </c>
      <c r="BC99" s="123">
        <f>IF(AZ99=3,G99,0)</f>
        <v>0</v>
      </c>
      <c r="BD99" s="123">
        <f>IF(AZ99=4,G99,0)</f>
        <v>0</v>
      </c>
      <c r="BE99" s="123">
        <f>IF(AZ99=5,G99,0)</f>
        <v>0</v>
      </c>
      <c r="CZ99" s="123">
        <v>0</v>
      </c>
    </row>
    <row r="100" spans="1:15" ht="12.75">
      <c r="A100" s="175"/>
      <c r="B100" s="176"/>
      <c r="C100" s="206" t="s">
        <v>490</v>
      </c>
      <c r="D100" s="207"/>
      <c r="E100" s="145">
        <v>1</v>
      </c>
      <c r="F100" s="143"/>
      <c r="G100" s="144"/>
      <c r="O100" s="141"/>
    </row>
    <row r="101" spans="1:15" ht="12.75">
      <c r="A101" s="178"/>
      <c r="B101" s="179"/>
      <c r="C101" s="206" t="s">
        <v>199</v>
      </c>
      <c r="D101" s="207"/>
      <c r="E101" s="145">
        <v>3</v>
      </c>
      <c r="F101" s="146"/>
      <c r="G101" s="147"/>
      <c r="M101" s="148" t="s">
        <v>199</v>
      </c>
      <c r="O101" s="141"/>
    </row>
    <row r="102" spans="1:15" ht="12.75">
      <c r="A102" s="178"/>
      <c r="B102" s="179"/>
      <c r="C102" s="206" t="s">
        <v>200</v>
      </c>
      <c r="D102" s="207"/>
      <c r="E102" s="145">
        <v>1</v>
      </c>
      <c r="F102" s="146"/>
      <c r="G102" s="147"/>
      <c r="M102" s="148" t="s">
        <v>200</v>
      </c>
      <c r="O102" s="141"/>
    </row>
    <row r="103" spans="1:104" ht="12.75">
      <c r="A103" s="175">
        <v>38</v>
      </c>
      <c r="B103" s="176" t="s">
        <v>201</v>
      </c>
      <c r="C103" s="177" t="s">
        <v>202</v>
      </c>
      <c r="D103" s="142" t="s">
        <v>96</v>
      </c>
      <c r="E103" s="143">
        <v>9.74</v>
      </c>
      <c r="F103" s="143"/>
      <c r="G103" s="144">
        <f>E103*F103</f>
        <v>0</v>
      </c>
      <c r="O103" s="141">
        <v>2</v>
      </c>
      <c r="AA103" s="123">
        <v>12</v>
      </c>
      <c r="AB103" s="123">
        <v>0</v>
      </c>
      <c r="AC103" s="123">
        <v>38</v>
      </c>
      <c r="AZ103" s="123">
        <v>1</v>
      </c>
      <c r="BA103" s="123">
        <f>IF(AZ103=1,G103,0)</f>
        <v>0</v>
      </c>
      <c r="BB103" s="123">
        <f>IF(AZ103=2,G103,0)</f>
        <v>0</v>
      </c>
      <c r="BC103" s="123">
        <f>IF(AZ103=3,G103,0)</f>
        <v>0</v>
      </c>
      <c r="BD103" s="123">
        <f>IF(AZ103=4,G103,0)</f>
        <v>0</v>
      </c>
      <c r="BE103" s="123">
        <f>IF(AZ103=5,G103,0)</f>
        <v>0</v>
      </c>
      <c r="CZ103" s="123">
        <v>0.00117</v>
      </c>
    </row>
    <row r="104" spans="1:15" ht="12.75">
      <c r="A104" s="178"/>
      <c r="B104" s="179"/>
      <c r="C104" s="206" t="s">
        <v>491</v>
      </c>
      <c r="D104" s="207"/>
      <c r="E104" s="145">
        <v>9.74</v>
      </c>
      <c r="F104" s="146"/>
      <c r="G104" s="147"/>
      <c r="M104" s="148" t="s">
        <v>203</v>
      </c>
      <c r="O104" s="141"/>
    </row>
    <row r="105" spans="1:104" ht="12.75">
      <c r="A105" s="175">
        <v>39</v>
      </c>
      <c r="B105" s="176" t="s">
        <v>204</v>
      </c>
      <c r="C105" s="177" t="s">
        <v>205</v>
      </c>
      <c r="D105" s="142" t="s">
        <v>96</v>
      </c>
      <c r="E105" s="143">
        <v>106.229</v>
      </c>
      <c r="F105" s="143"/>
      <c r="G105" s="144">
        <f>E105*F105</f>
        <v>0</v>
      </c>
      <c r="O105" s="141">
        <v>2</v>
      </c>
      <c r="AA105" s="123">
        <v>12</v>
      </c>
      <c r="AB105" s="123">
        <v>0</v>
      </c>
      <c r="AC105" s="123">
        <v>39</v>
      </c>
      <c r="AZ105" s="123">
        <v>1</v>
      </c>
      <c r="BA105" s="123">
        <f>IF(AZ105=1,G105,0)</f>
        <v>0</v>
      </c>
      <c r="BB105" s="123">
        <f>IF(AZ105=2,G105,0)</f>
        <v>0</v>
      </c>
      <c r="BC105" s="123">
        <f>IF(AZ105=3,G105,0)</f>
        <v>0</v>
      </c>
      <c r="BD105" s="123">
        <f>IF(AZ105=4,G105,0)</f>
        <v>0</v>
      </c>
      <c r="BE105" s="123">
        <f>IF(AZ105=5,G105,0)</f>
        <v>0</v>
      </c>
      <c r="CZ105" s="123">
        <v>0.00067</v>
      </c>
    </row>
    <row r="106" spans="1:15" ht="12.75">
      <c r="A106" s="178"/>
      <c r="B106" s="179"/>
      <c r="C106" s="206" t="s">
        <v>206</v>
      </c>
      <c r="D106" s="207"/>
      <c r="E106" s="145">
        <v>13.529</v>
      </c>
      <c r="F106" s="146"/>
      <c r="G106" s="147"/>
      <c r="M106" s="148" t="s">
        <v>206</v>
      </c>
      <c r="O106" s="141"/>
    </row>
    <row r="107" spans="1:15" ht="12.75">
      <c r="A107" s="178"/>
      <c r="B107" s="179"/>
      <c r="C107" s="206" t="s">
        <v>207</v>
      </c>
      <c r="D107" s="207"/>
      <c r="E107" s="145">
        <v>17.1</v>
      </c>
      <c r="F107" s="146"/>
      <c r="G107" s="147"/>
      <c r="M107" s="148" t="s">
        <v>207</v>
      </c>
      <c r="O107" s="141"/>
    </row>
    <row r="108" spans="1:15" ht="12.75">
      <c r="A108" s="178"/>
      <c r="B108" s="179"/>
      <c r="C108" s="206" t="s">
        <v>208</v>
      </c>
      <c r="D108" s="207"/>
      <c r="E108" s="145">
        <v>75.6</v>
      </c>
      <c r="F108" s="146"/>
      <c r="G108" s="147"/>
      <c r="M108" s="148" t="s">
        <v>208</v>
      </c>
      <c r="O108" s="141"/>
    </row>
    <row r="109" spans="1:104" ht="12.75">
      <c r="A109" s="175">
        <v>40</v>
      </c>
      <c r="B109" s="176" t="s">
        <v>209</v>
      </c>
      <c r="C109" s="177" t="s">
        <v>210</v>
      </c>
      <c r="D109" s="142" t="s">
        <v>70</v>
      </c>
      <c r="E109" s="143">
        <v>1.3</v>
      </c>
      <c r="F109" s="143"/>
      <c r="G109" s="144">
        <f>E109*F109</f>
        <v>0</v>
      </c>
      <c r="O109" s="141">
        <v>2</v>
      </c>
      <c r="AA109" s="123">
        <v>12</v>
      </c>
      <c r="AB109" s="123">
        <v>0</v>
      </c>
      <c r="AC109" s="123">
        <v>40</v>
      </c>
      <c r="AZ109" s="123">
        <v>1</v>
      </c>
      <c r="BA109" s="123">
        <f>IF(AZ109=1,G109,0)</f>
        <v>0</v>
      </c>
      <c r="BB109" s="123">
        <f>IF(AZ109=2,G109,0)</f>
        <v>0</v>
      </c>
      <c r="BC109" s="123">
        <f>IF(AZ109=3,G109,0)</f>
        <v>0</v>
      </c>
      <c r="BD109" s="123">
        <f>IF(AZ109=4,G109,0)</f>
        <v>0</v>
      </c>
      <c r="BE109" s="123">
        <f>IF(AZ109=5,G109,0)</f>
        <v>0</v>
      </c>
      <c r="CZ109" s="123">
        <v>0</v>
      </c>
    </row>
    <row r="110" spans="1:15" ht="12.75">
      <c r="A110" s="178"/>
      <c r="B110" s="179"/>
      <c r="C110" s="206" t="s">
        <v>155</v>
      </c>
      <c r="D110" s="207"/>
      <c r="E110" s="145">
        <v>1.3</v>
      </c>
      <c r="F110" s="146"/>
      <c r="G110" s="147"/>
      <c r="M110" s="148" t="s">
        <v>155</v>
      </c>
      <c r="O110" s="141"/>
    </row>
    <row r="111" spans="1:104" ht="12.75">
      <c r="A111" s="175">
        <v>41</v>
      </c>
      <c r="B111" s="176" t="s">
        <v>211</v>
      </c>
      <c r="C111" s="177" t="s">
        <v>212</v>
      </c>
      <c r="D111" s="142" t="s">
        <v>96</v>
      </c>
      <c r="E111" s="143">
        <v>20</v>
      </c>
      <c r="F111" s="143"/>
      <c r="G111" s="144">
        <f>E111*F111</f>
        <v>0</v>
      </c>
      <c r="O111" s="141">
        <v>2</v>
      </c>
      <c r="AA111" s="123">
        <v>12</v>
      </c>
      <c r="AB111" s="123">
        <v>0</v>
      </c>
      <c r="AC111" s="123">
        <v>41</v>
      </c>
      <c r="AZ111" s="123">
        <v>1</v>
      </c>
      <c r="BA111" s="123">
        <f>IF(AZ111=1,G111,0)</f>
        <v>0</v>
      </c>
      <c r="BB111" s="123">
        <f>IF(AZ111=2,G111,0)</f>
        <v>0</v>
      </c>
      <c r="BC111" s="123">
        <f>IF(AZ111=3,G111,0)</f>
        <v>0</v>
      </c>
      <c r="BD111" s="123">
        <f>IF(AZ111=4,G111,0)</f>
        <v>0</v>
      </c>
      <c r="BE111" s="123">
        <f>IF(AZ111=5,G111,0)</f>
        <v>0</v>
      </c>
      <c r="CZ111" s="123">
        <v>0</v>
      </c>
    </row>
    <row r="112" spans="1:104" ht="12.75">
      <c r="A112" s="175">
        <v>42</v>
      </c>
      <c r="B112" s="176" t="s">
        <v>213</v>
      </c>
      <c r="C112" s="177" t="s">
        <v>214</v>
      </c>
      <c r="D112" s="142" t="s">
        <v>96</v>
      </c>
      <c r="E112" s="143">
        <v>180</v>
      </c>
      <c r="F112" s="143"/>
      <c r="G112" s="144">
        <f>E112*F112</f>
        <v>0</v>
      </c>
      <c r="O112" s="141">
        <v>2</v>
      </c>
      <c r="AA112" s="123">
        <v>12</v>
      </c>
      <c r="AB112" s="123">
        <v>0</v>
      </c>
      <c r="AC112" s="123">
        <v>42</v>
      </c>
      <c r="AZ112" s="123">
        <v>1</v>
      </c>
      <c r="BA112" s="123">
        <f>IF(AZ112=1,G112,0)</f>
        <v>0</v>
      </c>
      <c r="BB112" s="123">
        <f>IF(AZ112=2,G112,0)</f>
        <v>0</v>
      </c>
      <c r="BC112" s="123">
        <f>IF(AZ112=3,G112,0)</f>
        <v>0</v>
      </c>
      <c r="BD112" s="123">
        <f>IF(AZ112=4,G112,0)</f>
        <v>0</v>
      </c>
      <c r="BE112" s="123">
        <f>IF(AZ112=5,G112,0)</f>
        <v>0</v>
      </c>
      <c r="CZ112" s="123">
        <v>0</v>
      </c>
    </row>
    <row r="113" spans="1:104" ht="12.75">
      <c r="A113" s="175">
        <v>43</v>
      </c>
      <c r="B113" s="176" t="s">
        <v>215</v>
      </c>
      <c r="C113" s="177" t="s">
        <v>216</v>
      </c>
      <c r="D113" s="142" t="s">
        <v>96</v>
      </c>
      <c r="E113" s="143">
        <v>837</v>
      </c>
      <c r="F113" s="143"/>
      <c r="G113" s="144">
        <f>E113*F113</f>
        <v>0</v>
      </c>
      <c r="O113" s="141">
        <v>2</v>
      </c>
      <c r="AA113" s="123">
        <v>12</v>
      </c>
      <c r="AB113" s="123">
        <v>0</v>
      </c>
      <c r="AC113" s="123">
        <v>43</v>
      </c>
      <c r="AZ113" s="123">
        <v>1</v>
      </c>
      <c r="BA113" s="123">
        <f>IF(AZ113=1,G113,0)</f>
        <v>0</v>
      </c>
      <c r="BB113" s="123">
        <f>IF(AZ113=2,G113,0)</f>
        <v>0</v>
      </c>
      <c r="BC113" s="123">
        <f>IF(AZ113=3,G113,0)</f>
        <v>0</v>
      </c>
      <c r="BD113" s="123">
        <f>IF(AZ113=4,G113,0)</f>
        <v>0</v>
      </c>
      <c r="BE113" s="123">
        <f>IF(AZ113=5,G113,0)</f>
        <v>0</v>
      </c>
      <c r="CZ113" s="123">
        <v>0</v>
      </c>
    </row>
    <row r="114" spans="1:15" ht="12.75">
      <c r="A114" s="178"/>
      <c r="B114" s="179"/>
      <c r="C114" s="206" t="s">
        <v>217</v>
      </c>
      <c r="D114" s="207"/>
      <c r="E114" s="145">
        <v>412</v>
      </c>
      <c r="F114" s="146"/>
      <c r="G114" s="147"/>
      <c r="M114" s="148" t="s">
        <v>217</v>
      </c>
      <c r="O114" s="141"/>
    </row>
    <row r="115" spans="1:15" ht="12.75">
      <c r="A115" s="178"/>
      <c r="B115" s="179"/>
      <c r="C115" s="206" t="s">
        <v>502</v>
      </c>
      <c r="D115" s="207"/>
      <c r="E115" s="145">
        <v>425</v>
      </c>
      <c r="F115" s="146"/>
      <c r="G115" s="147"/>
      <c r="M115" s="148" t="s">
        <v>218</v>
      </c>
      <c r="O115" s="141"/>
    </row>
    <row r="116" spans="1:104" ht="12.75">
      <c r="A116" s="175">
        <v>44</v>
      </c>
      <c r="B116" s="176" t="s">
        <v>219</v>
      </c>
      <c r="C116" s="177" t="s">
        <v>220</v>
      </c>
      <c r="D116" s="142" t="s">
        <v>131</v>
      </c>
      <c r="E116" s="143">
        <v>125</v>
      </c>
      <c r="F116" s="143"/>
      <c r="G116" s="144">
        <f>E116*F116</f>
        <v>0</v>
      </c>
      <c r="O116" s="141">
        <v>2</v>
      </c>
      <c r="AA116" s="123">
        <v>12</v>
      </c>
      <c r="AB116" s="123">
        <v>0</v>
      </c>
      <c r="AC116" s="123">
        <v>44</v>
      </c>
      <c r="AZ116" s="123">
        <v>1</v>
      </c>
      <c r="BA116" s="123">
        <f>IF(AZ116=1,G116,0)</f>
        <v>0</v>
      </c>
      <c r="BB116" s="123">
        <f>IF(AZ116=2,G116,0)</f>
        <v>0</v>
      </c>
      <c r="BC116" s="123">
        <f>IF(AZ116=3,G116,0)</f>
        <v>0</v>
      </c>
      <c r="BD116" s="123">
        <f>IF(AZ116=4,G116,0)</f>
        <v>0</v>
      </c>
      <c r="BE116" s="123">
        <f>IF(AZ116=5,G116,0)</f>
        <v>0</v>
      </c>
      <c r="CZ116" s="123">
        <v>0</v>
      </c>
    </row>
    <row r="117" spans="1:104" ht="12.75">
      <c r="A117" s="175">
        <v>45</v>
      </c>
      <c r="B117" s="176" t="s">
        <v>221</v>
      </c>
      <c r="C117" s="177" t="s">
        <v>222</v>
      </c>
      <c r="D117" s="142" t="s">
        <v>131</v>
      </c>
      <c r="E117" s="143">
        <v>185</v>
      </c>
      <c r="F117" s="143"/>
      <c r="G117" s="144">
        <f>E117*F117</f>
        <v>0</v>
      </c>
      <c r="O117" s="141">
        <v>2</v>
      </c>
      <c r="AA117" s="123">
        <v>12</v>
      </c>
      <c r="AB117" s="123">
        <v>0</v>
      </c>
      <c r="AC117" s="123">
        <v>45</v>
      </c>
      <c r="AZ117" s="123">
        <v>1</v>
      </c>
      <c r="BA117" s="123">
        <f>IF(AZ117=1,G117,0)</f>
        <v>0</v>
      </c>
      <c r="BB117" s="123">
        <f>IF(AZ117=2,G117,0)</f>
        <v>0</v>
      </c>
      <c r="BC117" s="123">
        <f>IF(AZ117=3,G117,0)</f>
        <v>0</v>
      </c>
      <c r="BD117" s="123">
        <f>IF(AZ117=4,G117,0)</f>
        <v>0</v>
      </c>
      <c r="BE117" s="123">
        <f>IF(AZ117=5,G117,0)</f>
        <v>0</v>
      </c>
      <c r="CZ117" s="123">
        <v>0</v>
      </c>
    </row>
    <row r="118" spans="1:104" ht="12.75">
      <c r="A118" s="175">
        <v>46</v>
      </c>
      <c r="B118" s="176" t="s">
        <v>223</v>
      </c>
      <c r="C118" s="177" t="s">
        <v>224</v>
      </c>
      <c r="D118" s="142" t="s">
        <v>96</v>
      </c>
      <c r="E118" s="143">
        <v>30</v>
      </c>
      <c r="F118" s="143"/>
      <c r="G118" s="144">
        <f>E118*F118</f>
        <v>0</v>
      </c>
      <c r="O118" s="141">
        <v>2</v>
      </c>
      <c r="AA118" s="123">
        <v>12</v>
      </c>
      <c r="AB118" s="123">
        <v>0</v>
      </c>
      <c r="AC118" s="123">
        <v>46</v>
      </c>
      <c r="AZ118" s="123">
        <v>1</v>
      </c>
      <c r="BA118" s="123">
        <f>IF(AZ118=1,G118,0)</f>
        <v>0</v>
      </c>
      <c r="BB118" s="123">
        <f>IF(AZ118=2,G118,0)</f>
        <v>0</v>
      </c>
      <c r="BC118" s="123">
        <f>IF(AZ118=3,G118,0)</f>
        <v>0</v>
      </c>
      <c r="BD118" s="123">
        <f>IF(AZ118=4,G118,0)</f>
        <v>0</v>
      </c>
      <c r="BE118" s="123">
        <f>IF(AZ118=5,G118,0)</f>
        <v>0</v>
      </c>
      <c r="CZ118" s="123">
        <v>0</v>
      </c>
    </row>
    <row r="119" spans="1:104" ht="12.75">
      <c r="A119" s="175">
        <v>47</v>
      </c>
      <c r="B119" s="176" t="s">
        <v>225</v>
      </c>
      <c r="C119" s="177" t="s">
        <v>226</v>
      </c>
      <c r="D119" s="142" t="s">
        <v>131</v>
      </c>
      <c r="E119" s="143">
        <v>6.5</v>
      </c>
      <c r="F119" s="143"/>
      <c r="G119" s="144">
        <f>E119*F119</f>
        <v>0</v>
      </c>
      <c r="O119" s="141">
        <v>2</v>
      </c>
      <c r="AA119" s="123">
        <v>12</v>
      </c>
      <c r="AB119" s="123">
        <v>0</v>
      </c>
      <c r="AC119" s="123">
        <v>47</v>
      </c>
      <c r="AZ119" s="123">
        <v>1</v>
      </c>
      <c r="BA119" s="123">
        <f>IF(AZ119=1,G119,0)</f>
        <v>0</v>
      </c>
      <c r="BB119" s="123">
        <f>IF(AZ119=2,G119,0)</f>
        <v>0</v>
      </c>
      <c r="BC119" s="123">
        <f>IF(AZ119=3,G119,0)</f>
        <v>0</v>
      </c>
      <c r="BD119" s="123">
        <f>IF(AZ119=4,G119,0)</f>
        <v>0</v>
      </c>
      <c r="BE119" s="123">
        <f>IF(AZ119=5,G119,0)</f>
        <v>0</v>
      </c>
      <c r="CZ119" s="123">
        <v>0</v>
      </c>
    </row>
    <row r="120" spans="1:15" ht="12.75">
      <c r="A120" s="178"/>
      <c r="B120" s="179"/>
      <c r="C120" s="206" t="s">
        <v>227</v>
      </c>
      <c r="D120" s="207"/>
      <c r="E120" s="145">
        <v>6.5</v>
      </c>
      <c r="F120" s="146"/>
      <c r="G120" s="147"/>
      <c r="M120" s="148" t="s">
        <v>227</v>
      </c>
      <c r="O120" s="141"/>
    </row>
    <row r="121" spans="1:104" ht="12.75">
      <c r="A121" s="175">
        <v>48</v>
      </c>
      <c r="B121" s="176" t="s">
        <v>228</v>
      </c>
      <c r="C121" s="177" t="s">
        <v>229</v>
      </c>
      <c r="D121" s="142" t="s">
        <v>131</v>
      </c>
      <c r="E121" s="143">
        <v>3.4</v>
      </c>
      <c r="F121" s="143"/>
      <c r="G121" s="144">
        <f>E121*F121</f>
        <v>0</v>
      </c>
      <c r="O121" s="141">
        <v>2</v>
      </c>
      <c r="AA121" s="123">
        <v>12</v>
      </c>
      <c r="AB121" s="123">
        <v>0</v>
      </c>
      <c r="AC121" s="123">
        <v>48</v>
      </c>
      <c r="AZ121" s="123">
        <v>1</v>
      </c>
      <c r="BA121" s="123">
        <f>IF(AZ121=1,G121,0)</f>
        <v>0</v>
      </c>
      <c r="BB121" s="123">
        <f>IF(AZ121=2,G121,0)</f>
        <v>0</v>
      </c>
      <c r="BC121" s="123">
        <f>IF(AZ121=3,G121,0)</f>
        <v>0</v>
      </c>
      <c r="BD121" s="123">
        <f>IF(AZ121=4,G121,0)</f>
        <v>0</v>
      </c>
      <c r="BE121" s="123">
        <f>IF(AZ121=5,G121,0)</f>
        <v>0</v>
      </c>
      <c r="CZ121" s="123">
        <v>0</v>
      </c>
    </row>
    <row r="122" spans="1:15" ht="12.75">
      <c r="A122" s="178"/>
      <c r="B122" s="179"/>
      <c r="C122" s="206" t="s">
        <v>230</v>
      </c>
      <c r="D122" s="207"/>
      <c r="E122" s="145">
        <v>3.4</v>
      </c>
      <c r="F122" s="146"/>
      <c r="G122" s="147"/>
      <c r="M122" s="148" t="s">
        <v>230</v>
      </c>
      <c r="O122" s="141"/>
    </row>
    <row r="123" spans="1:104" ht="12.75">
      <c r="A123" s="175">
        <v>49</v>
      </c>
      <c r="B123" s="176" t="s">
        <v>231</v>
      </c>
      <c r="C123" s="177" t="s">
        <v>232</v>
      </c>
      <c r="D123" s="142" t="s">
        <v>131</v>
      </c>
      <c r="E123" s="143">
        <v>3.5</v>
      </c>
      <c r="F123" s="143"/>
      <c r="G123" s="144">
        <f>E123*F123</f>
        <v>0</v>
      </c>
      <c r="O123" s="141">
        <v>2</v>
      </c>
      <c r="AA123" s="123">
        <v>12</v>
      </c>
      <c r="AB123" s="123">
        <v>0</v>
      </c>
      <c r="AC123" s="123">
        <v>49</v>
      </c>
      <c r="AZ123" s="123">
        <v>1</v>
      </c>
      <c r="BA123" s="123">
        <f>IF(AZ123=1,G123,0)</f>
        <v>0</v>
      </c>
      <c r="BB123" s="123">
        <f>IF(AZ123=2,G123,0)</f>
        <v>0</v>
      </c>
      <c r="BC123" s="123">
        <f>IF(AZ123=3,G123,0)</f>
        <v>0</v>
      </c>
      <c r="BD123" s="123">
        <f>IF(AZ123=4,G123,0)</f>
        <v>0</v>
      </c>
      <c r="BE123" s="123">
        <f>IF(AZ123=5,G123,0)</f>
        <v>0</v>
      </c>
      <c r="CZ123" s="123">
        <v>0</v>
      </c>
    </row>
    <row r="124" spans="1:15" ht="12.75">
      <c r="A124" s="178"/>
      <c r="B124" s="179"/>
      <c r="C124" s="206" t="s">
        <v>233</v>
      </c>
      <c r="D124" s="207"/>
      <c r="E124" s="145">
        <v>3.5</v>
      </c>
      <c r="F124" s="146"/>
      <c r="G124" s="147"/>
      <c r="M124" s="148" t="s">
        <v>233</v>
      </c>
      <c r="O124" s="141"/>
    </row>
    <row r="125" spans="1:104" ht="12.75">
      <c r="A125" s="175">
        <v>50</v>
      </c>
      <c r="B125" s="176" t="s">
        <v>234</v>
      </c>
      <c r="C125" s="177" t="s">
        <v>235</v>
      </c>
      <c r="D125" s="142" t="s">
        <v>96</v>
      </c>
      <c r="E125" s="143">
        <v>0.75</v>
      </c>
      <c r="F125" s="143"/>
      <c r="G125" s="144">
        <f>E125*F125</f>
        <v>0</v>
      </c>
      <c r="O125" s="141">
        <v>2</v>
      </c>
      <c r="AA125" s="123">
        <v>12</v>
      </c>
      <c r="AB125" s="123">
        <v>0</v>
      </c>
      <c r="AC125" s="123">
        <v>50</v>
      </c>
      <c r="AZ125" s="123">
        <v>1</v>
      </c>
      <c r="BA125" s="123">
        <f>IF(AZ125=1,G125,0)</f>
        <v>0</v>
      </c>
      <c r="BB125" s="123">
        <f>IF(AZ125=2,G125,0)</f>
        <v>0</v>
      </c>
      <c r="BC125" s="123">
        <f>IF(AZ125=3,G125,0)</f>
        <v>0</v>
      </c>
      <c r="BD125" s="123">
        <f>IF(AZ125=4,G125,0)</f>
        <v>0</v>
      </c>
      <c r="BE125" s="123">
        <f>IF(AZ125=5,G125,0)</f>
        <v>0</v>
      </c>
      <c r="CZ125" s="123">
        <v>0.00067</v>
      </c>
    </row>
    <row r="126" spans="1:15" ht="12.75">
      <c r="A126" s="178"/>
      <c r="B126" s="179"/>
      <c r="C126" s="206" t="s">
        <v>236</v>
      </c>
      <c r="D126" s="207"/>
      <c r="E126" s="145">
        <v>0.75</v>
      </c>
      <c r="F126" s="146"/>
      <c r="G126" s="147"/>
      <c r="M126" s="148" t="s">
        <v>236</v>
      </c>
      <c r="O126" s="141"/>
    </row>
    <row r="127" spans="1:104" ht="12.75">
      <c r="A127" s="175">
        <v>51</v>
      </c>
      <c r="B127" s="176" t="s">
        <v>237</v>
      </c>
      <c r="C127" s="177" t="s">
        <v>238</v>
      </c>
      <c r="D127" s="142" t="s">
        <v>96</v>
      </c>
      <c r="E127" s="143">
        <v>80</v>
      </c>
      <c r="F127" s="143"/>
      <c r="G127" s="144">
        <f>E127*F127</f>
        <v>0</v>
      </c>
      <c r="O127" s="141">
        <v>2</v>
      </c>
      <c r="AA127" s="123">
        <v>12</v>
      </c>
      <c r="AB127" s="123">
        <v>0</v>
      </c>
      <c r="AC127" s="123">
        <v>51</v>
      </c>
      <c r="AZ127" s="123">
        <v>1</v>
      </c>
      <c r="BA127" s="123">
        <f>IF(AZ127=1,G127,0)</f>
        <v>0</v>
      </c>
      <c r="BB127" s="123">
        <f>IF(AZ127=2,G127,0)</f>
        <v>0</v>
      </c>
      <c r="BC127" s="123">
        <f>IF(AZ127=3,G127,0)</f>
        <v>0</v>
      </c>
      <c r="BD127" s="123">
        <f>IF(AZ127=4,G127,0)</f>
        <v>0</v>
      </c>
      <c r="BE127" s="123">
        <f>IF(AZ127=5,G127,0)</f>
        <v>0</v>
      </c>
      <c r="CZ127" s="123">
        <v>0</v>
      </c>
    </row>
    <row r="128" spans="1:104" ht="12.75">
      <c r="A128" s="175">
        <v>52</v>
      </c>
      <c r="B128" s="176" t="s">
        <v>239</v>
      </c>
      <c r="C128" s="177" t="s">
        <v>240</v>
      </c>
      <c r="D128" s="142" t="s">
        <v>96</v>
      </c>
      <c r="E128" s="143">
        <v>76.16</v>
      </c>
      <c r="F128" s="143"/>
      <c r="G128" s="144">
        <f>E128*F128</f>
        <v>0</v>
      </c>
      <c r="O128" s="141">
        <v>2</v>
      </c>
      <c r="AA128" s="123">
        <v>12</v>
      </c>
      <c r="AB128" s="123">
        <v>0</v>
      </c>
      <c r="AC128" s="123">
        <v>52</v>
      </c>
      <c r="AZ128" s="123">
        <v>1</v>
      </c>
      <c r="BA128" s="123">
        <f>IF(AZ128=1,G128,0)</f>
        <v>0</v>
      </c>
      <c r="BB128" s="123">
        <f>IF(AZ128=2,G128,0)</f>
        <v>0</v>
      </c>
      <c r="BC128" s="123">
        <f>IF(AZ128=3,G128,0)</f>
        <v>0</v>
      </c>
      <c r="BD128" s="123">
        <f>IF(AZ128=4,G128,0)</f>
        <v>0</v>
      </c>
      <c r="BE128" s="123">
        <f>IF(AZ128=5,G128,0)</f>
        <v>0</v>
      </c>
      <c r="CZ128" s="123">
        <v>0</v>
      </c>
    </row>
    <row r="129" spans="1:15" ht="12.75">
      <c r="A129" s="178"/>
      <c r="B129" s="179"/>
      <c r="C129" s="206" t="s">
        <v>108</v>
      </c>
      <c r="D129" s="207"/>
      <c r="E129" s="145">
        <v>24.1</v>
      </c>
      <c r="F129" s="146"/>
      <c r="G129" s="147"/>
      <c r="M129" s="148" t="s">
        <v>108</v>
      </c>
      <c r="O129" s="141"/>
    </row>
    <row r="130" spans="1:15" ht="12.75">
      <c r="A130" s="178"/>
      <c r="B130" s="179"/>
      <c r="C130" s="206" t="s">
        <v>241</v>
      </c>
      <c r="D130" s="207"/>
      <c r="E130" s="145">
        <v>52.06</v>
      </c>
      <c r="F130" s="146"/>
      <c r="G130" s="147"/>
      <c r="M130" s="148" t="s">
        <v>241</v>
      </c>
      <c r="O130" s="141"/>
    </row>
    <row r="131" spans="1:104" ht="12.75">
      <c r="A131" s="175">
        <v>53</v>
      </c>
      <c r="B131" s="176" t="s">
        <v>242</v>
      </c>
      <c r="C131" s="177" t="s">
        <v>243</v>
      </c>
      <c r="D131" s="142" t="s">
        <v>96</v>
      </c>
      <c r="E131" s="143">
        <v>76.16</v>
      </c>
      <c r="F131" s="143"/>
      <c r="G131" s="144">
        <f>E131*F131</f>
        <v>0</v>
      </c>
      <c r="O131" s="141">
        <v>2</v>
      </c>
      <c r="AA131" s="123">
        <v>12</v>
      </c>
      <c r="AB131" s="123">
        <v>0</v>
      </c>
      <c r="AC131" s="123">
        <v>53</v>
      </c>
      <c r="AZ131" s="123">
        <v>1</v>
      </c>
      <c r="BA131" s="123">
        <f>IF(AZ131=1,G131,0)</f>
        <v>0</v>
      </c>
      <c r="BB131" s="123">
        <f>IF(AZ131=2,G131,0)</f>
        <v>0</v>
      </c>
      <c r="BC131" s="123">
        <f>IF(AZ131=3,G131,0)</f>
        <v>0</v>
      </c>
      <c r="BD131" s="123">
        <f>IF(AZ131=4,G131,0)</f>
        <v>0</v>
      </c>
      <c r="BE131" s="123">
        <f>IF(AZ131=5,G131,0)</f>
        <v>0</v>
      </c>
      <c r="CZ131" s="123">
        <v>0</v>
      </c>
    </row>
    <row r="132" spans="1:15" ht="12.75">
      <c r="A132" s="178"/>
      <c r="B132" s="179"/>
      <c r="C132" s="206" t="s">
        <v>108</v>
      </c>
      <c r="D132" s="207"/>
      <c r="E132" s="145">
        <v>24.1</v>
      </c>
      <c r="F132" s="146"/>
      <c r="G132" s="147"/>
      <c r="M132" s="148" t="s">
        <v>108</v>
      </c>
      <c r="O132" s="141"/>
    </row>
    <row r="133" spans="1:15" ht="12.75">
      <c r="A133" s="178"/>
      <c r="B133" s="179"/>
      <c r="C133" s="206" t="s">
        <v>241</v>
      </c>
      <c r="D133" s="207"/>
      <c r="E133" s="145">
        <v>52.06</v>
      </c>
      <c r="F133" s="146"/>
      <c r="G133" s="147"/>
      <c r="M133" s="148" t="s">
        <v>241</v>
      </c>
      <c r="O133" s="141"/>
    </row>
    <row r="134" spans="1:15" ht="12.75">
      <c r="A134" s="178"/>
      <c r="B134" s="179"/>
      <c r="C134" s="206"/>
      <c r="D134" s="207"/>
      <c r="E134" s="145">
        <v>0</v>
      </c>
      <c r="F134" s="146"/>
      <c r="G134" s="147"/>
      <c r="M134" s="148"/>
      <c r="O134" s="141"/>
    </row>
    <row r="135" spans="1:104" ht="12.75">
      <c r="A135" s="175">
        <v>54</v>
      </c>
      <c r="B135" s="176" t="s">
        <v>244</v>
      </c>
      <c r="C135" s="177" t="s">
        <v>245</v>
      </c>
      <c r="D135" s="142" t="s">
        <v>96</v>
      </c>
      <c r="E135" s="143">
        <v>220</v>
      </c>
      <c r="F135" s="143"/>
      <c r="G135" s="144">
        <f>E135*F135</f>
        <v>0</v>
      </c>
      <c r="O135" s="141">
        <v>2</v>
      </c>
      <c r="AA135" s="123">
        <v>12</v>
      </c>
      <c r="AB135" s="123">
        <v>0</v>
      </c>
      <c r="AC135" s="123">
        <v>54</v>
      </c>
      <c r="AZ135" s="123">
        <v>1</v>
      </c>
      <c r="BA135" s="123">
        <f>IF(AZ135=1,G135,0)</f>
        <v>0</v>
      </c>
      <c r="BB135" s="123">
        <f>IF(AZ135=2,G135,0)</f>
        <v>0</v>
      </c>
      <c r="BC135" s="123">
        <f>IF(AZ135=3,G135,0)</f>
        <v>0</v>
      </c>
      <c r="BD135" s="123">
        <f>IF(AZ135=4,G135,0)</f>
        <v>0</v>
      </c>
      <c r="BE135" s="123">
        <f>IF(AZ135=5,G135,0)</f>
        <v>0</v>
      </c>
      <c r="CZ135" s="123">
        <v>0</v>
      </c>
    </row>
    <row r="136" spans="1:15" ht="12.75">
      <c r="A136" s="178"/>
      <c r="B136" s="179"/>
      <c r="C136" s="206" t="s">
        <v>246</v>
      </c>
      <c r="D136" s="207"/>
      <c r="E136" s="145">
        <v>220</v>
      </c>
      <c r="F136" s="146"/>
      <c r="G136" s="147"/>
      <c r="M136" s="148" t="s">
        <v>246</v>
      </c>
      <c r="O136" s="141"/>
    </row>
    <row r="137" spans="1:104" ht="12.75">
      <c r="A137" s="175">
        <v>55</v>
      </c>
      <c r="B137" s="176" t="s">
        <v>247</v>
      </c>
      <c r="C137" s="177" t="s">
        <v>248</v>
      </c>
      <c r="D137" s="142" t="s">
        <v>249</v>
      </c>
      <c r="E137" s="143">
        <v>800</v>
      </c>
      <c r="F137" s="143"/>
      <c r="G137" s="144">
        <f>E137*F137</f>
        <v>0</v>
      </c>
      <c r="O137" s="141">
        <v>2</v>
      </c>
      <c r="AA137" s="123">
        <v>12</v>
      </c>
      <c r="AB137" s="123">
        <v>0</v>
      </c>
      <c r="AC137" s="123">
        <v>55</v>
      </c>
      <c r="AZ137" s="123">
        <v>1</v>
      </c>
      <c r="BA137" s="123">
        <f>IF(AZ137=1,G137,0)</f>
        <v>0</v>
      </c>
      <c r="BB137" s="123">
        <f>IF(AZ137=2,G137,0)</f>
        <v>0</v>
      </c>
      <c r="BC137" s="123">
        <f>IF(AZ137=3,G137,0)</f>
        <v>0</v>
      </c>
      <c r="BD137" s="123">
        <f>IF(AZ137=4,G137,0)</f>
        <v>0</v>
      </c>
      <c r="BE137" s="123">
        <f>IF(AZ137=5,G137,0)</f>
        <v>0</v>
      </c>
      <c r="CZ137" s="123">
        <v>5E-05</v>
      </c>
    </row>
    <row r="138" spans="1:15" ht="12.75">
      <c r="A138" s="178"/>
      <c r="B138" s="179"/>
      <c r="C138" s="206" t="s">
        <v>250</v>
      </c>
      <c r="D138" s="207"/>
      <c r="E138" s="145">
        <v>800</v>
      </c>
      <c r="F138" s="146"/>
      <c r="G138" s="147"/>
      <c r="M138" s="148" t="s">
        <v>250</v>
      </c>
      <c r="O138" s="141"/>
    </row>
    <row r="139" spans="1:104" ht="12.75">
      <c r="A139" s="175">
        <v>56</v>
      </c>
      <c r="B139" s="176" t="s">
        <v>251</v>
      </c>
      <c r="C139" s="177" t="s">
        <v>252</v>
      </c>
      <c r="D139" s="142" t="s">
        <v>131</v>
      </c>
      <c r="E139" s="143">
        <v>126.5</v>
      </c>
      <c r="F139" s="143"/>
      <c r="G139" s="144">
        <f>E139*F139</f>
        <v>0</v>
      </c>
      <c r="O139" s="141">
        <v>2</v>
      </c>
      <c r="AA139" s="123">
        <v>12</v>
      </c>
      <c r="AB139" s="123">
        <v>0</v>
      </c>
      <c r="AC139" s="123">
        <v>56</v>
      </c>
      <c r="AZ139" s="123">
        <v>1</v>
      </c>
      <c r="BA139" s="123">
        <f>IF(AZ139=1,G139,0)</f>
        <v>0</v>
      </c>
      <c r="BB139" s="123">
        <f>IF(AZ139=2,G139,0)</f>
        <v>0</v>
      </c>
      <c r="BC139" s="123">
        <f>IF(AZ139=3,G139,0)</f>
        <v>0</v>
      </c>
      <c r="BD139" s="123">
        <f>IF(AZ139=4,G139,0)</f>
        <v>0</v>
      </c>
      <c r="BE139" s="123">
        <f>IF(AZ139=5,G139,0)</f>
        <v>0</v>
      </c>
      <c r="CZ139" s="123">
        <v>0</v>
      </c>
    </row>
    <row r="140" spans="1:15" ht="12.75">
      <c r="A140" s="178"/>
      <c r="B140" s="179"/>
      <c r="C140" s="206" t="s">
        <v>492</v>
      </c>
      <c r="D140" s="207"/>
      <c r="E140" s="145">
        <v>126.5</v>
      </c>
      <c r="F140" s="146"/>
      <c r="G140" s="147"/>
      <c r="M140" s="148" t="s">
        <v>253</v>
      </c>
      <c r="O140" s="141"/>
    </row>
    <row r="141" spans="1:104" ht="12.75">
      <c r="A141" s="175">
        <v>57</v>
      </c>
      <c r="B141" s="176" t="s">
        <v>254</v>
      </c>
      <c r="C141" s="177" t="s">
        <v>255</v>
      </c>
      <c r="D141" s="142" t="s">
        <v>194</v>
      </c>
      <c r="E141" s="143">
        <v>4</v>
      </c>
      <c r="F141" s="143"/>
      <c r="G141" s="144">
        <f>E141*F141</f>
        <v>0</v>
      </c>
      <c r="O141" s="141">
        <v>2</v>
      </c>
      <c r="AA141" s="123">
        <v>12</v>
      </c>
      <c r="AB141" s="123">
        <v>0</v>
      </c>
      <c r="AC141" s="123">
        <v>57</v>
      </c>
      <c r="AZ141" s="123">
        <v>1</v>
      </c>
      <c r="BA141" s="123">
        <f>IF(AZ141=1,G141,0)</f>
        <v>0</v>
      </c>
      <c r="BB141" s="123">
        <f>IF(AZ141=2,G141,0)</f>
        <v>0</v>
      </c>
      <c r="BC141" s="123">
        <f>IF(AZ141=3,G141,0)</f>
        <v>0</v>
      </c>
      <c r="BD141" s="123">
        <f>IF(AZ141=4,G141,0)</f>
        <v>0</v>
      </c>
      <c r="BE141" s="123">
        <f>IF(AZ141=5,G141,0)</f>
        <v>0</v>
      </c>
      <c r="CZ141" s="123">
        <v>0</v>
      </c>
    </row>
    <row r="142" spans="1:104" ht="12.75">
      <c r="A142" s="175">
        <v>58</v>
      </c>
      <c r="B142" s="176" t="s">
        <v>256</v>
      </c>
      <c r="C142" s="177" t="s">
        <v>257</v>
      </c>
      <c r="D142" s="142" t="s">
        <v>96</v>
      </c>
      <c r="E142" s="143">
        <v>10</v>
      </c>
      <c r="F142" s="143"/>
      <c r="G142" s="144">
        <f>E142*F142</f>
        <v>0</v>
      </c>
      <c r="O142" s="141">
        <v>2</v>
      </c>
      <c r="AA142" s="123">
        <v>12</v>
      </c>
      <c r="AB142" s="123">
        <v>0</v>
      </c>
      <c r="AC142" s="123">
        <v>58</v>
      </c>
      <c r="AZ142" s="123">
        <v>1</v>
      </c>
      <c r="BA142" s="123">
        <f>IF(AZ142=1,G142,0)</f>
        <v>0</v>
      </c>
      <c r="BB142" s="123">
        <f>IF(AZ142=2,G142,0)</f>
        <v>0</v>
      </c>
      <c r="BC142" s="123">
        <f>IF(AZ142=3,G142,0)</f>
        <v>0</v>
      </c>
      <c r="BD142" s="123">
        <f>IF(AZ142=4,G142,0)</f>
        <v>0</v>
      </c>
      <c r="BE142" s="123">
        <f>IF(AZ142=5,G142,0)</f>
        <v>0</v>
      </c>
      <c r="CZ142" s="123">
        <v>0</v>
      </c>
    </row>
    <row r="143" spans="1:104" ht="12.75">
      <c r="A143" s="175">
        <v>59</v>
      </c>
      <c r="B143" s="176" t="s">
        <v>258</v>
      </c>
      <c r="C143" s="177" t="s">
        <v>259</v>
      </c>
      <c r="D143" s="142" t="s">
        <v>194</v>
      </c>
      <c r="E143" s="143">
        <v>475</v>
      </c>
      <c r="F143" s="143"/>
      <c r="G143" s="144">
        <f>E143*F143</f>
        <v>0</v>
      </c>
      <c r="O143" s="141">
        <v>2</v>
      </c>
      <c r="AA143" s="123">
        <v>12</v>
      </c>
      <c r="AB143" s="123">
        <v>0</v>
      </c>
      <c r="AC143" s="123">
        <v>59</v>
      </c>
      <c r="AZ143" s="123">
        <v>1</v>
      </c>
      <c r="BA143" s="123">
        <f>IF(AZ143=1,G143,0)</f>
        <v>0</v>
      </c>
      <c r="BB143" s="123">
        <f>IF(AZ143=2,G143,0)</f>
        <v>0</v>
      </c>
      <c r="BC143" s="123">
        <f>IF(AZ143=3,G143,0)</f>
        <v>0</v>
      </c>
      <c r="BD143" s="123">
        <f>IF(AZ143=4,G143,0)</f>
        <v>0</v>
      </c>
      <c r="BE143" s="123">
        <f>IF(AZ143=5,G143,0)</f>
        <v>0</v>
      </c>
      <c r="CZ143" s="123">
        <v>0</v>
      </c>
    </row>
    <row r="144" spans="1:104" ht="12.75">
      <c r="A144" s="175">
        <v>60</v>
      </c>
      <c r="B144" s="176" t="s">
        <v>260</v>
      </c>
      <c r="C144" s="177" t="s">
        <v>261</v>
      </c>
      <c r="D144" s="142" t="s">
        <v>131</v>
      </c>
      <c r="E144" s="143">
        <v>160</v>
      </c>
      <c r="F144" s="143"/>
      <c r="G144" s="144">
        <f>E144*F144</f>
        <v>0</v>
      </c>
      <c r="O144" s="141">
        <v>2</v>
      </c>
      <c r="AA144" s="123">
        <v>12</v>
      </c>
      <c r="AB144" s="123">
        <v>0</v>
      </c>
      <c r="AC144" s="123">
        <v>60</v>
      </c>
      <c r="AZ144" s="123">
        <v>1</v>
      </c>
      <c r="BA144" s="123">
        <f>IF(AZ144=1,G144,0)</f>
        <v>0</v>
      </c>
      <c r="BB144" s="123">
        <f>IF(AZ144=2,G144,0)</f>
        <v>0</v>
      </c>
      <c r="BC144" s="123">
        <f>IF(AZ144=3,G144,0)</f>
        <v>0</v>
      </c>
      <c r="BD144" s="123">
        <f>IF(AZ144=4,G144,0)</f>
        <v>0</v>
      </c>
      <c r="BE144" s="123">
        <f>IF(AZ144=5,G144,0)</f>
        <v>0</v>
      </c>
      <c r="CZ144" s="123">
        <v>0</v>
      </c>
    </row>
    <row r="145" spans="1:104" ht="12.75">
      <c r="A145" s="175">
        <v>61</v>
      </c>
      <c r="B145" s="176" t="s">
        <v>262</v>
      </c>
      <c r="C145" s="177" t="s">
        <v>263</v>
      </c>
      <c r="D145" s="142" t="s">
        <v>96</v>
      </c>
      <c r="E145" s="143">
        <v>80</v>
      </c>
      <c r="F145" s="143"/>
      <c r="G145" s="144">
        <f>E145*F145</f>
        <v>0</v>
      </c>
      <c r="O145" s="141">
        <v>2</v>
      </c>
      <c r="AA145" s="123">
        <v>12</v>
      </c>
      <c r="AB145" s="123">
        <v>0</v>
      </c>
      <c r="AC145" s="123">
        <v>61</v>
      </c>
      <c r="AZ145" s="123">
        <v>1</v>
      </c>
      <c r="BA145" s="123">
        <f>IF(AZ145=1,G145,0)</f>
        <v>0</v>
      </c>
      <c r="BB145" s="123">
        <f>IF(AZ145=2,G145,0)</f>
        <v>0</v>
      </c>
      <c r="BC145" s="123">
        <f>IF(AZ145=3,G145,0)</f>
        <v>0</v>
      </c>
      <c r="BD145" s="123">
        <f>IF(AZ145=4,G145,0)</f>
        <v>0</v>
      </c>
      <c r="BE145" s="123">
        <f>IF(AZ145=5,G145,0)</f>
        <v>0</v>
      </c>
      <c r="CZ145" s="123">
        <v>0</v>
      </c>
    </row>
    <row r="146" spans="1:15" ht="12.75">
      <c r="A146" s="178"/>
      <c r="B146" s="179"/>
      <c r="C146" s="206" t="s">
        <v>264</v>
      </c>
      <c r="D146" s="207"/>
      <c r="E146" s="145">
        <v>80</v>
      </c>
      <c r="F146" s="146"/>
      <c r="G146" s="147"/>
      <c r="M146" s="148" t="s">
        <v>264</v>
      </c>
      <c r="O146" s="141"/>
    </row>
    <row r="147" spans="1:104" ht="12.75">
      <c r="A147" s="175">
        <v>62</v>
      </c>
      <c r="B147" s="176" t="s">
        <v>265</v>
      </c>
      <c r="C147" s="177" t="s">
        <v>266</v>
      </c>
      <c r="D147" s="142" t="s">
        <v>267</v>
      </c>
      <c r="E147" s="143">
        <v>80.59</v>
      </c>
      <c r="F147" s="143"/>
      <c r="G147" s="144">
        <f>E147*F147</f>
        <v>0</v>
      </c>
      <c r="O147" s="141">
        <v>2</v>
      </c>
      <c r="AA147" s="123">
        <v>12</v>
      </c>
      <c r="AB147" s="123">
        <v>0</v>
      </c>
      <c r="AC147" s="123">
        <v>62</v>
      </c>
      <c r="AZ147" s="123">
        <v>1</v>
      </c>
      <c r="BA147" s="123">
        <f>IF(AZ147=1,G147,0)</f>
        <v>0</v>
      </c>
      <c r="BB147" s="123">
        <f>IF(AZ147=2,G147,0)</f>
        <v>0</v>
      </c>
      <c r="BC147" s="123">
        <f>IF(AZ147=3,G147,0)</f>
        <v>0</v>
      </c>
      <c r="BD147" s="123">
        <f>IF(AZ147=4,G147,0)</f>
        <v>0</v>
      </c>
      <c r="BE147" s="123">
        <f>IF(AZ147=5,G147,0)</f>
        <v>0</v>
      </c>
      <c r="CZ147" s="123">
        <v>0</v>
      </c>
    </row>
    <row r="148" spans="1:104" ht="12.75">
      <c r="A148" s="175">
        <v>63</v>
      </c>
      <c r="B148" s="176" t="s">
        <v>268</v>
      </c>
      <c r="C148" s="177" t="s">
        <v>269</v>
      </c>
      <c r="D148" s="142" t="s">
        <v>267</v>
      </c>
      <c r="E148" s="143">
        <v>644.72</v>
      </c>
      <c r="F148" s="143"/>
      <c r="G148" s="144">
        <f>E148*F148</f>
        <v>0</v>
      </c>
      <c r="O148" s="141">
        <v>2</v>
      </c>
      <c r="AA148" s="123">
        <v>12</v>
      </c>
      <c r="AB148" s="123">
        <v>0</v>
      </c>
      <c r="AC148" s="123">
        <v>63</v>
      </c>
      <c r="AZ148" s="123">
        <v>1</v>
      </c>
      <c r="BA148" s="123">
        <f>IF(AZ148=1,G148,0)</f>
        <v>0</v>
      </c>
      <c r="BB148" s="123">
        <f>IF(AZ148=2,G148,0)</f>
        <v>0</v>
      </c>
      <c r="BC148" s="123">
        <f>IF(AZ148=3,G148,0)</f>
        <v>0</v>
      </c>
      <c r="BD148" s="123">
        <f>IF(AZ148=4,G148,0)</f>
        <v>0</v>
      </c>
      <c r="BE148" s="123">
        <f>IF(AZ148=5,G148,0)</f>
        <v>0</v>
      </c>
      <c r="CZ148" s="123">
        <v>0</v>
      </c>
    </row>
    <row r="149" spans="1:15" ht="12.75">
      <c r="A149" s="178"/>
      <c r="B149" s="179"/>
      <c r="C149" s="206" t="s">
        <v>503</v>
      </c>
      <c r="D149" s="207"/>
      <c r="E149" s="145">
        <v>644.72</v>
      </c>
      <c r="F149" s="146"/>
      <c r="G149" s="147"/>
      <c r="M149" s="148" t="s">
        <v>270</v>
      </c>
      <c r="O149" s="141"/>
    </row>
    <row r="150" spans="1:104" ht="12.75">
      <c r="A150" s="175">
        <v>64</v>
      </c>
      <c r="B150" s="176" t="s">
        <v>271</v>
      </c>
      <c r="C150" s="177" t="s">
        <v>272</v>
      </c>
      <c r="D150" s="142" t="s">
        <v>267</v>
      </c>
      <c r="E150" s="143">
        <v>70.39</v>
      </c>
      <c r="F150" s="143"/>
      <c r="G150" s="144">
        <f>E150*F150</f>
        <v>0</v>
      </c>
      <c r="O150" s="141">
        <v>2</v>
      </c>
      <c r="AA150" s="123">
        <v>12</v>
      </c>
      <c r="AB150" s="123">
        <v>0</v>
      </c>
      <c r="AC150" s="123">
        <v>64</v>
      </c>
      <c r="AZ150" s="123">
        <v>1</v>
      </c>
      <c r="BA150" s="123">
        <f>IF(AZ150=1,G150,0)</f>
        <v>0</v>
      </c>
      <c r="BB150" s="123">
        <f>IF(AZ150=2,G150,0)</f>
        <v>0</v>
      </c>
      <c r="BC150" s="123">
        <f>IF(AZ150=3,G150,0)</f>
        <v>0</v>
      </c>
      <c r="BD150" s="123">
        <f>IF(AZ150=4,G150,0)</f>
        <v>0</v>
      </c>
      <c r="BE150" s="123">
        <f>IF(AZ150=5,G150,0)</f>
        <v>0</v>
      </c>
      <c r="CZ150" s="123">
        <v>0</v>
      </c>
    </row>
    <row r="151" spans="1:15" ht="12.75">
      <c r="A151" s="178"/>
      <c r="B151" s="179"/>
      <c r="C151" s="206" t="s">
        <v>504</v>
      </c>
      <c r="D151" s="207"/>
      <c r="E151" s="145">
        <v>70.39</v>
      </c>
      <c r="F151" s="146"/>
      <c r="G151" s="147"/>
      <c r="M151" s="148" t="s">
        <v>273</v>
      </c>
      <c r="O151" s="141"/>
    </row>
    <row r="152" spans="1:104" ht="12.75">
      <c r="A152" s="175">
        <v>65</v>
      </c>
      <c r="B152" s="176" t="s">
        <v>274</v>
      </c>
      <c r="C152" s="177" t="s">
        <v>275</v>
      </c>
      <c r="D152" s="142" t="s">
        <v>267</v>
      </c>
      <c r="E152" s="143">
        <v>10.2</v>
      </c>
      <c r="F152" s="143"/>
      <c r="G152" s="144">
        <f>E152*F152</f>
        <v>0</v>
      </c>
      <c r="O152" s="141">
        <v>2</v>
      </c>
      <c r="AA152" s="123">
        <v>12</v>
      </c>
      <c r="AB152" s="123">
        <v>0</v>
      </c>
      <c r="AC152" s="123">
        <v>65</v>
      </c>
      <c r="AZ152" s="123">
        <v>1</v>
      </c>
      <c r="BA152" s="123">
        <f>IF(AZ152=1,G152,0)</f>
        <v>0</v>
      </c>
      <c r="BB152" s="123">
        <f>IF(AZ152=2,G152,0)</f>
        <v>0</v>
      </c>
      <c r="BC152" s="123">
        <f>IF(AZ152=3,G152,0)</f>
        <v>0</v>
      </c>
      <c r="BD152" s="123">
        <f>IF(AZ152=4,G152,0)</f>
        <v>0</v>
      </c>
      <c r="BE152" s="123">
        <f>IF(AZ152=5,G152,0)</f>
        <v>0</v>
      </c>
      <c r="CZ152" s="123">
        <v>0</v>
      </c>
    </row>
    <row r="153" spans="1:15" ht="12.75">
      <c r="A153" s="178"/>
      <c r="B153" s="179"/>
      <c r="C153" s="206" t="s">
        <v>276</v>
      </c>
      <c r="D153" s="207"/>
      <c r="E153" s="145">
        <v>10.2</v>
      </c>
      <c r="F153" s="146"/>
      <c r="G153" s="147"/>
      <c r="M153" s="148" t="s">
        <v>276</v>
      </c>
      <c r="O153" s="141"/>
    </row>
    <row r="154" spans="1:104" ht="12.75">
      <c r="A154" s="175">
        <v>66</v>
      </c>
      <c r="B154" s="176" t="s">
        <v>277</v>
      </c>
      <c r="C154" s="177" t="s">
        <v>278</v>
      </c>
      <c r="D154" s="142" t="s">
        <v>267</v>
      </c>
      <c r="E154" s="143">
        <v>20.4</v>
      </c>
      <c r="F154" s="143"/>
      <c r="G154" s="144">
        <f>E154*F154</f>
        <v>0</v>
      </c>
      <c r="O154" s="141">
        <v>2</v>
      </c>
      <c r="AA154" s="123">
        <v>12</v>
      </c>
      <c r="AB154" s="123">
        <v>0</v>
      </c>
      <c r="AC154" s="123">
        <v>66</v>
      </c>
      <c r="AZ154" s="123">
        <v>1</v>
      </c>
      <c r="BA154" s="123">
        <f>IF(AZ154=1,G154,0)</f>
        <v>0</v>
      </c>
      <c r="BB154" s="123">
        <f>IF(AZ154=2,G154,0)</f>
        <v>0</v>
      </c>
      <c r="BC154" s="123">
        <f>IF(AZ154=3,G154,0)</f>
        <v>0</v>
      </c>
      <c r="BD154" s="123">
        <f>IF(AZ154=4,G154,0)</f>
        <v>0</v>
      </c>
      <c r="BE154" s="123">
        <f>IF(AZ154=5,G154,0)</f>
        <v>0</v>
      </c>
      <c r="CZ154" s="123">
        <v>0</v>
      </c>
    </row>
    <row r="155" spans="1:15" ht="12.75">
      <c r="A155" s="178"/>
      <c r="B155" s="179"/>
      <c r="C155" s="206" t="s">
        <v>279</v>
      </c>
      <c r="D155" s="207"/>
      <c r="E155" s="145">
        <v>20.4</v>
      </c>
      <c r="F155" s="146"/>
      <c r="G155" s="147"/>
      <c r="M155" s="148" t="s">
        <v>279</v>
      </c>
      <c r="O155" s="141"/>
    </row>
    <row r="156" spans="1:104" ht="12.75">
      <c r="A156" s="175">
        <v>67</v>
      </c>
      <c r="B156" s="176" t="s">
        <v>280</v>
      </c>
      <c r="C156" s="177" t="s">
        <v>281</v>
      </c>
      <c r="D156" s="142" t="s">
        <v>267</v>
      </c>
      <c r="E156" s="143">
        <v>80.59</v>
      </c>
      <c r="F156" s="143"/>
      <c r="G156" s="144">
        <f>E156*F156</f>
        <v>0</v>
      </c>
      <c r="O156" s="141">
        <v>2</v>
      </c>
      <c r="AA156" s="123">
        <v>12</v>
      </c>
      <c r="AB156" s="123">
        <v>0</v>
      </c>
      <c r="AC156" s="123">
        <v>67</v>
      </c>
      <c r="AZ156" s="123">
        <v>1</v>
      </c>
      <c r="BA156" s="123">
        <f>IF(AZ156=1,G156,0)</f>
        <v>0</v>
      </c>
      <c r="BB156" s="123">
        <f>IF(AZ156=2,G156,0)</f>
        <v>0</v>
      </c>
      <c r="BC156" s="123">
        <f>IF(AZ156=3,G156,0)</f>
        <v>0</v>
      </c>
      <c r="BD156" s="123">
        <f>IF(AZ156=4,G156,0)</f>
        <v>0</v>
      </c>
      <c r="BE156" s="123">
        <f>IF(AZ156=5,G156,0)</f>
        <v>0</v>
      </c>
      <c r="CZ156" s="123">
        <v>0</v>
      </c>
    </row>
    <row r="157" spans="1:104" ht="12.75">
      <c r="A157" s="175">
        <v>68</v>
      </c>
      <c r="B157" s="176" t="s">
        <v>282</v>
      </c>
      <c r="C157" s="177" t="s">
        <v>283</v>
      </c>
      <c r="D157" s="142" t="s">
        <v>267</v>
      </c>
      <c r="E157" s="143">
        <v>1208.85</v>
      </c>
      <c r="F157" s="143"/>
      <c r="G157" s="144">
        <f>E157*F157</f>
        <v>0</v>
      </c>
      <c r="O157" s="141">
        <v>2</v>
      </c>
      <c r="AA157" s="123">
        <v>12</v>
      </c>
      <c r="AB157" s="123">
        <v>0</v>
      </c>
      <c r="AC157" s="123">
        <v>68</v>
      </c>
      <c r="AZ157" s="123">
        <v>1</v>
      </c>
      <c r="BA157" s="123">
        <f>IF(AZ157=1,G157,0)</f>
        <v>0</v>
      </c>
      <c r="BB157" s="123">
        <f>IF(AZ157=2,G157,0)</f>
        <v>0</v>
      </c>
      <c r="BC157" s="123">
        <f>IF(AZ157=3,G157,0)</f>
        <v>0</v>
      </c>
      <c r="BD157" s="123">
        <f>IF(AZ157=4,G157,0)</f>
        <v>0</v>
      </c>
      <c r="BE157" s="123">
        <f>IF(AZ157=5,G157,0)</f>
        <v>0</v>
      </c>
      <c r="CZ157" s="123">
        <v>0</v>
      </c>
    </row>
    <row r="158" spans="1:15" ht="12.75">
      <c r="A158" s="178"/>
      <c r="B158" s="179"/>
      <c r="C158" s="206" t="s">
        <v>505</v>
      </c>
      <c r="D158" s="207"/>
      <c r="E158" s="145">
        <v>1208.85</v>
      </c>
      <c r="F158" s="146"/>
      <c r="G158" s="147"/>
      <c r="M158" s="148" t="s">
        <v>284</v>
      </c>
      <c r="O158" s="141"/>
    </row>
    <row r="159" spans="1:104" ht="12.75">
      <c r="A159" s="175">
        <v>69</v>
      </c>
      <c r="B159" s="176" t="s">
        <v>285</v>
      </c>
      <c r="C159" s="177" t="s">
        <v>286</v>
      </c>
      <c r="D159" s="142" t="s">
        <v>267</v>
      </c>
      <c r="E159" s="143">
        <v>80.59</v>
      </c>
      <c r="F159" s="143"/>
      <c r="G159" s="144">
        <f>E159*F159</f>
        <v>0</v>
      </c>
      <c r="O159" s="141">
        <v>2</v>
      </c>
      <c r="AA159" s="123">
        <v>12</v>
      </c>
      <c r="AB159" s="123">
        <v>0</v>
      </c>
      <c r="AC159" s="123">
        <v>69</v>
      </c>
      <c r="AZ159" s="123">
        <v>1</v>
      </c>
      <c r="BA159" s="123">
        <f>IF(AZ159=1,G159,0)</f>
        <v>0</v>
      </c>
      <c r="BB159" s="123">
        <f>IF(AZ159=2,G159,0)</f>
        <v>0</v>
      </c>
      <c r="BC159" s="123">
        <f>IF(AZ159=3,G159,0)</f>
        <v>0</v>
      </c>
      <c r="BD159" s="123">
        <f>IF(AZ159=4,G159,0)</f>
        <v>0</v>
      </c>
      <c r="BE159" s="123">
        <f>IF(AZ159=5,G159,0)</f>
        <v>0</v>
      </c>
      <c r="CZ159" s="123">
        <v>0</v>
      </c>
    </row>
    <row r="160" spans="1:57" ht="12.75">
      <c r="A160" s="180"/>
      <c r="B160" s="181" t="s">
        <v>66</v>
      </c>
      <c r="C160" s="182" t="str">
        <f>CONCATENATE(B98," ",C98)</f>
        <v>96 Bourání konstrukcí</v>
      </c>
      <c r="D160" s="149"/>
      <c r="E160" s="150"/>
      <c r="F160" s="150"/>
      <c r="G160" s="151">
        <f>SUM(G98:G159)</f>
        <v>0</v>
      </c>
      <c r="O160" s="141">
        <v>4</v>
      </c>
      <c r="BA160" s="152">
        <f>SUM(BA98:BA159)</f>
        <v>0</v>
      </c>
      <c r="BB160" s="152">
        <f>SUM(BB98:BB159)</f>
        <v>0</v>
      </c>
      <c r="BC160" s="152">
        <f>SUM(BC98:BC159)</f>
        <v>0</v>
      </c>
      <c r="BD160" s="152">
        <f>SUM(BD98:BD159)</f>
        <v>0</v>
      </c>
      <c r="BE160" s="152">
        <f>SUM(BE98:BE159)</f>
        <v>0</v>
      </c>
    </row>
    <row r="161" spans="1:15" ht="12.75">
      <c r="A161" s="172" t="s">
        <v>63</v>
      </c>
      <c r="B161" s="173" t="s">
        <v>287</v>
      </c>
      <c r="C161" s="174" t="s">
        <v>288</v>
      </c>
      <c r="D161" s="137"/>
      <c r="E161" s="138"/>
      <c r="F161" s="138"/>
      <c r="G161" s="139"/>
      <c r="H161" s="140"/>
      <c r="I161" s="140"/>
      <c r="O161" s="141">
        <v>1</v>
      </c>
    </row>
    <row r="162" spans="1:104" ht="12.75">
      <c r="A162" s="175">
        <v>70</v>
      </c>
      <c r="B162" s="176" t="s">
        <v>289</v>
      </c>
      <c r="C162" s="177" t="s">
        <v>290</v>
      </c>
      <c r="D162" s="142" t="s">
        <v>267</v>
      </c>
      <c r="E162" s="143">
        <v>63.939</v>
      </c>
      <c r="F162" s="143"/>
      <c r="G162" s="144">
        <f>E162*F162</f>
        <v>0</v>
      </c>
      <c r="O162" s="141">
        <v>2</v>
      </c>
      <c r="AA162" s="123">
        <v>12</v>
      </c>
      <c r="AB162" s="123">
        <v>0</v>
      </c>
      <c r="AC162" s="123">
        <v>70</v>
      </c>
      <c r="AZ162" s="123">
        <v>1</v>
      </c>
      <c r="BA162" s="123">
        <f>IF(AZ162=1,G162,0)</f>
        <v>0</v>
      </c>
      <c r="BB162" s="123">
        <f>IF(AZ162=2,G162,0)</f>
        <v>0</v>
      </c>
      <c r="BC162" s="123">
        <f>IF(AZ162=3,G162,0)</f>
        <v>0</v>
      </c>
      <c r="BD162" s="123">
        <f>IF(AZ162=4,G162,0)</f>
        <v>0</v>
      </c>
      <c r="BE162" s="123">
        <f>IF(AZ162=5,G162,0)</f>
        <v>0</v>
      </c>
      <c r="CZ162" s="123">
        <v>0</v>
      </c>
    </row>
    <row r="163" spans="1:57" ht="12.75">
      <c r="A163" s="180"/>
      <c r="B163" s="181" t="s">
        <v>66</v>
      </c>
      <c r="C163" s="182" t="str">
        <f>CONCATENATE(B161," ",C161)</f>
        <v>99 Staveništní přesun hmot</v>
      </c>
      <c r="D163" s="149"/>
      <c r="E163" s="150"/>
      <c r="F163" s="150"/>
      <c r="G163" s="151">
        <f>SUM(G161:G162)</f>
        <v>0</v>
      </c>
      <c r="O163" s="141">
        <v>4</v>
      </c>
      <c r="BA163" s="152">
        <f>SUM(BA161:BA162)</f>
        <v>0</v>
      </c>
      <c r="BB163" s="152">
        <f>SUM(BB161:BB162)</f>
        <v>0</v>
      </c>
      <c r="BC163" s="152">
        <f>SUM(BC161:BC162)</f>
        <v>0</v>
      </c>
      <c r="BD163" s="152">
        <f>SUM(BD161:BD162)</f>
        <v>0</v>
      </c>
      <c r="BE163" s="152">
        <f>SUM(BE161:BE162)</f>
        <v>0</v>
      </c>
    </row>
    <row r="164" spans="1:15" ht="12.75">
      <c r="A164" s="172" t="s">
        <v>63</v>
      </c>
      <c r="B164" s="173" t="s">
        <v>291</v>
      </c>
      <c r="C164" s="174" t="s">
        <v>292</v>
      </c>
      <c r="D164" s="137"/>
      <c r="E164" s="138"/>
      <c r="F164" s="138"/>
      <c r="G164" s="139"/>
      <c r="H164" s="140"/>
      <c r="I164" s="140"/>
      <c r="O164" s="141">
        <v>1</v>
      </c>
    </row>
    <row r="165" spans="1:104" ht="12.75">
      <c r="A165" s="175">
        <v>71</v>
      </c>
      <c r="B165" s="176" t="s">
        <v>293</v>
      </c>
      <c r="C165" s="177" t="s">
        <v>294</v>
      </c>
      <c r="D165" s="142" t="s">
        <v>96</v>
      </c>
      <c r="E165" s="143">
        <v>27.75</v>
      </c>
      <c r="F165" s="143"/>
      <c r="G165" s="144">
        <f>E165*F165</f>
        <v>0</v>
      </c>
      <c r="O165" s="141">
        <v>2</v>
      </c>
      <c r="AA165" s="123">
        <v>12</v>
      </c>
      <c r="AB165" s="123">
        <v>0</v>
      </c>
      <c r="AC165" s="123">
        <v>71</v>
      </c>
      <c r="AZ165" s="123">
        <v>2</v>
      </c>
      <c r="BA165" s="123">
        <f>IF(AZ165=1,G165,0)</f>
        <v>0</v>
      </c>
      <c r="BB165" s="123">
        <f>IF(AZ165=2,G165,0)</f>
        <v>0</v>
      </c>
      <c r="BC165" s="123">
        <f>IF(AZ165=3,G165,0)</f>
        <v>0</v>
      </c>
      <c r="BD165" s="123">
        <f>IF(AZ165=4,G165,0)</f>
        <v>0</v>
      </c>
      <c r="BE165" s="123">
        <f>IF(AZ165=5,G165,0)</f>
        <v>0</v>
      </c>
      <c r="CZ165" s="123">
        <v>0.00378</v>
      </c>
    </row>
    <row r="166" spans="1:15" ht="12.75">
      <c r="A166" s="178"/>
      <c r="B166" s="179"/>
      <c r="C166" s="206" t="s">
        <v>295</v>
      </c>
      <c r="D166" s="207"/>
      <c r="E166" s="145">
        <v>0</v>
      </c>
      <c r="F166" s="146"/>
      <c r="G166" s="147"/>
      <c r="M166" s="148" t="s">
        <v>295</v>
      </c>
      <c r="O166" s="141"/>
    </row>
    <row r="167" spans="1:15" ht="12.75">
      <c r="A167" s="178"/>
      <c r="B167" s="179"/>
      <c r="C167" s="206" t="s">
        <v>296</v>
      </c>
      <c r="D167" s="207"/>
      <c r="E167" s="145">
        <v>13</v>
      </c>
      <c r="F167" s="146"/>
      <c r="G167" s="147"/>
      <c r="M167" s="148" t="s">
        <v>296</v>
      </c>
      <c r="O167" s="141"/>
    </row>
    <row r="168" spans="1:15" ht="12.75">
      <c r="A168" s="178"/>
      <c r="B168" s="179"/>
      <c r="C168" s="206" t="s">
        <v>297</v>
      </c>
      <c r="D168" s="207"/>
      <c r="E168" s="145">
        <v>14.75</v>
      </c>
      <c r="F168" s="146"/>
      <c r="G168" s="147"/>
      <c r="M168" s="148" t="s">
        <v>297</v>
      </c>
      <c r="O168" s="141"/>
    </row>
    <row r="169" spans="1:104" ht="12.75">
      <c r="A169" s="175">
        <v>72</v>
      </c>
      <c r="B169" s="176" t="s">
        <v>298</v>
      </c>
      <c r="C169" s="177" t="s">
        <v>299</v>
      </c>
      <c r="D169" s="142" t="s">
        <v>53</v>
      </c>
      <c r="E169" s="143">
        <v>3.85</v>
      </c>
      <c r="F169" s="143"/>
      <c r="G169" s="144">
        <f>E169*F169</f>
        <v>0</v>
      </c>
      <c r="O169" s="141">
        <v>2</v>
      </c>
      <c r="AA169" s="123">
        <v>12</v>
      </c>
      <c r="AB169" s="123">
        <v>0</v>
      </c>
      <c r="AC169" s="123">
        <v>72</v>
      </c>
      <c r="AZ169" s="123">
        <v>2</v>
      </c>
      <c r="BA169" s="123">
        <f>IF(AZ169=1,G169,0)</f>
        <v>0</v>
      </c>
      <c r="BB169" s="123">
        <f>IF(AZ169=2,G169,0)</f>
        <v>0</v>
      </c>
      <c r="BC169" s="123">
        <f>IF(AZ169=3,G169,0)</f>
        <v>0</v>
      </c>
      <c r="BD169" s="123">
        <f>IF(AZ169=4,G169,0)</f>
        <v>0</v>
      </c>
      <c r="BE169" s="123">
        <f>IF(AZ169=5,G169,0)</f>
        <v>0</v>
      </c>
      <c r="CZ169" s="123">
        <v>0</v>
      </c>
    </row>
    <row r="170" spans="1:57" ht="12.75">
      <c r="A170" s="180"/>
      <c r="B170" s="181" t="s">
        <v>66</v>
      </c>
      <c r="C170" s="182" t="str">
        <f>CONCATENATE(B164," ",C164)</f>
        <v>711 Izolace proti vodě</v>
      </c>
      <c r="D170" s="149"/>
      <c r="E170" s="150"/>
      <c r="F170" s="150"/>
      <c r="G170" s="151">
        <f>SUM(G164:G169)</f>
        <v>0</v>
      </c>
      <c r="O170" s="141">
        <v>4</v>
      </c>
      <c r="BA170" s="152">
        <f>SUM(BA164:BA169)</f>
        <v>0</v>
      </c>
      <c r="BB170" s="152">
        <f>SUM(BB164:BB169)</f>
        <v>0</v>
      </c>
      <c r="BC170" s="152">
        <f>SUM(BC164:BC169)</f>
        <v>0</v>
      </c>
      <c r="BD170" s="152">
        <f>SUM(BD164:BD169)</f>
        <v>0</v>
      </c>
      <c r="BE170" s="152">
        <f>SUM(BE164:BE169)</f>
        <v>0</v>
      </c>
    </row>
    <row r="171" spans="1:15" ht="12.75">
      <c r="A171" s="172" t="s">
        <v>63</v>
      </c>
      <c r="B171" s="173" t="s">
        <v>300</v>
      </c>
      <c r="C171" s="174" t="s">
        <v>301</v>
      </c>
      <c r="D171" s="137"/>
      <c r="E171" s="138"/>
      <c r="F171" s="138"/>
      <c r="G171" s="139"/>
      <c r="H171" s="140"/>
      <c r="I171" s="140"/>
      <c r="O171" s="141">
        <v>1</v>
      </c>
    </row>
    <row r="172" spans="1:104" ht="12.75">
      <c r="A172" s="175">
        <v>73</v>
      </c>
      <c r="B172" s="176" t="s">
        <v>452</v>
      </c>
      <c r="C172" s="177" t="s">
        <v>453</v>
      </c>
      <c r="D172" s="142" t="s">
        <v>96</v>
      </c>
      <c r="E172" s="143">
        <v>75.55</v>
      </c>
      <c r="F172" s="143"/>
      <c r="G172" s="144">
        <f>E172*F172</f>
        <v>0</v>
      </c>
      <c r="O172" s="141">
        <v>2</v>
      </c>
      <c r="AA172" s="123">
        <v>12</v>
      </c>
      <c r="AB172" s="123">
        <v>0</v>
      </c>
      <c r="AC172" s="123">
        <v>73</v>
      </c>
      <c r="AZ172" s="123">
        <v>2</v>
      </c>
      <c r="BA172" s="123">
        <f>IF(AZ172=1,G172,0)</f>
        <v>0</v>
      </c>
      <c r="BB172" s="123">
        <f>IF(AZ172=2,G172,0)</f>
        <v>0</v>
      </c>
      <c r="BC172" s="123">
        <f>IF(AZ172=3,G172,0)</f>
        <v>0</v>
      </c>
      <c r="BD172" s="123">
        <f>IF(AZ172=4,G172,0)</f>
        <v>0</v>
      </c>
      <c r="BE172" s="123">
        <f>IF(AZ172=5,G172,0)</f>
        <v>0</v>
      </c>
      <c r="CZ172" s="123">
        <v>0.00129</v>
      </c>
    </row>
    <row r="173" spans="1:15" ht="12.75">
      <c r="A173" s="178"/>
      <c r="B173" s="179"/>
      <c r="C173" s="206" t="s">
        <v>456</v>
      </c>
      <c r="D173" s="207"/>
      <c r="E173" s="145">
        <v>68.2</v>
      </c>
      <c r="F173" s="146"/>
      <c r="G173" s="147"/>
      <c r="M173" s="148" t="s">
        <v>302</v>
      </c>
      <c r="O173" s="141"/>
    </row>
    <row r="174" spans="1:15" ht="12.75">
      <c r="A174" s="178"/>
      <c r="B174" s="179"/>
      <c r="C174" s="188" t="s">
        <v>463</v>
      </c>
      <c r="D174" s="189"/>
      <c r="E174" s="145">
        <v>7.35</v>
      </c>
      <c r="F174" s="146"/>
      <c r="G174" s="147"/>
      <c r="M174" s="148"/>
      <c r="O174" s="141"/>
    </row>
    <row r="175" spans="1:104" ht="12.75">
      <c r="A175" s="175">
        <v>74</v>
      </c>
      <c r="B175" s="176" t="s">
        <v>303</v>
      </c>
      <c r="C175" s="177" t="s">
        <v>454</v>
      </c>
      <c r="D175" s="142" t="s">
        <v>96</v>
      </c>
      <c r="E175" s="143">
        <v>83.1</v>
      </c>
      <c r="F175" s="143"/>
      <c r="G175" s="144">
        <f>E175*F175</f>
        <v>0</v>
      </c>
      <c r="O175" s="141">
        <v>2</v>
      </c>
      <c r="AA175" s="123">
        <v>12</v>
      </c>
      <c r="AB175" s="123">
        <v>0</v>
      </c>
      <c r="AC175" s="123">
        <v>74</v>
      </c>
      <c r="AZ175" s="123">
        <v>2</v>
      </c>
      <c r="BA175" s="123">
        <f>IF(AZ175=1,G175,0)</f>
        <v>0</v>
      </c>
      <c r="BB175" s="123">
        <f>IF(AZ175=2,G175,0)</f>
        <v>0</v>
      </c>
      <c r="BC175" s="123">
        <f>IF(AZ175=3,G175,0)</f>
        <v>0</v>
      </c>
      <c r="BD175" s="123">
        <f>IF(AZ175=4,G175,0)</f>
        <v>0</v>
      </c>
      <c r="BE175" s="123">
        <f>IF(AZ175=5,G175,0)</f>
        <v>0</v>
      </c>
      <c r="CZ175" s="123">
        <v>0</v>
      </c>
    </row>
    <row r="176" spans="1:15" ht="12.75">
      <c r="A176" s="178"/>
      <c r="B176" s="179"/>
      <c r="C176" s="206" t="s">
        <v>455</v>
      </c>
      <c r="D176" s="207"/>
      <c r="E176" s="145">
        <v>75.02</v>
      </c>
      <c r="F176" s="146"/>
      <c r="G176" s="147"/>
      <c r="M176" s="148" t="s">
        <v>304</v>
      </c>
      <c r="O176" s="141"/>
    </row>
    <row r="177" spans="1:15" ht="12.75">
      <c r="A177" s="178"/>
      <c r="B177" s="179"/>
      <c r="C177" s="188" t="s">
        <v>464</v>
      </c>
      <c r="D177" s="189"/>
      <c r="E177" s="145">
        <v>8.08</v>
      </c>
      <c r="F177" s="146"/>
      <c r="G177" s="147"/>
      <c r="M177" s="148"/>
      <c r="O177" s="141"/>
    </row>
    <row r="178" spans="1:104" ht="12.75">
      <c r="A178" s="175">
        <v>75</v>
      </c>
      <c r="B178" s="176" t="s">
        <v>305</v>
      </c>
      <c r="C178" s="177" t="s">
        <v>306</v>
      </c>
      <c r="D178" s="142" t="s">
        <v>96</v>
      </c>
      <c r="E178" s="143">
        <v>2.25</v>
      </c>
      <c r="F178" s="143"/>
      <c r="G178" s="144">
        <f>E178*F178</f>
        <v>0</v>
      </c>
      <c r="O178" s="141">
        <v>2</v>
      </c>
      <c r="AA178" s="123">
        <v>12</v>
      </c>
      <c r="AB178" s="123">
        <v>0</v>
      </c>
      <c r="AC178" s="123">
        <v>75</v>
      </c>
      <c r="AZ178" s="123">
        <v>2</v>
      </c>
      <c r="BA178" s="123">
        <f>IF(AZ178=1,G178,0)</f>
        <v>0</v>
      </c>
      <c r="BB178" s="123">
        <f>IF(AZ178=2,G178,0)</f>
        <v>0</v>
      </c>
      <c r="BC178" s="123">
        <f>IF(AZ178=3,G178,0)</f>
        <v>0</v>
      </c>
      <c r="BD178" s="123">
        <f>IF(AZ178=4,G178,0)</f>
        <v>0</v>
      </c>
      <c r="BE178" s="123">
        <f>IF(AZ178=5,G178,0)</f>
        <v>0</v>
      </c>
      <c r="CZ178" s="123">
        <v>0</v>
      </c>
    </row>
    <row r="179" spans="1:15" ht="12.75">
      <c r="A179" s="178"/>
      <c r="B179" s="179"/>
      <c r="C179" s="206" t="s">
        <v>465</v>
      </c>
      <c r="D179" s="207"/>
      <c r="E179" s="145">
        <f>1.5*1.5</f>
        <v>2.25</v>
      </c>
      <c r="F179" s="146"/>
      <c r="G179" s="147"/>
      <c r="M179" s="148" t="s">
        <v>307</v>
      </c>
      <c r="O179" s="141"/>
    </row>
    <row r="180" spans="1:104" ht="12.75">
      <c r="A180" s="175">
        <v>76</v>
      </c>
      <c r="B180" s="176" t="s">
        <v>308</v>
      </c>
      <c r="C180" s="177" t="s">
        <v>309</v>
      </c>
      <c r="D180" s="142" t="s">
        <v>96</v>
      </c>
      <c r="E180" s="143">
        <v>3</v>
      </c>
      <c r="F180" s="143"/>
      <c r="G180" s="144">
        <f>E180*F180</f>
        <v>0</v>
      </c>
      <c r="O180" s="141">
        <v>2</v>
      </c>
      <c r="AA180" s="123">
        <v>12</v>
      </c>
      <c r="AB180" s="123">
        <v>0</v>
      </c>
      <c r="AC180" s="123">
        <v>76</v>
      </c>
      <c r="AZ180" s="123">
        <v>2</v>
      </c>
      <c r="BA180" s="123">
        <f>IF(AZ180=1,G180,0)</f>
        <v>0</v>
      </c>
      <c r="BB180" s="123">
        <f>IF(AZ180=2,G180,0)</f>
        <v>0</v>
      </c>
      <c r="BC180" s="123">
        <f>IF(AZ180=3,G180,0)</f>
        <v>0</v>
      </c>
      <c r="BD180" s="123">
        <f>IF(AZ180=4,G180,0)</f>
        <v>0</v>
      </c>
      <c r="BE180" s="123">
        <f>IF(AZ180=5,G180,0)</f>
        <v>0</v>
      </c>
      <c r="CZ180" s="123">
        <v>0</v>
      </c>
    </row>
    <row r="181" spans="1:15" ht="12.75">
      <c r="A181" s="178"/>
      <c r="B181" s="179"/>
      <c r="C181" s="206" t="s">
        <v>310</v>
      </c>
      <c r="D181" s="207"/>
      <c r="E181" s="145">
        <v>3</v>
      </c>
      <c r="F181" s="146"/>
      <c r="G181" s="147"/>
      <c r="M181" s="148" t="s">
        <v>310</v>
      </c>
      <c r="O181" s="141"/>
    </row>
    <row r="182" spans="1:104" ht="12.75">
      <c r="A182" s="175">
        <v>77</v>
      </c>
      <c r="B182" s="176" t="s">
        <v>311</v>
      </c>
      <c r="C182" s="177" t="s">
        <v>312</v>
      </c>
      <c r="D182" s="142" t="s">
        <v>53</v>
      </c>
      <c r="E182" s="143">
        <v>1.15</v>
      </c>
      <c r="F182" s="143"/>
      <c r="G182" s="144">
        <f>E182*F182</f>
        <v>0</v>
      </c>
      <c r="O182" s="141">
        <v>2</v>
      </c>
      <c r="AA182" s="123">
        <v>12</v>
      </c>
      <c r="AB182" s="123">
        <v>0</v>
      </c>
      <c r="AC182" s="123">
        <v>77</v>
      </c>
      <c r="AZ182" s="123">
        <v>2</v>
      </c>
      <c r="BA182" s="123">
        <f>IF(AZ182=1,G182,0)</f>
        <v>0</v>
      </c>
      <c r="BB182" s="123">
        <f>IF(AZ182=2,G182,0)</f>
        <v>0</v>
      </c>
      <c r="BC182" s="123">
        <f>IF(AZ182=3,G182,0)</f>
        <v>0</v>
      </c>
      <c r="BD182" s="123">
        <f>IF(AZ182=4,G182,0)</f>
        <v>0</v>
      </c>
      <c r="BE182" s="123">
        <f>IF(AZ182=5,G182,0)</f>
        <v>0</v>
      </c>
      <c r="CZ182" s="123">
        <v>0</v>
      </c>
    </row>
    <row r="183" spans="1:57" ht="12.75">
      <c r="A183" s="180"/>
      <c r="B183" s="181" t="s">
        <v>66</v>
      </c>
      <c r="C183" s="182" t="str">
        <f>CONCATENATE(B171," ",C171)</f>
        <v>714 Izol akustické a protiotřesové</v>
      </c>
      <c r="D183" s="149"/>
      <c r="E183" s="150"/>
      <c r="F183" s="150"/>
      <c r="G183" s="151">
        <f>SUM(G171:G182)</f>
        <v>0</v>
      </c>
      <c r="O183" s="141">
        <v>4</v>
      </c>
      <c r="BA183" s="152">
        <f>SUM(BA171:BA182)</f>
        <v>0</v>
      </c>
      <c r="BB183" s="152">
        <f>SUM(BB171:BB182)</f>
        <v>0</v>
      </c>
      <c r="BC183" s="152">
        <f>SUM(BC171:BC182)</f>
        <v>0</v>
      </c>
      <c r="BD183" s="152">
        <f>SUM(BD171:BD182)</f>
        <v>0</v>
      </c>
      <c r="BE183" s="152">
        <f>SUM(BE171:BE182)</f>
        <v>0</v>
      </c>
    </row>
    <row r="184" spans="1:57" ht="12.75">
      <c r="A184" s="172" t="s">
        <v>63</v>
      </c>
      <c r="B184" s="173" t="s">
        <v>473</v>
      </c>
      <c r="C184" s="174" t="s">
        <v>474</v>
      </c>
      <c r="D184" s="137"/>
      <c r="E184" s="138"/>
      <c r="F184" s="138"/>
      <c r="G184" s="139"/>
      <c r="O184" s="141"/>
      <c r="BA184" s="152"/>
      <c r="BB184" s="152"/>
      <c r="BC184" s="152"/>
      <c r="BD184" s="152"/>
      <c r="BE184" s="152"/>
    </row>
    <row r="185" spans="1:57" ht="12.75">
      <c r="A185" s="175" t="s">
        <v>475</v>
      </c>
      <c r="B185" s="176" t="s">
        <v>476</v>
      </c>
      <c r="C185" s="177" t="s">
        <v>477</v>
      </c>
      <c r="D185" s="142" t="s">
        <v>478</v>
      </c>
      <c r="E185" s="143">
        <v>1</v>
      </c>
      <c r="F185" s="143"/>
      <c r="G185" s="144">
        <f>E185*F185</f>
        <v>0</v>
      </c>
      <c r="O185" s="141"/>
      <c r="BA185" s="152"/>
      <c r="BB185" s="152"/>
      <c r="BC185" s="152"/>
      <c r="BD185" s="152"/>
      <c r="BE185" s="152"/>
    </row>
    <row r="186" spans="1:57" ht="12.75">
      <c r="A186" s="180"/>
      <c r="B186" s="181" t="s">
        <v>66</v>
      </c>
      <c r="C186" s="182" t="str">
        <f>CONCATENATE(B184," ",C184)</f>
        <v>720 Zdravotechnická instalace</v>
      </c>
      <c r="D186" s="149"/>
      <c r="E186" s="150"/>
      <c r="F186" s="150"/>
      <c r="G186" s="151">
        <f>SUM(G185)</f>
        <v>0</v>
      </c>
      <c r="O186" s="141"/>
      <c r="BA186" s="152"/>
      <c r="BB186" s="152"/>
      <c r="BC186" s="152"/>
      <c r="BD186" s="152"/>
      <c r="BE186" s="152"/>
    </row>
    <row r="187" spans="1:15" ht="12.75">
      <c r="A187" s="172" t="s">
        <v>63</v>
      </c>
      <c r="B187" s="173" t="s">
        <v>313</v>
      </c>
      <c r="C187" s="174" t="s">
        <v>314</v>
      </c>
      <c r="D187" s="137"/>
      <c r="E187" s="138"/>
      <c r="F187" s="138"/>
      <c r="G187" s="139"/>
      <c r="H187" s="140"/>
      <c r="I187" s="140"/>
      <c r="O187" s="141">
        <v>1</v>
      </c>
    </row>
    <row r="188" spans="1:104" ht="12.75">
      <c r="A188" s="175">
        <v>78</v>
      </c>
      <c r="B188" s="176" t="s">
        <v>315</v>
      </c>
      <c r="C188" s="177" t="s">
        <v>316</v>
      </c>
      <c r="D188" s="142" t="s">
        <v>131</v>
      </c>
      <c r="E188" s="143">
        <v>52</v>
      </c>
      <c r="F188" s="143"/>
      <c r="G188" s="144">
        <f>E188*F188</f>
        <v>0</v>
      </c>
      <c r="O188" s="141">
        <v>2</v>
      </c>
      <c r="AA188" s="123">
        <v>12</v>
      </c>
      <c r="AB188" s="123">
        <v>0</v>
      </c>
      <c r="AC188" s="123">
        <v>78</v>
      </c>
      <c r="AZ188" s="123">
        <v>2</v>
      </c>
      <c r="BA188" s="123">
        <f>IF(AZ188=1,G188,0)</f>
        <v>0</v>
      </c>
      <c r="BB188" s="123">
        <f>IF(AZ188=2,G188,0)</f>
        <v>0</v>
      </c>
      <c r="BC188" s="123">
        <f>IF(AZ188=3,G188,0)</f>
        <v>0</v>
      </c>
      <c r="BD188" s="123">
        <f>IF(AZ188=4,G188,0)</f>
        <v>0</v>
      </c>
      <c r="BE188" s="123">
        <f>IF(AZ188=5,G188,0)</f>
        <v>0</v>
      </c>
      <c r="CZ188" s="123">
        <v>0.00255</v>
      </c>
    </row>
    <row r="189" spans="1:15" ht="12.75">
      <c r="A189" s="178"/>
      <c r="B189" s="179"/>
      <c r="C189" s="206" t="s">
        <v>317</v>
      </c>
      <c r="D189" s="207"/>
      <c r="E189" s="145">
        <v>52</v>
      </c>
      <c r="F189" s="146"/>
      <c r="G189" s="147"/>
      <c r="M189" s="148" t="s">
        <v>317</v>
      </c>
      <c r="O189" s="141"/>
    </row>
    <row r="190" spans="1:104" ht="12.75">
      <c r="A190" s="175">
        <v>79</v>
      </c>
      <c r="B190" s="176" t="s">
        <v>318</v>
      </c>
      <c r="C190" s="177" t="s">
        <v>319</v>
      </c>
      <c r="D190" s="142" t="s">
        <v>70</v>
      </c>
      <c r="E190" s="143">
        <v>0.2059</v>
      </c>
      <c r="F190" s="143"/>
      <c r="G190" s="144">
        <f>E190*F190</f>
        <v>0</v>
      </c>
      <c r="O190" s="141">
        <v>2</v>
      </c>
      <c r="AA190" s="123">
        <v>12</v>
      </c>
      <c r="AB190" s="123">
        <v>1</v>
      </c>
      <c r="AC190" s="123">
        <v>79</v>
      </c>
      <c r="AZ190" s="123">
        <v>2</v>
      </c>
      <c r="BA190" s="123">
        <f>IF(AZ190=1,G190,0)</f>
        <v>0</v>
      </c>
      <c r="BB190" s="123">
        <f>IF(AZ190=2,G190,0)</f>
        <v>0</v>
      </c>
      <c r="BC190" s="123">
        <f>IF(AZ190=3,G190,0)</f>
        <v>0</v>
      </c>
      <c r="BD190" s="123">
        <f>IF(AZ190=4,G190,0)</f>
        <v>0</v>
      </c>
      <c r="BE190" s="123">
        <f>IF(AZ190=5,G190,0)</f>
        <v>0</v>
      </c>
      <c r="CZ190" s="123">
        <v>0.55</v>
      </c>
    </row>
    <row r="191" spans="1:15" ht="12.75">
      <c r="A191" s="178"/>
      <c r="B191" s="179"/>
      <c r="C191" s="206" t="s">
        <v>320</v>
      </c>
      <c r="D191" s="207"/>
      <c r="E191" s="145">
        <v>0.2059</v>
      </c>
      <c r="F191" s="146"/>
      <c r="G191" s="147"/>
      <c r="M191" s="148" t="s">
        <v>320</v>
      </c>
      <c r="O191" s="141"/>
    </row>
    <row r="192" spans="1:104" ht="12.75">
      <c r="A192" s="175">
        <v>80</v>
      </c>
      <c r="B192" s="176" t="s">
        <v>321</v>
      </c>
      <c r="C192" s="177" t="s">
        <v>322</v>
      </c>
      <c r="D192" s="142" t="s">
        <v>70</v>
      </c>
      <c r="E192" s="143">
        <v>0.2059</v>
      </c>
      <c r="F192" s="143"/>
      <c r="G192" s="144">
        <f>E192*F192</f>
        <v>0</v>
      </c>
      <c r="O192" s="141">
        <v>2</v>
      </c>
      <c r="AA192" s="123">
        <v>12</v>
      </c>
      <c r="AB192" s="123">
        <v>0</v>
      </c>
      <c r="AC192" s="123">
        <v>80</v>
      </c>
      <c r="AZ192" s="123">
        <v>2</v>
      </c>
      <c r="BA192" s="123">
        <f>IF(AZ192=1,G192,0)</f>
        <v>0</v>
      </c>
      <c r="BB192" s="123">
        <f>IF(AZ192=2,G192,0)</f>
        <v>0</v>
      </c>
      <c r="BC192" s="123">
        <f>IF(AZ192=3,G192,0)</f>
        <v>0</v>
      </c>
      <c r="BD192" s="123">
        <f>IF(AZ192=4,G192,0)</f>
        <v>0</v>
      </c>
      <c r="BE192" s="123">
        <f>IF(AZ192=5,G192,0)</f>
        <v>0</v>
      </c>
      <c r="CZ192" s="123">
        <v>0.0291</v>
      </c>
    </row>
    <row r="193" spans="1:15" ht="12.75">
      <c r="A193" s="178"/>
      <c r="B193" s="179"/>
      <c r="C193" s="206" t="s">
        <v>320</v>
      </c>
      <c r="D193" s="207"/>
      <c r="E193" s="145">
        <v>0.2059</v>
      </c>
      <c r="F193" s="146"/>
      <c r="G193" s="147"/>
      <c r="M193" s="148" t="s">
        <v>320</v>
      </c>
      <c r="O193" s="141"/>
    </row>
    <row r="194" spans="1:104" ht="12.75">
      <c r="A194" s="175">
        <v>81</v>
      </c>
      <c r="B194" s="176" t="s">
        <v>323</v>
      </c>
      <c r="C194" s="177" t="s">
        <v>324</v>
      </c>
      <c r="D194" s="142" t="s">
        <v>96</v>
      </c>
      <c r="E194" s="143">
        <v>141</v>
      </c>
      <c r="F194" s="143"/>
      <c r="G194" s="144">
        <f>E194*F194</f>
        <v>0</v>
      </c>
      <c r="O194" s="141">
        <v>2</v>
      </c>
      <c r="AA194" s="123">
        <v>12</v>
      </c>
      <c r="AB194" s="123">
        <v>0</v>
      </c>
      <c r="AC194" s="123">
        <v>81</v>
      </c>
      <c r="AZ194" s="123">
        <v>2</v>
      </c>
      <c r="BA194" s="123">
        <f>IF(AZ194=1,G194,0)</f>
        <v>0</v>
      </c>
      <c r="BB194" s="123">
        <f>IF(AZ194=2,G194,0)</f>
        <v>0</v>
      </c>
      <c r="BC194" s="123">
        <f>IF(AZ194=3,G194,0)</f>
        <v>0</v>
      </c>
      <c r="BD194" s="123">
        <f>IF(AZ194=4,G194,0)</f>
        <v>0</v>
      </c>
      <c r="BE194" s="123">
        <f>IF(AZ194=5,G194,0)</f>
        <v>0</v>
      </c>
      <c r="CZ194" s="123">
        <v>1E-05</v>
      </c>
    </row>
    <row r="195" spans="1:15" ht="12.75">
      <c r="A195" s="178"/>
      <c r="B195" s="179"/>
      <c r="C195" s="206" t="s">
        <v>325</v>
      </c>
      <c r="D195" s="207"/>
      <c r="E195" s="145">
        <v>141</v>
      </c>
      <c r="F195" s="146"/>
      <c r="G195" s="147"/>
      <c r="M195" s="148" t="s">
        <v>325</v>
      </c>
      <c r="O195" s="141"/>
    </row>
    <row r="196" spans="1:104" ht="12.75">
      <c r="A196" s="175">
        <v>82</v>
      </c>
      <c r="B196" s="176" t="s">
        <v>326</v>
      </c>
      <c r="C196" s="177" t="s">
        <v>327</v>
      </c>
      <c r="D196" s="142" t="s">
        <v>96</v>
      </c>
      <c r="E196" s="143">
        <v>155.1</v>
      </c>
      <c r="F196" s="143"/>
      <c r="G196" s="144">
        <f>E196*F196</f>
        <v>0</v>
      </c>
      <c r="O196" s="141">
        <v>2</v>
      </c>
      <c r="AA196" s="123">
        <v>12</v>
      </c>
      <c r="AB196" s="123">
        <v>1</v>
      </c>
      <c r="AC196" s="123">
        <v>82</v>
      </c>
      <c r="AZ196" s="123">
        <v>2</v>
      </c>
      <c r="BA196" s="123">
        <f>IF(AZ196=1,G196,0)</f>
        <v>0</v>
      </c>
      <c r="BB196" s="123">
        <f>IF(AZ196=2,G196,0)</f>
        <v>0</v>
      </c>
      <c r="BC196" s="123">
        <f>IF(AZ196=3,G196,0)</f>
        <v>0</v>
      </c>
      <c r="BD196" s="123">
        <f>IF(AZ196=4,G196,0)</f>
        <v>0</v>
      </c>
      <c r="BE196" s="123">
        <f>IF(AZ196=5,G196,0)</f>
        <v>0</v>
      </c>
      <c r="CZ196" s="123">
        <v>0.0095</v>
      </c>
    </row>
    <row r="197" spans="1:15" ht="12.75">
      <c r="A197" s="178"/>
      <c r="B197" s="179"/>
      <c r="C197" s="206" t="s">
        <v>328</v>
      </c>
      <c r="D197" s="207"/>
      <c r="E197" s="145">
        <v>155.1</v>
      </c>
      <c r="F197" s="146"/>
      <c r="G197" s="147"/>
      <c r="M197" s="148" t="s">
        <v>328</v>
      </c>
      <c r="O197" s="141"/>
    </row>
    <row r="198" spans="1:104" ht="12.75">
      <c r="A198" s="175">
        <v>83</v>
      </c>
      <c r="B198" s="176" t="s">
        <v>329</v>
      </c>
      <c r="C198" s="177" t="s">
        <v>330</v>
      </c>
      <c r="D198" s="142" t="s">
        <v>70</v>
      </c>
      <c r="E198" s="143">
        <v>4.653</v>
      </c>
      <c r="F198" s="143"/>
      <c r="G198" s="144">
        <f>E198*F198</f>
        <v>0</v>
      </c>
      <c r="O198" s="141">
        <v>2</v>
      </c>
      <c r="AA198" s="123">
        <v>12</v>
      </c>
      <c r="AB198" s="123">
        <v>0</v>
      </c>
      <c r="AC198" s="123">
        <v>83</v>
      </c>
      <c r="AZ198" s="123">
        <v>2</v>
      </c>
      <c r="BA198" s="123">
        <f>IF(AZ198=1,G198,0)</f>
        <v>0</v>
      </c>
      <c r="BB198" s="123">
        <f>IF(AZ198=2,G198,0)</f>
        <v>0</v>
      </c>
      <c r="BC198" s="123">
        <f>IF(AZ198=3,G198,0)</f>
        <v>0</v>
      </c>
      <c r="BD198" s="123">
        <f>IF(AZ198=4,G198,0)</f>
        <v>0</v>
      </c>
      <c r="BE198" s="123">
        <f>IF(AZ198=5,G198,0)</f>
        <v>0</v>
      </c>
      <c r="CZ198" s="123">
        <v>0.00295</v>
      </c>
    </row>
    <row r="199" spans="1:15" ht="12.75">
      <c r="A199" s="178"/>
      <c r="B199" s="179"/>
      <c r="C199" s="206" t="s">
        <v>331</v>
      </c>
      <c r="D199" s="207"/>
      <c r="E199" s="145">
        <v>4.653</v>
      </c>
      <c r="F199" s="146"/>
      <c r="G199" s="147"/>
      <c r="M199" s="148" t="s">
        <v>331</v>
      </c>
      <c r="O199" s="141"/>
    </row>
    <row r="200" spans="1:104" ht="12.75">
      <c r="A200" s="175">
        <v>84</v>
      </c>
      <c r="B200" s="176" t="s">
        <v>332</v>
      </c>
      <c r="C200" s="177" t="s">
        <v>333</v>
      </c>
      <c r="D200" s="142" t="s">
        <v>53</v>
      </c>
      <c r="E200" s="143">
        <v>6.5</v>
      </c>
      <c r="F200" s="143"/>
      <c r="G200" s="144">
        <f>E200*F200</f>
        <v>0</v>
      </c>
      <c r="O200" s="141">
        <v>2</v>
      </c>
      <c r="AA200" s="123">
        <v>12</v>
      </c>
      <c r="AB200" s="123">
        <v>0</v>
      </c>
      <c r="AC200" s="123">
        <v>84</v>
      </c>
      <c r="AZ200" s="123">
        <v>2</v>
      </c>
      <c r="BA200" s="123">
        <f>IF(AZ200=1,G200,0)</f>
        <v>0</v>
      </c>
      <c r="BB200" s="123">
        <f>IF(AZ200=2,G200,0)</f>
        <v>0</v>
      </c>
      <c r="BC200" s="123">
        <f>IF(AZ200=3,G200,0)</f>
        <v>0</v>
      </c>
      <c r="BD200" s="123">
        <f>IF(AZ200=4,G200,0)</f>
        <v>0</v>
      </c>
      <c r="BE200" s="123">
        <f>IF(AZ200=5,G200,0)</f>
        <v>0</v>
      </c>
      <c r="CZ200" s="123">
        <v>0</v>
      </c>
    </row>
    <row r="201" spans="1:57" ht="12.75">
      <c r="A201" s="180"/>
      <c r="B201" s="181" t="s">
        <v>66</v>
      </c>
      <c r="C201" s="182" t="str">
        <f>CONCATENATE(B187," ",C187)</f>
        <v>762 Konstrukce tesařské</v>
      </c>
      <c r="D201" s="149"/>
      <c r="E201" s="150"/>
      <c r="F201" s="150"/>
      <c r="G201" s="151">
        <f>SUM(G187:G200)</f>
        <v>0</v>
      </c>
      <c r="O201" s="141">
        <v>4</v>
      </c>
      <c r="BA201" s="152">
        <f>SUM(BA187:BA200)</f>
        <v>0</v>
      </c>
      <c r="BB201" s="152">
        <f>SUM(BB187:BB200)</f>
        <v>0</v>
      </c>
      <c r="BC201" s="152">
        <f>SUM(BC187:BC200)</f>
        <v>0</v>
      </c>
      <c r="BD201" s="152">
        <f>SUM(BD187:BD200)</f>
        <v>0</v>
      </c>
      <c r="BE201" s="152">
        <f>SUM(BE187:BE200)</f>
        <v>0</v>
      </c>
    </row>
    <row r="202" spans="1:15" ht="12.75">
      <c r="A202" s="172" t="s">
        <v>63</v>
      </c>
      <c r="B202" s="173" t="s">
        <v>334</v>
      </c>
      <c r="C202" s="174" t="s">
        <v>335</v>
      </c>
      <c r="D202" s="137"/>
      <c r="E202" s="138"/>
      <c r="F202" s="138"/>
      <c r="G202" s="139"/>
      <c r="H202" s="140"/>
      <c r="I202" s="140"/>
      <c r="O202" s="141">
        <v>1</v>
      </c>
    </row>
    <row r="203" spans="1:104" ht="12.75">
      <c r="A203" s="175">
        <v>85</v>
      </c>
      <c r="B203" s="176" t="s">
        <v>336</v>
      </c>
      <c r="C203" s="177" t="s">
        <v>337</v>
      </c>
      <c r="D203" s="142" t="s">
        <v>194</v>
      </c>
      <c r="E203" s="143">
        <v>4</v>
      </c>
      <c r="F203" s="143"/>
      <c r="G203" s="144">
        <f aca="true" t="shared" si="0" ref="G203:G214">E203*F203</f>
        <v>0</v>
      </c>
      <c r="O203" s="141">
        <v>2</v>
      </c>
      <c r="AA203" s="123">
        <v>12</v>
      </c>
      <c r="AB203" s="123">
        <v>0</v>
      </c>
      <c r="AC203" s="123">
        <v>85</v>
      </c>
      <c r="AZ203" s="123">
        <v>2</v>
      </c>
      <c r="BA203" s="123">
        <f aca="true" t="shared" si="1" ref="BA203:BA214">IF(AZ203=1,G203,0)</f>
        <v>0</v>
      </c>
      <c r="BB203" s="123">
        <f aca="true" t="shared" si="2" ref="BB203:BB214">IF(AZ203=2,G203,0)</f>
        <v>0</v>
      </c>
      <c r="BC203" s="123">
        <f aca="true" t="shared" si="3" ref="BC203:BC214">IF(AZ203=3,G203,0)</f>
        <v>0</v>
      </c>
      <c r="BD203" s="123">
        <f aca="true" t="shared" si="4" ref="BD203:BD214">IF(AZ203=4,G203,0)</f>
        <v>0</v>
      </c>
      <c r="BE203" s="123">
        <f aca="true" t="shared" si="5" ref="BE203:BE214">IF(AZ203=5,G203,0)</f>
        <v>0</v>
      </c>
      <c r="CZ203" s="123">
        <v>0</v>
      </c>
    </row>
    <row r="204" spans="1:104" ht="22.5">
      <c r="A204" s="175">
        <v>86</v>
      </c>
      <c r="B204" s="176" t="s">
        <v>338</v>
      </c>
      <c r="C204" s="177" t="s">
        <v>339</v>
      </c>
      <c r="D204" s="142" t="s">
        <v>194</v>
      </c>
      <c r="E204" s="143">
        <v>1</v>
      </c>
      <c r="F204" s="143"/>
      <c r="G204" s="144">
        <f t="shared" si="0"/>
        <v>0</v>
      </c>
      <c r="O204" s="141">
        <v>2</v>
      </c>
      <c r="AA204" s="123">
        <v>12</v>
      </c>
      <c r="AB204" s="123">
        <v>0</v>
      </c>
      <c r="AC204" s="123">
        <v>86</v>
      </c>
      <c r="AZ204" s="123">
        <v>2</v>
      </c>
      <c r="BA204" s="123">
        <f t="shared" si="1"/>
        <v>0</v>
      </c>
      <c r="BB204" s="123">
        <f t="shared" si="2"/>
        <v>0</v>
      </c>
      <c r="BC204" s="123">
        <f t="shared" si="3"/>
        <v>0</v>
      </c>
      <c r="BD204" s="123">
        <f t="shared" si="4"/>
        <v>0</v>
      </c>
      <c r="BE204" s="123">
        <f t="shared" si="5"/>
        <v>0</v>
      </c>
      <c r="CZ204" s="123">
        <v>0</v>
      </c>
    </row>
    <row r="205" spans="1:104" ht="22.5">
      <c r="A205" s="175">
        <v>87</v>
      </c>
      <c r="B205" s="176" t="s">
        <v>340</v>
      </c>
      <c r="C205" s="177" t="s">
        <v>341</v>
      </c>
      <c r="D205" s="142" t="s">
        <v>194</v>
      </c>
      <c r="E205" s="143">
        <v>2</v>
      </c>
      <c r="F205" s="143"/>
      <c r="G205" s="144">
        <f t="shared" si="0"/>
        <v>0</v>
      </c>
      <c r="O205" s="141">
        <v>2</v>
      </c>
      <c r="AA205" s="123">
        <v>12</v>
      </c>
      <c r="AB205" s="123">
        <v>0</v>
      </c>
      <c r="AC205" s="123">
        <v>87</v>
      </c>
      <c r="AZ205" s="123">
        <v>2</v>
      </c>
      <c r="BA205" s="123">
        <f t="shared" si="1"/>
        <v>0</v>
      </c>
      <c r="BB205" s="123">
        <f t="shared" si="2"/>
        <v>0</v>
      </c>
      <c r="BC205" s="123">
        <f t="shared" si="3"/>
        <v>0</v>
      </c>
      <c r="BD205" s="123">
        <f t="shared" si="4"/>
        <v>0</v>
      </c>
      <c r="BE205" s="123">
        <f t="shared" si="5"/>
        <v>0</v>
      </c>
      <c r="CZ205" s="123">
        <v>0</v>
      </c>
    </row>
    <row r="206" spans="1:104" ht="12.75">
      <c r="A206" s="175">
        <v>88</v>
      </c>
      <c r="B206" s="176" t="s">
        <v>342</v>
      </c>
      <c r="C206" s="177" t="s">
        <v>343</v>
      </c>
      <c r="D206" s="142" t="s">
        <v>194</v>
      </c>
      <c r="E206" s="143">
        <v>20</v>
      </c>
      <c r="F206" s="143"/>
      <c r="G206" s="144">
        <f t="shared" si="0"/>
        <v>0</v>
      </c>
      <c r="O206" s="141">
        <v>2</v>
      </c>
      <c r="AA206" s="123">
        <v>12</v>
      </c>
      <c r="AB206" s="123">
        <v>0</v>
      </c>
      <c r="AC206" s="123">
        <v>88</v>
      </c>
      <c r="AZ206" s="123">
        <v>2</v>
      </c>
      <c r="BA206" s="123">
        <f t="shared" si="1"/>
        <v>0</v>
      </c>
      <c r="BB206" s="123">
        <f t="shared" si="2"/>
        <v>0</v>
      </c>
      <c r="BC206" s="123">
        <f t="shared" si="3"/>
        <v>0</v>
      </c>
      <c r="BD206" s="123">
        <f t="shared" si="4"/>
        <v>0</v>
      </c>
      <c r="BE206" s="123">
        <f t="shared" si="5"/>
        <v>0</v>
      </c>
      <c r="CZ206" s="123">
        <v>0</v>
      </c>
    </row>
    <row r="207" spans="1:104" ht="12.75">
      <c r="A207" s="175">
        <v>89</v>
      </c>
      <c r="B207" s="176" t="s">
        <v>344</v>
      </c>
      <c r="C207" s="177" t="s">
        <v>345</v>
      </c>
      <c r="D207" s="142" t="s">
        <v>194</v>
      </c>
      <c r="E207" s="143">
        <v>1</v>
      </c>
      <c r="F207" s="143"/>
      <c r="G207" s="144">
        <f t="shared" si="0"/>
        <v>0</v>
      </c>
      <c r="O207" s="141">
        <v>2</v>
      </c>
      <c r="AA207" s="123">
        <v>12</v>
      </c>
      <c r="AB207" s="123">
        <v>0</v>
      </c>
      <c r="AC207" s="123">
        <v>89</v>
      </c>
      <c r="AZ207" s="123">
        <v>2</v>
      </c>
      <c r="BA207" s="123">
        <f t="shared" si="1"/>
        <v>0</v>
      </c>
      <c r="BB207" s="123">
        <f t="shared" si="2"/>
        <v>0</v>
      </c>
      <c r="BC207" s="123">
        <f t="shared" si="3"/>
        <v>0</v>
      </c>
      <c r="BD207" s="123">
        <f t="shared" si="4"/>
        <v>0</v>
      </c>
      <c r="BE207" s="123">
        <f t="shared" si="5"/>
        <v>0</v>
      </c>
      <c r="CZ207" s="123">
        <v>0</v>
      </c>
    </row>
    <row r="208" spans="1:104" ht="12.75">
      <c r="A208" s="175">
        <v>90</v>
      </c>
      <c r="B208" s="176" t="s">
        <v>346</v>
      </c>
      <c r="C208" s="177" t="s">
        <v>347</v>
      </c>
      <c r="D208" s="142" t="s">
        <v>194</v>
      </c>
      <c r="E208" s="143">
        <v>475</v>
      </c>
      <c r="F208" s="143"/>
      <c r="G208" s="144">
        <f t="shared" si="0"/>
        <v>0</v>
      </c>
      <c r="O208" s="141">
        <v>2</v>
      </c>
      <c r="AA208" s="123">
        <v>12</v>
      </c>
      <c r="AB208" s="123">
        <v>0</v>
      </c>
      <c r="AC208" s="123">
        <v>90</v>
      </c>
      <c r="AZ208" s="123">
        <v>2</v>
      </c>
      <c r="BA208" s="123">
        <f t="shared" si="1"/>
        <v>0</v>
      </c>
      <c r="BB208" s="123">
        <f t="shared" si="2"/>
        <v>0</v>
      </c>
      <c r="BC208" s="123">
        <f t="shared" si="3"/>
        <v>0</v>
      </c>
      <c r="BD208" s="123">
        <f t="shared" si="4"/>
        <v>0</v>
      </c>
      <c r="BE208" s="123">
        <f t="shared" si="5"/>
        <v>0</v>
      </c>
      <c r="CZ208" s="123">
        <v>0</v>
      </c>
    </row>
    <row r="209" spans="1:15" ht="22.5">
      <c r="A209" s="175" t="s">
        <v>457</v>
      </c>
      <c r="B209" s="176" t="s">
        <v>459</v>
      </c>
      <c r="C209" s="177" t="s">
        <v>461</v>
      </c>
      <c r="D209" s="142" t="s">
        <v>194</v>
      </c>
      <c r="E209" s="143">
        <v>1</v>
      </c>
      <c r="F209" s="143"/>
      <c r="G209" s="144">
        <f t="shared" si="0"/>
        <v>0</v>
      </c>
      <c r="O209" s="141"/>
    </row>
    <row r="210" spans="1:15" ht="12.75">
      <c r="A210" s="175" t="s">
        <v>458</v>
      </c>
      <c r="B210" s="176" t="s">
        <v>460</v>
      </c>
      <c r="C210" s="177" t="s">
        <v>462</v>
      </c>
      <c r="D210" s="142" t="s">
        <v>194</v>
      </c>
      <c r="E210" s="143">
        <v>1</v>
      </c>
      <c r="F210" s="143"/>
      <c r="G210" s="144">
        <f t="shared" si="0"/>
        <v>0</v>
      </c>
      <c r="O210" s="141"/>
    </row>
    <row r="211" spans="1:15" ht="22.5">
      <c r="A211" s="175" t="s">
        <v>467</v>
      </c>
      <c r="B211" s="176" t="s">
        <v>468</v>
      </c>
      <c r="C211" s="177" t="s">
        <v>469</v>
      </c>
      <c r="D211" s="142" t="s">
        <v>194</v>
      </c>
      <c r="E211" s="143">
        <v>1</v>
      </c>
      <c r="F211" s="143"/>
      <c r="G211" s="144">
        <f t="shared" si="0"/>
        <v>0</v>
      </c>
      <c r="O211" s="141"/>
    </row>
    <row r="212" spans="1:15" ht="22.5">
      <c r="A212" s="175" t="s">
        <v>493</v>
      </c>
      <c r="B212" s="176" t="s">
        <v>494</v>
      </c>
      <c r="C212" s="177" t="s">
        <v>466</v>
      </c>
      <c r="D212" s="142" t="s">
        <v>194</v>
      </c>
      <c r="E212" s="143">
        <v>1</v>
      </c>
      <c r="F212" s="143"/>
      <c r="G212" s="144">
        <f>E212*F212</f>
        <v>0</v>
      </c>
      <c r="O212" s="141"/>
    </row>
    <row r="213" spans="1:15" ht="12.75">
      <c r="A213" s="175" t="s">
        <v>499</v>
      </c>
      <c r="B213" s="176" t="s">
        <v>500</v>
      </c>
      <c r="C213" s="177" t="s">
        <v>501</v>
      </c>
      <c r="D213" s="142" t="s">
        <v>194</v>
      </c>
      <c r="E213" s="143">
        <v>20</v>
      </c>
      <c r="F213" s="143"/>
      <c r="G213" s="144">
        <f>E213*F213</f>
        <v>0</v>
      </c>
      <c r="O213" s="141"/>
    </row>
    <row r="214" spans="1:104" ht="12.75">
      <c r="A214" s="175">
        <v>91</v>
      </c>
      <c r="B214" s="176" t="s">
        <v>348</v>
      </c>
      <c r="C214" s="177" t="s">
        <v>349</v>
      </c>
      <c r="D214" s="142" t="s">
        <v>53</v>
      </c>
      <c r="E214" s="143">
        <v>1.35</v>
      </c>
      <c r="F214" s="143"/>
      <c r="G214" s="144">
        <f t="shared" si="0"/>
        <v>0</v>
      </c>
      <c r="O214" s="141">
        <v>2</v>
      </c>
      <c r="AA214" s="123">
        <v>12</v>
      </c>
      <c r="AB214" s="123">
        <v>0</v>
      </c>
      <c r="AC214" s="123">
        <v>91</v>
      </c>
      <c r="AZ214" s="123">
        <v>2</v>
      </c>
      <c r="BA214" s="123">
        <f t="shared" si="1"/>
        <v>0</v>
      </c>
      <c r="BB214" s="123">
        <f t="shared" si="2"/>
        <v>0</v>
      </c>
      <c r="BC214" s="123">
        <f t="shared" si="3"/>
        <v>0</v>
      </c>
      <c r="BD214" s="123">
        <f t="shared" si="4"/>
        <v>0</v>
      </c>
      <c r="BE214" s="123">
        <f t="shared" si="5"/>
        <v>0</v>
      </c>
      <c r="CZ214" s="123">
        <v>0</v>
      </c>
    </row>
    <row r="215" spans="1:57" ht="12.75">
      <c r="A215" s="180"/>
      <c r="B215" s="181" t="s">
        <v>66</v>
      </c>
      <c r="C215" s="182" t="str">
        <f>CONCATENATE(B202," ",C202)</f>
        <v>766 Konstrukce truhlářské</v>
      </c>
      <c r="D215" s="149"/>
      <c r="E215" s="150"/>
      <c r="F215" s="150"/>
      <c r="G215" s="151">
        <f>SUM(G202:G214)</f>
        <v>0</v>
      </c>
      <c r="O215" s="141">
        <v>4</v>
      </c>
      <c r="BA215" s="152">
        <f>SUM(BA202:BA214)</f>
        <v>0</v>
      </c>
      <c r="BB215" s="152">
        <f>SUM(BB202:BB214)</f>
        <v>0</v>
      </c>
      <c r="BC215" s="152">
        <f>SUM(BC202:BC214)</f>
        <v>0</v>
      </c>
      <c r="BD215" s="152">
        <f>SUM(BD202:BD214)</f>
        <v>0</v>
      </c>
      <c r="BE215" s="152">
        <f>SUM(BE202:BE214)</f>
        <v>0</v>
      </c>
    </row>
    <row r="216" spans="1:15" ht="12.75">
      <c r="A216" s="172" t="s">
        <v>63</v>
      </c>
      <c r="B216" s="173" t="s">
        <v>350</v>
      </c>
      <c r="C216" s="174" t="s">
        <v>351</v>
      </c>
      <c r="D216" s="137"/>
      <c r="E216" s="138"/>
      <c r="F216" s="138"/>
      <c r="G216" s="139"/>
      <c r="H216" s="140"/>
      <c r="I216" s="140"/>
      <c r="O216" s="141">
        <v>1</v>
      </c>
    </row>
    <row r="217" spans="1:104" ht="12.75">
      <c r="A217" s="175">
        <v>92</v>
      </c>
      <c r="B217" s="176" t="s">
        <v>352</v>
      </c>
      <c r="C217" s="177" t="s">
        <v>353</v>
      </c>
      <c r="D217" s="142" t="s">
        <v>249</v>
      </c>
      <c r="E217" s="143">
        <v>150</v>
      </c>
      <c r="F217" s="143"/>
      <c r="G217" s="144">
        <f>E217*F217</f>
        <v>0</v>
      </c>
      <c r="O217" s="141">
        <v>2</v>
      </c>
      <c r="AA217" s="123">
        <v>12</v>
      </c>
      <c r="AB217" s="123">
        <v>0</v>
      </c>
      <c r="AC217" s="123">
        <v>92</v>
      </c>
      <c r="AZ217" s="123">
        <v>2</v>
      </c>
      <c r="BA217" s="123">
        <f>IF(AZ217=1,G217,0)</f>
        <v>0</v>
      </c>
      <c r="BB217" s="123">
        <f>IF(AZ217=2,G217,0)</f>
        <v>0</v>
      </c>
      <c r="BC217" s="123">
        <f>IF(AZ217=3,G217,0)</f>
        <v>0</v>
      </c>
      <c r="BD217" s="123">
        <f>IF(AZ217=4,G217,0)</f>
        <v>0</v>
      </c>
      <c r="BE217" s="123">
        <f>IF(AZ217=5,G217,0)</f>
        <v>0</v>
      </c>
      <c r="CZ217" s="123">
        <v>6E-05</v>
      </c>
    </row>
    <row r="218" spans="1:104" ht="12.75">
      <c r="A218" s="175">
        <v>93</v>
      </c>
      <c r="B218" s="176" t="s">
        <v>354</v>
      </c>
      <c r="C218" s="177" t="s">
        <v>355</v>
      </c>
      <c r="D218" s="142" t="s">
        <v>249</v>
      </c>
      <c r="E218" s="143">
        <v>200</v>
      </c>
      <c r="F218" s="143"/>
      <c r="G218" s="144">
        <f>E218*F218</f>
        <v>0</v>
      </c>
      <c r="O218" s="141">
        <v>2</v>
      </c>
      <c r="AA218" s="123">
        <v>12</v>
      </c>
      <c r="AB218" s="123">
        <v>0</v>
      </c>
      <c r="AC218" s="123">
        <v>93</v>
      </c>
      <c r="AZ218" s="123">
        <v>2</v>
      </c>
      <c r="BA218" s="123">
        <f>IF(AZ218=1,G218,0)</f>
        <v>0</v>
      </c>
      <c r="BB218" s="123">
        <f>IF(AZ218=2,G218,0)</f>
        <v>0</v>
      </c>
      <c r="BC218" s="123">
        <f>IF(AZ218=3,G218,0)</f>
        <v>0</v>
      </c>
      <c r="BD218" s="123">
        <f>IF(AZ218=4,G218,0)</f>
        <v>0</v>
      </c>
      <c r="BE218" s="123">
        <f>IF(AZ218=5,G218,0)</f>
        <v>0</v>
      </c>
      <c r="CZ218" s="123">
        <v>6E-05</v>
      </c>
    </row>
    <row r="219" spans="1:104" ht="12.75">
      <c r="A219" s="175">
        <v>94</v>
      </c>
      <c r="B219" s="176" t="s">
        <v>356</v>
      </c>
      <c r="C219" s="177" t="s">
        <v>357</v>
      </c>
      <c r="D219" s="142" t="s">
        <v>249</v>
      </c>
      <c r="E219" s="143">
        <v>200</v>
      </c>
      <c r="F219" s="143"/>
      <c r="G219" s="144">
        <f>E219*F219</f>
        <v>0</v>
      </c>
      <c r="O219" s="141">
        <v>2</v>
      </c>
      <c r="AA219" s="123">
        <v>12</v>
      </c>
      <c r="AB219" s="123">
        <v>0</v>
      </c>
      <c r="AC219" s="123">
        <v>94</v>
      </c>
      <c r="AZ219" s="123">
        <v>2</v>
      </c>
      <c r="BA219" s="123">
        <f>IF(AZ219=1,G219,0)</f>
        <v>0</v>
      </c>
      <c r="BB219" s="123">
        <f>IF(AZ219=2,G219,0)</f>
        <v>0</v>
      </c>
      <c r="BC219" s="123">
        <f>IF(AZ219=3,G219,0)</f>
        <v>0</v>
      </c>
      <c r="BD219" s="123">
        <f>IF(AZ219=4,G219,0)</f>
        <v>0</v>
      </c>
      <c r="BE219" s="123">
        <f>IF(AZ219=5,G219,0)</f>
        <v>0</v>
      </c>
      <c r="CZ219" s="123">
        <v>6E-05</v>
      </c>
    </row>
    <row r="220" spans="1:104" ht="12.75">
      <c r="A220" s="175">
        <v>95</v>
      </c>
      <c r="B220" s="176" t="s">
        <v>358</v>
      </c>
      <c r="C220" s="177" t="s">
        <v>359</v>
      </c>
      <c r="D220" s="142" t="s">
        <v>360</v>
      </c>
      <c r="E220" s="143">
        <v>126.5</v>
      </c>
      <c r="F220" s="143"/>
      <c r="G220" s="144">
        <f>E220*F220</f>
        <v>0</v>
      </c>
      <c r="O220" s="141">
        <v>2</v>
      </c>
      <c r="AA220" s="123">
        <v>12</v>
      </c>
      <c r="AB220" s="123">
        <v>0</v>
      </c>
      <c r="AC220" s="123">
        <v>95</v>
      </c>
      <c r="AZ220" s="123">
        <v>2</v>
      </c>
      <c r="BA220" s="123">
        <f>IF(AZ220=1,G220,0)</f>
        <v>0</v>
      </c>
      <c r="BB220" s="123">
        <f>IF(AZ220=2,G220,0)</f>
        <v>0</v>
      </c>
      <c r="BC220" s="123">
        <f>IF(AZ220=3,G220,0)</f>
        <v>0</v>
      </c>
      <c r="BD220" s="123">
        <f>IF(AZ220=4,G220,0)</f>
        <v>0</v>
      </c>
      <c r="BE220" s="123">
        <f>IF(AZ220=5,G220,0)</f>
        <v>0</v>
      </c>
      <c r="CZ220" s="123">
        <v>0</v>
      </c>
    </row>
    <row r="221" spans="1:15" ht="12.75">
      <c r="A221" s="178"/>
      <c r="B221" s="179"/>
      <c r="C221" s="206" t="s">
        <v>492</v>
      </c>
      <c r="D221" s="207"/>
      <c r="E221" s="145">
        <v>126.5</v>
      </c>
      <c r="F221" s="146"/>
      <c r="G221" s="147"/>
      <c r="M221" s="148" t="s">
        <v>253</v>
      </c>
      <c r="O221" s="141"/>
    </row>
    <row r="222" spans="1:104" ht="12.75">
      <c r="A222" s="175">
        <v>96</v>
      </c>
      <c r="B222" s="176" t="s">
        <v>361</v>
      </c>
      <c r="C222" s="177" t="s">
        <v>362</v>
      </c>
      <c r="D222" s="142" t="s">
        <v>194</v>
      </c>
      <c r="E222" s="143">
        <v>4</v>
      </c>
      <c r="F222" s="143"/>
      <c r="G222" s="144">
        <f>E222*F222</f>
        <v>0</v>
      </c>
      <c r="O222" s="141">
        <v>2</v>
      </c>
      <c r="AA222" s="123">
        <v>12</v>
      </c>
      <c r="AB222" s="123">
        <v>0</v>
      </c>
      <c r="AC222" s="123">
        <v>96</v>
      </c>
      <c r="AZ222" s="123">
        <v>2</v>
      </c>
      <c r="BA222" s="123">
        <f>IF(AZ222=1,G222,0)</f>
        <v>0</v>
      </c>
      <c r="BB222" s="123">
        <f>IF(AZ222=2,G222,0)</f>
        <v>0</v>
      </c>
      <c r="BC222" s="123">
        <f>IF(AZ222=3,G222,0)</f>
        <v>0</v>
      </c>
      <c r="BD222" s="123">
        <f>IF(AZ222=4,G222,0)</f>
        <v>0</v>
      </c>
      <c r="BE222" s="123">
        <f>IF(AZ222=5,G222,0)</f>
        <v>0</v>
      </c>
      <c r="CZ222" s="123">
        <v>0</v>
      </c>
    </row>
    <row r="223" spans="1:104" ht="12.75">
      <c r="A223" s="175">
        <v>97</v>
      </c>
      <c r="B223" s="176" t="s">
        <v>363</v>
      </c>
      <c r="C223" s="177" t="s">
        <v>495</v>
      </c>
      <c r="D223" s="142" t="s">
        <v>131</v>
      </c>
      <c r="E223" s="143">
        <v>67</v>
      </c>
      <c r="F223" s="143"/>
      <c r="G223" s="144">
        <f>E223*F223</f>
        <v>0</v>
      </c>
      <c r="O223" s="141">
        <v>2</v>
      </c>
      <c r="AA223" s="123">
        <v>12</v>
      </c>
      <c r="AB223" s="123">
        <v>0</v>
      </c>
      <c r="AC223" s="123">
        <v>97</v>
      </c>
      <c r="AZ223" s="123">
        <v>2</v>
      </c>
      <c r="BA223" s="123">
        <f>IF(AZ223=1,G223,0)</f>
        <v>0</v>
      </c>
      <c r="BB223" s="123">
        <f>IF(AZ223=2,G223,0)</f>
        <v>0</v>
      </c>
      <c r="BC223" s="123">
        <f>IF(AZ223=3,G223,0)</f>
        <v>0</v>
      </c>
      <c r="BD223" s="123">
        <f>IF(AZ223=4,G223,0)</f>
        <v>0</v>
      </c>
      <c r="BE223" s="123">
        <f>IF(AZ223=5,G223,0)</f>
        <v>0</v>
      </c>
      <c r="CZ223" s="123">
        <v>0</v>
      </c>
    </row>
    <row r="224" spans="1:15" ht="12.75">
      <c r="A224" s="178"/>
      <c r="B224" s="179"/>
      <c r="C224" s="206" t="s">
        <v>364</v>
      </c>
      <c r="D224" s="207"/>
      <c r="E224" s="145">
        <v>67</v>
      </c>
      <c r="F224" s="146"/>
      <c r="G224" s="147"/>
      <c r="M224" s="148" t="s">
        <v>364</v>
      </c>
      <c r="O224" s="141"/>
    </row>
    <row r="225" spans="1:104" ht="12.75">
      <c r="A225" s="175">
        <v>98</v>
      </c>
      <c r="B225" s="176" t="s">
        <v>365</v>
      </c>
      <c r="C225" s="177" t="s">
        <v>366</v>
      </c>
      <c r="D225" s="142" t="s">
        <v>249</v>
      </c>
      <c r="E225" s="143">
        <v>2180</v>
      </c>
      <c r="F225" s="143"/>
      <c r="G225" s="144">
        <f>E225*F225</f>
        <v>0</v>
      </c>
      <c r="O225" s="141">
        <v>2</v>
      </c>
      <c r="AA225" s="123">
        <v>12</v>
      </c>
      <c r="AB225" s="123">
        <v>0</v>
      </c>
      <c r="AC225" s="123">
        <v>98</v>
      </c>
      <c r="AZ225" s="123">
        <v>2</v>
      </c>
      <c r="BA225" s="123">
        <f>IF(AZ225=1,G225,0)</f>
        <v>0</v>
      </c>
      <c r="BB225" s="123">
        <f>IF(AZ225=2,G225,0)</f>
        <v>0</v>
      </c>
      <c r="BC225" s="123">
        <f>IF(AZ225=3,G225,0)</f>
        <v>0</v>
      </c>
      <c r="BD225" s="123">
        <f>IF(AZ225=4,G225,0)</f>
        <v>0</v>
      </c>
      <c r="BE225" s="123">
        <f>IF(AZ225=5,G225,0)</f>
        <v>0</v>
      </c>
      <c r="CZ225" s="123">
        <v>0</v>
      </c>
    </row>
    <row r="226" spans="1:104" ht="12.75">
      <c r="A226" s="175">
        <v>99</v>
      </c>
      <c r="B226" s="176" t="s">
        <v>367</v>
      </c>
      <c r="C226" s="177" t="s">
        <v>368</v>
      </c>
      <c r="D226" s="142" t="s">
        <v>131</v>
      </c>
      <c r="E226" s="143">
        <v>4</v>
      </c>
      <c r="F226" s="143"/>
      <c r="G226" s="144">
        <f>E226*F226</f>
        <v>0</v>
      </c>
      <c r="O226" s="141">
        <v>2</v>
      </c>
      <c r="AA226" s="123">
        <v>12</v>
      </c>
      <c r="AB226" s="123">
        <v>0</v>
      </c>
      <c r="AC226" s="123">
        <v>99</v>
      </c>
      <c r="AZ226" s="123">
        <v>2</v>
      </c>
      <c r="BA226" s="123">
        <f>IF(AZ226=1,G226,0)</f>
        <v>0</v>
      </c>
      <c r="BB226" s="123">
        <f>IF(AZ226=2,G226,0)</f>
        <v>0</v>
      </c>
      <c r="BC226" s="123">
        <f>IF(AZ226=3,G226,0)</f>
        <v>0</v>
      </c>
      <c r="BD226" s="123">
        <f>IF(AZ226=4,G226,0)</f>
        <v>0</v>
      </c>
      <c r="BE226" s="123">
        <f>IF(AZ226=5,G226,0)</f>
        <v>0</v>
      </c>
      <c r="CZ226" s="123">
        <v>0</v>
      </c>
    </row>
    <row r="227" spans="1:15" ht="12.75">
      <c r="A227" s="175" t="s">
        <v>496</v>
      </c>
      <c r="B227" s="176" t="s">
        <v>497</v>
      </c>
      <c r="C227" s="177" t="s">
        <v>498</v>
      </c>
      <c r="D227" s="142" t="s">
        <v>194</v>
      </c>
      <c r="E227" s="143">
        <v>2</v>
      </c>
      <c r="F227" s="143"/>
      <c r="G227" s="144">
        <f>E227*F227</f>
        <v>0</v>
      </c>
      <c r="O227" s="141"/>
    </row>
    <row r="228" spans="1:104" ht="12.75">
      <c r="A228" s="175">
        <v>100</v>
      </c>
      <c r="B228" s="176" t="s">
        <v>369</v>
      </c>
      <c r="C228" s="177" t="s">
        <v>370</v>
      </c>
      <c r="D228" s="142" t="s">
        <v>53</v>
      </c>
      <c r="E228" s="143">
        <v>1.85</v>
      </c>
      <c r="F228" s="143"/>
      <c r="G228" s="144">
        <f>E228*F228</f>
        <v>0</v>
      </c>
      <c r="O228" s="141">
        <v>2</v>
      </c>
      <c r="AA228" s="123">
        <v>12</v>
      </c>
      <c r="AB228" s="123">
        <v>0</v>
      </c>
      <c r="AC228" s="123">
        <v>100</v>
      </c>
      <c r="AZ228" s="123">
        <v>2</v>
      </c>
      <c r="BA228" s="123">
        <f>IF(AZ228=1,G228,0)</f>
        <v>0</v>
      </c>
      <c r="BB228" s="123">
        <f>IF(AZ228=2,G228,0)</f>
        <v>0</v>
      </c>
      <c r="BC228" s="123">
        <f>IF(AZ228=3,G228,0)</f>
        <v>0</v>
      </c>
      <c r="BD228" s="123">
        <f>IF(AZ228=4,G228,0)</f>
        <v>0</v>
      </c>
      <c r="BE228" s="123">
        <f>IF(AZ228=5,G228,0)</f>
        <v>0</v>
      </c>
      <c r="CZ228" s="123">
        <v>0</v>
      </c>
    </row>
    <row r="229" spans="1:57" ht="12.75">
      <c r="A229" s="180"/>
      <c r="B229" s="181" t="s">
        <v>66</v>
      </c>
      <c r="C229" s="182" t="str">
        <f>CONCATENATE(B216," ",C216)</f>
        <v>767 Konstrukce zámečnické</v>
      </c>
      <c r="D229" s="149"/>
      <c r="E229" s="150"/>
      <c r="F229" s="150"/>
      <c r="G229" s="151">
        <f>SUM(G216:G228)</f>
        <v>0</v>
      </c>
      <c r="O229" s="141">
        <v>4</v>
      </c>
      <c r="BA229" s="152">
        <f>SUM(BA216:BA228)</f>
        <v>0</v>
      </c>
      <c r="BB229" s="152">
        <f>SUM(BB216:BB228)</f>
        <v>0</v>
      </c>
      <c r="BC229" s="152">
        <f>SUM(BC216:BC228)</f>
        <v>0</v>
      </c>
      <c r="BD229" s="152">
        <f>SUM(BD216:BD228)</f>
        <v>0</v>
      </c>
      <c r="BE229" s="152">
        <f>SUM(BE216:BE228)</f>
        <v>0</v>
      </c>
    </row>
    <row r="230" spans="1:15" ht="12.75">
      <c r="A230" s="172" t="s">
        <v>63</v>
      </c>
      <c r="B230" s="173" t="s">
        <v>371</v>
      </c>
      <c r="C230" s="174" t="s">
        <v>372</v>
      </c>
      <c r="D230" s="137"/>
      <c r="E230" s="138"/>
      <c r="F230" s="138"/>
      <c r="G230" s="139"/>
      <c r="H230" s="140"/>
      <c r="I230" s="140"/>
      <c r="O230" s="141">
        <v>1</v>
      </c>
    </row>
    <row r="231" spans="1:104" ht="12.75">
      <c r="A231" s="175">
        <v>101</v>
      </c>
      <c r="B231" s="176" t="s">
        <v>373</v>
      </c>
      <c r="C231" s="177" t="s">
        <v>374</v>
      </c>
      <c r="D231" s="142" t="s">
        <v>96</v>
      </c>
      <c r="E231" s="143">
        <v>13</v>
      </c>
      <c r="F231" s="143"/>
      <c r="G231" s="144">
        <f>E231*F231</f>
        <v>0</v>
      </c>
      <c r="O231" s="141">
        <v>2</v>
      </c>
      <c r="AA231" s="123">
        <v>12</v>
      </c>
      <c r="AB231" s="123">
        <v>0</v>
      </c>
      <c r="AC231" s="123">
        <v>101</v>
      </c>
      <c r="AZ231" s="123">
        <v>2</v>
      </c>
      <c r="BA231" s="123">
        <f>IF(AZ231=1,G231,0)</f>
        <v>0</v>
      </c>
      <c r="BB231" s="123">
        <f>IF(AZ231=2,G231,0)</f>
        <v>0</v>
      </c>
      <c r="BC231" s="123">
        <f>IF(AZ231=3,G231,0)</f>
        <v>0</v>
      </c>
      <c r="BD231" s="123">
        <f>IF(AZ231=4,G231,0)</f>
        <v>0</v>
      </c>
      <c r="BE231" s="123">
        <f>IF(AZ231=5,G231,0)</f>
        <v>0</v>
      </c>
      <c r="CZ231" s="123">
        <v>0.02265</v>
      </c>
    </row>
    <row r="232" spans="1:15" ht="12.75">
      <c r="A232" s="178"/>
      <c r="B232" s="179"/>
      <c r="C232" s="206" t="s">
        <v>375</v>
      </c>
      <c r="D232" s="207"/>
      <c r="E232" s="145">
        <v>13</v>
      </c>
      <c r="F232" s="146"/>
      <c r="G232" s="147"/>
      <c r="M232" s="148" t="s">
        <v>375</v>
      </c>
      <c r="O232" s="141"/>
    </row>
    <row r="233" spans="1:104" ht="12.75">
      <c r="A233" s="175">
        <v>102</v>
      </c>
      <c r="B233" s="176" t="s">
        <v>376</v>
      </c>
      <c r="C233" s="177" t="s">
        <v>377</v>
      </c>
      <c r="D233" s="142" t="s">
        <v>53</v>
      </c>
      <c r="E233" s="143">
        <v>6.6</v>
      </c>
      <c r="F233" s="143"/>
      <c r="G233" s="144">
        <f>E233*F233</f>
        <v>0</v>
      </c>
      <c r="O233" s="141">
        <v>2</v>
      </c>
      <c r="AA233" s="123">
        <v>12</v>
      </c>
      <c r="AB233" s="123">
        <v>0</v>
      </c>
      <c r="AC233" s="123">
        <v>102</v>
      </c>
      <c r="AZ233" s="123">
        <v>2</v>
      </c>
      <c r="BA233" s="123">
        <f>IF(AZ233=1,G233,0)</f>
        <v>0</v>
      </c>
      <c r="BB233" s="123">
        <f>IF(AZ233=2,G233,0)</f>
        <v>0</v>
      </c>
      <c r="BC233" s="123">
        <f>IF(AZ233=3,G233,0)</f>
        <v>0</v>
      </c>
      <c r="BD233" s="123">
        <f>IF(AZ233=4,G233,0)</f>
        <v>0</v>
      </c>
      <c r="BE233" s="123">
        <f>IF(AZ233=5,G233,0)</f>
        <v>0</v>
      </c>
      <c r="CZ233" s="123">
        <v>0</v>
      </c>
    </row>
    <row r="234" spans="1:57" ht="12.75">
      <c r="A234" s="180"/>
      <c r="B234" s="181" t="s">
        <v>66</v>
      </c>
      <c r="C234" s="182" t="str">
        <f>CONCATENATE(B230," ",C230)</f>
        <v>771 Podlahy z dlaždic a obklady</v>
      </c>
      <c r="D234" s="149"/>
      <c r="E234" s="150"/>
      <c r="F234" s="150"/>
      <c r="G234" s="151">
        <f>SUM(G230:G233)</f>
        <v>0</v>
      </c>
      <c r="O234" s="141">
        <v>4</v>
      </c>
      <c r="BA234" s="152">
        <f>SUM(BA230:BA233)</f>
        <v>0</v>
      </c>
      <c r="BB234" s="152">
        <f>SUM(BB230:BB233)</f>
        <v>0</v>
      </c>
      <c r="BC234" s="152">
        <f>SUM(BC230:BC233)</f>
        <v>0</v>
      </c>
      <c r="BD234" s="152">
        <f>SUM(BD230:BD233)</f>
        <v>0</v>
      </c>
      <c r="BE234" s="152">
        <f>SUM(BE230:BE233)</f>
        <v>0</v>
      </c>
    </row>
    <row r="235" spans="1:15" ht="12.75">
      <c r="A235" s="172" t="s">
        <v>63</v>
      </c>
      <c r="B235" s="173" t="s">
        <v>378</v>
      </c>
      <c r="C235" s="174" t="s">
        <v>379</v>
      </c>
      <c r="D235" s="137"/>
      <c r="E235" s="138"/>
      <c r="F235" s="138"/>
      <c r="G235" s="139"/>
      <c r="H235" s="140"/>
      <c r="I235" s="140"/>
      <c r="O235" s="141">
        <v>1</v>
      </c>
    </row>
    <row r="236" spans="1:104" ht="12.75">
      <c r="A236" s="175">
        <v>103</v>
      </c>
      <c r="B236" s="176" t="s">
        <v>380</v>
      </c>
      <c r="C236" s="177" t="s">
        <v>381</v>
      </c>
      <c r="D236" s="142" t="s">
        <v>96</v>
      </c>
      <c r="E236" s="143">
        <v>700</v>
      </c>
      <c r="F236" s="143"/>
      <c r="G236" s="144">
        <f>E236*F236</f>
        <v>0</v>
      </c>
      <c r="O236" s="141">
        <v>2</v>
      </c>
      <c r="AA236" s="123">
        <v>12</v>
      </c>
      <c r="AB236" s="123">
        <v>0</v>
      </c>
      <c r="AC236" s="123">
        <v>103</v>
      </c>
      <c r="AZ236" s="123">
        <v>2</v>
      </c>
      <c r="BA236" s="123">
        <f>IF(AZ236=1,G236,0)</f>
        <v>0</v>
      </c>
      <c r="BB236" s="123">
        <f>IF(AZ236=2,G236,0)</f>
        <v>0</v>
      </c>
      <c r="BC236" s="123">
        <f>IF(AZ236=3,G236,0)</f>
        <v>0</v>
      </c>
      <c r="BD236" s="123">
        <f>IF(AZ236=4,G236,0)</f>
        <v>0</v>
      </c>
      <c r="BE236" s="123">
        <f>IF(AZ236=5,G236,0)</f>
        <v>0</v>
      </c>
      <c r="CZ236" s="123">
        <v>0.00258</v>
      </c>
    </row>
    <row r="237" spans="1:104" ht="12.75">
      <c r="A237" s="175">
        <v>104</v>
      </c>
      <c r="B237" s="176" t="s">
        <v>382</v>
      </c>
      <c r="C237" s="177" t="s">
        <v>383</v>
      </c>
      <c r="D237" s="142" t="s">
        <v>96</v>
      </c>
      <c r="E237" s="143">
        <v>200</v>
      </c>
      <c r="F237" s="143"/>
      <c r="G237" s="144">
        <f>E237*F237</f>
        <v>0</v>
      </c>
      <c r="O237" s="141">
        <v>2</v>
      </c>
      <c r="AA237" s="123">
        <v>12</v>
      </c>
      <c r="AB237" s="123">
        <v>0</v>
      </c>
      <c r="AC237" s="123">
        <v>104</v>
      </c>
      <c r="AZ237" s="123">
        <v>2</v>
      </c>
      <c r="BA237" s="123">
        <f>IF(AZ237=1,G237,0)</f>
        <v>0</v>
      </c>
      <c r="BB237" s="123">
        <f>IF(AZ237=2,G237,0)</f>
        <v>0</v>
      </c>
      <c r="BC237" s="123">
        <f>IF(AZ237=3,G237,0)</f>
        <v>0</v>
      </c>
      <c r="BD237" s="123">
        <f>IF(AZ237=4,G237,0)</f>
        <v>0</v>
      </c>
      <c r="BE237" s="123">
        <f>IF(AZ237=5,G237,0)</f>
        <v>0</v>
      </c>
      <c r="CZ237" s="123">
        <v>0.00436</v>
      </c>
    </row>
    <row r="238" spans="1:104" ht="12.75">
      <c r="A238" s="175">
        <v>105</v>
      </c>
      <c r="B238" s="176" t="s">
        <v>384</v>
      </c>
      <c r="C238" s="177" t="s">
        <v>385</v>
      </c>
      <c r="D238" s="142" t="s">
        <v>131</v>
      </c>
      <c r="E238" s="143">
        <v>200</v>
      </c>
      <c r="F238" s="143"/>
      <c r="G238" s="144">
        <f>E238*F238</f>
        <v>0</v>
      </c>
      <c r="O238" s="141">
        <v>2</v>
      </c>
      <c r="AA238" s="123">
        <v>12</v>
      </c>
      <c r="AB238" s="123">
        <v>0</v>
      </c>
      <c r="AC238" s="123">
        <v>105</v>
      </c>
      <c r="AZ238" s="123">
        <v>2</v>
      </c>
      <c r="BA238" s="123">
        <f>IF(AZ238=1,G238,0)</f>
        <v>0</v>
      </c>
      <c r="BB238" s="123">
        <f>IF(AZ238=2,G238,0)</f>
        <v>0</v>
      </c>
      <c r="BC238" s="123">
        <f>IF(AZ238=3,G238,0)</f>
        <v>0</v>
      </c>
      <c r="BD238" s="123">
        <f>IF(AZ238=4,G238,0)</f>
        <v>0</v>
      </c>
      <c r="BE238" s="123">
        <f>IF(AZ238=5,G238,0)</f>
        <v>0</v>
      </c>
      <c r="CZ238" s="123">
        <v>0.00249</v>
      </c>
    </row>
    <row r="239" spans="1:104" ht="12.75">
      <c r="A239" s="175">
        <v>106</v>
      </c>
      <c r="B239" s="176" t="s">
        <v>386</v>
      </c>
      <c r="C239" s="177" t="s">
        <v>387</v>
      </c>
      <c r="D239" s="142" t="s">
        <v>360</v>
      </c>
      <c r="E239" s="143">
        <v>528</v>
      </c>
      <c r="F239" s="143"/>
      <c r="G239" s="144">
        <f>E239*F239</f>
        <v>0</v>
      </c>
      <c r="O239" s="141">
        <v>2</v>
      </c>
      <c r="AA239" s="123">
        <v>12</v>
      </c>
      <c r="AB239" s="123">
        <v>0</v>
      </c>
      <c r="AC239" s="123">
        <v>106</v>
      </c>
      <c r="AZ239" s="123">
        <v>2</v>
      </c>
      <c r="BA239" s="123">
        <f>IF(AZ239=1,G239,0)</f>
        <v>0</v>
      </c>
      <c r="BB239" s="123">
        <f>IF(AZ239=2,G239,0)</f>
        <v>0</v>
      </c>
      <c r="BC239" s="123">
        <f>IF(AZ239=3,G239,0)</f>
        <v>0</v>
      </c>
      <c r="BD239" s="123">
        <f>IF(AZ239=4,G239,0)</f>
        <v>0</v>
      </c>
      <c r="BE239" s="123">
        <f>IF(AZ239=5,G239,0)</f>
        <v>0</v>
      </c>
      <c r="CZ239" s="123">
        <v>0</v>
      </c>
    </row>
    <row r="240" spans="1:104" ht="12.75">
      <c r="A240" s="175">
        <v>107</v>
      </c>
      <c r="B240" s="176" t="s">
        <v>388</v>
      </c>
      <c r="C240" s="177" t="s">
        <v>389</v>
      </c>
      <c r="D240" s="142" t="s">
        <v>53</v>
      </c>
      <c r="E240" s="143">
        <v>0.79</v>
      </c>
      <c r="F240" s="143"/>
      <c r="G240" s="144">
        <f>E240*F240</f>
        <v>0</v>
      </c>
      <c r="O240" s="141">
        <v>2</v>
      </c>
      <c r="AA240" s="123">
        <v>12</v>
      </c>
      <c r="AB240" s="123">
        <v>0</v>
      </c>
      <c r="AC240" s="123">
        <v>107</v>
      </c>
      <c r="AZ240" s="123">
        <v>2</v>
      </c>
      <c r="BA240" s="123">
        <f>IF(AZ240=1,G240,0)</f>
        <v>0</v>
      </c>
      <c r="BB240" s="123">
        <f>IF(AZ240=2,G240,0)</f>
        <v>0</v>
      </c>
      <c r="BC240" s="123">
        <f>IF(AZ240=3,G240,0)</f>
        <v>0</v>
      </c>
      <c r="BD240" s="123">
        <f>IF(AZ240=4,G240,0)</f>
        <v>0</v>
      </c>
      <c r="BE240" s="123">
        <f>IF(AZ240=5,G240,0)</f>
        <v>0</v>
      </c>
      <c r="CZ240" s="123">
        <v>0</v>
      </c>
    </row>
    <row r="241" spans="1:57" ht="12.75">
      <c r="A241" s="180"/>
      <c r="B241" s="181" t="s">
        <v>66</v>
      </c>
      <c r="C241" s="182" t="str">
        <f>CONCATENATE(B235," ",C235)</f>
        <v>776 Podlahy povlakové</v>
      </c>
      <c r="D241" s="149"/>
      <c r="E241" s="150"/>
      <c r="F241" s="150"/>
      <c r="G241" s="151">
        <f>SUM(G235:G240)</f>
        <v>0</v>
      </c>
      <c r="O241" s="141">
        <v>4</v>
      </c>
      <c r="BA241" s="152">
        <f>SUM(BA235:BA240)</f>
        <v>0</v>
      </c>
      <c r="BB241" s="152">
        <f>SUM(BB235:BB240)</f>
        <v>0</v>
      </c>
      <c r="BC241" s="152">
        <f>SUM(BC235:BC240)</f>
        <v>0</v>
      </c>
      <c r="BD241" s="152">
        <f>SUM(BD235:BD240)</f>
        <v>0</v>
      </c>
      <c r="BE241" s="152">
        <f>SUM(BE235:BE240)</f>
        <v>0</v>
      </c>
    </row>
    <row r="242" spans="1:15" ht="12.75">
      <c r="A242" s="172" t="s">
        <v>63</v>
      </c>
      <c r="B242" s="173" t="s">
        <v>390</v>
      </c>
      <c r="C242" s="174" t="s">
        <v>391</v>
      </c>
      <c r="D242" s="137"/>
      <c r="E242" s="138"/>
      <c r="F242" s="138"/>
      <c r="G242" s="139"/>
      <c r="H242" s="140"/>
      <c r="I242" s="140"/>
      <c r="O242" s="141">
        <v>1</v>
      </c>
    </row>
    <row r="243" spans="1:104" ht="12.75">
      <c r="A243" s="175">
        <v>108</v>
      </c>
      <c r="B243" s="176" t="s">
        <v>392</v>
      </c>
      <c r="C243" s="177" t="s">
        <v>393</v>
      </c>
      <c r="D243" s="142" t="s">
        <v>96</v>
      </c>
      <c r="E243" s="143">
        <v>75</v>
      </c>
      <c r="F243" s="143"/>
      <c r="G243" s="144">
        <f>E243*F243</f>
        <v>0</v>
      </c>
      <c r="O243" s="141">
        <v>2</v>
      </c>
      <c r="AA243" s="123">
        <v>12</v>
      </c>
      <c r="AB243" s="123">
        <v>0</v>
      </c>
      <c r="AC243" s="123">
        <v>108</v>
      </c>
      <c r="AZ243" s="123">
        <v>2</v>
      </c>
      <c r="BA243" s="123">
        <f>IF(AZ243=1,G243,0)</f>
        <v>0</v>
      </c>
      <c r="BB243" s="123">
        <f>IF(AZ243=2,G243,0)</f>
        <v>0</v>
      </c>
      <c r="BC243" s="123">
        <f>IF(AZ243=3,G243,0)</f>
        <v>0</v>
      </c>
      <c r="BD243" s="123">
        <f>IF(AZ243=4,G243,0)</f>
        <v>0</v>
      </c>
      <c r="BE243" s="123">
        <f>IF(AZ243=5,G243,0)</f>
        <v>0</v>
      </c>
      <c r="CZ243" s="123">
        <v>0.01076</v>
      </c>
    </row>
    <row r="244" spans="1:15" ht="12.75">
      <c r="A244" s="178"/>
      <c r="B244" s="179"/>
      <c r="C244" s="206" t="s">
        <v>394</v>
      </c>
      <c r="D244" s="207"/>
      <c r="E244" s="145">
        <v>75</v>
      </c>
      <c r="F244" s="146"/>
      <c r="G244" s="147"/>
      <c r="M244" s="148" t="s">
        <v>394</v>
      </c>
      <c r="O244" s="141"/>
    </row>
    <row r="245" spans="1:104" ht="12.75">
      <c r="A245" s="175">
        <v>109</v>
      </c>
      <c r="B245" s="176" t="s">
        <v>395</v>
      </c>
      <c r="C245" s="177" t="s">
        <v>396</v>
      </c>
      <c r="D245" s="142" t="s">
        <v>53</v>
      </c>
      <c r="E245" s="143">
        <v>1.1</v>
      </c>
      <c r="F245" s="143"/>
      <c r="G245" s="144">
        <f>E245*F245</f>
        <v>0</v>
      </c>
      <c r="O245" s="141">
        <v>2</v>
      </c>
      <c r="AA245" s="123">
        <v>12</v>
      </c>
      <c r="AB245" s="123">
        <v>0</v>
      </c>
      <c r="AC245" s="123">
        <v>109</v>
      </c>
      <c r="AZ245" s="123">
        <v>2</v>
      </c>
      <c r="BA245" s="123">
        <f>IF(AZ245=1,G245,0)</f>
        <v>0</v>
      </c>
      <c r="BB245" s="123">
        <f>IF(AZ245=2,G245,0)</f>
        <v>0</v>
      </c>
      <c r="BC245" s="123">
        <f>IF(AZ245=3,G245,0)</f>
        <v>0</v>
      </c>
      <c r="BD245" s="123">
        <f>IF(AZ245=4,G245,0)</f>
        <v>0</v>
      </c>
      <c r="BE245" s="123">
        <f>IF(AZ245=5,G245,0)</f>
        <v>0</v>
      </c>
      <c r="CZ245" s="123">
        <v>0</v>
      </c>
    </row>
    <row r="246" spans="1:57" ht="12.75">
      <c r="A246" s="180"/>
      <c r="B246" s="181" t="s">
        <v>66</v>
      </c>
      <c r="C246" s="182" t="str">
        <f>CONCATENATE(B242," ",C242)</f>
        <v>777 Podlahy ze syntetických hmot</v>
      </c>
      <c r="D246" s="149"/>
      <c r="E246" s="150"/>
      <c r="F246" s="150"/>
      <c r="G246" s="151">
        <f>SUM(G242:G245)</f>
        <v>0</v>
      </c>
      <c r="O246" s="141">
        <v>4</v>
      </c>
      <c r="BA246" s="152">
        <f>SUM(BA242:BA245)</f>
        <v>0</v>
      </c>
      <c r="BB246" s="152">
        <f>SUM(BB242:BB245)</f>
        <v>0</v>
      </c>
      <c r="BC246" s="152">
        <f>SUM(BC242:BC245)</f>
        <v>0</v>
      </c>
      <c r="BD246" s="152">
        <f>SUM(BD242:BD245)</f>
        <v>0</v>
      </c>
      <c r="BE246" s="152">
        <f>SUM(BE242:BE245)</f>
        <v>0</v>
      </c>
    </row>
    <row r="247" spans="1:15" ht="12.75">
      <c r="A247" s="172" t="s">
        <v>63</v>
      </c>
      <c r="B247" s="173" t="s">
        <v>397</v>
      </c>
      <c r="C247" s="174" t="s">
        <v>398</v>
      </c>
      <c r="D247" s="137"/>
      <c r="E247" s="138"/>
      <c r="F247" s="138"/>
      <c r="G247" s="139"/>
      <c r="H247" s="140"/>
      <c r="I247" s="140"/>
      <c r="O247" s="141">
        <v>1</v>
      </c>
    </row>
    <row r="248" spans="1:104" ht="12.75">
      <c r="A248" s="175">
        <v>110</v>
      </c>
      <c r="B248" s="176" t="s">
        <v>399</v>
      </c>
      <c r="C248" s="177" t="s">
        <v>400</v>
      </c>
      <c r="D248" s="142" t="s">
        <v>96</v>
      </c>
      <c r="E248" s="143">
        <v>39</v>
      </c>
      <c r="F248" s="143"/>
      <c r="G248" s="144">
        <f>E248*F248</f>
        <v>0</v>
      </c>
      <c r="O248" s="141">
        <v>2</v>
      </c>
      <c r="AA248" s="123">
        <v>12</v>
      </c>
      <c r="AB248" s="123">
        <v>0</v>
      </c>
      <c r="AC248" s="123">
        <v>110</v>
      </c>
      <c r="AZ248" s="123">
        <v>2</v>
      </c>
      <c r="BA248" s="123">
        <f>IF(AZ248=1,G248,0)</f>
        <v>0</v>
      </c>
      <c r="BB248" s="123">
        <f>IF(AZ248=2,G248,0)</f>
        <v>0</v>
      </c>
      <c r="BC248" s="123">
        <f>IF(AZ248=3,G248,0)</f>
        <v>0</v>
      </c>
      <c r="BD248" s="123">
        <f>IF(AZ248=4,G248,0)</f>
        <v>0</v>
      </c>
      <c r="BE248" s="123">
        <f>IF(AZ248=5,G248,0)</f>
        <v>0</v>
      </c>
      <c r="CZ248" s="123">
        <v>0.01884</v>
      </c>
    </row>
    <row r="249" spans="1:15" ht="12.75">
      <c r="A249" s="178"/>
      <c r="B249" s="179"/>
      <c r="C249" s="206" t="s">
        <v>401</v>
      </c>
      <c r="D249" s="207"/>
      <c r="E249" s="145">
        <v>39</v>
      </c>
      <c r="F249" s="146"/>
      <c r="G249" s="147"/>
      <c r="M249" s="148" t="s">
        <v>401</v>
      </c>
      <c r="O249" s="141"/>
    </row>
    <row r="250" spans="1:104" ht="12.75">
      <c r="A250" s="175">
        <v>111</v>
      </c>
      <c r="B250" s="176" t="s">
        <v>402</v>
      </c>
      <c r="C250" s="177" t="s">
        <v>403</v>
      </c>
      <c r="D250" s="142" t="s">
        <v>53</v>
      </c>
      <c r="E250" s="143">
        <v>3.65</v>
      </c>
      <c r="F250" s="143"/>
      <c r="G250" s="144">
        <f>E250*F250</f>
        <v>0</v>
      </c>
      <c r="O250" s="141">
        <v>2</v>
      </c>
      <c r="AA250" s="123">
        <v>12</v>
      </c>
      <c r="AB250" s="123">
        <v>0</v>
      </c>
      <c r="AC250" s="123">
        <v>111</v>
      </c>
      <c r="AZ250" s="123">
        <v>2</v>
      </c>
      <c r="BA250" s="123">
        <f>IF(AZ250=1,G250,0)</f>
        <v>0</v>
      </c>
      <c r="BB250" s="123">
        <f>IF(AZ250=2,G250,0)</f>
        <v>0</v>
      </c>
      <c r="BC250" s="123">
        <f>IF(AZ250=3,G250,0)</f>
        <v>0</v>
      </c>
      <c r="BD250" s="123">
        <f>IF(AZ250=4,G250,0)</f>
        <v>0</v>
      </c>
      <c r="BE250" s="123">
        <f>IF(AZ250=5,G250,0)</f>
        <v>0</v>
      </c>
      <c r="CZ250" s="123">
        <v>0</v>
      </c>
    </row>
    <row r="251" spans="1:57" ht="12.75">
      <c r="A251" s="180"/>
      <c r="B251" s="181" t="s">
        <v>66</v>
      </c>
      <c r="C251" s="182" t="str">
        <f>CONCATENATE(B247," ",C247)</f>
        <v>781 Obklady keramické</v>
      </c>
      <c r="D251" s="149"/>
      <c r="E251" s="150"/>
      <c r="F251" s="150"/>
      <c r="G251" s="151">
        <f>SUM(G247:G250)</f>
        <v>0</v>
      </c>
      <c r="O251" s="141">
        <v>4</v>
      </c>
      <c r="BA251" s="152">
        <f>SUM(BA247:BA250)</f>
        <v>0</v>
      </c>
      <c r="BB251" s="152">
        <f>SUM(BB247:BB250)</f>
        <v>0</v>
      </c>
      <c r="BC251" s="152">
        <f>SUM(BC247:BC250)</f>
        <v>0</v>
      </c>
      <c r="BD251" s="152">
        <f>SUM(BD247:BD250)</f>
        <v>0</v>
      </c>
      <c r="BE251" s="152">
        <f>SUM(BE247:BE250)</f>
        <v>0</v>
      </c>
    </row>
    <row r="252" spans="1:15" ht="12.75">
      <c r="A252" s="172" t="s">
        <v>63</v>
      </c>
      <c r="B252" s="173" t="s">
        <v>404</v>
      </c>
      <c r="C252" s="174" t="s">
        <v>405</v>
      </c>
      <c r="D252" s="137"/>
      <c r="E252" s="138"/>
      <c r="F252" s="138"/>
      <c r="G252" s="139"/>
      <c r="H252" s="140"/>
      <c r="I252" s="140"/>
      <c r="O252" s="141">
        <v>1</v>
      </c>
    </row>
    <row r="253" spans="1:104" ht="12.75">
      <c r="A253" s="175">
        <v>112</v>
      </c>
      <c r="B253" s="176" t="s">
        <v>406</v>
      </c>
      <c r="C253" s="177" t="s">
        <v>407</v>
      </c>
      <c r="D253" s="142" t="s">
        <v>96</v>
      </c>
      <c r="E253" s="143">
        <v>427.1</v>
      </c>
      <c r="F253" s="143"/>
      <c r="G253" s="144">
        <f>E253*F253</f>
        <v>0</v>
      </c>
      <c r="O253" s="141">
        <v>2</v>
      </c>
      <c r="AA253" s="123">
        <v>12</v>
      </c>
      <c r="AB253" s="123">
        <v>0</v>
      </c>
      <c r="AC253" s="123">
        <v>112</v>
      </c>
      <c r="AZ253" s="123">
        <v>2</v>
      </c>
      <c r="BA253" s="123">
        <f>IF(AZ253=1,G253,0)</f>
        <v>0</v>
      </c>
      <c r="BB253" s="123">
        <f>IF(AZ253=2,G253,0)</f>
        <v>0</v>
      </c>
      <c r="BC253" s="123">
        <f>IF(AZ253=3,G253,0)</f>
        <v>0</v>
      </c>
      <c r="BD253" s="123">
        <f>IF(AZ253=4,G253,0)</f>
        <v>0</v>
      </c>
      <c r="BE253" s="123">
        <f>IF(AZ253=5,G253,0)</f>
        <v>0</v>
      </c>
      <c r="CZ253" s="123">
        <v>0</v>
      </c>
    </row>
    <row r="254" spans="1:15" ht="12.75">
      <c r="A254" s="178"/>
      <c r="B254" s="179"/>
      <c r="C254" s="206" t="s">
        <v>408</v>
      </c>
      <c r="D254" s="207"/>
      <c r="E254" s="145">
        <v>309.1</v>
      </c>
      <c r="F254" s="146"/>
      <c r="G254" s="147"/>
      <c r="M254" s="148" t="s">
        <v>408</v>
      </c>
      <c r="O254" s="141"/>
    </row>
    <row r="255" spans="1:15" ht="12.75">
      <c r="A255" s="178"/>
      <c r="B255" s="179"/>
      <c r="C255" s="206" t="s">
        <v>409</v>
      </c>
      <c r="D255" s="207"/>
      <c r="E255" s="145">
        <v>14.65</v>
      </c>
      <c r="F255" s="146"/>
      <c r="G255" s="147"/>
      <c r="M255" s="148" t="s">
        <v>409</v>
      </c>
      <c r="O255" s="141"/>
    </row>
    <row r="256" spans="1:15" ht="12.75">
      <c r="A256" s="178"/>
      <c r="B256" s="179"/>
      <c r="C256" s="206" t="s">
        <v>410</v>
      </c>
      <c r="D256" s="207"/>
      <c r="E256" s="145">
        <v>14.7</v>
      </c>
      <c r="F256" s="146"/>
      <c r="G256" s="147"/>
      <c r="M256" s="148" t="s">
        <v>410</v>
      </c>
      <c r="O256" s="141"/>
    </row>
    <row r="257" spans="1:15" ht="12.75">
      <c r="A257" s="178"/>
      <c r="B257" s="179"/>
      <c r="C257" s="206" t="s">
        <v>411</v>
      </c>
      <c r="D257" s="207"/>
      <c r="E257" s="145">
        <v>188.65</v>
      </c>
      <c r="F257" s="146"/>
      <c r="G257" s="147"/>
      <c r="M257" s="148" t="s">
        <v>411</v>
      </c>
      <c r="O257" s="141"/>
    </row>
    <row r="258" spans="1:15" ht="12.75">
      <c r="A258" s="178"/>
      <c r="B258" s="179"/>
      <c r="C258" s="206" t="s">
        <v>412</v>
      </c>
      <c r="D258" s="207"/>
      <c r="E258" s="145">
        <v>-100</v>
      </c>
      <c r="F258" s="146"/>
      <c r="G258" s="147"/>
      <c r="M258" s="148" t="s">
        <v>412</v>
      </c>
      <c r="O258" s="141"/>
    </row>
    <row r="259" spans="1:104" ht="22.5">
      <c r="A259" s="175">
        <v>113</v>
      </c>
      <c r="B259" s="176" t="s">
        <v>413</v>
      </c>
      <c r="C259" s="177" t="s">
        <v>414</v>
      </c>
      <c r="D259" s="142" t="s">
        <v>194</v>
      </c>
      <c r="E259" s="143">
        <v>50</v>
      </c>
      <c r="F259" s="143"/>
      <c r="G259" s="144">
        <f>E259*F259</f>
        <v>0</v>
      </c>
      <c r="O259" s="141">
        <v>2</v>
      </c>
      <c r="AA259" s="123">
        <v>12</v>
      </c>
      <c r="AB259" s="123">
        <v>0</v>
      </c>
      <c r="AC259" s="123">
        <v>113</v>
      </c>
      <c r="AZ259" s="123">
        <v>2</v>
      </c>
      <c r="BA259" s="123">
        <f>IF(AZ259=1,G259,0)</f>
        <v>0</v>
      </c>
      <c r="BB259" s="123">
        <f>IF(AZ259=2,G259,0)</f>
        <v>0</v>
      </c>
      <c r="BC259" s="123">
        <f>IF(AZ259=3,G259,0)</f>
        <v>0</v>
      </c>
      <c r="BD259" s="123">
        <f>IF(AZ259=4,G259,0)</f>
        <v>0</v>
      </c>
      <c r="BE259" s="123">
        <f>IF(AZ259=5,G259,0)</f>
        <v>0</v>
      </c>
      <c r="CZ259" s="123">
        <v>0</v>
      </c>
    </row>
    <row r="260" spans="1:104" ht="12.75">
      <c r="A260" s="175">
        <v>114</v>
      </c>
      <c r="B260" s="176" t="s">
        <v>415</v>
      </c>
      <c r="C260" s="177" t="s">
        <v>416</v>
      </c>
      <c r="D260" s="142" t="s">
        <v>53</v>
      </c>
      <c r="E260" s="143">
        <v>3.3</v>
      </c>
      <c r="F260" s="143"/>
      <c r="G260" s="144">
        <f>E260*F260</f>
        <v>0</v>
      </c>
      <c r="O260" s="141">
        <v>2</v>
      </c>
      <c r="AA260" s="123">
        <v>12</v>
      </c>
      <c r="AB260" s="123">
        <v>0</v>
      </c>
      <c r="AC260" s="123">
        <v>114</v>
      </c>
      <c r="AZ260" s="123">
        <v>2</v>
      </c>
      <c r="BA260" s="123">
        <f>IF(AZ260=1,G260,0)</f>
        <v>0</v>
      </c>
      <c r="BB260" s="123">
        <f>IF(AZ260=2,G260,0)</f>
        <v>0</v>
      </c>
      <c r="BC260" s="123">
        <f>IF(AZ260=3,G260,0)</f>
        <v>0</v>
      </c>
      <c r="BD260" s="123">
        <f>IF(AZ260=4,G260,0)</f>
        <v>0</v>
      </c>
      <c r="BE260" s="123">
        <f>IF(AZ260=5,G260,0)</f>
        <v>0</v>
      </c>
      <c r="CZ260" s="123">
        <v>0</v>
      </c>
    </row>
    <row r="261" spans="1:57" ht="12.75">
      <c r="A261" s="180"/>
      <c r="B261" s="181" t="s">
        <v>66</v>
      </c>
      <c r="C261" s="182" t="str">
        <f>CONCATENATE(B252," ",C252)</f>
        <v>782 Konstrukce z přírodního kamene</v>
      </c>
      <c r="D261" s="149"/>
      <c r="E261" s="150"/>
      <c r="F261" s="150"/>
      <c r="G261" s="151">
        <f>SUM(G252:G260)</f>
        <v>0</v>
      </c>
      <c r="O261" s="141">
        <v>4</v>
      </c>
      <c r="BA261" s="152">
        <f>SUM(BA252:BA260)</f>
        <v>0</v>
      </c>
      <c r="BB261" s="152">
        <f>SUM(BB252:BB260)</f>
        <v>0</v>
      </c>
      <c r="BC261" s="152">
        <f>SUM(BC252:BC260)</f>
        <v>0</v>
      </c>
      <c r="BD261" s="152">
        <f>SUM(BD252:BD260)</f>
        <v>0</v>
      </c>
      <c r="BE261" s="152">
        <f>SUM(BE252:BE260)</f>
        <v>0</v>
      </c>
    </row>
    <row r="262" spans="1:15" ht="12.75">
      <c r="A262" s="172" t="s">
        <v>63</v>
      </c>
      <c r="B262" s="173" t="s">
        <v>417</v>
      </c>
      <c r="C262" s="174" t="s">
        <v>418</v>
      </c>
      <c r="D262" s="137"/>
      <c r="E262" s="138"/>
      <c r="F262" s="138"/>
      <c r="G262" s="139"/>
      <c r="H262" s="140"/>
      <c r="I262" s="140"/>
      <c r="O262" s="141">
        <v>1</v>
      </c>
    </row>
    <row r="263" spans="1:104" ht="12.75">
      <c r="A263" s="175">
        <v>115</v>
      </c>
      <c r="B263" s="176" t="s">
        <v>419</v>
      </c>
      <c r="C263" s="177" t="s">
        <v>420</v>
      </c>
      <c r="D263" s="142" t="s">
        <v>96</v>
      </c>
      <c r="E263" s="143">
        <v>12.48</v>
      </c>
      <c r="F263" s="143"/>
      <c r="G263" s="144">
        <f>E263*F263</f>
        <v>0</v>
      </c>
      <c r="O263" s="141">
        <v>2</v>
      </c>
      <c r="AA263" s="123">
        <v>12</v>
      </c>
      <c r="AB263" s="123">
        <v>0</v>
      </c>
      <c r="AC263" s="123">
        <v>115</v>
      </c>
      <c r="AZ263" s="123">
        <v>2</v>
      </c>
      <c r="BA263" s="123">
        <f>IF(AZ263=1,G263,0)</f>
        <v>0</v>
      </c>
      <c r="BB263" s="123">
        <f>IF(AZ263=2,G263,0)</f>
        <v>0</v>
      </c>
      <c r="BC263" s="123">
        <f>IF(AZ263=3,G263,0)</f>
        <v>0</v>
      </c>
      <c r="BD263" s="123">
        <f>IF(AZ263=4,G263,0)</f>
        <v>0</v>
      </c>
      <c r="BE263" s="123">
        <f>IF(AZ263=5,G263,0)</f>
        <v>0</v>
      </c>
      <c r="CZ263" s="123">
        <v>0.00016</v>
      </c>
    </row>
    <row r="264" spans="1:15" ht="12.75">
      <c r="A264" s="178"/>
      <c r="B264" s="179"/>
      <c r="C264" s="206" t="s">
        <v>421</v>
      </c>
      <c r="D264" s="207"/>
      <c r="E264" s="145">
        <v>12.48</v>
      </c>
      <c r="F264" s="146"/>
      <c r="G264" s="147"/>
      <c r="M264" s="148" t="s">
        <v>421</v>
      </c>
      <c r="O264" s="141"/>
    </row>
    <row r="265" spans="1:104" ht="12.75">
      <c r="A265" s="175">
        <v>116</v>
      </c>
      <c r="B265" s="176" t="s">
        <v>422</v>
      </c>
      <c r="C265" s="177" t="s">
        <v>423</v>
      </c>
      <c r="D265" s="142" t="s">
        <v>96</v>
      </c>
      <c r="E265" s="143">
        <v>94.822</v>
      </c>
      <c r="F265" s="143"/>
      <c r="G265" s="144">
        <f>E265*F265</f>
        <v>0</v>
      </c>
      <c r="O265" s="141">
        <v>2</v>
      </c>
      <c r="AA265" s="123">
        <v>12</v>
      </c>
      <c r="AB265" s="123">
        <v>0</v>
      </c>
      <c r="AC265" s="123">
        <v>116</v>
      </c>
      <c r="AZ265" s="123">
        <v>2</v>
      </c>
      <c r="BA265" s="123">
        <f>IF(AZ265=1,G265,0)</f>
        <v>0</v>
      </c>
      <c r="BB265" s="123">
        <f>IF(AZ265=2,G265,0)</f>
        <v>0</v>
      </c>
      <c r="BC265" s="123">
        <f>IF(AZ265=3,G265,0)</f>
        <v>0</v>
      </c>
      <c r="BD265" s="123">
        <f>IF(AZ265=4,G265,0)</f>
        <v>0</v>
      </c>
      <c r="BE265" s="123">
        <f>IF(AZ265=5,G265,0)</f>
        <v>0</v>
      </c>
      <c r="CZ265" s="123">
        <v>0.00036</v>
      </c>
    </row>
    <row r="266" spans="1:15" ht="12.75">
      <c r="A266" s="178"/>
      <c r="B266" s="179"/>
      <c r="C266" s="206" t="s">
        <v>424</v>
      </c>
      <c r="D266" s="207"/>
      <c r="E266" s="145">
        <v>6.671</v>
      </c>
      <c r="F266" s="146"/>
      <c r="G266" s="147"/>
      <c r="M266" s="148" t="s">
        <v>424</v>
      </c>
      <c r="O266" s="141"/>
    </row>
    <row r="267" spans="1:15" ht="12.75">
      <c r="A267" s="178"/>
      <c r="B267" s="179"/>
      <c r="C267" s="206" t="s">
        <v>425</v>
      </c>
      <c r="D267" s="207"/>
      <c r="E267" s="145">
        <v>41.475</v>
      </c>
      <c r="F267" s="146"/>
      <c r="G267" s="147"/>
      <c r="M267" s="148" t="s">
        <v>425</v>
      </c>
      <c r="O267" s="141"/>
    </row>
    <row r="268" spans="1:15" ht="12.75">
      <c r="A268" s="178"/>
      <c r="B268" s="179"/>
      <c r="C268" s="206" t="s">
        <v>426</v>
      </c>
      <c r="D268" s="207"/>
      <c r="E268" s="145">
        <v>46.676</v>
      </c>
      <c r="F268" s="146"/>
      <c r="G268" s="147"/>
      <c r="M268" s="148" t="s">
        <v>426</v>
      </c>
      <c r="O268" s="141"/>
    </row>
    <row r="269" spans="1:15" ht="12.75">
      <c r="A269" s="175" t="s">
        <v>470</v>
      </c>
      <c r="B269" s="176" t="s">
        <v>471</v>
      </c>
      <c r="C269" s="177" t="s">
        <v>472</v>
      </c>
      <c r="D269" s="142" t="s">
        <v>96</v>
      </c>
      <c r="E269" s="143">
        <v>255</v>
      </c>
      <c r="F269" s="143"/>
      <c r="G269" s="144">
        <f>E269*F269</f>
        <v>0</v>
      </c>
      <c r="M269" s="148"/>
      <c r="O269" s="141"/>
    </row>
    <row r="270" spans="1:57" ht="12.75">
      <c r="A270" s="180"/>
      <c r="B270" s="181" t="s">
        <v>66</v>
      </c>
      <c r="C270" s="182" t="str">
        <f>CONCATENATE(B262," ",C262)</f>
        <v>783 Nátěry</v>
      </c>
      <c r="D270" s="149"/>
      <c r="E270" s="150"/>
      <c r="F270" s="150"/>
      <c r="G270" s="151">
        <f>SUM(G262:G269)</f>
        <v>0</v>
      </c>
      <c r="O270" s="141">
        <v>4</v>
      </c>
      <c r="BA270" s="152">
        <f>SUM(BA262:BA268)</f>
        <v>0</v>
      </c>
      <c r="BB270" s="152">
        <f>SUM(BB262:BB268)</f>
        <v>0</v>
      </c>
      <c r="BC270" s="152">
        <f>SUM(BC262:BC268)</f>
        <v>0</v>
      </c>
      <c r="BD270" s="152">
        <f>SUM(BD262:BD268)</f>
        <v>0</v>
      </c>
      <c r="BE270" s="152">
        <f>SUM(BE262:BE268)</f>
        <v>0</v>
      </c>
    </row>
    <row r="271" spans="1:15" ht="12.75">
      <c r="A271" s="172" t="s">
        <v>63</v>
      </c>
      <c r="B271" s="173" t="s">
        <v>427</v>
      </c>
      <c r="C271" s="174" t="s">
        <v>428</v>
      </c>
      <c r="D271" s="137"/>
      <c r="E271" s="138"/>
      <c r="F271" s="138"/>
      <c r="G271" s="139"/>
      <c r="H271" s="140"/>
      <c r="I271" s="140"/>
      <c r="O271" s="141">
        <v>1</v>
      </c>
    </row>
    <row r="272" spans="1:104" ht="12.75">
      <c r="A272" s="175">
        <v>117</v>
      </c>
      <c r="B272" s="176" t="s">
        <v>429</v>
      </c>
      <c r="C272" s="177" t="s">
        <v>430</v>
      </c>
      <c r="D272" s="142" t="s">
        <v>96</v>
      </c>
      <c r="E272" s="143">
        <v>3030</v>
      </c>
      <c r="F272" s="143"/>
      <c r="G272" s="144">
        <f>E272*F272</f>
        <v>0</v>
      </c>
      <c r="O272" s="141">
        <v>2</v>
      </c>
      <c r="AA272" s="123">
        <v>12</v>
      </c>
      <c r="AB272" s="123">
        <v>0</v>
      </c>
      <c r="AC272" s="123">
        <v>117</v>
      </c>
      <c r="AZ272" s="123">
        <v>2</v>
      </c>
      <c r="BA272" s="123">
        <f>IF(AZ272=1,G272,0)</f>
        <v>0</v>
      </c>
      <c r="BB272" s="123">
        <f>IF(AZ272=2,G272,0)</f>
        <v>0</v>
      </c>
      <c r="BC272" s="123">
        <f>IF(AZ272=3,G272,0)</f>
        <v>0</v>
      </c>
      <c r="BD272" s="123">
        <f>IF(AZ272=4,G272,0)</f>
        <v>0</v>
      </c>
      <c r="BE272" s="123">
        <f>IF(AZ272=5,G272,0)</f>
        <v>0</v>
      </c>
      <c r="CZ272" s="123">
        <v>7E-05</v>
      </c>
    </row>
    <row r="273" spans="1:15" ht="12.75">
      <c r="A273" s="178"/>
      <c r="B273" s="179"/>
      <c r="C273" s="206" t="s">
        <v>431</v>
      </c>
      <c r="D273" s="207"/>
      <c r="E273" s="145">
        <v>2450</v>
      </c>
      <c r="F273" s="146"/>
      <c r="G273" s="147"/>
      <c r="M273" s="148" t="s">
        <v>431</v>
      </c>
      <c r="O273" s="141"/>
    </row>
    <row r="274" spans="1:15" ht="12.75">
      <c r="A274" s="178"/>
      <c r="B274" s="179"/>
      <c r="C274" s="206" t="s">
        <v>432</v>
      </c>
      <c r="D274" s="207"/>
      <c r="E274" s="145">
        <v>580</v>
      </c>
      <c r="F274" s="146"/>
      <c r="G274" s="147"/>
      <c r="M274" s="148" t="s">
        <v>432</v>
      </c>
      <c r="O274" s="141"/>
    </row>
    <row r="275" spans="1:104" ht="12.75">
      <c r="A275" s="175">
        <v>118</v>
      </c>
      <c r="B275" s="176" t="s">
        <v>433</v>
      </c>
      <c r="C275" s="177" t="s">
        <v>434</v>
      </c>
      <c r="D275" s="142" t="s">
        <v>96</v>
      </c>
      <c r="E275" s="143">
        <v>2450</v>
      </c>
      <c r="F275" s="143"/>
      <c r="G275" s="144">
        <f>E275*F275</f>
        <v>0</v>
      </c>
      <c r="O275" s="141">
        <v>2</v>
      </c>
      <c r="AA275" s="123">
        <v>12</v>
      </c>
      <c r="AB275" s="123">
        <v>0</v>
      </c>
      <c r="AC275" s="123">
        <v>118</v>
      </c>
      <c r="AZ275" s="123">
        <v>2</v>
      </c>
      <c r="BA275" s="123">
        <f>IF(AZ275=1,G275,0)</f>
        <v>0</v>
      </c>
      <c r="BB275" s="123">
        <f>IF(AZ275=2,G275,0)</f>
        <v>0</v>
      </c>
      <c r="BC275" s="123">
        <f>IF(AZ275=3,G275,0)</f>
        <v>0</v>
      </c>
      <c r="BD275" s="123">
        <f>IF(AZ275=4,G275,0)</f>
        <v>0</v>
      </c>
      <c r="BE275" s="123">
        <f>IF(AZ275=5,G275,0)</f>
        <v>0</v>
      </c>
      <c r="CZ275" s="123">
        <v>0.00029</v>
      </c>
    </row>
    <row r="276" spans="1:15" ht="12.75">
      <c r="A276" s="178"/>
      <c r="B276" s="179"/>
      <c r="C276" s="206" t="s">
        <v>431</v>
      </c>
      <c r="D276" s="207"/>
      <c r="E276" s="145">
        <v>2450</v>
      </c>
      <c r="F276" s="146"/>
      <c r="G276" s="147"/>
      <c r="M276" s="148" t="s">
        <v>431</v>
      </c>
      <c r="O276" s="141"/>
    </row>
    <row r="277" spans="1:104" ht="12.75">
      <c r="A277" s="175">
        <v>119</v>
      </c>
      <c r="B277" s="176" t="s">
        <v>435</v>
      </c>
      <c r="C277" s="177" t="s">
        <v>436</v>
      </c>
      <c r="D277" s="142" t="s">
        <v>96</v>
      </c>
      <c r="E277" s="143">
        <v>580</v>
      </c>
      <c r="F277" s="143"/>
      <c r="G277" s="144">
        <f>E277*F277</f>
        <v>0</v>
      </c>
      <c r="O277" s="141">
        <v>2</v>
      </c>
      <c r="AA277" s="123">
        <v>12</v>
      </c>
      <c r="AB277" s="123">
        <v>0</v>
      </c>
      <c r="AC277" s="123">
        <v>119</v>
      </c>
      <c r="AZ277" s="123">
        <v>2</v>
      </c>
      <c r="BA277" s="123">
        <f>IF(AZ277=1,G277,0)</f>
        <v>0</v>
      </c>
      <c r="BB277" s="123">
        <f>IF(AZ277=2,G277,0)</f>
        <v>0</v>
      </c>
      <c r="BC277" s="123">
        <f>IF(AZ277=3,G277,0)</f>
        <v>0</v>
      </c>
      <c r="BD277" s="123">
        <f>IF(AZ277=4,G277,0)</f>
        <v>0</v>
      </c>
      <c r="BE277" s="123">
        <f>IF(AZ277=5,G277,0)</f>
        <v>0</v>
      </c>
      <c r="CZ277" s="123">
        <v>0.00027</v>
      </c>
    </row>
    <row r="278" spans="1:15" ht="12.75">
      <c r="A278" s="178"/>
      <c r="B278" s="179"/>
      <c r="C278" s="206" t="s">
        <v>432</v>
      </c>
      <c r="D278" s="207"/>
      <c r="E278" s="145">
        <v>580</v>
      </c>
      <c r="F278" s="146"/>
      <c r="G278" s="147"/>
      <c r="M278" s="148" t="s">
        <v>432</v>
      </c>
      <c r="O278" s="141"/>
    </row>
    <row r="279" spans="1:57" ht="12.75">
      <c r="A279" s="180"/>
      <c r="B279" s="181" t="s">
        <v>66</v>
      </c>
      <c r="C279" s="182" t="str">
        <f>CONCATENATE(B271," ",C271)</f>
        <v>784 Malby</v>
      </c>
      <c r="D279" s="149"/>
      <c r="E279" s="150"/>
      <c r="F279" s="150"/>
      <c r="G279" s="151">
        <f>SUM(G271:G278)</f>
        <v>0</v>
      </c>
      <c r="O279" s="141">
        <v>4</v>
      </c>
      <c r="BA279" s="152">
        <f>SUM(BA271:BA278)</f>
        <v>0</v>
      </c>
      <c r="BB279" s="152">
        <f>SUM(BB271:BB278)</f>
        <v>0</v>
      </c>
      <c r="BC279" s="152">
        <f>SUM(BC271:BC278)</f>
        <v>0</v>
      </c>
      <c r="BD279" s="152">
        <f>SUM(BD271:BD278)</f>
        <v>0</v>
      </c>
      <c r="BE279" s="152">
        <f>SUM(BE271:BE278)</f>
        <v>0</v>
      </c>
    </row>
    <row r="280" spans="1:15" ht="12.75">
      <c r="A280" s="172" t="s">
        <v>63</v>
      </c>
      <c r="B280" s="173" t="s">
        <v>437</v>
      </c>
      <c r="C280" s="174" t="s">
        <v>438</v>
      </c>
      <c r="D280" s="137"/>
      <c r="E280" s="138"/>
      <c r="F280" s="138"/>
      <c r="G280" s="139"/>
      <c r="H280" s="140"/>
      <c r="I280" s="140"/>
      <c r="O280" s="141">
        <v>1</v>
      </c>
    </row>
    <row r="281" spans="1:104" ht="12.75">
      <c r="A281" s="175">
        <v>120</v>
      </c>
      <c r="B281" s="176" t="s">
        <v>439</v>
      </c>
      <c r="C281" s="177" t="s">
        <v>440</v>
      </c>
      <c r="D281" s="142" t="s">
        <v>194</v>
      </c>
      <c r="E281" s="143">
        <v>475</v>
      </c>
      <c r="F281" s="143"/>
      <c r="G281" s="144">
        <f>E281*F281</f>
        <v>0</v>
      </c>
      <c r="O281" s="141">
        <v>2</v>
      </c>
      <c r="AA281" s="123">
        <v>12</v>
      </c>
      <c r="AB281" s="123">
        <v>0</v>
      </c>
      <c r="AC281" s="123">
        <v>120</v>
      </c>
      <c r="AZ281" s="123">
        <v>2</v>
      </c>
      <c r="BA281" s="123">
        <f>IF(AZ281=1,G281,0)</f>
        <v>0</v>
      </c>
      <c r="BB281" s="123">
        <f>IF(AZ281=2,G281,0)</f>
        <v>0</v>
      </c>
      <c r="BC281" s="123">
        <f>IF(AZ281=3,G281,0)</f>
        <v>0</v>
      </c>
      <c r="BD281" s="123">
        <f>IF(AZ281=4,G281,0)</f>
        <v>0</v>
      </c>
      <c r="BE281" s="123">
        <f>IF(AZ281=5,G281,0)</f>
        <v>0</v>
      </c>
      <c r="CZ281" s="123">
        <v>0</v>
      </c>
    </row>
    <row r="282" spans="1:104" ht="12.75">
      <c r="A282" s="175">
        <v>121</v>
      </c>
      <c r="B282" s="176" t="s">
        <v>441</v>
      </c>
      <c r="C282" s="177" t="s">
        <v>442</v>
      </c>
      <c r="D282" s="142" t="s">
        <v>194</v>
      </c>
      <c r="E282" s="143">
        <v>164</v>
      </c>
      <c r="F282" s="143"/>
      <c r="G282" s="144">
        <f>E282*F282</f>
        <v>0</v>
      </c>
      <c r="O282" s="141">
        <v>2</v>
      </c>
      <c r="AA282" s="123">
        <v>12</v>
      </c>
      <c r="AB282" s="123">
        <v>0</v>
      </c>
      <c r="AC282" s="123">
        <v>121</v>
      </c>
      <c r="AZ282" s="123">
        <v>2</v>
      </c>
      <c r="BA282" s="123">
        <f>IF(AZ282=1,G282,0)</f>
        <v>0</v>
      </c>
      <c r="BB282" s="123">
        <f>IF(AZ282=2,G282,0)</f>
        <v>0</v>
      </c>
      <c r="BC282" s="123">
        <f>IF(AZ282=3,G282,0)</f>
        <v>0</v>
      </c>
      <c r="BD282" s="123">
        <f>IF(AZ282=4,G282,0)</f>
        <v>0</v>
      </c>
      <c r="BE282" s="123">
        <f>IF(AZ282=5,G282,0)</f>
        <v>0</v>
      </c>
      <c r="CZ282" s="123">
        <v>0</v>
      </c>
    </row>
    <row r="283" spans="1:104" ht="12.75">
      <c r="A283" s="175">
        <v>122</v>
      </c>
      <c r="B283" s="176" t="s">
        <v>443</v>
      </c>
      <c r="C283" s="177" t="s">
        <v>444</v>
      </c>
      <c r="D283" s="142" t="s">
        <v>194</v>
      </c>
      <c r="E283" s="143">
        <v>82</v>
      </c>
      <c r="F283" s="143"/>
      <c r="G283" s="144">
        <f>E283*F283</f>
        <v>0</v>
      </c>
      <c r="O283" s="141">
        <v>2</v>
      </c>
      <c r="AA283" s="123">
        <v>12</v>
      </c>
      <c r="AB283" s="123">
        <v>0</v>
      </c>
      <c r="AC283" s="123">
        <v>122</v>
      </c>
      <c r="AZ283" s="123">
        <v>2</v>
      </c>
      <c r="BA283" s="123">
        <f>IF(AZ283=1,G283,0)</f>
        <v>0</v>
      </c>
      <c r="BB283" s="123">
        <f>IF(AZ283=2,G283,0)</f>
        <v>0</v>
      </c>
      <c r="BC283" s="123">
        <f>IF(AZ283=3,G283,0)</f>
        <v>0</v>
      </c>
      <c r="BD283" s="123">
        <f>IF(AZ283=4,G283,0)</f>
        <v>0</v>
      </c>
      <c r="BE283" s="123">
        <f>IF(AZ283=5,G283,0)</f>
        <v>0</v>
      </c>
      <c r="CZ283" s="123">
        <v>0</v>
      </c>
    </row>
    <row r="284" spans="1:104" ht="12.75">
      <c r="A284" s="175">
        <v>123</v>
      </c>
      <c r="B284" s="176" t="s">
        <v>445</v>
      </c>
      <c r="C284" s="177" t="s">
        <v>446</v>
      </c>
      <c r="D284" s="142" t="s">
        <v>360</v>
      </c>
      <c r="E284" s="143">
        <v>160</v>
      </c>
      <c r="F284" s="143"/>
      <c r="G284" s="144">
        <f>E284*F284</f>
        <v>0</v>
      </c>
      <c r="O284" s="141">
        <v>2</v>
      </c>
      <c r="AA284" s="123">
        <v>12</v>
      </c>
      <c r="AB284" s="123">
        <v>0</v>
      </c>
      <c r="AC284" s="123">
        <v>123</v>
      </c>
      <c r="AZ284" s="123">
        <v>2</v>
      </c>
      <c r="BA284" s="123">
        <f>IF(AZ284=1,G284,0)</f>
        <v>0</v>
      </c>
      <c r="BB284" s="123">
        <f>IF(AZ284=2,G284,0)</f>
        <v>0</v>
      </c>
      <c r="BC284" s="123">
        <f>IF(AZ284=3,G284,0)</f>
        <v>0</v>
      </c>
      <c r="BD284" s="123">
        <f>IF(AZ284=4,G284,0)</f>
        <v>0</v>
      </c>
      <c r="BE284" s="123">
        <f>IF(AZ284=5,G284,0)</f>
        <v>0</v>
      </c>
      <c r="CZ284" s="123">
        <v>0</v>
      </c>
    </row>
    <row r="285" spans="1:57" ht="12.75">
      <c r="A285" s="180"/>
      <c r="B285" s="181" t="s">
        <v>66</v>
      </c>
      <c r="C285" s="182" t="str">
        <f>CONCATENATE(B280," ",C280)</f>
        <v>786 Čalounické úpravy</v>
      </c>
      <c r="D285" s="149"/>
      <c r="E285" s="150"/>
      <c r="F285" s="150"/>
      <c r="G285" s="151">
        <f>SUM(G280:G284)</f>
        <v>0</v>
      </c>
      <c r="O285" s="141">
        <v>4</v>
      </c>
      <c r="BA285" s="152">
        <f>SUM(BA280:BA284)</f>
        <v>0</v>
      </c>
      <c r="BB285" s="152">
        <f>SUM(BB280:BB284)</f>
        <v>0</v>
      </c>
      <c r="BC285" s="152">
        <f>SUM(BC280:BC284)</f>
        <v>0</v>
      </c>
      <c r="BD285" s="152">
        <f>SUM(BD280:BD284)</f>
        <v>0</v>
      </c>
      <c r="BE285" s="152">
        <f>SUM(BE280:BE284)</f>
        <v>0</v>
      </c>
    </row>
    <row r="286" spans="1:7" ht="12.75">
      <c r="A286" s="172" t="s">
        <v>63</v>
      </c>
      <c r="B286" s="173" t="s">
        <v>479</v>
      </c>
      <c r="C286" s="174" t="s">
        <v>480</v>
      </c>
      <c r="D286" s="137"/>
      <c r="E286" s="138"/>
      <c r="F286" s="138"/>
      <c r="G286" s="139"/>
    </row>
    <row r="287" spans="1:7" ht="12.75">
      <c r="A287" s="175">
        <v>124</v>
      </c>
      <c r="B287" s="176" t="s">
        <v>482</v>
      </c>
      <c r="C287" s="177" t="s">
        <v>481</v>
      </c>
      <c r="D287" s="142" t="s">
        <v>478</v>
      </c>
      <c r="E287" s="143">
        <v>1</v>
      </c>
      <c r="F287" s="143"/>
      <c r="G287" s="144">
        <f>E287*F287</f>
        <v>0</v>
      </c>
    </row>
    <row r="288" spans="1:7" ht="12.75">
      <c r="A288" s="180"/>
      <c r="B288" s="181" t="s">
        <v>66</v>
      </c>
      <c r="C288" s="182" t="str">
        <f>CONCATENATE(B286," ",C286)</f>
        <v>M21 Elektromontáže</v>
      </c>
      <c r="D288" s="149"/>
      <c r="E288" s="150"/>
      <c r="F288" s="150"/>
      <c r="G288" s="151">
        <f>SUM(G287)</f>
        <v>0</v>
      </c>
    </row>
    <row r="289" spans="1:7" ht="12.75">
      <c r="A289" s="172" t="s">
        <v>63</v>
      </c>
      <c r="B289" s="173" t="s">
        <v>483</v>
      </c>
      <c r="C289" s="174" t="s">
        <v>485</v>
      </c>
      <c r="D289" s="137"/>
      <c r="E289" s="138"/>
      <c r="F289" s="138"/>
      <c r="G289" s="139"/>
    </row>
    <row r="290" spans="1:7" ht="12.75">
      <c r="A290" s="175">
        <v>125</v>
      </c>
      <c r="B290" s="176" t="s">
        <v>484</v>
      </c>
      <c r="C290" s="177" t="s">
        <v>489</v>
      </c>
      <c r="D290" s="142" t="s">
        <v>478</v>
      </c>
      <c r="E290" s="143">
        <v>1</v>
      </c>
      <c r="F290" s="143"/>
      <c r="G290" s="144">
        <f>E290*F290</f>
        <v>0</v>
      </c>
    </row>
    <row r="291" spans="1:7" ht="12.75">
      <c r="A291" s="180"/>
      <c r="B291" s="181" t="s">
        <v>66</v>
      </c>
      <c r="C291" s="182" t="str">
        <f>CONCATENATE(B289," ",C289)</f>
        <v>M24 Montáže vzduchotechnických zařízení</v>
      </c>
      <c r="D291" s="149"/>
      <c r="E291" s="150"/>
      <c r="F291" s="150"/>
      <c r="G291" s="151">
        <f>SUM(G290)</f>
        <v>0</v>
      </c>
    </row>
    <row r="292" spans="1:7" ht="12.75">
      <c r="A292" s="172" t="s">
        <v>63</v>
      </c>
      <c r="B292" s="173" t="s">
        <v>486</v>
      </c>
      <c r="C292" s="174" t="s">
        <v>488</v>
      </c>
      <c r="D292" s="137"/>
      <c r="E292" s="138"/>
      <c r="F292" s="138"/>
      <c r="G292" s="139"/>
    </row>
    <row r="293" spans="1:7" ht="12.75">
      <c r="A293" s="175"/>
      <c r="B293" s="176"/>
      <c r="C293" s="177" t="s">
        <v>510</v>
      </c>
      <c r="D293" s="142"/>
      <c r="E293" s="143"/>
      <c r="F293" s="143"/>
      <c r="G293" s="144">
        <f>E293*F293</f>
        <v>0</v>
      </c>
    </row>
    <row r="294" spans="1:7" ht="12.75">
      <c r="A294" s="175"/>
      <c r="B294" s="176"/>
      <c r="C294" s="215" t="s">
        <v>522</v>
      </c>
      <c r="D294" s="142"/>
      <c r="E294" s="143"/>
      <c r="F294" s="143"/>
      <c r="G294" s="144">
        <f aca="true" t="shared" si="6" ref="G294:G310">E294*F294</f>
        <v>0</v>
      </c>
    </row>
    <row r="295" spans="1:7" ht="33.75">
      <c r="A295" s="175">
        <v>126</v>
      </c>
      <c r="B295" s="176" t="s">
        <v>487</v>
      </c>
      <c r="C295" s="177" t="s">
        <v>511</v>
      </c>
      <c r="D295" s="142" t="s">
        <v>478</v>
      </c>
      <c r="E295" s="143">
        <v>1</v>
      </c>
      <c r="F295" s="143"/>
      <c r="G295" s="144">
        <f t="shared" si="6"/>
        <v>0</v>
      </c>
    </row>
    <row r="296" spans="1:7" ht="33.75">
      <c r="A296" s="175">
        <v>127</v>
      </c>
      <c r="B296" s="176" t="s">
        <v>527</v>
      </c>
      <c r="C296" s="177" t="s">
        <v>512</v>
      </c>
      <c r="D296" s="142" t="s">
        <v>478</v>
      </c>
      <c r="E296" s="143">
        <v>1</v>
      </c>
      <c r="F296" s="143"/>
      <c r="G296" s="144">
        <f t="shared" si="6"/>
        <v>0</v>
      </c>
    </row>
    <row r="297" spans="1:7" ht="33.75">
      <c r="A297" s="175">
        <v>128</v>
      </c>
      <c r="B297" s="176" t="s">
        <v>528</v>
      </c>
      <c r="C297" s="177" t="s">
        <v>513</v>
      </c>
      <c r="D297" s="142" t="s">
        <v>478</v>
      </c>
      <c r="E297" s="143">
        <v>1</v>
      </c>
      <c r="F297" s="143"/>
      <c r="G297" s="144">
        <f t="shared" si="6"/>
        <v>0</v>
      </c>
    </row>
    <row r="298" spans="1:7" ht="22.5">
      <c r="A298" s="175">
        <v>129</v>
      </c>
      <c r="B298" s="176" t="s">
        <v>529</v>
      </c>
      <c r="C298" s="177" t="s">
        <v>514</v>
      </c>
      <c r="D298" s="142" t="s">
        <v>478</v>
      </c>
      <c r="E298" s="143">
        <v>1</v>
      </c>
      <c r="F298" s="143"/>
      <c r="G298" s="144">
        <f t="shared" si="6"/>
        <v>0</v>
      </c>
    </row>
    <row r="299" spans="1:7" ht="12.75">
      <c r="A299" s="175">
        <v>130</v>
      </c>
      <c r="B299" s="176" t="s">
        <v>530</v>
      </c>
      <c r="C299" s="177" t="s">
        <v>523</v>
      </c>
      <c r="D299" s="142" t="s">
        <v>478</v>
      </c>
      <c r="E299" s="143">
        <v>1</v>
      </c>
      <c r="F299" s="143"/>
      <c r="G299" s="144">
        <f t="shared" si="6"/>
        <v>0</v>
      </c>
    </row>
    <row r="300" spans="1:7" ht="12.75">
      <c r="A300" s="175"/>
      <c r="B300" s="176"/>
      <c r="C300" s="177"/>
      <c r="D300" s="142"/>
      <c r="E300" s="143"/>
      <c r="F300" s="143"/>
      <c r="G300" s="144">
        <f t="shared" si="6"/>
        <v>0</v>
      </c>
    </row>
    <row r="301" spans="1:7" ht="12.75">
      <c r="A301" s="175"/>
      <c r="B301" s="176"/>
      <c r="C301" s="215" t="s">
        <v>515</v>
      </c>
      <c r="D301" s="142"/>
      <c r="E301" s="143"/>
      <c r="F301" s="143"/>
      <c r="G301" s="144">
        <f t="shared" si="6"/>
        <v>0</v>
      </c>
    </row>
    <row r="302" spans="1:7" ht="33.75">
      <c r="A302" s="175">
        <v>131</v>
      </c>
      <c r="B302" s="176" t="s">
        <v>531</v>
      </c>
      <c r="C302" s="177" t="s">
        <v>516</v>
      </c>
      <c r="D302" s="142" t="s">
        <v>478</v>
      </c>
      <c r="E302" s="143">
        <v>1</v>
      </c>
      <c r="F302" s="143"/>
      <c r="G302" s="144">
        <f t="shared" si="6"/>
        <v>0</v>
      </c>
    </row>
    <row r="303" spans="1:7" ht="12.75">
      <c r="A303" s="175">
        <v>132</v>
      </c>
      <c r="B303" s="176" t="s">
        <v>532</v>
      </c>
      <c r="C303" s="177" t="s">
        <v>524</v>
      </c>
      <c r="D303" s="142" t="s">
        <v>478</v>
      </c>
      <c r="E303" s="143">
        <v>1</v>
      </c>
      <c r="F303" s="143"/>
      <c r="G303" s="144">
        <f t="shared" si="6"/>
        <v>0</v>
      </c>
    </row>
    <row r="304" spans="1:7" ht="12.75">
      <c r="A304" s="175"/>
      <c r="B304" s="176"/>
      <c r="C304" s="215" t="s">
        <v>517</v>
      </c>
      <c r="D304" s="142"/>
      <c r="E304" s="143"/>
      <c r="F304" s="143"/>
      <c r="G304" s="144">
        <f t="shared" si="6"/>
        <v>0</v>
      </c>
    </row>
    <row r="305" spans="1:7" ht="33.75">
      <c r="A305" s="175">
        <v>133</v>
      </c>
      <c r="B305" s="176" t="s">
        <v>533</v>
      </c>
      <c r="C305" s="177" t="s">
        <v>518</v>
      </c>
      <c r="D305" s="142" t="s">
        <v>478</v>
      </c>
      <c r="E305" s="143">
        <v>1</v>
      </c>
      <c r="F305" s="143"/>
      <c r="G305" s="144">
        <f t="shared" si="6"/>
        <v>0</v>
      </c>
    </row>
    <row r="306" spans="1:7" ht="12.75">
      <c r="A306" s="175">
        <v>134</v>
      </c>
      <c r="B306" s="176" t="s">
        <v>534</v>
      </c>
      <c r="C306" s="177" t="s">
        <v>525</v>
      </c>
      <c r="D306" s="142" t="s">
        <v>478</v>
      </c>
      <c r="E306" s="143">
        <v>1</v>
      </c>
      <c r="F306" s="143"/>
      <c r="G306" s="144">
        <f t="shared" si="6"/>
        <v>0</v>
      </c>
    </row>
    <row r="307" spans="1:7" ht="12.75">
      <c r="A307" s="175"/>
      <c r="B307" s="176"/>
      <c r="C307" s="215" t="s">
        <v>519</v>
      </c>
      <c r="D307" s="142"/>
      <c r="E307" s="143"/>
      <c r="F307" s="143"/>
      <c r="G307" s="144">
        <f t="shared" si="6"/>
        <v>0</v>
      </c>
    </row>
    <row r="308" spans="1:7" ht="12.75">
      <c r="A308" s="175">
        <v>135</v>
      </c>
      <c r="B308" s="176" t="s">
        <v>535</v>
      </c>
      <c r="C308" s="177" t="s">
        <v>520</v>
      </c>
      <c r="D308" s="142" t="s">
        <v>478</v>
      </c>
      <c r="E308" s="143">
        <v>1</v>
      </c>
      <c r="F308" s="143"/>
      <c r="G308" s="144">
        <f t="shared" si="6"/>
        <v>0</v>
      </c>
    </row>
    <row r="309" spans="1:7" ht="12.75">
      <c r="A309" s="175">
        <v>136</v>
      </c>
      <c r="B309" s="176" t="s">
        <v>536</v>
      </c>
      <c r="C309" s="177" t="s">
        <v>526</v>
      </c>
      <c r="D309" s="142" t="s">
        <v>478</v>
      </c>
      <c r="E309" s="143">
        <v>1</v>
      </c>
      <c r="F309" s="143"/>
      <c r="G309" s="144">
        <f t="shared" si="6"/>
        <v>0</v>
      </c>
    </row>
    <row r="310" spans="1:7" ht="12.75">
      <c r="A310" s="175">
        <v>137</v>
      </c>
      <c r="B310" s="176" t="s">
        <v>537</v>
      </c>
      <c r="C310" s="177" t="s">
        <v>521</v>
      </c>
      <c r="D310" s="142" t="s">
        <v>478</v>
      </c>
      <c r="E310" s="143">
        <v>1</v>
      </c>
      <c r="F310" s="143"/>
      <c r="G310" s="144">
        <f t="shared" si="6"/>
        <v>0</v>
      </c>
    </row>
    <row r="311" spans="1:7" ht="12.75">
      <c r="A311" s="180"/>
      <c r="B311" s="181" t="s">
        <v>66</v>
      </c>
      <c r="C311" s="182" t="str">
        <f>CONCATENATE(B292," ",C292)</f>
        <v>M47 Montáž jevištních a kinozařízení</v>
      </c>
      <c r="D311" s="149"/>
      <c r="E311" s="150"/>
      <c r="F311" s="150"/>
      <c r="G311" s="151">
        <f>SUM(G293:G310)</f>
        <v>0</v>
      </c>
    </row>
    <row r="312" ht="12.75">
      <c r="E312" s="123"/>
    </row>
    <row r="313" ht="12.75">
      <c r="E313" s="123"/>
    </row>
    <row r="314" ht="12.75">
      <c r="E314" s="123"/>
    </row>
    <row r="315" ht="12.75">
      <c r="E315" s="123"/>
    </row>
    <row r="316" ht="12.75">
      <c r="E316" s="123"/>
    </row>
    <row r="317" ht="12.75">
      <c r="E317" s="123"/>
    </row>
    <row r="318" ht="12.75">
      <c r="E318" s="123"/>
    </row>
    <row r="319" ht="12.75">
      <c r="E319" s="123"/>
    </row>
    <row r="320" ht="12.75">
      <c r="E320" s="123"/>
    </row>
    <row r="321" ht="12.75">
      <c r="E321" s="123"/>
    </row>
    <row r="322" ht="12.75">
      <c r="E322" s="123"/>
    </row>
    <row r="323" ht="12.75">
      <c r="E323" s="123"/>
    </row>
    <row r="324" ht="12.75">
      <c r="E324" s="123"/>
    </row>
    <row r="325" ht="12.75">
      <c r="E325" s="123"/>
    </row>
    <row r="326" spans="1:7" ht="12.75">
      <c r="A326" s="184"/>
      <c r="B326" s="184"/>
      <c r="C326" s="184"/>
      <c r="D326" s="153"/>
      <c r="E326" s="153"/>
      <c r="F326" s="153"/>
      <c r="G326" s="153"/>
    </row>
    <row r="327" spans="1:7" ht="12.75">
      <c r="A327" s="184"/>
      <c r="B327" s="184"/>
      <c r="C327" s="184"/>
      <c r="D327" s="153"/>
      <c r="E327" s="153"/>
      <c r="F327" s="153"/>
      <c r="G327" s="153"/>
    </row>
    <row r="328" spans="1:7" ht="12.75">
      <c r="A328" s="184"/>
      <c r="B328" s="184"/>
      <c r="C328" s="184"/>
      <c r="D328" s="153"/>
      <c r="E328" s="153"/>
      <c r="F328" s="153"/>
      <c r="G328" s="153"/>
    </row>
    <row r="329" spans="1:7" ht="12.75">
      <c r="A329" s="184"/>
      <c r="B329" s="184"/>
      <c r="C329" s="184"/>
      <c r="D329" s="153"/>
      <c r="E329" s="153"/>
      <c r="F329" s="153"/>
      <c r="G329" s="153"/>
    </row>
    <row r="330" ht="12.75">
      <c r="E330" s="123"/>
    </row>
    <row r="331" ht="12.75">
      <c r="E331" s="123"/>
    </row>
    <row r="332" ht="12.75">
      <c r="E332" s="123"/>
    </row>
    <row r="333" ht="12.75">
      <c r="E333" s="123"/>
    </row>
    <row r="334" ht="12.75">
      <c r="E334" s="123"/>
    </row>
    <row r="335" ht="12.75">
      <c r="E335" s="123"/>
    </row>
    <row r="336" ht="12.75">
      <c r="E336" s="123"/>
    </row>
    <row r="337" ht="12.75">
      <c r="E337" s="123"/>
    </row>
    <row r="338" ht="12.75">
      <c r="E338" s="123"/>
    </row>
    <row r="339" ht="12.75">
      <c r="E339" s="123"/>
    </row>
    <row r="340" ht="12.75">
      <c r="E340" s="123"/>
    </row>
    <row r="341" ht="12.75">
      <c r="E341" s="123"/>
    </row>
    <row r="342" ht="12.75">
      <c r="E342" s="123"/>
    </row>
    <row r="343" ht="12.75">
      <c r="E343" s="123"/>
    </row>
    <row r="344" ht="12.75">
      <c r="E344" s="123"/>
    </row>
    <row r="345" ht="12.75">
      <c r="E345" s="123"/>
    </row>
    <row r="346" ht="12.75">
      <c r="E346" s="123"/>
    </row>
    <row r="347" ht="12.75">
      <c r="E347" s="123"/>
    </row>
    <row r="348" ht="12.75">
      <c r="E348" s="123"/>
    </row>
    <row r="349" ht="12.75">
      <c r="E349" s="123"/>
    </row>
    <row r="350" ht="12.75">
      <c r="E350" s="123"/>
    </row>
    <row r="351" ht="12.75">
      <c r="E351" s="123"/>
    </row>
    <row r="352" ht="12.75">
      <c r="E352" s="123"/>
    </row>
    <row r="353" ht="12.75">
      <c r="E353" s="123"/>
    </row>
    <row r="354" ht="12.75">
      <c r="E354" s="123"/>
    </row>
    <row r="355" ht="12.75">
      <c r="E355" s="123"/>
    </row>
    <row r="356" ht="12.75">
      <c r="E356" s="123"/>
    </row>
    <row r="357" ht="12.75">
      <c r="E357" s="123"/>
    </row>
    <row r="358" ht="12.75">
      <c r="E358" s="123"/>
    </row>
    <row r="359" ht="12.75">
      <c r="E359" s="123"/>
    </row>
    <row r="360" ht="12.75">
      <c r="E360" s="123"/>
    </row>
    <row r="361" spans="1:2" ht="12.75">
      <c r="A361" s="185"/>
      <c r="B361" s="185"/>
    </row>
    <row r="362" spans="1:7" ht="12.75">
      <c r="A362" s="184"/>
      <c r="B362" s="184"/>
      <c r="C362" s="186"/>
      <c r="D362" s="155"/>
      <c r="E362" s="156"/>
      <c r="F362" s="155"/>
      <c r="G362" s="157"/>
    </row>
    <row r="363" spans="1:7" ht="12.75">
      <c r="A363" s="187"/>
      <c r="B363" s="187"/>
      <c r="C363" s="184"/>
      <c r="D363" s="153"/>
      <c r="E363" s="158"/>
      <c r="F363" s="153"/>
      <c r="G363" s="153"/>
    </row>
    <row r="364" spans="1:7" ht="12.75">
      <c r="A364" s="184"/>
      <c r="B364" s="184"/>
      <c r="C364" s="184"/>
      <c r="D364" s="153"/>
      <c r="E364" s="158"/>
      <c r="F364" s="153"/>
      <c r="G364" s="153"/>
    </row>
    <row r="365" spans="1:7" ht="12.75">
      <c r="A365" s="184"/>
      <c r="B365" s="184"/>
      <c r="C365" s="184"/>
      <c r="D365" s="153"/>
      <c r="E365" s="158"/>
      <c r="F365" s="153"/>
      <c r="G365" s="153"/>
    </row>
    <row r="366" spans="1:7" ht="12.75">
      <c r="A366" s="184"/>
      <c r="B366" s="184"/>
      <c r="C366" s="184"/>
      <c r="D366" s="153"/>
      <c r="E366" s="158"/>
      <c r="F366" s="153"/>
      <c r="G366" s="153"/>
    </row>
    <row r="367" spans="1:7" ht="12.75">
      <c r="A367" s="184"/>
      <c r="B367" s="184"/>
      <c r="C367" s="184"/>
      <c r="D367" s="153"/>
      <c r="E367" s="158"/>
      <c r="F367" s="153"/>
      <c r="G367" s="153"/>
    </row>
    <row r="368" spans="1:7" ht="12.75">
      <c r="A368" s="184"/>
      <c r="B368" s="184"/>
      <c r="C368" s="184"/>
      <c r="D368" s="153"/>
      <c r="E368" s="158"/>
      <c r="F368" s="153"/>
      <c r="G368" s="153"/>
    </row>
    <row r="369" spans="1:7" ht="12.75">
      <c r="A369" s="184"/>
      <c r="B369" s="184"/>
      <c r="C369" s="184"/>
      <c r="D369" s="153"/>
      <c r="E369" s="158"/>
      <c r="F369" s="153"/>
      <c r="G369" s="153"/>
    </row>
    <row r="370" spans="1:7" ht="12.75">
      <c r="A370" s="184"/>
      <c r="B370" s="184"/>
      <c r="C370" s="184"/>
      <c r="D370" s="153"/>
      <c r="E370" s="158"/>
      <c r="F370" s="153"/>
      <c r="G370" s="153"/>
    </row>
    <row r="371" spans="1:7" ht="12.75">
      <c r="A371" s="184"/>
      <c r="B371" s="184"/>
      <c r="C371" s="184"/>
      <c r="D371" s="153"/>
      <c r="E371" s="158"/>
      <c r="F371" s="153"/>
      <c r="G371" s="153"/>
    </row>
    <row r="372" spans="1:7" ht="12.75">
      <c r="A372" s="184"/>
      <c r="B372" s="184"/>
      <c r="C372" s="184"/>
      <c r="D372" s="153"/>
      <c r="E372" s="158"/>
      <c r="F372" s="153"/>
      <c r="G372" s="153"/>
    </row>
    <row r="373" spans="1:7" ht="12.75">
      <c r="A373" s="184"/>
      <c r="B373" s="184"/>
      <c r="C373" s="184"/>
      <c r="D373" s="153"/>
      <c r="E373" s="158"/>
      <c r="F373" s="153"/>
      <c r="G373" s="153"/>
    </row>
    <row r="374" spans="1:7" ht="12.75">
      <c r="A374" s="184"/>
      <c r="B374" s="184"/>
      <c r="C374" s="184"/>
      <c r="D374" s="153"/>
      <c r="E374" s="158"/>
      <c r="F374" s="153"/>
      <c r="G374" s="153"/>
    </row>
    <row r="375" spans="1:7" ht="12.75">
      <c r="A375" s="184"/>
      <c r="B375" s="184"/>
      <c r="C375" s="184"/>
      <c r="D375" s="153"/>
      <c r="E375" s="158"/>
      <c r="F375" s="153"/>
      <c r="G375" s="153"/>
    </row>
  </sheetData>
  <sheetProtection/>
  <mergeCells count="104">
    <mergeCell ref="C100:D100"/>
    <mergeCell ref="C273:D273"/>
    <mergeCell ref="C274:D274"/>
    <mergeCell ref="C276:D276"/>
    <mergeCell ref="C258:D258"/>
    <mergeCell ref="C249:D249"/>
    <mergeCell ref="C244:D244"/>
    <mergeCell ref="C232:D232"/>
    <mergeCell ref="C254:D254"/>
    <mergeCell ref="C255:D255"/>
    <mergeCell ref="C278:D278"/>
    <mergeCell ref="C264:D264"/>
    <mergeCell ref="C266:D266"/>
    <mergeCell ref="C267:D267"/>
    <mergeCell ref="C268:D268"/>
    <mergeCell ref="C256:D256"/>
    <mergeCell ref="C257:D257"/>
    <mergeCell ref="C221:D221"/>
    <mergeCell ref="C224:D224"/>
    <mergeCell ref="C197:D197"/>
    <mergeCell ref="C199:D199"/>
    <mergeCell ref="C173:D173"/>
    <mergeCell ref="C176:D176"/>
    <mergeCell ref="C179:D179"/>
    <mergeCell ref="C181:D181"/>
    <mergeCell ref="C189:D189"/>
    <mergeCell ref="C191:D191"/>
    <mergeCell ref="C193:D193"/>
    <mergeCell ref="C195:D195"/>
    <mergeCell ref="C166:D166"/>
    <mergeCell ref="C167:D167"/>
    <mergeCell ref="C168:D168"/>
    <mergeCell ref="C153:D153"/>
    <mergeCell ref="C155:D155"/>
    <mergeCell ref="C158:D158"/>
    <mergeCell ref="C140:D140"/>
    <mergeCell ref="C146:D146"/>
    <mergeCell ref="C149:D149"/>
    <mergeCell ref="C151:D151"/>
    <mergeCell ref="C133:D133"/>
    <mergeCell ref="C134:D134"/>
    <mergeCell ref="C136:D136"/>
    <mergeCell ref="C138:D138"/>
    <mergeCell ref="C126:D126"/>
    <mergeCell ref="C129:D129"/>
    <mergeCell ref="C130:D130"/>
    <mergeCell ref="C132:D132"/>
    <mergeCell ref="C115:D115"/>
    <mergeCell ref="C120:D120"/>
    <mergeCell ref="C122:D122"/>
    <mergeCell ref="C124:D124"/>
    <mergeCell ref="C101:D101"/>
    <mergeCell ref="C102:D102"/>
    <mergeCell ref="C104:D104"/>
    <mergeCell ref="C106:D106"/>
    <mergeCell ref="C107:D107"/>
    <mergeCell ref="C108:D108"/>
    <mergeCell ref="C110:D110"/>
    <mergeCell ref="C114:D114"/>
    <mergeCell ref="C94:D94"/>
    <mergeCell ref="C77:D77"/>
    <mergeCell ref="C79:D79"/>
    <mergeCell ref="C80:D80"/>
    <mergeCell ref="C82:D82"/>
    <mergeCell ref="C87:D87"/>
    <mergeCell ref="C89:D89"/>
    <mergeCell ref="C90:D90"/>
    <mergeCell ref="C93:D93"/>
    <mergeCell ref="C60:D60"/>
    <mergeCell ref="C64:D64"/>
    <mergeCell ref="C65:D65"/>
    <mergeCell ref="C66:D66"/>
    <mergeCell ref="C67:D67"/>
    <mergeCell ref="C69:D69"/>
    <mergeCell ref="C71:D71"/>
    <mergeCell ref="C73:D73"/>
    <mergeCell ref="C44:D44"/>
    <mergeCell ref="C46:D46"/>
    <mergeCell ref="C48:D48"/>
    <mergeCell ref="C50:D50"/>
    <mergeCell ref="C53:D53"/>
    <mergeCell ref="C55:D55"/>
    <mergeCell ref="C56:D56"/>
    <mergeCell ref="C58:D58"/>
    <mergeCell ref="C31:D31"/>
    <mergeCell ref="C32:D32"/>
    <mergeCell ref="C33:D33"/>
    <mergeCell ref="C35:D35"/>
    <mergeCell ref="C36:D36"/>
    <mergeCell ref="C37:D37"/>
    <mergeCell ref="C38:D38"/>
    <mergeCell ref="C40:D40"/>
    <mergeCell ref="C16:D16"/>
    <mergeCell ref="C20:D20"/>
    <mergeCell ref="C26:D26"/>
    <mergeCell ref="C27:D27"/>
    <mergeCell ref="A1:G1"/>
    <mergeCell ref="A3:B3"/>
    <mergeCell ref="A4:B4"/>
    <mergeCell ref="E4:G4"/>
    <mergeCell ref="C9:D9"/>
    <mergeCell ref="C10:D10"/>
    <mergeCell ref="C12:D12"/>
    <mergeCell ref="C13:D13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76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Arch.Design,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moravec</dc:creator>
  <cp:keywords/>
  <dc:description/>
  <cp:lastModifiedBy>moravec</cp:lastModifiedBy>
  <cp:lastPrinted>2013-04-26T07:34:29Z</cp:lastPrinted>
  <dcterms:created xsi:type="dcterms:W3CDTF">2013-04-19T09:53:44Z</dcterms:created>
  <dcterms:modified xsi:type="dcterms:W3CDTF">2013-04-30T13:27:57Z</dcterms:modified>
  <cp:category/>
  <cp:version/>
  <cp:contentType/>
  <cp:contentStatus/>
</cp:coreProperties>
</file>